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L:\ABAS-Listed\WHA Utilities and Power Public Company Limited\WHA Utilities (WHAUP)_(PAY-14) Q3'Sep25\"/>
    </mc:Choice>
  </mc:AlternateContent>
  <xr:revisionPtr revIDLastSave="0" documentId="13_ncr:1_{740B7749-952B-4CF6-81B7-4C243D9CD021}" xr6:coauthVersionLast="47" xr6:coauthVersionMax="47" xr10:uidLastSave="{00000000-0000-0000-0000-000000000000}"/>
  <bookViews>
    <workbookView xWindow="-120" yWindow="-120" windowWidth="29040" windowHeight="15720" tabRatio="697" xr2:uid="{00000000-000D-0000-FFFF-FFFF00000000}"/>
  </bookViews>
  <sheets>
    <sheet name="BS 2-4" sheetId="7" r:id="rId1"/>
    <sheet name="P&amp;L (3month) (5-6)" sheetId="23" r:id="rId2"/>
    <sheet name="P&amp;L (9month) (7-8)" sheetId="24" r:id="rId3"/>
    <sheet name="CE CONSO 9" sheetId="19" r:id="rId4"/>
    <sheet name="CE HCW 10" sheetId="20" r:id="rId5"/>
    <sheet name="CF11-12" sheetId="21" r:id="rId6"/>
  </sheets>
  <definedNames>
    <definedName name="_xlnm.Print_Area" localSheetId="0">'BS 2-4'!$A$1:$M$147</definedName>
    <definedName name="_xlnm.Print_Area" localSheetId="3">'CE CONSO 9'!$A$1:$AA$44</definedName>
    <definedName name="_xlnm.Print_Area" localSheetId="4">'CE HCW 10'!$A$1:$S$33</definedName>
    <definedName name="_xlnm.Print_Area" localSheetId="1">'P&amp;L (3month) (5-6)'!$A$1:$N$102</definedName>
    <definedName name="_xlnm.Print_Area" localSheetId="2">'P&amp;L (9month) (7-8)'!$A$1:$N$111</definedName>
    <definedName name="ฟ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jEw9vBYfZVCi09JN7ODm3kZarzng=="/>
    </ext>
  </extLst>
</workbook>
</file>

<file path=xl/calcChain.xml><?xml version="1.0" encoding="utf-8"?>
<calcChain xmlns="http://schemas.openxmlformats.org/spreadsheetml/2006/main">
  <c r="G35" i="19" l="1"/>
  <c r="J39" i="23"/>
  <c r="H39" i="23"/>
  <c r="H95" i="21" l="1"/>
  <c r="H79" i="24" l="1"/>
  <c r="H72" i="23"/>
  <c r="N81" i="21" l="1"/>
  <c r="J81" i="21"/>
  <c r="A3" i="19" l="1"/>
  <c r="A3" i="20" s="1"/>
  <c r="N85" i="24"/>
  <c r="J85" i="24"/>
  <c r="N81" i="24"/>
  <c r="J81" i="24"/>
  <c r="N74" i="24"/>
  <c r="J74" i="24"/>
  <c r="A61" i="24"/>
  <c r="N49" i="24"/>
  <c r="L49" i="24"/>
  <c r="J49" i="24"/>
  <c r="H49" i="24"/>
  <c r="N39" i="24"/>
  <c r="L39" i="24"/>
  <c r="J39" i="24"/>
  <c r="H39" i="24"/>
  <c r="N17" i="24"/>
  <c r="L17" i="24"/>
  <c r="J17" i="24"/>
  <c r="H17" i="24"/>
  <c r="H25" i="24" s="1"/>
  <c r="N78" i="23"/>
  <c r="J78" i="23"/>
  <c r="N74" i="23"/>
  <c r="J74" i="23"/>
  <c r="N67" i="23"/>
  <c r="J67" i="23"/>
  <c r="A54" i="23"/>
  <c r="N39" i="23"/>
  <c r="N42" i="23" s="1"/>
  <c r="L39" i="23"/>
  <c r="L42" i="23" s="1"/>
  <c r="J42" i="23"/>
  <c r="H42" i="23"/>
  <c r="N17" i="23"/>
  <c r="L17" i="23"/>
  <c r="L25" i="23" s="1"/>
  <c r="L28" i="23" s="1"/>
  <c r="L64" i="23" s="1"/>
  <c r="J17" i="23"/>
  <c r="H17" i="23"/>
  <c r="H25" i="23" s="1"/>
  <c r="J25" i="24" l="1"/>
  <c r="J28" i="24" s="1"/>
  <c r="L52" i="24"/>
  <c r="J52" i="24"/>
  <c r="H52" i="24"/>
  <c r="N52" i="24"/>
  <c r="N25" i="23"/>
  <c r="N28" i="23" s="1"/>
  <c r="N44" i="23" s="1"/>
  <c r="J25" i="23"/>
  <c r="J28" i="23" s="1"/>
  <c r="J44" i="23" s="1"/>
  <c r="N25" i="24"/>
  <c r="N28" i="24" s="1"/>
  <c r="L25" i="24"/>
  <c r="H28" i="24"/>
  <c r="H71" i="24" s="1"/>
  <c r="H28" i="23"/>
  <c r="H64" i="23" s="1"/>
  <c r="L67" i="23"/>
  <c r="L44" i="23"/>
  <c r="J54" i="24" l="1"/>
  <c r="L71" i="23"/>
  <c r="L74" i="23" s="1"/>
  <c r="N54" i="24"/>
  <c r="L78" i="23"/>
  <c r="L28" i="24"/>
  <c r="H54" i="24"/>
  <c r="H44" i="23"/>
  <c r="H74" i="24"/>
  <c r="H85" i="24"/>
  <c r="H67" i="23"/>
  <c r="H78" i="23"/>
  <c r="L54" i="24" l="1"/>
  <c r="L71" i="24"/>
  <c r="H78" i="24"/>
  <c r="H81" i="24" s="1"/>
  <c r="H71" i="23"/>
  <c r="H74" i="23" s="1"/>
  <c r="L74" i="24" l="1"/>
  <c r="L85" i="24"/>
  <c r="L78" i="24"/>
  <c r="L81" i="24" s="1"/>
  <c r="S23" i="20"/>
  <c r="W28" i="19"/>
  <c r="AA28" i="19" s="1"/>
  <c r="S16" i="20" l="1"/>
  <c r="W22" i="19"/>
  <c r="W20" i="19"/>
  <c r="W18" i="19"/>
  <c r="AA18" i="19" s="1"/>
  <c r="N32" i="21" l="1"/>
  <c r="N44" i="21" s="1"/>
  <c r="N51" i="21" s="1"/>
  <c r="J32" i="21"/>
  <c r="J44" i="21" s="1"/>
  <c r="J51" i="21" s="1"/>
  <c r="W31" i="19"/>
  <c r="AA31" i="19" s="1"/>
  <c r="H81" i="21"/>
  <c r="W30" i="19"/>
  <c r="AA30" i="19" s="1"/>
  <c r="W27" i="19"/>
  <c r="AA27" i="19" s="1"/>
  <c r="M132" i="7"/>
  <c r="K132" i="7"/>
  <c r="K135" i="7" s="1"/>
  <c r="I132" i="7"/>
  <c r="I135" i="7" s="1"/>
  <c r="S35" i="19"/>
  <c r="AA20" i="19"/>
  <c r="W17" i="19"/>
  <c r="AA17" i="19" s="1"/>
  <c r="S22" i="20"/>
  <c r="S17" i="20"/>
  <c r="S15" i="20"/>
  <c r="J95" i="21"/>
  <c r="N95" i="21"/>
  <c r="L95" i="21"/>
  <c r="L81" i="21"/>
  <c r="K27" i="20"/>
  <c r="I27" i="20"/>
  <c r="G27" i="20"/>
  <c r="Q19" i="20"/>
  <c r="Q27" i="20"/>
  <c r="O19" i="20"/>
  <c r="O27" i="20"/>
  <c r="M19" i="20"/>
  <c r="K19" i="20"/>
  <c r="I19" i="20"/>
  <c r="G19" i="20"/>
  <c r="Y35" i="19"/>
  <c r="Y24" i="19"/>
  <c r="U24" i="19"/>
  <c r="U35" i="19"/>
  <c r="S24" i="19"/>
  <c r="Q24" i="19"/>
  <c r="Q35" i="19"/>
  <c r="O24" i="19"/>
  <c r="O35" i="19"/>
  <c r="M24" i="19"/>
  <c r="K24" i="19"/>
  <c r="K35" i="19"/>
  <c r="I24" i="19"/>
  <c r="I35" i="19"/>
  <c r="G24" i="19"/>
  <c r="S25" i="20"/>
  <c r="M27" i="20"/>
  <c r="K89" i="7"/>
  <c r="G89" i="7"/>
  <c r="M89" i="7"/>
  <c r="M91" i="7" s="1"/>
  <c r="I89" i="7"/>
  <c r="A147" i="7"/>
  <c r="M135" i="7"/>
  <c r="M137" i="7" s="1"/>
  <c r="G132" i="7"/>
  <c r="G135" i="7" s="1"/>
  <c r="A101" i="7"/>
  <c r="A98" i="7"/>
  <c r="M76" i="7"/>
  <c r="K76" i="7"/>
  <c r="I76" i="7"/>
  <c r="G76" i="7"/>
  <c r="A52" i="7"/>
  <c r="M39" i="7"/>
  <c r="K39" i="7"/>
  <c r="I39" i="7"/>
  <c r="G39" i="7"/>
  <c r="M22" i="7"/>
  <c r="M41" i="7" s="1"/>
  <c r="K22" i="7"/>
  <c r="I22" i="7"/>
  <c r="I41" i="7" s="1"/>
  <c r="G22" i="7"/>
  <c r="I91" i="7" l="1"/>
  <c r="I137" i="7" s="1"/>
  <c r="S27" i="20"/>
  <c r="K91" i="7"/>
  <c r="K137" i="7" s="1"/>
  <c r="K41" i="7"/>
  <c r="G41" i="7"/>
  <c r="J97" i="21"/>
  <c r="J101" i="21" s="1"/>
  <c r="S19" i="20"/>
  <c r="W24" i="19"/>
  <c r="AA22" i="19"/>
  <c r="AA24" i="19" s="1"/>
  <c r="L32" i="21"/>
  <c r="L44" i="21" s="1"/>
  <c r="L51" i="21" s="1"/>
  <c r="L97" i="21" s="1"/>
  <c r="L101" i="21" s="1"/>
  <c r="N97" i="21"/>
  <c r="N101" i="21" s="1"/>
  <c r="H32" i="21"/>
  <c r="H44" i="21" s="1"/>
  <c r="H51" i="21" s="1"/>
  <c r="H97" i="21" s="1"/>
  <c r="H101" i="21" s="1"/>
  <c r="G91" i="7"/>
  <c r="G137" i="7" s="1"/>
  <c r="M35" i="19" l="1"/>
  <c r="W33" i="19"/>
  <c r="AA33" i="19" l="1"/>
  <c r="AA35" i="19" s="1"/>
  <c r="W35" i="19"/>
</calcChain>
</file>

<file path=xl/sharedStrings.xml><?xml version="1.0" encoding="utf-8"?>
<sst xmlns="http://schemas.openxmlformats.org/spreadsheetml/2006/main" count="529" uniqueCount="238">
  <si>
    <t>WHA Utilities and Power Public Company Limited</t>
  </si>
  <si>
    <t>Statements of Financial Position</t>
  </si>
  <si>
    <t>Consolidated</t>
  </si>
  <si>
    <t>Separate</t>
  </si>
  <si>
    <t xml:space="preserve"> financial information</t>
  </si>
  <si>
    <t>Unaudited</t>
  </si>
  <si>
    <t>Audited</t>
  </si>
  <si>
    <t>31 December</t>
  </si>
  <si>
    <t>2024</t>
  </si>
  <si>
    <t>Notes</t>
  </si>
  <si>
    <t>Baht</t>
  </si>
  <si>
    <t>Assets</t>
  </si>
  <si>
    <t>Current assets</t>
  </si>
  <si>
    <t>Cash and cash equivalents</t>
  </si>
  <si>
    <t>Trade and other current receivables, net</t>
  </si>
  <si>
    <t>Short-term loans to related parties</t>
  </si>
  <si>
    <t>Derivative assets</t>
  </si>
  <si>
    <t>Other current assets</t>
  </si>
  <si>
    <t>Total current assets</t>
  </si>
  <si>
    <t>Non-current assets</t>
  </si>
  <si>
    <t xml:space="preserve">Financial assets measured at </t>
  </si>
  <si>
    <t>fair value through profit or loss</t>
  </si>
  <si>
    <t>Long-term loans to related parties</t>
  </si>
  <si>
    <t>Investments in associates</t>
  </si>
  <si>
    <t>Investments in subsidiaries</t>
  </si>
  <si>
    <t>Interests in joint ventures</t>
  </si>
  <si>
    <t>Lease receivables, net</t>
  </si>
  <si>
    <t>Property, plant and equipment, net</t>
  </si>
  <si>
    <t>Intangible assets, net</t>
  </si>
  <si>
    <t>Goodwill</t>
  </si>
  <si>
    <t>Deferred tax assets, net</t>
  </si>
  <si>
    <t>Other non-current assets</t>
  </si>
  <si>
    <t>Total non-current assets</t>
  </si>
  <si>
    <t>Total assets</t>
  </si>
  <si>
    <t>__________________________Director</t>
  </si>
  <si>
    <t>The condensed notes to the interim financial information are an integral part of these interim financial information.</t>
  </si>
  <si>
    <t>Liabilities and equity</t>
  </si>
  <si>
    <t>Current liabilities</t>
  </si>
  <si>
    <t>Trade and other current payables</t>
  </si>
  <si>
    <t>Current portion of debentures, net</t>
  </si>
  <si>
    <t>Derivative liabilities</t>
  </si>
  <si>
    <t>Corporate income tax payable</t>
  </si>
  <si>
    <t>Current portion of lease liabilities</t>
  </si>
  <si>
    <t xml:space="preserve">Current portion of provision for </t>
  </si>
  <si>
    <t>liabilities from water business</t>
  </si>
  <si>
    <t>Other current liabilities</t>
  </si>
  <si>
    <t>Total current liabilities</t>
  </si>
  <si>
    <t>Non-current liabilities</t>
  </si>
  <si>
    <t>Long-term loan, net</t>
  </si>
  <si>
    <t>Debentures, net</t>
  </si>
  <si>
    <t>Lease liabilities</t>
  </si>
  <si>
    <t xml:space="preserve">Provision for liabilities from </t>
  </si>
  <si>
    <t>water business</t>
  </si>
  <si>
    <t>Deferred tax liabilities, net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</si>
  <si>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</si>
  <si>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</si>
  <si>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</si>
  <si>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</si>
  <si>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</si>
  <si>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</si>
  <si>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</si>
  <si>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 xml:space="preserve">Ordinary shares, </t>
  </si>
  <si>
    <t>3,825,000,000 shares at</t>
  </si>
  <si>
    <t xml:space="preserve">par of Baht 1 each </t>
  </si>
  <si>
    <t>Issued and paid-up share capital</t>
  </si>
  <si>
    <t xml:space="preserve">paid-up of Baht 1 each </t>
  </si>
  <si>
    <t>Share premium on ordinary shares</t>
  </si>
  <si>
    <t>Retained earnings</t>
  </si>
  <si>
    <t>Appropriated - legal reserve</t>
  </si>
  <si>
    <t>Unappropriated</t>
  </si>
  <si>
    <t>Other components of equity</t>
  </si>
  <si>
    <t xml:space="preserve">Equity attributable to the owners of </t>
  </si>
  <si>
    <t>the parent</t>
  </si>
  <si>
    <t>Non-controlling interests</t>
  </si>
  <si>
    <t>Total equity</t>
  </si>
  <si>
    <t>Total liabilities and equity</t>
  </si>
  <si>
    <t>Statement of Comprehensive Income (Unaudited)</t>
  </si>
  <si>
    <t>Revenue from sales</t>
  </si>
  <si>
    <t>Revenues from leases and services</t>
  </si>
  <si>
    <t xml:space="preserve">Cost of sales </t>
  </si>
  <si>
    <t>Cost of leases and services</t>
  </si>
  <si>
    <t>Gross profit</t>
  </si>
  <si>
    <t>Administrative expenses</t>
  </si>
  <si>
    <t>Finance costs</t>
  </si>
  <si>
    <t>accounted for using the equity method</t>
  </si>
  <si>
    <t>Profit before income tax</t>
  </si>
  <si>
    <t>Profit for the period</t>
  </si>
  <si>
    <t xml:space="preserve">Currency translation differences on translation </t>
  </si>
  <si>
    <t xml:space="preserve">Total items that will be reclassified </t>
  </si>
  <si>
    <t>subsequently to profit or loss</t>
  </si>
  <si>
    <t>for the period, net of tax</t>
  </si>
  <si>
    <t>Total comprehensive income for the period</t>
  </si>
  <si>
    <t>Owners of the parent</t>
  </si>
  <si>
    <t/>
  </si>
  <si>
    <t>Total comprehensive income (expense)</t>
  </si>
  <si>
    <t>attributable to:</t>
  </si>
  <si>
    <t>Earnings per share</t>
  </si>
  <si>
    <t>Basic earnings per share</t>
  </si>
  <si>
    <t>Statement of Changes in Equity (Unaudited)</t>
  </si>
  <si>
    <t>Consolidated financial information</t>
  </si>
  <si>
    <t>Attributable to the owners of the parent</t>
  </si>
  <si>
    <t xml:space="preserve">Other components of equity </t>
  </si>
  <si>
    <t xml:space="preserve"> Other comprehensive income (expense)</t>
  </si>
  <si>
    <t>Exchange rate</t>
  </si>
  <si>
    <t>Share of other</t>
  </si>
  <si>
    <t>Surplus arising</t>
  </si>
  <si>
    <t>differences on</t>
  </si>
  <si>
    <t>comprehensive</t>
  </si>
  <si>
    <t>Issued and</t>
  </si>
  <si>
    <t xml:space="preserve"> from business</t>
  </si>
  <si>
    <t>translation of the</t>
  </si>
  <si>
    <t>Remeasurements of</t>
  </si>
  <si>
    <t>Other</t>
  </si>
  <si>
    <t>paid-up</t>
  </si>
  <si>
    <t>Share premium</t>
  </si>
  <si>
    <t>Appropriated -</t>
  </si>
  <si>
    <t xml:space="preserve">  combination under</t>
  </si>
  <si>
    <t xml:space="preserve"> financial statements</t>
  </si>
  <si>
    <t>employee benefit</t>
  </si>
  <si>
    <t>of associates and</t>
  </si>
  <si>
    <t>Total owner</t>
  </si>
  <si>
    <t>Non-controlling</t>
  </si>
  <si>
    <t>Total</t>
  </si>
  <si>
    <t>share capital</t>
  </si>
  <si>
    <t>on ordinary shares</t>
  </si>
  <si>
    <t>legal reserve</t>
  </si>
  <si>
    <t xml:space="preserve"> common control</t>
  </si>
  <si>
    <t>of subsidiaries</t>
  </si>
  <si>
    <t>obligations</t>
  </si>
  <si>
    <t>joint ventures</t>
  </si>
  <si>
    <t>of the parent</t>
  </si>
  <si>
    <t>interests</t>
  </si>
  <si>
    <t>equity</t>
  </si>
  <si>
    <t>non-controlling interests</t>
  </si>
  <si>
    <t>for the period</t>
  </si>
  <si>
    <t>Separate financial information</t>
  </si>
  <si>
    <t>Surplus from</t>
  </si>
  <si>
    <t>business</t>
  </si>
  <si>
    <t>on ordinary</t>
  </si>
  <si>
    <t>combination under</t>
  </si>
  <si>
    <t>shares</t>
  </si>
  <si>
    <t>Opening balance as at 1 January 2024</t>
  </si>
  <si>
    <t>Statements of Cash Flows (Unaudited)</t>
  </si>
  <si>
    <t>Cash flows from operating activities</t>
  </si>
  <si>
    <t xml:space="preserve">Profit before income tax </t>
  </si>
  <si>
    <t>Adjustments for:</t>
  </si>
  <si>
    <t>Depreciation</t>
  </si>
  <si>
    <t>Amortisation</t>
  </si>
  <si>
    <t xml:space="preserve">Change in fair value of financial assets </t>
  </si>
  <si>
    <t>measured at fair value through profit or loss</t>
  </si>
  <si>
    <t>Interest income</t>
  </si>
  <si>
    <t>Dividend income</t>
  </si>
  <si>
    <t>Changes in operating assets and liabilities:</t>
  </si>
  <si>
    <t>Trade and other current receivables</t>
  </si>
  <si>
    <t>Lease receivable</t>
  </si>
  <si>
    <t>Cash generated from operations</t>
  </si>
  <si>
    <t>Interest received</t>
  </si>
  <si>
    <t>Interest paid</t>
  </si>
  <si>
    <t xml:space="preserve">Dividends received </t>
  </si>
  <si>
    <t>Income tax refund received</t>
  </si>
  <si>
    <t>Income tax paid</t>
  </si>
  <si>
    <t xml:space="preserve">Statements of Cash Flows (Unaudited) </t>
  </si>
  <si>
    <t>Cash flows from investing activities</t>
  </si>
  <si>
    <t>Payments for purchase of intangible assets</t>
  </si>
  <si>
    <t>Cash flows from financing activities</t>
  </si>
  <si>
    <t>Payments for lease liabilities</t>
  </si>
  <si>
    <t>Non-cash transactions</t>
  </si>
  <si>
    <t>plant and equipment</t>
  </si>
  <si>
    <t>of associates and interests in joint ventures</t>
  </si>
  <si>
    <t>Other comprehensive expense</t>
  </si>
  <si>
    <t>2025</t>
  </si>
  <si>
    <t>Opening balance as at 1 January 2025</t>
  </si>
  <si>
    <t xml:space="preserve">Items that will not be reclassified </t>
  </si>
  <si>
    <t>Remeasurements of retirement</t>
  </si>
  <si>
    <t>benefit obligations</t>
  </si>
  <si>
    <t>Income tax on items that will not</t>
  </si>
  <si>
    <t xml:space="preserve">be reclassified subsequently to profit or loss </t>
  </si>
  <si>
    <t xml:space="preserve">Items that will be reclassified </t>
  </si>
  <si>
    <t xml:space="preserve">Payments for financial assets measured at </t>
  </si>
  <si>
    <t>Right-of-use assets and lease liabilities</t>
  </si>
  <si>
    <t>9,10</t>
  </si>
  <si>
    <r>
      <t>Liabilities and equity</t>
    </r>
    <r>
      <rPr>
        <sz val="9"/>
        <rFont val="Arial"/>
        <family val="2"/>
      </rPr>
      <t xml:space="preserve"> (Cont'd)</t>
    </r>
  </si>
  <si>
    <t>Share of profit from associates and joint ventures</t>
  </si>
  <si>
    <t>Dividends paid to shareholders</t>
  </si>
  <si>
    <t>Effect from exchange rate on cash and cash equivalents</t>
  </si>
  <si>
    <t>Cash and cash equivalents at the beginning of the period</t>
  </si>
  <si>
    <t>Cash and cash equivalents at the end of the period</t>
  </si>
  <si>
    <t>Payables from purchase of property,</t>
  </si>
  <si>
    <t>Net cash generated from operating activities</t>
  </si>
  <si>
    <t>Net cash used in investing activities</t>
  </si>
  <si>
    <t>Paid for provision for liabilities from water business</t>
  </si>
  <si>
    <t>Paid for employee benefit obligations</t>
  </si>
  <si>
    <t xml:space="preserve">Dividends paid from subsidiaries to </t>
  </si>
  <si>
    <t xml:space="preserve">Dividend from subsidiaries paid to </t>
  </si>
  <si>
    <t>Disposal of investment in a subsidiary</t>
  </si>
  <si>
    <t>Gain from disposal of investment in a subsidiary</t>
  </si>
  <si>
    <t>Proceeds from disposal of investment in a subsidiary</t>
  </si>
  <si>
    <t>Dividend paid</t>
  </si>
  <si>
    <t>Proceeds from short-term loans</t>
  </si>
  <si>
    <t>Other comprehensive income (expense):</t>
  </si>
  <si>
    <t>Other comprehensive income (expense)</t>
  </si>
  <si>
    <t>Profit (loss) attributable to:</t>
  </si>
  <si>
    <t>Proceeds from disposal of equipment</t>
  </si>
  <si>
    <t>Repayments of debentures</t>
  </si>
  <si>
    <t>Allowance for expected credit losses</t>
  </si>
  <si>
    <t>Note</t>
  </si>
  <si>
    <t>17.3</t>
  </si>
  <si>
    <t>16</t>
  </si>
  <si>
    <t>Proceeds from debentures issuance</t>
  </si>
  <si>
    <t>Payments for debentures issuance costs</t>
  </si>
  <si>
    <t>Income tax (expense) income</t>
  </si>
  <si>
    <t>Other income</t>
  </si>
  <si>
    <t>Payments for interests in joint ventures</t>
  </si>
  <si>
    <t>Payments for purchase of plant and equipment</t>
  </si>
  <si>
    <t>of financial instruments</t>
  </si>
  <si>
    <t xml:space="preserve">Other gains (losses), net </t>
  </si>
  <si>
    <t>Gain from disposal of assets and lease modification</t>
  </si>
  <si>
    <t>Payments for short-term loans to related parties</t>
  </si>
  <si>
    <t>Payments for long-term loans to related parties</t>
  </si>
  <si>
    <t>Proceeds from long-term loans to related parties</t>
  </si>
  <si>
    <t>Proceeds from short-term loans to related parties</t>
  </si>
  <si>
    <t>As at 30 September 2025</t>
  </si>
  <si>
    <t>30 September</t>
  </si>
  <si>
    <t>For the three-month period ended 30 September 2025</t>
  </si>
  <si>
    <t>For the nine-month period ended 30 September 2025</t>
  </si>
  <si>
    <t>Closing balance as at 30 September 2024</t>
  </si>
  <si>
    <t>Closing balance as at 30 September 2025</t>
  </si>
  <si>
    <t>Payments for investment in a subsidiary</t>
  </si>
  <si>
    <t xml:space="preserve">Unrealised loss from measurement </t>
  </si>
  <si>
    <t>Unrealised loss from exchange rate</t>
  </si>
  <si>
    <t>Short-term loan</t>
  </si>
  <si>
    <t>Share of other comprehensive expense</t>
  </si>
  <si>
    <t>expense</t>
  </si>
  <si>
    <t xml:space="preserve">Repayment of short-term loans </t>
  </si>
  <si>
    <t>Proceeds from long-term loan</t>
  </si>
  <si>
    <t>Net cash (used in) generated from financing activities</t>
  </si>
  <si>
    <t>Net (decrease) increase in cash and cash equivalents</t>
  </si>
  <si>
    <t>Dividend payables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</si>
</sst>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0;\(#,##0\);&quot;-&quot;"/>
    <numFmt numFmtId="166" formatCode="#,##0;\(#,##0\)"/>
    <numFmt numFmtId="167" formatCode="_(* #,##0_);_(* \(#,##0\);_(* &quot;-&quot;??_);_(@_)"/>
    <numFmt numFmtId="168" formatCode="#,##0.00;\(#,##0.00\);&quot;-&quot;"/>
    <numFmt numFmtId="169" formatCode="0.0"/>
    <numFmt numFmtId="170" formatCode="#,##0;\(#,##0\);&quot;-&quot;;@"/>
    <numFmt numFmtId="171" formatCode="#,##0.000;\(#,##0.000\);&quot;-&quot;"/>
    <numFmt numFmtId="172" formatCode="#,##0.00000;\(#,##0.00000\);&quot;-&quot;"/>
  </numFmts>
  <fonts count="16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5"/>
      <name val="AngsanaUPC"/>
      <family val="1"/>
    </font>
    <font>
      <b/>
      <sz val="8"/>
      <name val="Arial"/>
      <family val="2"/>
    </font>
    <font>
      <sz val="11"/>
      <color theme="1"/>
      <name val="Arial"/>
      <family val="2"/>
      <scheme val="minor"/>
    </font>
    <font>
      <sz val="14"/>
      <name val="AngsanaUPC"/>
      <family val="1"/>
    </font>
    <font>
      <sz val="14"/>
      <name val="AngsanaUPC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5">
    <xf numFmtId="0" fontId="0" fillId="0" borderId="0"/>
    <xf numFmtId="0" fontId="2" fillId="0" borderId="1"/>
    <xf numFmtId="0" fontId="5" fillId="0" borderId="1"/>
    <xf numFmtId="164" fontId="2" fillId="0" borderId="1" applyFont="0" applyFill="0" applyBorder="0" applyAlignment="0" applyProtection="0"/>
    <xf numFmtId="0" fontId="2" fillId="0" borderId="1"/>
    <xf numFmtId="0" fontId="8" fillId="0" borderId="1"/>
    <xf numFmtId="164" fontId="5" fillId="0" borderId="1" applyFont="0" applyFill="0" applyBorder="0" applyAlignment="0" applyProtection="0"/>
    <xf numFmtId="0" fontId="1" fillId="0" borderId="1"/>
    <xf numFmtId="0" fontId="9" fillId="0" borderId="1"/>
    <xf numFmtId="0" fontId="2" fillId="0" borderId="1"/>
    <xf numFmtId="0" fontId="11" fillId="0" borderId="1"/>
    <xf numFmtId="43" fontId="11" fillId="0" borderId="0" applyFont="0" applyFill="0" applyBorder="0" applyAlignment="0" applyProtection="0"/>
    <xf numFmtId="0" fontId="12" fillId="0" borderId="1"/>
    <xf numFmtId="164" fontId="13" fillId="0" borderId="1" applyFont="0" applyFill="0" applyBorder="0" applyAlignment="0" applyProtection="0"/>
    <xf numFmtId="9" fontId="13" fillId="0" borderId="1" applyFont="0" applyFill="0" applyBorder="0" applyAlignment="0" applyProtection="0"/>
  </cellStyleXfs>
  <cellXfs count="180">
    <xf numFmtId="0" fontId="0" fillId="0" borderId="0" xfId="0"/>
    <xf numFmtId="170" fontId="4" fillId="0" borderId="1" xfId="3" applyNumberFormat="1" applyFont="1" applyFill="1" applyAlignment="1">
      <alignment horizontal="right" vertical="center"/>
    </xf>
    <xf numFmtId="167" fontId="4" fillId="0" borderId="1" xfId="3" applyNumberFormat="1" applyFont="1" applyFill="1" applyBorder="1" applyAlignment="1">
      <alignment horizontal="right" vertical="center"/>
    </xf>
    <xf numFmtId="170" fontId="4" fillId="0" borderId="1" xfId="3" applyNumberFormat="1" applyFont="1" applyFill="1" applyBorder="1" applyAlignment="1">
      <alignment horizontal="right" vertical="center"/>
    </xf>
    <xf numFmtId="0" fontId="3" fillId="0" borderId="1" xfId="1" applyFont="1" applyAlignment="1">
      <alignment vertical="center"/>
    </xf>
    <xf numFmtId="0" fontId="4" fillId="0" borderId="1" xfId="1" applyFont="1" applyAlignment="1">
      <alignment vertical="center"/>
    </xf>
    <xf numFmtId="170" fontId="4" fillId="0" borderId="1" xfId="1" applyNumberFormat="1" applyFont="1" applyAlignment="1">
      <alignment horizontal="right" vertical="center"/>
    </xf>
    <xf numFmtId="0" fontId="3" fillId="0" borderId="2" xfId="2" applyFont="1" applyBorder="1" applyAlignment="1">
      <alignment vertical="center"/>
    </xf>
    <xf numFmtId="0" fontId="4" fillId="0" borderId="1" xfId="2" applyFont="1" applyAlignment="1">
      <alignment horizontal="left" vertical="center"/>
    </xf>
    <xf numFmtId="165" fontId="3" fillId="0" borderId="1" xfId="2" applyNumberFormat="1" applyFont="1" applyAlignment="1">
      <alignment horizontal="center" vertical="center"/>
    </xf>
    <xf numFmtId="165" fontId="3" fillId="0" borderId="1" xfId="2" applyNumberFormat="1" applyFont="1" applyAlignment="1">
      <alignment horizontal="left" vertical="center"/>
    </xf>
    <xf numFmtId="164" fontId="4" fillId="0" borderId="1" xfId="2" applyNumberFormat="1" applyFont="1" applyAlignment="1">
      <alignment horizontal="center" vertical="center"/>
    </xf>
    <xf numFmtId="164" fontId="4" fillId="0" borderId="1" xfId="2" applyNumberFormat="1" applyFont="1" applyAlignment="1">
      <alignment vertical="center"/>
    </xf>
    <xf numFmtId="165" fontId="3" fillId="0" borderId="1" xfId="2" applyNumberFormat="1" applyFont="1" applyAlignment="1">
      <alignment horizontal="right" vertical="center"/>
    </xf>
    <xf numFmtId="0" fontId="3" fillId="0" borderId="1" xfId="2" applyFont="1" applyAlignment="1">
      <alignment horizontal="center" vertical="center"/>
    </xf>
    <xf numFmtId="165" fontId="3" fillId="0" borderId="1" xfId="2" quotePrefix="1" applyNumberFormat="1" applyFont="1" applyAlignment="1">
      <alignment horizontal="right" vertical="center"/>
    </xf>
    <xf numFmtId="0" fontId="3" fillId="0" borderId="1" xfId="1" applyFont="1" applyAlignment="1">
      <alignment vertical="center" wrapText="1"/>
    </xf>
    <xf numFmtId="0" fontId="3" fillId="0" borderId="2" xfId="2" applyFont="1" applyBorder="1" applyAlignment="1">
      <alignment horizontal="center" vertical="center"/>
    </xf>
    <xf numFmtId="0" fontId="6" fillId="0" borderId="1" xfId="2" applyFont="1" applyAlignment="1">
      <alignment horizontal="center" vertical="center"/>
    </xf>
    <xf numFmtId="165" fontId="3" fillId="0" borderId="2" xfId="2" applyNumberFormat="1" applyFont="1" applyBorder="1" applyAlignment="1">
      <alignment horizontal="right" vertical="center"/>
    </xf>
    <xf numFmtId="165" fontId="4" fillId="0" borderId="1" xfId="2" applyNumberFormat="1" applyFont="1" applyAlignment="1">
      <alignment vertical="center"/>
    </xf>
    <xf numFmtId="38" fontId="3" fillId="0" borderId="1" xfId="1" applyNumberFormat="1" applyFont="1" applyAlignment="1">
      <alignment vertical="center"/>
    </xf>
    <xf numFmtId="38" fontId="4" fillId="0" borderId="1" xfId="1" applyNumberFormat="1" applyFont="1" applyAlignment="1">
      <alignment vertical="center"/>
    </xf>
    <xf numFmtId="38" fontId="4" fillId="0" borderId="1" xfId="1" applyNumberFormat="1" applyFont="1" applyAlignment="1">
      <alignment horizontal="center" vertical="center"/>
    </xf>
    <xf numFmtId="38" fontId="4" fillId="0" borderId="1" xfId="4" applyNumberFormat="1" applyFont="1" applyAlignment="1">
      <alignment horizontal="center" vertical="center"/>
    </xf>
    <xf numFmtId="170" fontId="4" fillId="0" borderId="1" xfId="4" applyNumberFormat="1" applyFont="1" applyAlignment="1">
      <alignment horizontal="right" vertical="center"/>
    </xf>
    <xf numFmtId="38" fontId="4" fillId="0" borderId="1" xfId="4" quotePrefix="1" applyNumberFormat="1" applyFont="1" applyAlignment="1">
      <alignment horizontal="center" vertical="center"/>
    </xf>
    <xf numFmtId="170" fontId="4" fillId="0" borderId="5" xfId="4" applyNumberFormat="1" applyFont="1" applyBorder="1" applyAlignment="1">
      <alignment horizontal="right" vertical="center"/>
    </xf>
    <xf numFmtId="170" fontId="4" fillId="0" borderId="6" xfId="4" applyNumberFormat="1" applyFont="1" applyBorder="1" applyAlignment="1">
      <alignment horizontal="right" vertical="center"/>
    </xf>
    <xf numFmtId="170" fontId="4" fillId="0" borderId="1" xfId="4" applyNumberFormat="1" applyFont="1" applyAlignment="1">
      <alignment vertical="center"/>
    </xf>
    <xf numFmtId="0" fontId="4" fillId="0" borderId="1" xfId="1" applyFont="1" applyAlignment="1">
      <alignment horizontal="left" vertical="center"/>
    </xf>
    <xf numFmtId="170" fontId="4" fillId="0" borderId="6" xfId="4" applyNumberFormat="1" applyFont="1" applyBorder="1" applyAlignment="1">
      <alignment vertical="center"/>
    </xf>
    <xf numFmtId="0" fontId="4" fillId="0" borderId="2" xfId="2" applyFont="1" applyBorder="1" applyAlignment="1">
      <alignment vertical="center"/>
    </xf>
    <xf numFmtId="38" fontId="4" fillId="0" borderId="5" xfId="1" applyNumberFormat="1" applyFont="1" applyBorder="1" applyAlignment="1">
      <alignment vertical="center"/>
    </xf>
    <xf numFmtId="38" fontId="4" fillId="0" borderId="5" xfId="1" applyNumberFormat="1" applyFont="1" applyBorder="1" applyAlignment="1">
      <alignment horizontal="center" vertical="center"/>
    </xf>
    <xf numFmtId="170" fontId="4" fillId="0" borderId="5" xfId="1" applyNumberFormat="1" applyFont="1" applyBorder="1" applyAlignment="1">
      <alignment horizontal="right" vertical="center"/>
    </xf>
    <xf numFmtId="0" fontId="3" fillId="0" borderId="5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1" xfId="4" applyFont="1" applyAlignment="1">
      <alignment vertical="center"/>
    </xf>
    <xf numFmtId="0" fontId="4" fillId="0" borderId="1" xfId="1" applyFont="1" applyAlignment="1">
      <alignment horizontal="center" vertical="center" wrapText="1"/>
    </xf>
    <xf numFmtId="170" fontId="3" fillId="0" borderId="1" xfId="1" applyNumberFormat="1" applyFont="1" applyAlignment="1">
      <alignment horizontal="right" vertical="center" wrapText="1"/>
    </xf>
    <xf numFmtId="0" fontId="3" fillId="0" borderId="1" xfId="1" applyFont="1" applyAlignment="1">
      <alignment horizontal="center" vertical="center" wrapText="1"/>
    </xf>
    <xf numFmtId="0" fontId="3" fillId="0" borderId="1" xfId="4" applyFont="1" applyAlignment="1">
      <alignment vertical="center"/>
    </xf>
    <xf numFmtId="170" fontId="4" fillId="0" borderId="7" xfId="4" applyNumberFormat="1" applyFont="1" applyBorder="1" applyAlignment="1">
      <alignment horizontal="right" vertical="center"/>
    </xf>
    <xf numFmtId="38" fontId="4" fillId="0" borderId="1" xfId="4" applyNumberFormat="1" applyFont="1" applyAlignment="1">
      <alignment vertical="center"/>
    </xf>
    <xf numFmtId="38" fontId="4" fillId="0" borderId="1" xfId="1" applyNumberFormat="1" applyFont="1" applyAlignment="1">
      <alignment horizontal="right" vertical="center"/>
    </xf>
    <xf numFmtId="170" fontId="4" fillId="0" borderId="1" xfId="1" applyNumberFormat="1" applyFont="1" applyAlignment="1">
      <alignment horizontal="right" vertical="center" wrapText="1"/>
    </xf>
    <xf numFmtId="170" fontId="4" fillId="0" borderId="7" xfId="1" applyNumberFormat="1" applyFont="1" applyBorder="1" applyAlignment="1">
      <alignment horizontal="right" vertical="center"/>
    </xf>
    <xf numFmtId="0" fontId="3" fillId="0" borderId="1" xfId="10" applyFont="1" applyAlignment="1">
      <alignment vertical="center"/>
    </xf>
    <xf numFmtId="0" fontId="4" fillId="0" borderId="1" xfId="10" applyFont="1"/>
    <xf numFmtId="0" fontId="3" fillId="0" borderId="2" xfId="10" applyFont="1" applyBorder="1" applyAlignment="1">
      <alignment vertical="center"/>
    </xf>
    <xf numFmtId="0" fontId="3" fillId="0" borderId="1" xfId="10" applyFont="1" applyAlignment="1">
      <alignment horizontal="left" vertical="center"/>
    </xf>
    <xf numFmtId="0" fontId="4" fillId="0" borderId="1" xfId="10" applyFont="1" applyAlignment="1">
      <alignment vertical="center"/>
    </xf>
    <xf numFmtId="164" fontId="4" fillId="0" borderId="1" xfId="10" applyNumberFormat="1" applyFont="1" applyAlignment="1">
      <alignment vertical="center"/>
    </xf>
    <xf numFmtId="165" fontId="3" fillId="0" borderId="1" xfId="10" applyNumberFormat="1" applyFont="1" applyAlignment="1">
      <alignment vertical="center"/>
    </xf>
    <xf numFmtId="165" fontId="3" fillId="0" borderId="1" xfId="10" applyNumberFormat="1" applyFont="1" applyAlignment="1">
      <alignment horizontal="center" vertical="center"/>
    </xf>
    <xf numFmtId="164" fontId="3" fillId="0" borderId="1" xfId="10" applyNumberFormat="1" applyFont="1" applyAlignment="1">
      <alignment vertical="center"/>
    </xf>
    <xf numFmtId="165" fontId="3" fillId="0" borderId="2" xfId="10" applyNumberFormat="1" applyFont="1" applyBorder="1" applyAlignment="1">
      <alignment horizontal="right" vertical="center"/>
    </xf>
    <xf numFmtId="165" fontId="4" fillId="0" borderId="1" xfId="10" applyNumberFormat="1" applyFont="1" applyAlignment="1">
      <alignment horizontal="right" vertical="center"/>
    </xf>
    <xf numFmtId="0" fontId="4" fillId="0" borderId="2" xfId="10" applyFont="1" applyBorder="1" applyAlignment="1">
      <alignment vertical="center"/>
    </xf>
    <xf numFmtId="164" fontId="4" fillId="0" borderId="2" xfId="10" applyNumberFormat="1" applyFont="1" applyBorder="1" applyAlignment="1">
      <alignment vertical="center"/>
    </xf>
    <xf numFmtId="165" fontId="4" fillId="0" borderId="2" xfId="10" applyNumberFormat="1" applyFont="1" applyBorder="1" applyAlignment="1">
      <alignment horizontal="right" vertical="center"/>
    </xf>
    <xf numFmtId="167" fontId="3" fillId="0" borderId="1" xfId="10" applyNumberFormat="1" applyFont="1" applyAlignment="1">
      <alignment vertical="center"/>
    </xf>
    <xf numFmtId="165" fontId="3" fillId="0" borderId="1" xfId="10" applyNumberFormat="1" applyFont="1" applyAlignment="1">
      <alignment horizontal="left" vertical="center"/>
    </xf>
    <xf numFmtId="0" fontId="3" fillId="0" borderId="1" xfId="10" applyFont="1" applyAlignment="1">
      <alignment horizontal="center" vertical="center"/>
    </xf>
    <xf numFmtId="165" fontId="4" fillId="0" borderId="1" xfId="10" applyNumberFormat="1" applyFont="1" applyAlignment="1">
      <alignment horizontal="left" vertical="center"/>
    </xf>
    <xf numFmtId="0" fontId="4" fillId="0" borderId="1" xfId="10" applyFont="1" applyAlignment="1">
      <alignment horizontal="left" vertical="center"/>
    </xf>
    <xf numFmtId="37" fontId="4" fillId="0" borderId="1" xfId="10" applyNumberFormat="1" applyFont="1" applyAlignment="1">
      <alignment vertical="center"/>
    </xf>
    <xf numFmtId="164" fontId="3" fillId="0" borderId="2" xfId="10" applyNumberFormat="1" applyFont="1" applyBorder="1" applyAlignment="1">
      <alignment horizontal="center" vertical="center"/>
    </xf>
    <xf numFmtId="165" fontId="4" fillId="0" borderId="1" xfId="10" applyNumberFormat="1" applyFont="1" applyAlignment="1">
      <alignment vertical="center"/>
    </xf>
    <xf numFmtId="164" fontId="4" fillId="0" borderId="1" xfId="10" applyNumberFormat="1" applyFont="1" applyAlignment="1">
      <alignment horizontal="center" vertical="center"/>
    </xf>
    <xf numFmtId="167" fontId="4" fillId="0" borderId="1" xfId="10" applyNumberFormat="1" applyFont="1" applyAlignment="1">
      <alignment horizontal="right" vertical="center"/>
    </xf>
    <xf numFmtId="1" fontId="4" fillId="0" borderId="1" xfId="10" applyNumberFormat="1" applyFont="1" applyAlignment="1">
      <alignment horizontal="center" vertical="center"/>
    </xf>
    <xf numFmtId="165" fontId="4" fillId="0" borderId="1" xfId="10" applyNumberFormat="1" applyFont="1" applyAlignment="1">
      <alignment horizontal="center" vertical="center"/>
    </xf>
    <xf numFmtId="49" fontId="4" fillId="0" borderId="1" xfId="10" applyNumberFormat="1" applyFont="1" applyAlignment="1">
      <alignment vertical="center"/>
    </xf>
    <xf numFmtId="0" fontId="4" fillId="0" borderId="1" xfId="10" applyFont="1" applyAlignment="1">
      <alignment horizontal="center" vertical="center"/>
    </xf>
    <xf numFmtId="165" fontId="4" fillId="0" borderId="2" xfId="10" applyNumberFormat="1" applyFont="1" applyBorder="1" applyAlignment="1">
      <alignment vertical="center"/>
    </xf>
    <xf numFmtId="167" fontId="4" fillId="0" borderId="1" xfId="10" applyNumberFormat="1" applyFont="1" applyAlignment="1">
      <alignment vertical="center"/>
    </xf>
    <xf numFmtId="169" fontId="4" fillId="0" borderId="1" xfId="10" applyNumberFormat="1" applyFont="1" applyAlignment="1">
      <alignment horizontal="center" vertical="center"/>
    </xf>
    <xf numFmtId="164" fontId="4" fillId="0" borderId="2" xfId="10" applyNumberFormat="1" applyFont="1" applyBorder="1" applyAlignment="1">
      <alignment horizontal="center" vertical="center"/>
    </xf>
    <xf numFmtId="164" fontId="3" fillId="0" borderId="1" xfId="10" applyNumberFormat="1" applyFont="1" applyAlignment="1">
      <alignment horizontal="center" vertical="center"/>
    </xf>
    <xf numFmtId="165" fontId="3" fillId="0" borderId="1" xfId="10" applyNumberFormat="1" applyFont="1" applyAlignment="1">
      <alignment horizontal="right" vertical="center"/>
    </xf>
    <xf numFmtId="165" fontId="4" fillId="0" borderId="6" xfId="10" applyNumberFormat="1" applyFont="1" applyBorder="1" applyAlignment="1">
      <alignment horizontal="right" vertical="center"/>
    </xf>
    <xf numFmtId="165" fontId="4" fillId="0" borderId="3" xfId="10" applyNumberFormat="1" applyFont="1" applyBorder="1" applyAlignment="1">
      <alignment horizontal="right" vertical="center"/>
    </xf>
    <xf numFmtId="40" fontId="3" fillId="0" borderId="1" xfId="10" applyNumberFormat="1" applyFont="1" applyAlignment="1">
      <alignment horizontal="right" vertical="center"/>
    </xf>
    <xf numFmtId="40" fontId="3" fillId="0" borderId="2" xfId="10" applyNumberFormat="1" applyFont="1" applyBorder="1" applyAlignment="1">
      <alignment horizontal="right" vertical="center"/>
    </xf>
    <xf numFmtId="164" fontId="4" fillId="0" borderId="2" xfId="10" applyNumberFormat="1" applyFont="1" applyBorder="1" applyAlignment="1">
      <alignment horizontal="right" vertical="center"/>
    </xf>
    <xf numFmtId="165" fontId="3" fillId="0" borderId="2" xfId="10" applyNumberFormat="1" applyFont="1" applyBorder="1" applyAlignment="1">
      <alignment vertical="center"/>
    </xf>
    <xf numFmtId="0" fontId="10" fillId="0" borderId="1" xfId="10" applyFont="1" applyAlignment="1">
      <alignment horizontal="left" vertical="center"/>
    </xf>
    <xf numFmtId="0" fontId="7" fillId="0" borderId="1" xfId="10" applyFont="1"/>
    <xf numFmtId="0" fontId="10" fillId="0" borderId="1" xfId="10" applyFont="1" applyAlignment="1">
      <alignment vertical="center"/>
    </xf>
    <xf numFmtId="164" fontId="10" fillId="0" borderId="1" xfId="10" applyNumberFormat="1" applyFont="1" applyAlignment="1">
      <alignment vertical="center"/>
    </xf>
    <xf numFmtId="165" fontId="10" fillId="0" borderId="1" xfId="10" applyNumberFormat="1" applyFont="1" applyAlignment="1">
      <alignment horizontal="center" vertical="center"/>
    </xf>
    <xf numFmtId="165" fontId="10" fillId="0" borderId="1" xfId="10" applyNumberFormat="1" applyFont="1" applyAlignment="1">
      <alignment horizontal="right" vertical="center"/>
    </xf>
    <xf numFmtId="165" fontId="10" fillId="0" borderId="1" xfId="10" applyNumberFormat="1" applyFont="1" applyAlignment="1">
      <alignment vertical="center"/>
    </xf>
    <xf numFmtId="167" fontId="10" fillId="0" borderId="1" xfId="10" applyNumberFormat="1" applyFont="1" applyAlignment="1">
      <alignment vertical="center"/>
    </xf>
    <xf numFmtId="0" fontId="7" fillId="0" borderId="1" xfId="10" applyFont="1" applyAlignment="1">
      <alignment vertical="center"/>
    </xf>
    <xf numFmtId="164" fontId="7" fillId="0" borderId="1" xfId="10" applyNumberFormat="1" applyFont="1" applyAlignment="1">
      <alignment vertical="center"/>
    </xf>
    <xf numFmtId="165" fontId="7" fillId="0" borderId="1" xfId="10" applyNumberFormat="1" applyFont="1" applyAlignment="1">
      <alignment horizontal="right" vertical="center"/>
    </xf>
    <xf numFmtId="165" fontId="10" fillId="0" borderId="2" xfId="10" applyNumberFormat="1" applyFont="1" applyBorder="1" applyAlignment="1">
      <alignment horizontal="right" vertical="center"/>
    </xf>
    <xf numFmtId="165" fontId="7" fillId="0" borderId="1" xfId="10" applyNumberFormat="1" applyFont="1" applyAlignment="1">
      <alignment horizontal="center" vertical="center"/>
    </xf>
    <xf numFmtId="165" fontId="7" fillId="0" borderId="1" xfId="10" applyNumberFormat="1" applyFont="1" applyAlignment="1">
      <alignment horizontal="right" vertical="center" wrapText="1"/>
    </xf>
    <xf numFmtId="165" fontId="7" fillId="0" borderId="1" xfId="10" applyNumberFormat="1" applyFont="1" applyAlignment="1">
      <alignment vertical="center"/>
    </xf>
    <xf numFmtId="165" fontId="7" fillId="0" borderId="2" xfId="10" applyNumberFormat="1" applyFont="1" applyBorder="1" applyAlignment="1">
      <alignment horizontal="right" vertical="center"/>
    </xf>
    <xf numFmtId="165" fontId="7" fillId="0" borderId="6" xfId="10" applyNumberFormat="1" applyFont="1" applyBorder="1" applyAlignment="1">
      <alignment horizontal="right" vertical="center"/>
    </xf>
    <xf numFmtId="165" fontId="7" fillId="0" borderId="6" xfId="10" applyNumberFormat="1" applyFont="1" applyBorder="1" applyAlignment="1">
      <alignment vertical="center"/>
    </xf>
    <xf numFmtId="165" fontId="7" fillId="0" borderId="3" xfId="10" applyNumberFormat="1" applyFont="1" applyBorder="1" applyAlignment="1">
      <alignment horizontal="right" vertical="center"/>
    </xf>
    <xf numFmtId="165" fontId="7" fillId="0" borderId="2" xfId="10" applyNumberFormat="1" applyFont="1" applyBorder="1" applyAlignment="1">
      <alignment vertical="center"/>
    </xf>
    <xf numFmtId="49" fontId="3" fillId="0" borderId="1" xfId="10" applyNumberFormat="1" applyFont="1" applyAlignment="1">
      <alignment horizontal="left" vertical="center"/>
    </xf>
    <xf numFmtId="0" fontId="3" fillId="0" borderId="2" xfId="10" applyFont="1" applyBorder="1" applyAlignment="1">
      <alignment horizontal="left" vertical="center"/>
    </xf>
    <xf numFmtId="49" fontId="3" fillId="0" borderId="2" xfId="10" applyNumberFormat="1" applyFont="1" applyBorder="1" applyAlignment="1">
      <alignment horizontal="left" vertical="center"/>
    </xf>
    <xf numFmtId="167" fontId="3" fillId="0" borderId="1" xfId="10" applyNumberFormat="1" applyFont="1" applyAlignment="1">
      <alignment horizontal="left" vertical="center"/>
    </xf>
    <xf numFmtId="0" fontId="6" fillId="0" borderId="1" xfId="10" applyFont="1" applyAlignment="1">
      <alignment horizontal="center" vertical="center"/>
    </xf>
    <xf numFmtId="1" fontId="3" fillId="0" borderId="1" xfId="10" applyNumberFormat="1" applyFont="1" applyAlignment="1">
      <alignment horizontal="center" vertical="center"/>
    </xf>
    <xf numFmtId="37" fontId="3" fillId="0" borderId="1" xfId="10" applyNumberFormat="1" applyFont="1" applyAlignment="1">
      <alignment horizontal="center" vertical="center"/>
    </xf>
    <xf numFmtId="37" fontId="3" fillId="0" borderId="2" xfId="10" applyNumberFormat="1" applyFont="1" applyBorder="1" applyAlignment="1">
      <alignment horizontal="center" vertical="center"/>
    </xf>
    <xf numFmtId="164" fontId="3" fillId="0" borderId="2" xfId="10" applyNumberFormat="1" applyFont="1" applyBorder="1" applyAlignment="1">
      <alignment vertical="center"/>
    </xf>
    <xf numFmtId="37" fontId="4" fillId="0" borderId="1" xfId="10" applyNumberFormat="1" applyFont="1" applyAlignment="1">
      <alignment horizontal="center" vertical="center"/>
    </xf>
    <xf numFmtId="168" fontId="4" fillId="0" borderId="3" xfId="10" applyNumberFormat="1" applyFont="1" applyBorder="1" applyAlignment="1">
      <alignment horizontal="right" vertical="center"/>
    </xf>
    <xf numFmtId="168" fontId="4" fillId="0" borderId="1" xfId="10" applyNumberFormat="1" applyFont="1" applyAlignment="1">
      <alignment horizontal="right" vertical="center"/>
    </xf>
    <xf numFmtId="37" fontId="4" fillId="0" borderId="2" xfId="10" applyNumberFormat="1" applyFont="1" applyBorder="1" applyAlignment="1">
      <alignment horizontal="center" vertical="center"/>
    </xf>
    <xf numFmtId="170" fontId="4" fillId="0" borderId="0" xfId="11" applyNumberFormat="1" applyFont="1" applyFill="1" applyAlignment="1">
      <alignment horizontal="right" vertical="center"/>
    </xf>
    <xf numFmtId="167" fontId="4" fillId="0" borderId="1" xfId="11" applyNumberFormat="1" applyFont="1" applyFill="1" applyBorder="1" applyAlignment="1">
      <alignment horizontal="right" vertical="center"/>
    </xf>
    <xf numFmtId="165" fontId="10" fillId="0" borderId="1" xfId="10" applyNumberFormat="1" applyFont="1" applyAlignment="1">
      <alignment horizontal="left" vertical="center"/>
    </xf>
    <xf numFmtId="165" fontId="7" fillId="0" borderId="1" xfId="10" quotePrefix="1" applyNumberFormat="1" applyFont="1" applyAlignment="1">
      <alignment horizontal="center" vertical="center"/>
    </xf>
    <xf numFmtId="165" fontId="3" fillId="0" borderId="2" xfId="10" applyNumberFormat="1" applyFont="1" applyBorder="1" applyAlignment="1">
      <alignment horizontal="center" vertical="center"/>
    </xf>
    <xf numFmtId="166" fontId="14" fillId="0" borderId="1" xfId="5" quotePrefix="1" applyNumberFormat="1" applyFont="1" applyAlignment="1">
      <alignment horizontal="right" vertical="center"/>
    </xf>
    <xf numFmtId="165" fontId="4" fillId="0" borderId="1" xfId="7" applyNumberFormat="1" applyFont="1" applyAlignment="1">
      <alignment horizontal="right" vertical="center"/>
    </xf>
    <xf numFmtId="165" fontId="4" fillId="0" borderId="2" xfId="7" applyNumberFormat="1" applyFont="1" applyBorder="1" applyAlignment="1">
      <alignment horizontal="right" vertical="center"/>
    </xf>
    <xf numFmtId="0" fontId="3" fillId="0" borderId="2" xfId="7" applyFont="1" applyBorder="1" applyAlignment="1">
      <alignment horizontal="left" vertical="center"/>
    </xf>
    <xf numFmtId="166" fontId="3" fillId="0" borderId="1" xfId="7" quotePrefix="1" applyNumberFormat="1" applyFont="1" applyAlignment="1">
      <alignment horizontal="right" vertical="center"/>
    </xf>
    <xf numFmtId="0" fontId="14" fillId="0" borderId="2" xfId="7" applyFont="1" applyBorder="1" applyAlignment="1">
      <alignment horizontal="left" vertical="center"/>
    </xf>
    <xf numFmtId="166" fontId="14" fillId="0" borderId="1" xfId="7" quotePrefix="1" applyNumberFormat="1" applyFont="1" applyAlignment="1">
      <alignment horizontal="right" vertical="center"/>
    </xf>
    <xf numFmtId="165" fontId="15" fillId="0" borderId="1" xfId="7" applyNumberFormat="1" applyFont="1" applyAlignment="1">
      <alignment horizontal="right" vertical="center"/>
    </xf>
    <xf numFmtId="165" fontId="15" fillId="0" borderId="2" xfId="7" applyNumberFormat="1" applyFont="1" applyBorder="1" applyAlignment="1">
      <alignment horizontal="right" vertical="center"/>
    </xf>
    <xf numFmtId="165" fontId="7" fillId="0" borderId="1" xfId="7" applyNumberFormat="1" applyFont="1" applyAlignment="1">
      <alignment horizontal="right" vertical="center"/>
    </xf>
    <xf numFmtId="165" fontId="7" fillId="0" borderId="2" xfId="7" applyNumberFormat="1" applyFont="1" applyBorder="1" applyAlignment="1">
      <alignment horizontal="right" vertical="center"/>
    </xf>
    <xf numFmtId="165" fontId="7" fillId="0" borderId="1" xfId="7" applyNumberFormat="1" applyFont="1" applyAlignment="1">
      <alignment vertical="center"/>
    </xf>
    <xf numFmtId="0" fontId="10" fillId="0" borderId="1" xfId="7" applyFont="1" applyAlignment="1">
      <alignment vertical="center"/>
    </xf>
    <xf numFmtId="164" fontId="7" fillId="0" borderId="1" xfId="7" applyNumberFormat="1" applyFont="1" applyAlignment="1">
      <alignment vertical="center"/>
    </xf>
    <xf numFmtId="0" fontId="10" fillId="0" borderId="1" xfId="7" applyFont="1" applyAlignment="1">
      <alignment horizontal="left" vertical="center"/>
    </xf>
    <xf numFmtId="0" fontId="14" fillId="0" borderId="1" xfId="7" applyFont="1" applyAlignment="1">
      <alignment vertical="center"/>
    </xf>
    <xf numFmtId="165" fontId="4" fillId="0" borderId="1" xfId="7" applyNumberFormat="1" applyFont="1" applyAlignment="1">
      <alignment vertical="center"/>
    </xf>
    <xf numFmtId="165" fontId="4" fillId="0" borderId="2" xfId="7" applyNumberFormat="1" applyFont="1" applyBorder="1" applyAlignment="1">
      <alignment vertical="center"/>
    </xf>
    <xf numFmtId="49" fontId="4" fillId="0" borderId="1" xfId="10" applyNumberFormat="1" applyFont="1" applyAlignment="1">
      <alignment horizontal="right" vertical="center"/>
    </xf>
    <xf numFmtId="16" fontId="3" fillId="0" borderId="1" xfId="7" quotePrefix="1" applyNumberFormat="1" applyFont="1" applyAlignment="1">
      <alignment horizontal="right" vertical="center"/>
    </xf>
    <xf numFmtId="3" fontId="4" fillId="0" borderId="1" xfId="10" applyNumberFormat="1" applyFont="1" applyAlignment="1">
      <alignment vertical="center"/>
    </xf>
    <xf numFmtId="43" fontId="4" fillId="0" borderId="1" xfId="11" applyFont="1" applyBorder="1" applyAlignment="1">
      <alignment vertical="center"/>
    </xf>
    <xf numFmtId="2" fontId="4" fillId="0" borderId="1" xfId="10" applyNumberFormat="1" applyFont="1" applyAlignment="1">
      <alignment vertical="center"/>
    </xf>
    <xf numFmtId="166" fontId="4" fillId="0" borderId="1" xfId="1" applyNumberFormat="1" applyFont="1" applyAlignment="1">
      <alignment horizontal="center" vertical="center"/>
    </xf>
    <xf numFmtId="165" fontId="10" fillId="0" borderId="2" xfId="10" applyNumberFormat="1" applyFont="1" applyBorder="1" applyAlignment="1">
      <alignment horizontal="center" vertical="center"/>
    </xf>
    <xf numFmtId="0" fontId="15" fillId="0" borderId="0" xfId="0" applyFont="1"/>
    <xf numFmtId="164" fontId="4" fillId="0" borderId="1" xfId="10" quotePrefix="1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171" fontId="4" fillId="0" borderId="1" xfId="10" applyNumberFormat="1" applyFont="1" applyAlignment="1">
      <alignment horizontal="right" vertical="center"/>
    </xf>
    <xf numFmtId="172" fontId="4" fillId="0" borderId="1" xfId="10" applyNumberFormat="1" applyFont="1" applyAlignment="1">
      <alignment horizontal="right" vertical="center"/>
    </xf>
    <xf numFmtId="165" fontId="3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165" fontId="3" fillId="0" borderId="1" xfId="2" applyNumberFormat="1" applyFont="1" applyAlignment="1">
      <alignment horizontal="center" vertical="center"/>
    </xf>
    <xf numFmtId="0" fontId="4" fillId="0" borderId="1" xfId="2" applyFont="1" applyAlignment="1">
      <alignment vertical="center"/>
    </xf>
    <xf numFmtId="166" fontId="4" fillId="0" borderId="1" xfId="1" applyNumberFormat="1" applyFont="1" applyAlignment="1">
      <alignment horizontal="center" vertical="center"/>
    </xf>
    <xf numFmtId="0" fontId="4" fillId="0" borderId="1" xfId="1" applyFont="1" applyAlignment="1">
      <alignment horizontal="left" vertical="center"/>
    </xf>
    <xf numFmtId="0" fontId="3" fillId="0" borderId="1" xfId="10" applyFont="1" applyAlignment="1">
      <alignment horizontal="center" vertical="center"/>
    </xf>
    <xf numFmtId="0" fontId="4" fillId="0" borderId="1" xfId="10" applyFont="1" applyAlignment="1">
      <alignment vertical="center"/>
    </xf>
    <xf numFmtId="165" fontId="3" fillId="0" borderId="1" xfId="10" applyNumberFormat="1" applyFont="1" applyAlignment="1">
      <alignment horizontal="center" vertical="center"/>
    </xf>
    <xf numFmtId="165" fontId="3" fillId="0" borderId="2" xfId="10" applyNumberFormat="1" applyFont="1" applyBorder="1" applyAlignment="1">
      <alignment horizontal="center" vertical="center" wrapText="1"/>
    </xf>
    <xf numFmtId="0" fontId="4" fillId="0" borderId="2" xfId="10" applyFont="1" applyBorder="1" applyAlignment="1">
      <alignment vertical="center"/>
    </xf>
    <xf numFmtId="165" fontId="3" fillId="0" borderId="2" xfId="10" applyNumberFormat="1" applyFont="1" applyBorder="1" applyAlignment="1">
      <alignment horizontal="center" vertical="center"/>
    </xf>
    <xf numFmtId="0" fontId="4" fillId="0" borderId="1" xfId="10" applyFont="1" applyAlignment="1">
      <alignment horizontal="left" vertical="center"/>
    </xf>
    <xf numFmtId="0" fontId="3" fillId="0" borderId="1" xfId="10" applyFont="1" applyAlignment="1">
      <alignment horizontal="left" vertical="center"/>
    </xf>
    <xf numFmtId="0" fontId="4" fillId="0" borderId="1" xfId="10" applyFont="1" applyAlignment="1">
      <alignment horizontal="center" vertical="center"/>
    </xf>
    <xf numFmtId="165" fontId="10" fillId="0" borderId="2" xfId="10" applyNumberFormat="1" applyFont="1" applyBorder="1" applyAlignment="1">
      <alignment horizontal="center" vertical="center"/>
    </xf>
    <xf numFmtId="0" fontId="7" fillId="0" borderId="2" xfId="10" applyFont="1" applyBorder="1"/>
    <xf numFmtId="0" fontId="4" fillId="0" borderId="1" xfId="10" applyFont="1"/>
    <xf numFmtId="165" fontId="10" fillId="0" borderId="4" xfId="10" applyNumberFormat="1" applyFont="1" applyBorder="1" applyAlignment="1">
      <alignment horizontal="center" vertical="center"/>
    </xf>
    <xf numFmtId="0" fontId="7" fillId="0" borderId="4" xfId="10" applyFont="1" applyBorder="1"/>
    <xf numFmtId="165" fontId="10" fillId="0" borderId="8" xfId="10" applyNumberFormat="1" applyFont="1" applyBorder="1" applyAlignment="1">
      <alignment horizontal="center" vertical="center"/>
    </xf>
    <xf numFmtId="165" fontId="3" fillId="0" borderId="8" xfId="10" applyNumberFormat="1" applyFont="1" applyBorder="1" applyAlignment="1">
      <alignment horizontal="center" vertical="center"/>
    </xf>
    <xf numFmtId="0" fontId="4" fillId="0" borderId="8" xfId="10" applyFont="1" applyBorder="1" applyAlignment="1">
      <alignment vertical="center"/>
    </xf>
    <xf numFmtId="165" fontId="3" fillId="0" borderId="6" xfId="10" applyNumberFormat="1" applyFont="1" applyBorder="1" applyAlignment="1">
      <alignment horizontal="center" vertical="center"/>
    </xf>
  </cellXfs>
  <cellStyles count="15">
    <cellStyle name="Comma" xfId="11" builtinId="3"/>
    <cellStyle name="Comma 2" xfId="3" xr:uid="{200B104F-5F4D-4F81-A6FA-B99B4962FC4E}"/>
    <cellStyle name="Comma 3" xfId="6" xr:uid="{EE774843-31B6-4F20-A0E0-5EA2ABE89B43}"/>
    <cellStyle name="Comma 4" xfId="13" xr:uid="{AC4D1313-7A5A-4656-A606-21ABC311BF25}"/>
    <cellStyle name="Normal" xfId="0" builtinId="0"/>
    <cellStyle name="Normal - Style1 2" xfId="4" xr:uid="{E1ADDCA6-EA0C-4CDC-B458-BBDB5E593991}"/>
    <cellStyle name="Normal 2" xfId="1" xr:uid="{9E337D8C-5D37-4103-8843-D0AFCCF6E149}"/>
    <cellStyle name="Normal 2 2" xfId="9" xr:uid="{6409F4C3-F1FE-43F7-9A3D-8BF085898255}"/>
    <cellStyle name="Normal 3" xfId="2" xr:uid="{AAA80FC0-76EE-4018-9978-8C6DC00E904F}"/>
    <cellStyle name="Normal 4" xfId="5" xr:uid="{3780B2FD-14F1-4EE8-8699-9D8A9B22C4B4}"/>
    <cellStyle name="Normal 4 4" xfId="8" xr:uid="{0AEB388C-C75A-4B0B-9C16-9E7BB1E5FD58}"/>
    <cellStyle name="Normal 5" xfId="7" xr:uid="{DD6E4232-78AE-400C-9B04-E88F0CDB74BF}"/>
    <cellStyle name="Normal 6" xfId="10" xr:uid="{F7D7B8B8-5EE9-4DA5-9F05-3CD6C03AEBF4}"/>
    <cellStyle name="Normal 7" xfId="12" xr:uid="{E32BC2F1-E186-456A-B26A-25351201ED0F}"/>
    <cellStyle name="Percent 2" xfId="14" xr:uid="{3AF9F920-D277-448E-B986-840D55DE2A0F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0BBE7-B760-47F0-A427-8489471EEFBF}">
  <dimension ref="A1:P147"/>
  <sheetViews>
    <sheetView tabSelected="1" topLeftCell="A130" zoomScaleNormal="100" zoomScaleSheetLayoutView="100" workbookViewId="0">
      <selection activeCell="T151" sqref="T151"/>
    </sheetView>
  </sheetViews>
  <sheetFormatPr defaultColWidth="8" defaultRowHeight="16.5" customHeight="1" x14ac:dyDescent="0.2"/>
  <cols>
    <col min="1" max="3" width="1.125" style="5" customWidth="1"/>
    <col min="4" max="4" width="24.875" style="5" customWidth="1"/>
    <col min="5" max="5" width="4.5" style="5" customWidth="1"/>
    <col min="6" max="6" width="0.625" style="5" customWidth="1"/>
    <col min="7" max="7" width="11.5" style="6" customWidth="1"/>
    <col min="8" max="8" width="0.625" style="5" customWidth="1"/>
    <col min="9" max="9" width="11.875" style="6" bestFit="1" customWidth="1"/>
    <col min="10" max="10" width="0.625" style="6" customWidth="1"/>
    <col min="11" max="11" width="11.625" style="6" customWidth="1"/>
    <col min="12" max="12" width="0.625" style="6" customWidth="1"/>
    <col min="13" max="13" width="11.5" style="6" customWidth="1"/>
    <col min="14" max="14" width="8" style="5"/>
    <col min="15" max="15" width="10.375" style="5" bestFit="1" customWidth="1"/>
    <col min="16" max="16384" width="8" style="5"/>
  </cols>
  <sheetData>
    <row r="1" spans="1:13" ht="16.5" customHeight="1" x14ac:dyDescent="0.2">
      <c r="A1" s="4" t="s">
        <v>0</v>
      </c>
      <c r="B1" s="4"/>
      <c r="C1" s="4"/>
      <c r="D1" s="4"/>
    </row>
    <row r="2" spans="1:13" ht="16.5" customHeight="1" x14ac:dyDescent="0.2">
      <c r="A2" s="4" t="s">
        <v>1</v>
      </c>
      <c r="B2" s="4"/>
      <c r="C2" s="4"/>
      <c r="D2" s="4"/>
    </row>
    <row r="3" spans="1:13" ht="16.5" customHeight="1" x14ac:dyDescent="0.2">
      <c r="A3" s="7" t="s">
        <v>221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6" spans="1:13" ht="16.5" customHeight="1" x14ac:dyDescent="0.2">
      <c r="E6" s="8"/>
      <c r="F6" s="8"/>
      <c r="G6" s="158" t="s">
        <v>2</v>
      </c>
      <c r="H6" s="159"/>
      <c r="I6" s="159"/>
      <c r="J6" s="10"/>
      <c r="K6" s="158" t="s">
        <v>3</v>
      </c>
      <c r="L6" s="159"/>
      <c r="M6" s="159"/>
    </row>
    <row r="7" spans="1:13" ht="16.5" customHeight="1" x14ac:dyDescent="0.2">
      <c r="E7" s="11"/>
      <c r="F7" s="12"/>
      <c r="G7" s="156" t="s">
        <v>4</v>
      </c>
      <c r="H7" s="157"/>
      <c r="I7" s="157"/>
      <c r="J7" s="13"/>
      <c r="K7" s="156" t="s">
        <v>4</v>
      </c>
      <c r="L7" s="157"/>
      <c r="M7" s="157"/>
    </row>
    <row r="8" spans="1:13" ht="16.5" customHeight="1" x14ac:dyDescent="0.2">
      <c r="E8" s="11"/>
      <c r="F8" s="12"/>
      <c r="G8" s="13" t="s">
        <v>5</v>
      </c>
      <c r="H8" s="13"/>
      <c r="I8" s="13" t="s">
        <v>6</v>
      </c>
      <c r="J8" s="13"/>
      <c r="K8" s="13" t="s">
        <v>5</v>
      </c>
      <c r="L8" s="13"/>
      <c r="M8" s="13" t="s">
        <v>6</v>
      </c>
    </row>
    <row r="9" spans="1:13" ht="16.5" customHeight="1" x14ac:dyDescent="0.2">
      <c r="E9" s="11"/>
      <c r="F9" s="12"/>
      <c r="G9" s="126" t="s">
        <v>222</v>
      </c>
      <c r="H9" s="13"/>
      <c r="I9" s="13" t="s">
        <v>7</v>
      </c>
      <c r="J9" s="13"/>
      <c r="K9" s="126" t="s">
        <v>222</v>
      </c>
      <c r="L9" s="13"/>
      <c r="M9" s="13" t="s">
        <v>7</v>
      </c>
    </row>
    <row r="10" spans="1:13" ht="16.5" customHeight="1" x14ac:dyDescent="0.2">
      <c r="E10" s="14"/>
      <c r="F10" s="14"/>
      <c r="G10" s="15" t="s">
        <v>170</v>
      </c>
      <c r="H10" s="9"/>
      <c r="I10" s="15" t="s">
        <v>8</v>
      </c>
      <c r="J10" s="9"/>
      <c r="K10" s="15" t="s">
        <v>170</v>
      </c>
      <c r="L10" s="9"/>
      <c r="M10" s="15" t="s">
        <v>8</v>
      </c>
    </row>
    <row r="11" spans="1:13" ht="16.5" customHeight="1" x14ac:dyDescent="0.2">
      <c r="A11" s="16"/>
      <c r="B11" s="16"/>
      <c r="C11" s="16"/>
      <c r="D11" s="16"/>
      <c r="E11" s="17" t="s">
        <v>9</v>
      </c>
      <c r="F11" s="18"/>
      <c r="G11" s="19" t="s">
        <v>10</v>
      </c>
      <c r="H11" s="9"/>
      <c r="I11" s="19" t="s">
        <v>10</v>
      </c>
      <c r="J11" s="20"/>
      <c r="K11" s="19" t="s">
        <v>10</v>
      </c>
      <c r="L11" s="9"/>
      <c r="M11" s="19" t="s">
        <v>10</v>
      </c>
    </row>
    <row r="12" spans="1:13" ht="16.5" customHeight="1" x14ac:dyDescent="0.2">
      <c r="A12" s="21" t="s">
        <v>11</v>
      </c>
      <c r="B12" s="21"/>
      <c r="C12" s="21"/>
      <c r="D12" s="21"/>
      <c r="E12" s="22"/>
      <c r="F12" s="23"/>
      <c r="H12" s="23"/>
    </row>
    <row r="13" spans="1:13" ht="16.5" customHeight="1" x14ac:dyDescent="0.2">
      <c r="D13" s="21"/>
      <c r="E13" s="22"/>
      <c r="F13" s="23"/>
      <c r="G13" s="1"/>
      <c r="H13" s="23"/>
      <c r="I13" s="1"/>
      <c r="K13" s="1"/>
      <c r="M13" s="1"/>
    </row>
    <row r="14" spans="1:13" ht="16.5" customHeight="1" x14ac:dyDescent="0.2">
      <c r="A14" s="4" t="s">
        <v>12</v>
      </c>
      <c r="D14" s="22"/>
      <c r="E14" s="23"/>
      <c r="F14" s="23"/>
      <c r="H14" s="23"/>
    </row>
    <row r="15" spans="1:13" ht="16.5" customHeight="1" x14ac:dyDescent="0.2">
      <c r="D15" s="21"/>
      <c r="E15" s="22"/>
      <c r="F15" s="23"/>
      <c r="G15" s="1"/>
      <c r="H15" s="23"/>
      <c r="I15" s="1"/>
      <c r="K15" s="1"/>
      <c r="M15" s="1"/>
    </row>
    <row r="16" spans="1:13" ht="16.5" customHeight="1" x14ac:dyDescent="0.2">
      <c r="A16" s="5" t="s">
        <v>13</v>
      </c>
      <c r="D16" s="22"/>
      <c r="E16" s="24"/>
      <c r="F16" s="24"/>
      <c r="G16" s="25">
        <v>1086677947</v>
      </c>
      <c r="H16" s="25"/>
      <c r="I16" s="25">
        <v>1598056120</v>
      </c>
      <c r="J16" s="25"/>
      <c r="K16" s="25">
        <v>589362983</v>
      </c>
      <c r="L16" s="25"/>
      <c r="M16" s="25">
        <v>535537312</v>
      </c>
    </row>
    <row r="17" spans="1:16" ht="16.5" customHeight="1" x14ac:dyDescent="0.2">
      <c r="A17" s="5" t="s">
        <v>14</v>
      </c>
      <c r="D17" s="22"/>
      <c r="E17" s="24"/>
      <c r="F17" s="24"/>
      <c r="G17" s="25">
        <v>530140149</v>
      </c>
      <c r="H17" s="25"/>
      <c r="I17" s="25">
        <v>484281218</v>
      </c>
      <c r="J17" s="25"/>
      <c r="K17" s="25">
        <v>606892212</v>
      </c>
      <c r="L17" s="25"/>
      <c r="M17" s="25">
        <v>689254192</v>
      </c>
    </row>
    <row r="18" spans="1:16" ht="16.5" customHeight="1" x14ac:dyDescent="0.2">
      <c r="A18" s="5" t="s">
        <v>15</v>
      </c>
      <c r="D18" s="22"/>
      <c r="E18" s="26" t="s">
        <v>206</v>
      </c>
      <c r="F18" s="24"/>
      <c r="G18" s="25">
        <v>25551747</v>
      </c>
      <c r="H18" s="25"/>
      <c r="I18" s="25">
        <v>23152403</v>
      </c>
      <c r="J18" s="25"/>
      <c r="K18" s="25">
        <v>575000000</v>
      </c>
      <c r="L18" s="25"/>
      <c r="M18" s="25">
        <v>515000000</v>
      </c>
    </row>
    <row r="19" spans="1:16" ht="16.5" customHeight="1" x14ac:dyDescent="0.2">
      <c r="A19" s="5" t="s">
        <v>16</v>
      </c>
      <c r="D19" s="22"/>
      <c r="E19" s="26">
        <v>6</v>
      </c>
      <c r="F19" s="24"/>
      <c r="G19" s="25">
        <v>0</v>
      </c>
      <c r="H19" s="25"/>
      <c r="I19" s="25">
        <v>129516</v>
      </c>
      <c r="J19" s="25"/>
      <c r="K19" s="25">
        <v>0</v>
      </c>
      <c r="L19" s="25"/>
      <c r="M19" s="25">
        <v>0</v>
      </c>
    </row>
    <row r="20" spans="1:16" ht="16.5" customHeight="1" x14ac:dyDescent="0.2">
      <c r="A20" s="5" t="s">
        <v>17</v>
      </c>
      <c r="D20" s="22"/>
      <c r="E20" s="24"/>
      <c r="F20" s="24"/>
      <c r="G20" s="27">
        <v>319760255</v>
      </c>
      <c r="H20" s="25"/>
      <c r="I20" s="28">
        <v>283529401</v>
      </c>
      <c r="J20" s="25"/>
      <c r="K20" s="28">
        <v>24222644</v>
      </c>
      <c r="L20" s="25"/>
      <c r="M20" s="28">
        <v>12549459</v>
      </c>
    </row>
    <row r="21" spans="1:16" ht="16.5" customHeight="1" x14ac:dyDescent="0.2">
      <c r="D21" s="21"/>
      <c r="E21" s="22"/>
      <c r="F21" s="23"/>
      <c r="G21" s="1"/>
      <c r="H21" s="23"/>
      <c r="I21" s="1"/>
      <c r="J21" s="23"/>
      <c r="K21" s="1"/>
      <c r="M21" s="1"/>
    </row>
    <row r="22" spans="1:16" ht="16.5" customHeight="1" x14ac:dyDescent="0.2">
      <c r="A22" s="21" t="s">
        <v>18</v>
      </c>
      <c r="D22" s="22"/>
      <c r="E22" s="24"/>
      <c r="F22" s="23"/>
      <c r="G22" s="35">
        <f>SUM(G16:G21)</f>
        <v>1962130098</v>
      </c>
      <c r="H22" s="23"/>
      <c r="I22" s="35">
        <f>SUM(I16:I21)</f>
        <v>2389148658</v>
      </c>
      <c r="J22" s="23"/>
      <c r="K22" s="35">
        <f>SUM(K16:K21)</f>
        <v>1795477839</v>
      </c>
      <c r="L22" s="23"/>
      <c r="M22" s="35">
        <f>SUM(M16:M21)</f>
        <v>1752340963</v>
      </c>
    </row>
    <row r="23" spans="1:16" ht="16.5" customHeight="1" x14ac:dyDescent="0.2">
      <c r="A23" s="22"/>
      <c r="B23" s="22"/>
      <c r="C23" s="22"/>
      <c r="D23" s="22"/>
      <c r="E23" s="24"/>
      <c r="F23" s="23"/>
      <c r="G23" s="3"/>
      <c r="H23" s="2"/>
      <c r="I23" s="3"/>
      <c r="J23" s="2"/>
      <c r="K23" s="3"/>
      <c r="L23" s="2"/>
      <c r="M23" s="3"/>
    </row>
    <row r="24" spans="1:16" ht="16.5" customHeight="1" x14ac:dyDescent="0.2">
      <c r="A24" s="21" t="s">
        <v>19</v>
      </c>
      <c r="B24" s="21"/>
      <c r="C24" s="21"/>
      <c r="D24" s="22"/>
      <c r="E24" s="24"/>
      <c r="F24" s="23"/>
      <c r="H24" s="23"/>
      <c r="J24" s="23"/>
      <c r="L24" s="23"/>
    </row>
    <row r="25" spans="1:16" ht="16.5" customHeight="1" x14ac:dyDescent="0.2">
      <c r="D25" s="21"/>
      <c r="E25" s="22"/>
      <c r="F25" s="23"/>
      <c r="G25" s="1"/>
      <c r="H25" s="23"/>
      <c r="I25" s="1"/>
      <c r="J25" s="23"/>
      <c r="K25" s="1"/>
      <c r="M25" s="1"/>
    </row>
    <row r="26" spans="1:16" ht="16.5" customHeight="1" x14ac:dyDescent="0.2">
      <c r="A26" s="5" t="s">
        <v>20</v>
      </c>
      <c r="D26" s="22"/>
      <c r="E26" s="24"/>
      <c r="F26" s="24"/>
      <c r="G26" s="29"/>
      <c r="H26" s="29"/>
      <c r="I26" s="29"/>
      <c r="J26" s="29"/>
      <c r="K26" s="29"/>
      <c r="L26" s="29"/>
      <c r="M26" s="29"/>
    </row>
    <row r="27" spans="1:16" ht="16.5" customHeight="1" x14ac:dyDescent="0.2">
      <c r="B27" s="5" t="s">
        <v>21</v>
      </c>
      <c r="D27" s="22"/>
      <c r="E27" s="24">
        <v>6</v>
      </c>
      <c r="F27" s="24"/>
      <c r="G27" s="29">
        <v>130280207</v>
      </c>
      <c r="H27" s="29"/>
      <c r="I27" s="29">
        <v>169657582</v>
      </c>
      <c r="J27" s="29"/>
      <c r="K27" s="29">
        <v>0</v>
      </c>
      <c r="L27" s="29"/>
      <c r="M27" s="29">
        <v>0</v>
      </c>
    </row>
    <row r="28" spans="1:16" ht="16.5" customHeight="1" x14ac:dyDescent="0.2">
      <c r="A28" s="5" t="s">
        <v>22</v>
      </c>
      <c r="D28" s="22"/>
      <c r="E28" s="26" t="s">
        <v>206</v>
      </c>
      <c r="F28" s="24"/>
      <c r="G28" s="29">
        <v>237249342</v>
      </c>
      <c r="H28" s="29"/>
      <c r="I28" s="29">
        <v>248182342</v>
      </c>
      <c r="J28" s="29"/>
      <c r="K28" s="29">
        <v>6390450520</v>
      </c>
      <c r="L28" s="29"/>
      <c r="M28" s="29">
        <v>8261450520</v>
      </c>
      <c r="O28" s="153"/>
      <c r="P28" s="153"/>
    </row>
    <row r="29" spans="1:16" ht="16.5" customHeight="1" x14ac:dyDescent="0.2">
      <c r="A29" s="22" t="s">
        <v>23</v>
      </c>
      <c r="B29" s="22"/>
      <c r="C29" s="22"/>
      <c r="D29" s="22"/>
      <c r="E29" s="24">
        <v>9</v>
      </c>
      <c r="F29" s="24"/>
      <c r="G29" s="25">
        <v>13633331438</v>
      </c>
      <c r="H29" s="29"/>
      <c r="I29" s="25">
        <v>13755695450</v>
      </c>
      <c r="J29" s="29"/>
      <c r="K29" s="25">
        <v>0</v>
      </c>
      <c r="L29" s="29"/>
      <c r="M29" s="29">
        <v>0</v>
      </c>
      <c r="O29" s="153"/>
      <c r="P29" s="153"/>
    </row>
    <row r="30" spans="1:16" ht="16.5" customHeight="1" x14ac:dyDescent="0.2">
      <c r="A30" s="22" t="s">
        <v>24</v>
      </c>
      <c r="B30" s="22"/>
      <c r="C30" s="22"/>
      <c r="D30" s="22"/>
      <c r="E30" s="24">
        <v>8</v>
      </c>
      <c r="F30" s="24"/>
      <c r="G30" s="25">
        <v>0</v>
      </c>
      <c r="H30" s="29"/>
      <c r="I30" s="25">
        <v>0</v>
      </c>
      <c r="J30" s="29"/>
      <c r="K30" s="25">
        <v>11738499944</v>
      </c>
      <c r="L30" s="29"/>
      <c r="M30" s="29">
        <v>9524499944</v>
      </c>
      <c r="O30" s="153"/>
      <c r="P30" s="153"/>
    </row>
    <row r="31" spans="1:16" ht="16.5" customHeight="1" x14ac:dyDescent="0.2">
      <c r="A31" s="22" t="s">
        <v>25</v>
      </c>
      <c r="B31" s="22"/>
      <c r="C31" s="22"/>
      <c r="D31" s="22"/>
      <c r="E31" s="24">
        <v>10</v>
      </c>
      <c r="F31" s="24"/>
      <c r="G31" s="25">
        <v>1160516524</v>
      </c>
      <c r="H31" s="29"/>
      <c r="I31" s="25">
        <v>1044728239</v>
      </c>
      <c r="J31" s="29"/>
      <c r="K31" s="25">
        <v>218329797</v>
      </c>
      <c r="L31" s="29"/>
      <c r="M31" s="29">
        <v>158900000</v>
      </c>
    </row>
    <row r="32" spans="1:16" ht="16.5" customHeight="1" x14ac:dyDescent="0.2">
      <c r="A32" s="5" t="s">
        <v>26</v>
      </c>
      <c r="B32" s="22"/>
      <c r="C32" s="22"/>
      <c r="D32" s="22"/>
      <c r="E32" s="24"/>
      <c r="F32" s="24"/>
      <c r="G32" s="25">
        <v>19751094</v>
      </c>
      <c r="H32" s="25"/>
      <c r="I32" s="25">
        <v>20199534</v>
      </c>
      <c r="J32" s="25"/>
      <c r="K32" s="25">
        <v>0</v>
      </c>
      <c r="L32" s="25"/>
      <c r="M32" s="29">
        <v>0</v>
      </c>
    </row>
    <row r="33" spans="1:13" ht="16.5" customHeight="1" x14ac:dyDescent="0.2">
      <c r="A33" s="161" t="s">
        <v>27</v>
      </c>
      <c r="B33" s="161"/>
      <c r="C33" s="161"/>
      <c r="D33" s="161"/>
      <c r="E33" s="24">
        <v>11</v>
      </c>
      <c r="F33" s="24"/>
      <c r="G33" s="25">
        <v>9661811922</v>
      </c>
      <c r="H33" s="25"/>
      <c r="I33" s="25">
        <v>8959608901</v>
      </c>
      <c r="J33" s="25"/>
      <c r="K33" s="25">
        <v>3540303362</v>
      </c>
      <c r="L33" s="25"/>
      <c r="M33" s="29">
        <v>3468236137</v>
      </c>
    </row>
    <row r="34" spans="1:13" ht="16.5" customHeight="1" x14ac:dyDescent="0.2">
      <c r="A34" s="30" t="s">
        <v>28</v>
      </c>
      <c r="B34" s="30"/>
      <c r="C34" s="30"/>
      <c r="D34" s="30"/>
      <c r="E34" s="24"/>
      <c r="F34" s="24"/>
      <c r="G34" s="25">
        <v>1798350924</v>
      </c>
      <c r="H34" s="25"/>
      <c r="I34" s="25">
        <v>1830051298</v>
      </c>
      <c r="J34" s="25"/>
      <c r="K34" s="25">
        <v>1744927801</v>
      </c>
      <c r="L34" s="25"/>
      <c r="M34" s="29">
        <v>1777822897</v>
      </c>
    </row>
    <row r="35" spans="1:13" ht="16.5" customHeight="1" x14ac:dyDescent="0.2">
      <c r="A35" s="30" t="s">
        <v>29</v>
      </c>
      <c r="B35" s="30"/>
      <c r="C35" s="30"/>
      <c r="D35" s="30"/>
      <c r="E35" s="24"/>
      <c r="F35" s="24"/>
      <c r="G35" s="25">
        <v>2772877526</v>
      </c>
      <c r="H35" s="25"/>
      <c r="I35" s="25">
        <v>2772877526</v>
      </c>
      <c r="J35" s="25"/>
      <c r="K35" s="25">
        <v>597693413</v>
      </c>
      <c r="L35" s="25"/>
      <c r="M35" s="29">
        <v>597693413</v>
      </c>
    </row>
    <row r="36" spans="1:13" ht="16.5" customHeight="1" x14ac:dyDescent="0.2">
      <c r="A36" s="22" t="s">
        <v>30</v>
      </c>
      <c r="B36" s="22"/>
      <c r="C36" s="22"/>
      <c r="D36" s="22"/>
      <c r="E36" s="24"/>
      <c r="F36" s="24"/>
      <c r="G36" s="25">
        <v>8341353</v>
      </c>
      <c r="H36" s="25"/>
      <c r="I36" s="25">
        <v>5526107</v>
      </c>
      <c r="J36" s="25"/>
      <c r="K36" s="25">
        <v>0</v>
      </c>
      <c r="L36" s="25"/>
      <c r="M36" s="29">
        <v>0</v>
      </c>
    </row>
    <row r="37" spans="1:13" ht="16.5" customHeight="1" x14ac:dyDescent="0.2">
      <c r="A37" s="22" t="s">
        <v>31</v>
      </c>
      <c r="B37" s="22"/>
      <c r="C37" s="22"/>
      <c r="D37" s="22"/>
      <c r="E37" s="24"/>
      <c r="F37" s="24"/>
      <c r="G37" s="27">
        <v>52053165</v>
      </c>
      <c r="H37" s="25"/>
      <c r="I37" s="27">
        <v>51086926</v>
      </c>
      <c r="J37" s="25"/>
      <c r="K37" s="27">
        <v>537533803</v>
      </c>
      <c r="L37" s="25"/>
      <c r="M37" s="31">
        <v>456057463</v>
      </c>
    </row>
    <row r="38" spans="1:13" ht="16.5" customHeight="1" x14ac:dyDescent="0.2">
      <c r="D38" s="21"/>
      <c r="E38" s="22"/>
      <c r="F38" s="23"/>
      <c r="G38" s="1"/>
      <c r="H38" s="23"/>
      <c r="I38" s="1"/>
      <c r="K38" s="1"/>
      <c r="M38" s="1"/>
    </row>
    <row r="39" spans="1:13" ht="16.5" customHeight="1" x14ac:dyDescent="0.2">
      <c r="A39" s="21" t="s">
        <v>32</v>
      </c>
      <c r="B39" s="21"/>
      <c r="C39" s="21"/>
      <c r="D39" s="22"/>
      <c r="E39" s="24"/>
      <c r="F39" s="23"/>
      <c r="G39" s="35">
        <f>SUM(G26:G38)</f>
        <v>29474563495</v>
      </c>
      <c r="H39" s="23"/>
      <c r="I39" s="35">
        <f>SUM(I26:I38)</f>
        <v>28857613905</v>
      </c>
      <c r="J39" s="23"/>
      <c r="K39" s="35">
        <f>SUM(K26:K38)</f>
        <v>24767738640</v>
      </c>
      <c r="M39" s="35">
        <f>SUM(M26:M38)</f>
        <v>24244660374</v>
      </c>
    </row>
    <row r="40" spans="1:13" ht="16.5" customHeight="1" x14ac:dyDescent="0.2">
      <c r="D40" s="21"/>
      <c r="E40" s="22"/>
      <c r="F40" s="23"/>
      <c r="G40" s="1"/>
      <c r="H40" s="23"/>
      <c r="I40" s="1"/>
      <c r="K40" s="1"/>
      <c r="M40" s="1"/>
    </row>
    <row r="41" spans="1:13" ht="16.5" customHeight="1" thickBot="1" x14ac:dyDescent="0.25">
      <c r="A41" s="21" t="s">
        <v>33</v>
      </c>
      <c r="B41" s="21"/>
      <c r="C41" s="21"/>
      <c r="D41" s="22"/>
      <c r="E41" s="24"/>
      <c r="F41" s="23"/>
      <c r="G41" s="47">
        <f>+G22+G39</f>
        <v>31436693593</v>
      </c>
      <c r="H41" s="23"/>
      <c r="I41" s="47">
        <f>+I22+I39</f>
        <v>31246762563</v>
      </c>
      <c r="J41" s="23"/>
      <c r="K41" s="47">
        <f>+K22+K39</f>
        <v>26563216479</v>
      </c>
      <c r="M41" s="47">
        <f>+M22+M39</f>
        <v>25997001337</v>
      </c>
    </row>
    <row r="42" spans="1:13" ht="16.5" customHeight="1" thickTop="1" x14ac:dyDescent="0.2">
      <c r="A42" s="21"/>
      <c r="B42" s="21"/>
      <c r="C42" s="21"/>
      <c r="D42" s="22"/>
      <c r="E42" s="24"/>
      <c r="F42" s="23"/>
      <c r="H42" s="23"/>
      <c r="J42" s="23"/>
    </row>
    <row r="43" spans="1:13" ht="16.5" customHeight="1" x14ac:dyDescent="0.2">
      <c r="A43" s="21"/>
      <c r="B43" s="21"/>
      <c r="C43" s="21"/>
      <c r="D43" s="22"/>
      <c r="E43" s="24"/>
      <c r="F43" s="23"/>
      <c r="H43" s="23"/>
      <c r="J43" s="23"/>
    </row>
    <row r="44" spans="1:13" ht="16.5" customHeight="1" x14ac:dyDescent="0.2">
      <c r="A44" s="21"/>
      <c r="B44" s="21"/>
      <c r="C44" s="21"/>
      <c r="D44" s="22"/>
      <c r="E44" s="24"/>
      <c r="F44" s="23"/>
      <c r="H44" s="23"/>
      <c r="J44" s="23"/>
    </row>
    <row r="45" spans="1:13" ht="16.5" customHeight="1" x14ac:dyDescent="0.2">
      <c r="G45" s="5"/>
      <c r="I45" s="5"/>
      <c r="J45" s="5"/>
      <c r="K45" s="5"/>
      <c r="L45" s="5"/>
      <c r="M45" s="5"/>
    </row>
    <row r="46" spans="1:13" ht="16.5" customHeight="1" x14ac:dyDescent="0.2">
      <c r="A46" s="160" t="s">
        <v>34</v>
      </c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</row>
    <row r="47" spans="1:13" ht="16.5" customHeight="1" x14ac:dyDescent="0.2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</row>
    <row r="48" spans="1:13" ht="3.75" customHeight="1" x14ac:dyDescent="0.2">
      <c r="A48" s="149"/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</row>
    <row r="49" spans="1:13" ht="21.95" customHeight="1" x14ac:dyDescent="0.2">
      <c r="A49" s="32" t="s">
        <v>35</v>
      </c>
      <c r="B49" s="33"/>
      <c r="C49" s="33"/>
      <c r="D49" s="33"/>
      <c r="E49" s="33"/>
      <c r="F49" s="34"/>
      <c r="G49" s="35"/>
      <c r="H49" s="34"/>
      <c r="I49" s="35"/>
      <c r="J49" s="35"/>
      <c r="K49" s="35"/>
      <c r="L49" s="35"/>
      <c r="M49" s="35"/>
    </row>
    <row r="50" spans="1:13" ht="16.5" customHeight="1" x14ac:dyDescent="0.2">
      <c r="A50" s="4" t="s">
        <v>0</v>
      </c>
      <c r="B50" s="4"/>
      <c r="C50" s="4"/>
      <c r="D50" s="4"/>
    </row>
    <row r="51" spans="1:13" ht="16.5" customHeight="1" x14ac:dyDescent="0.2">
      <c r="A51" s="4" t="s">
        <v>1</v>
      </c>
      <c r="B51" s="4"/>
      <c r="C51" s="4"/>
      <c r="D51" s="4"/>
    </row>
    <row r="52" spans="1:13" ht="16.5" customHeight="1" x14ac:dyDescent="0.2">
      <c r="A52" s="36" t="str">
        <f>A3</f>
        <v>As at 30 September 2025</v>
      </c>
      <c r="B52" s="36"/>
      <c r="C52" s="36"/>
      <c r="D52" s="36"/>
      <c r="E52" s="37"/>
      <c r="F52" s="37"/>
      <c r="G52" s="35"/>
      <c r="H52" s="37"/>
      <c r="I52" s="35"/>
      <c r="J52" s="35"/>
      <c r="K52" s="35"/>
      <c r="L52" s="35"/>
      <c r="M52" s="35"/>
    </row>
    <row r="54" spans="1:13" ht="16.5" customHeight="1" x14ac:dyDescent="0.2">
      <c r="A54" s="38"/>
      <c r="B54" s="22"/>
      <c r="C54" s="22"/>
      <c r="D54" s="22"/>
      <c r="E54" s="24"/>
      <c r="F54" s="24"/>
      <c r="G54" s="25"/>
      <c r="H54" s="25"/>
      <c r="I54" s="25"/>
      <c r="J54" s="25"/>
      <c r="K54" s="25"/>
      <c r="L54" s="25"/>
      <c r="M54" s="25"/>
    </row>
    <row r="55" spans="1:13" ht="16.5" customHeight="1" x14ac:dyDescent="0.2">
      <c r="E55" s="8"/>
      <c r="F55" s="8"/>
      <c r="G55" s="158" t="s">
        <v>2</v>
      </c>
      <c r="H55" s="159"/>
      <c r="I55" s="159"/>
      <c r="J55" s="10"/>
      <c r="K55" s="158" t="s">
        <v>3</v>
      </c>
      <c r="L55" s="159"/>
      <c r="M55" s="159"/>
    </row>
    <row r="56" spans="1:13" ht="16.5" customHeight="1" x14ac:dyDescent="0.2">
      <c r="E56" s="11"/>
      <c r="F56" s="12"/>
      <c r="G56" s="156" t="s">
        <v>4</v>
      </c>
      <c r="H56" s="157"/>
      <c r="I56" s="157"/>
      <c r="J56" s="13"/>
      <c r="K56" s="156" t="s">
        <v>4</v>
      </c>
      <c r="L56" s="157"/>
      <c r="M56" s="157"/>
    </row>
    <row r="57" spans="1:13" ht="16.5" customHeight="1" x14ac:dyDescent="0.2">
      <c r="E57" s="11"/>
      <c r="F57" s="12"/>
      <c r="G57" s="13" t="s">
        <v>5</v>
      </c>
      <c r="H57" s="13"/>
      <c r="I57" s="13" t="s">
        <v>6</v>
      </c>
      <c r="J57" s="13"/>
      <c r="K57" s="13" t="s">
        <v>5</v>
      </c>
      <c r="L57" s="13"/>
      <c r="M57" s="13" t="s">
        <v>6</v>
      </c>
    </row>
    <row r="58" spans="1:13" ht="16.5" customHeight="1" x14ac:dyDescent="0.2">
      <c r="E58" s="11"/>
      <c r="F58" s="12"/>
      <c r="G58" s="126" t="s">
        <v>222</v>
      </c>
      <c r="H58" s="13"/>
      <c r="I58" s="13" t="s">
        <v>7</v>
      </c>
      <c r="J58" s="13"/>
      <c r="K58" s="126" t="s">
        <v>222</v>
      </c>
      <c r="L58" s="13"/>
      <c r="M58" s="13" t="s">
        <v>7</v>
      </c>
    </row>
    <row r="59" spans="1:13" ht="16.5" customHeight="1" x14ac:dyDescent="0.2">
      <c r="E59" s="14"/>
      <c r="F59" s="14"/>
      <c r="G59" s="15" t="s">
        <v>170</v>
      </c>
      <c r="H59" s="9"/>
      <c r="I59" s="15" t="s">
        <v>8</v>
      </c>
      <c r="J59" s="9"/>
      <c r="K59" s="15" t="s">
        <v>170</v>
      </c>
      <c r="L59" s="9"/>
      <c r="M59" s="15" t="s">
        <v>8</v>
      </c>
    </row>
    <row r="60" spans="1:13" ht="16.5" customHeight="1" x14ac:dyDescent="0.2">
      <c r="A60" s="16"/>
      <c r="B60" s="16"/>
      <c r="C60" s="16"/>
      <c r="D60" s="16"/>
      <c r="E60" s="17" t="s">
        <v>9</v>
      </c>
      <c r="F60" s="18"/>
      <c r="G60" s="19" t="s">
        <v>10</v>
      </c>
      <c r="H60" s="9"/>
      <c r="I60" s="19" t="s">
        <v>10</v>
      </c>
      <c r="J60" s="20"/>
      <c r="K60" s="19" t="s">
        <v>10</v>
      </c>
      <c r="L60" s="9"/>
      <c r="M60" s="19" t="s">
        <v>10</v>
      </c>
    </row>
    <row r="61" spans="1:13" ht="16.5" customHeight="1" x14ac:dyDescent="0.2">
      <c r="A61" s="21"/>
      <c r="B61" s="21"/>
      <c r="C61" s="21"/>
      <c r="D61" s="22"/>
      <c r="E61" s="23"/>
      <c r="F61" s="23"/>
      <c r="H61" s="23"/>
      <c r="J61" s="23"/>
    </row>
    <row r="62" spans="1:13" ht="16.5" customHeight="1" x14ac:dyDescent="0.2">
      <c r="A62" s="21" t="s">
        <v>36</v>
      </c>
      <c r="B62" s="21"/>
      <c r="C62" s="21"/>
      <c r="D62" s="21"/>
      <c r="E62" s="39"/>
      <c r="F62" s="39"/>
      <c r="G62" s="40"/>
      <c r="H62" s="39"/>
      <c r="I62" s="40"/>
      <c r="J62" s="40"/>
      <c r="K62" s="40"/>
      <c r="L62" s="40"/>
      <c r="M62" s="40"/>
    </row>
    <row r="63" spans="1:13" ht="16.5" customHeight="1" x14ac:dyDescent="0.2">
      <c r="D63" s="21"/>
      <c r="E63" s="22"/>
      <c r="F63" s="23"/>
      <c r="G63" s="1"/>
      <c r="H63" s="23"/>
      <c r="I63" s="1"/>
      <c r="K63" s="1"/>
      <c r="M63" s="1"/>
    </row>
    <row r="64" spans="1:13" ht="16.5" customHeight="1" x14ac:dyDescent="0.2">
      <c r="A64" s="21" t="s">
        <v>37</v>
      </c>
      <c r="B64" s="21"/>
      <c r="C64" s="21"/>
      <c r="D64" s="21"/>
      <c r="E64" s="39"/>
      <c r="F64" s="39"/>
      <c r="G64" s="40"/>
      <c r="H64" s="39"/>
      <c r="I64" s="40"/>
      <c r="J64" s="40"/>
      <c r="K64" s="40"/>
      <c r="L64" s="40"/>
      <c r="M64" s="40"/>
    </row>
    <row r="65" spans="1:13" ht="16.5" customHeight="1" x14ac:dyDescent="0.2">
      <c r="D65" s="21"/>
      <c r="E65" s="22"/>
      <c r="F65" s="23"/>
      <c r="G65" s="1"/>
      <c r="H65" s="23"/>
      <c r="I65" s="1"/>
      <c r="K65" s="1"/>
      <c r="M65" s="1"/>
    </row>
    <row r="66" spans="1:13" ht="16.5" customHeight="1" x14ac:dyDescent="0.2">
      <c r="A66" s="5" t="s">
        <v>230</v>
      </c>
      <c r="B66" s="22"/>
      <c r="C66" s="22"/>
      <c r="D66" s="22"/>
      <c r="E66" s="24">
        <v>13</v>
      </c>
      <c r="F66" s="24"/>
      <c r="G66" s="25">
        <v>0</v>
      </c>
      <c r="H66" s="25"/>
      <c r="I66" s="25">
        <v>100000000</v>
      </c>
      <c r="J66" s="25"/>
      <c r="K66" s="25">
        <v>0</v>
      </c>
      <c r="L66" s="25"/>
      <c r="M66" s="25">
        <v>100000000</v>
      </c>
    </row>
    <row r="67" spans="1:13" ht="16.5" customHeight="1" x14ac:dyDescent="0.2">
      <c r="A67" s="22" t="s">
        <v>38</v>
      </c>
      <c r="B67" s="22"/>
      <c r="C67" s="22"/>
      <c r="D67" s="22"/>
      <c r="E67" s="24">
        <v>12</v>
      </c>
      <c r="F67" s="24"/>
      <c r="G67" s="25">
        <v>602259836</v>
      </c>
      <c r="H67" s="25"/>
      <c r="I67" s="25">
        <v>568804717</v>
      </c>
      <c r="J67" s="25"/>
      <c r="K67" s="25">
        <v>446043241</v>
      </c>
      <c r="L67" s="25"/>
      <c r="M67" s="25">
        <v>337625593</v>
      </c>
    </row>
    <row r="68" spans="1:13" ht="16.5" customHeight="1" x14ac:dyDescent="0.2">
      <c r="A68" s="38" t="s">
        <v>39</v>
      </c>
      <c r="B68" s="22"/>
      <c r="C68" s="22"/>
      <c r="D68" s="22"/>
      <c r="E68" s="24">
        <v>13</v>
      </c>
      <c r="F68" s="23"/>
      <c r="G68" s="6">
        <v>3698982376</v>
      </c>
      <c r="H68" s="6"/>
      <c r="I68" s="6">
        <v>3119464989</v>
      </c>
      <c r="K68" s="6">
        <v>3698982376</v>
      </c>
      <c r="M68" s="25">
        <v>3119464989</v>
      </c>
    </row>
    <row r="69" spans="1:13" ht="16.5" customHeight="1" x14ac:dyDescent="0.2">
      <c r="A69" s="38" t="s">
        <v>40</v>
      </c>
      <c r="B69" s="22"/>
      <c r="C69" s="22"/>
      <c r="D69" s="22"/>
      <c r="E69" s="24">
        <v>6</v>
      </c>
      <c r="F69" s="23"/>
      <c r="G69" s="6">
        <v>7402974</v>
      </c>
      <c r="H69" s="6"/>
      <c r="I69" s="6">
        <v>4777824</v>
      </c>
      <c r="K69" s="6">
        <v>0</v>
      </c>
      <c r="M69" s="25">
        <v>0</v>
      </c>
    </row>
    <row r="70" spans="1:13" ht="16.5" customHeight="1" x14ac:dyDescent="0.2">
      <c r="A70" s="22" t="s">
        <v>41</v>
      </c>
      <c r="B70" s="22"/>
      <c r="C70" s="22"/>
      <c r="D70" s="22"/>
      <c r="E70" s="24"/>
      <c r="F70" s="24"/>
      <c r="G70" s="25">
        <v>44048764</v>
      </c>
      <c r="H70" s="25"/>
      <c r="I70" s="25">
        <v>16120002</v>
      </c>
      <c r="J70" s="25"/>
      <c r="K70" s="25">
        <v>0</v>
      </c>
      <c r="L70" s="25"/>
      <c r="M70" s="25">
        <v>0</v>
      </c>
    </row>
    <row r="71" spans="1:13" ht="16.5" customHeight="1" x14ac:dyDescent="0.2">
      <c r="A71" s="22" t="s">
        <v>42</v>
      </c>
      <c r="B71" s="22"/>
      <c r="C71" s="22"/>
      <c r="D71" s="22"/>
      <c r="E71" s="24"/>
      <c r="F71" s="24"/>
      <c r="G71" s="25">
        <v>18072457</v>
      </c>
      <c r="H71" s="25"/>
      <c r="I71" s="25">
        <v>13201517</v>
      </c>
      <c r="J71" s="25"/>
      <c r="K71" s="25">
        <v>8366508</v>
      </c>
      <c r="L71" s="25"/>
      <c r="M71" s="25">
        <v>9606705</v>
      </c>
    </row>
    <row r="72" spans="1:13" ht="16.5" customHeight="1" x14ac:dyDescent="0.2">
      <c r="A72" s="22" t="s">
        <v>43</v>
      </c>
      <c r="B72" s="22"/>
      <c r="C72" s="22"/>
      <c r="D72" s="22"/>
      <c r="E72" s="24"/>
      <c r="F72" s="24"/>
      <c r="G72" s="25"/>
      <c r="H72" s="25"/>
      <c r="I72" s="25"/>
      <c r="J72" s="25"/>
      <c r="K72" s="25"/>
      <c r="L72" s="25"/>
      <c r="M72" s="25"/>
    </row>
    <row r="73" spans="1:13" ht="16.5" customHeight="1" x14ac:dyDescent="0.2">
      <c r="A73" s="22"/>
      <c r="B73" s="22" t="s">
        <v>44</v>
      </c>
      <c r="C73" s="22"/>
      <c r="D73" s="22"/>
      <c r="E73" s="24">
        <v>6</v>
      </c>
      <c r="F73" s="24"/>
      <c r="G73" s="25">
        <v>41171199</v>
      </c>
      <c r="H73" s="25"/>
      <c r="I73" s="25">
        <v>42116184</v>
      </c>
      <c r="J73" s="25"/>
      <c r="K73" s="25">
        <v>39838451</v>
      </c>
      <c r="L73" s="25"/>
      <c r="M73" s="25">
        <v>41457853</v>
      </c>
    </row>
    <row r="74" spans="1:13" ht="16.5" customHeight="1" x14ac:dyDescent="0.2">
      <c r="A74" s="22" t="s">
        <v>45</v>
      </c>
      <c r="B74" s="22"/>
      <c r="C74" s="22"/>
      <c r="D74" s="22"/>
      <c r="E74" s="24"/>
      <c r="F74" s="24"/>
      <c r="G74" s="27">
        <v>34638049</v>
      </c>
      <c r="H74" s="25"/>
      <c r="I74" s="27">
        <v>47245132</v>
      </c>
      <c r="J74" s="25"/>
      <c r="K74" s="27">
        <v>25830304</v>
      </c>
      <c r="L74" s="25"/>
      <c r="M74" s="27">
        <v>38279719</v>
      </c>
    </row>
    <row r="75" spans="1:13" ht="16.5" customHeight="1" x14ac:dyDescent="0.2">
      <c r="D75" s="21"/>
      <c r="E75" s="22"/>
      <c r="F75" s="23"/>
      <c r="G75" s="1"/>
      <c r="H75" s="23"/>
      <c r="I75" s="1"/>
      <c r="J75" s="23"/>
      <c r="K75" s="1"/>
      <c r="M75" s="1"/>
    </row>
    <row r="76" spans="1:13" ht="16.5" customHeight="1" x14ac:dyDescent="0.2">
      <c r="A76" s="21" t="s">
        <v>46</v>
      </c>
      <c r="B76" s="22"/>
      <c r="C76" s="22"/>
      <c r="D76" s="22"/>
      <c r="E76" s="24"/>
      <c r="F76" s="23"/>
      <c r="G76" s="35">
        <f>SUM(G66:G74)</f>
        <v>4446575655</v>
      </c>
      <c r="H76" s="23"/>
      <c r="I76" s="35">
        <f>SUM(I66:I74)</f>
        <v>3911730365</v>
      </c>
      <c r="J76" s="23"/>
      <c r="K76" s="35">
        <f>SUM(K66:K74)</f>
        <v>4219060880</v>
      </c>
      <c r="L76" s="23"/>
      <c r="M76" s="35">
        <f>SUM(M66:M74)</f>
        <v>3646434859</v>
      </c>
    </row>
    <row r="77" spans="1:13" ht="16.5" customHeight="1" x14ac:dyDescent="0.2">
      <c r="A77" s="22"/>
      <c r="B77" s="22"/>
      <c r="C77" s="22"/>
      <c r="D77" s="22"/>
      <c r="E77" s="24"/>
      <c r="F77" s="23"/>
      <c r="H77" s="23"/>
      <c r="J77" s="23"/>
      <c r="L77" s="23"/>
    </row>
    <row r="78" spans="1:13" ht="16.5" customHeight="1" x14ac:dyDescent="0.2">
      <c r="A78" s="21" t="s">
        <v>47</v>
      </c>
      <c r="B78" s="21"/>
      <c r="C78" s="21"/>
      <c r="D78" s="22"/>
      <c r="E78" s="24"/>
      <c r="F78" s="23"/>
      <c r="H78" s="23"/>
      <c r="J78" s="23"/>
      <c r="L78" s="23"/>
    </row>
    <row r="79" spans="1:13" ht="16.5" customHeight="1" x14ac:dyDescent="0.2">
      <c r="D79" s="21"/>
      <c r="E79" s="22"/>
      <c r="F79" s="23"/>
      <c r="G79" s="1"/>
      <c r="H79" s="23"/>
      <c r="I79" s="1"/>
      <c r="J79" s="23"/>
      <c r="K79" s="1"/>
      <c r="M79" s="1"/>
    </row>
    <row r="80" spans="1:13" ht="16.5" customHeight="1" x14ac:dyDescent="0.2">
      <c r="A80" s="5" t="s">
        <v>48</v>
      </c>
      <c r="D80" s="21"/>
      <c r="E80" s="24">
        <v>13</v>
      </c>
      <c r="F80" s="23"/>
      <c r="G80" s="1">
        <v>2997796126</v>
      </c>
      <c r="H80" s="23"/>
      <c r="I80" s="121">
        <v>2997382147</v>
      </c>
      <c r="J80" s="23"/>
      <c r="K80" s="121">
        <v>2997796126</v>
      </c>
      <c r="M80" s="121">
        <v>2997382147</v>
      </c>
    </row>
    <row r="81" spans="1:13" ht="16.5" customHeight="1" x14ac:dyDescent="0.2">
      <c r="A81" s="38" t="s">
        <v>49</v>
      </c>
      <c r="B81" s="22"/>
      <c r="C81" s="22"/>
      <c r="D81" s="22"/>
      <c r="E81" s="24">
        <v>13</v>
      </c>
      <c r="F81" s="23"/>
      <c r="G81" s="25">
        <v>9511249455</v>
      </c>
      <c r="H81" s="23"/>
      <c r="I81" s="25">
        <v>9848639040</v>
      </c>
      <c r="J81" s="23"/>
      <c r="K81" s="25">
        <v>9511249455</v>
      </c>
      <c r="L81" s="23"/>
      <c r="M81" s="25">
        <v>9848639040</v>
      </c>
    </row>
    <row r="82" spans="1:13" ht="16.5" customHeight="1" x14ac:dyDescent="0.2">
      <c r="A82" s="22" t="s">
        <v>50</v>
      </c>
      <c r="B82" s="22"/>
      <c r="C82" s="21"/>
      <c r="D82" s="22"/>
      <c r="E82" s="24"/>
      <c r="F82" s="23"/>
      <c r="G82" s="6">
        <v>452477036</v>
      </c>
      <c r="H82" s="23"/>
      <c r="I82" s="6">
        <v>438365253</v>
      </c>
      <c r="J82" s="23"/>
      <c r="K82" s="6">
        <v>305987265</v>
      </c>
      <c r="L82" s="23"/>
      <c r="M82" s="25">
        <v>294740793</v>
      </c>
    </row>
    <row r="83" spans="1:13" ht="16.5" customHeight="1" x14ac:dyDescent="0.2">
      <c r="A83" s="22" t="s">
        <v>51</v>
      </c>
      <c r="B83" s="22"/>
      <c r="C83" s="21"/>
      <c r="D83" s="22"/>
      <c r="F83" s="23"/>
      <c r="H83" s="23"/>
      <c r="J83" s="23"/>
      <c r="L83" s="23"/>
      <c r="M83" s="25"/>
    </row>
    <row r="84" spans="1:13" ht="16.5" customHeight="1" x14ac:dyDescent="0.2">
      <c r="B84" s="22" t="s">
        <v>52</v>
      </c>
      <c r="C84" s="21"/>
      <c r="D84" s="22"/>
      <c r="E84" s="24">
        <v>6</v>
      </c>
      <c r="F84" s="23"/>
      <c r="G84" s="6">
        <v>396627316</v>
      </c>
      <c r="H84" s="23"/>
      <c r="I84" s="6">
        <v>397950404</v>
      </c>
      <c r="J84" s="23"/>
      <c r="K84" s="6">
        <v>391685403</v>
      </c>
      <c r="L84" s="23"/>
      <c r="M84" s="25">
        <v>391279439</v>
      </c>
    </row>
    <row r="85" spans="1:13" ht="16.5" customHeight="1" x14ac:dyDescent="0.2">
      <c r="A85" s="5" t="s">
        <v>53</v>
      </c>
      <c r="B85" s="21"/>
      <c r="D85" s="22"/>
      <c r="E85" s="24"/>
      <c r="F85" s="24"/>
      <c r="G85" s="25">
        <v>7645305</v>
      </c>
      <c r="H85" s="25"/>
      <c r="I85" s="25">
        <v>26440227</v>
      </c>
      <c r="J85" s="25"/>
      <c r="K85" s="25">
        <v>1178526</v>
      </c>
      <c r="L85" s="25"/>
      <c r="M85" s="25">
        <v>14430192</v>
      </c>
    </row>
    <row r="86" spans="1:13" ht="16.5" customHeight="1" x14ac:dyDescent="0.2">
      <c r="A86" s="22" t="s">
        <v>54</v>
      </c>
      <c r="D86" s="22"/>
      <c r="E86" s="24"/>
      <c r="F86" s="24"/>
      <c r="G86" s="25">
        <v>35593510</v>
      </c>
      <c r="H86" s="25"/>
      <c r="I86" s="25">
        <v>25432897</v>
      </c>
      <c r="J86" s="25"/>
      <c r="K86" s="25">
        <v>35593510</v>
      </c>
      <c r="L86" s="25"/>
      <c r="M86" s="25">
        <v>25432897</v>
      </c>
    </row>
    <row r="87" spans="1:13" ht="16.5" customHeight="1" x14ac:dyDescent="0.2">
      <c r="A87" s="22" t="s">
        <v>55</v>
      </c>
      <c r="B87" s="21"/>
      <c r="C87" s="21"/>
      <c r="D87" s="22"/>
      <c r="E87" s="24"/>
      <c r="F87" s="24"/>
      <c r="G87" s="27">
        <v>54101307</v>
      </c>
      <c r="H87" s="23"/>
      <c r="I87" s="27">
        <v>38802377</v>
      </c>
      <c r="J87" s="23"/>
      <c r="K87" s="27">
        <v>34931601</v>
      </c>
      <c r="L87" s="23"/>
      <c r="M87" s="28">
        <v>30630690</v>
      </c>
    </row>
    <row r="88" spans="1:13" ht="16.5" customHeight="1" x14ac:dyDescent="0.2">
      <c r="D88" s="21"/>
      <c r="E88" s="22"/>
      <c r="F88" s="23"/>
      <c r="G88" s="1"/>
      <c r="H88" s="23"/>
      <c r="I88" s="1"/>
      <c r="K88" s="1"/>
      <c r="M88" s="1"/>
    </row>
    <row r="89" spans="1:13" ht="16.5" customHeight="1" x14ac:dyDescent="0.2">
      <c r="A89" s="21" t="s">
        <v>56</v>
      </c>
      <c r="B89" s="21"/>
      <c r="C89" s="21"/>
      <c r="D89" s="22"/>
      <c r="E89" s="24"/>
      <c r="F89" s="23"/>
      <c r="G89" s="35">
        <f>SUM(G80:G87)</f>
        <v>13455490055</v>
      </c>
      <c r="H89" s="23"/>
      <c r="I89" s="35">
        <f>SUM(I80:I87)</f>
        <v>13773012345</v>
      </c>
      <c r="J89" s="23"/>
      <c r="K89" s="35">
        <f>SUM(K80:K87)</f>
        <v>13278421886</v>
      </c>
      <c r="M89" s="35">
        <f>SUM(M80:M87)</f>
        <v>13602535198</v>
      </c>
    </row>
    <row r="90" spans="1:13" ht="16.5" customHeight="1" x14ac:dyDescent="0.2">
      <c r="D90" s="21"/>
      <c r="E90" s="22"/>
      <c r="F90" s="23"/>
      <c r="G90" s="1"/>
      <c r="H90" s="23"/>
      <c r="I90" s="1"/>
      <c r="K90" s="1"/>
      <c r="M90" s="1"/>
    </row>
    <row r="91" spans="1:13" ht="16.5" customHeight="1" x14ac:dyDescent="0.2">
      <c r="A91" s="21" t="s">
        <v>57</v>
      </c>
      <c r="B91" s="21"/>
      <c r="C91" s="21"/>
      <c r="D91" s="22"/>
      <c r="E91" s="23"/>
      <c r="F91" s="23"/>
      <c r="G91" s="35">
        <f>+G76+G89</f>
        <v>17902065710</v>
      </c>
      <c r="H91" s="23"/>
      <c r="I91" s="35">
        <f>+I76+I89</f>
        <v>17684742710</v>
      </c>
      <c r="J91" s="23"/>
      <c r="K91" s="35">
        <f>+K76+K89</f>
        <v>17497482766</v>
      </c>
      <c r="M91" s="35">
        <f>+M76+M89</f>
        <v>17248970057</v>
      </c>
    </row>
    <row r="92" spans="1:13" ht="16.5" customHeight="1" x14ac:dyDescent="0.2">
      <c r="A92" s="21"/>
      <c r="B92" s="21"/>
      <c r="C92" s="21"/>
      <c r="E92" s="23"/>
      <c r="F92" s="23"/>
      <c r="H92" s="23"/>
      <c r="J92" s="23"/>
    </row>
    <row r="93" spans="1:13" ht="16.5" customHeight="1" x14ac:dyDescent="0.2">
      <c r="A93" s="21"/>
      <c r="B93" s="21"/>
      <c r="C93" s="21"/>
      <c r="D93" s="22"/>
      <c r="E93" s="23"/>
      <c r="F93" s="23"/>
      <c r="H93" s="23"/>
      <c r="J93" s="23"/>
    </row>
    <row r="94" spans="1:13" ht="16.5" customHeight="1" x14ac:dyDescent="0.2">
      <c r="A94" s="21"/>
      <c r="B94" s="21"/>
      <c r="C94" s="21"/>
      <c r="D94" s="22"/>
      <c r="E94" s="23"/>
      <c r="F94" s="23"/>
      <c r="H94" s="23"/>
      <c r="J94" s="23"/>
    </row>
    <row r="95" spans="1:13" ht="16.5" customHeight="1" x14ac:dyDescent="0.2">
      <c r="A95" s="21"/>
      <c r="B95" s="21"/>
      <c r="C95" s="21"/>
      <c r="D95" s="22"/>
      <c r="E95" s="23"/>
      <c r="F95" s="23"/>
      <c r="H95" s="23"/>
      <c r="J95" s="23"/>
    </row>
    <row r="96" spans="1:13" ht="16.5" customHeight="1" x14ac:dyDescent="0.2">
      <c r="A96" s="21"/>
      <c r="B96" s="21"/>
      <c r="C96" s="21"/>
      <c r="D96" s="22"/>
      <c r="E96" s="23"/>
      <c r="F96" s="23"/>
      <c r="H96" s="23"/>
      <c r="J96" s="23"/>
    </row>
    <row r="97" spans="1:13" ht="3.75" customHeight="1" x14ac:dyDescent="0.2">
      <c r="A97" s="21"/>
      <c r="B97" s="21"/>
      <c r="C97" s="21"/>
      <c r="D97" s="22"/>
      <c r="E97" s="23"/>
      <c r="F97" s="23"/>
      <c r="H97" s="23"/>
      <c r="J97" s="23"/>
    </row>
    <row r="98" spans="1:13" ht="21.95" customHeight="1" x14ac:dyDescent="0.2">
      <c r="A98" s="33" t="str">
        <f>+A49</f>
        <v>The condensed notes to the interim financial information are an integral part of these interim financial information.</v>
      </c>
      <c r="B98" s="33"/>
      <c r="C98" s="33"/>
      <c r="D98" s="33"/>
      <c r="E98" s="37"/>
      <c r="F98" s="34"/>
      <c r="G98" s="35"/>
      <c r="H98" s="34"/>
      <c r="I98" s="35"/>
      <c r="J98" s="35"/>
      <c r="K98" s="35"/>
      <c r="L98" s="35"/>
      <c r="M98" s="35"/>
    </row>
    <row r="99" spans="1:13" ht="16.5" customHeight="1" x14ac:dyDescent="0.2">
      <c r="A99" s="4" t="s">
        <v>0</v>
      </c>
      <c r="B99" s="4"/>
      <c r="C99" s="4"/>
      <c r="D99" s="4"/>
    </row>
    <row r="100" spans="1:13" ht="16.5" customHeight="1" x14ac:dyDescent="0.2">
      <c r="A100" s="4" t="s">
        <v>1</v>
      </c>
      <c r="B100" s="4"/>
      <c r="C100" s="4"/>
      <c r="D100" s="4"/>
    </row>
    <row r="101" spans="1:13" ht="16.5" customHeight="1" x14ac:dyDescent="0.2">
      <c r="A101" s="36" t="str">
        <f>A3</f>
        <v>As at 30 September 2025</v>
      </c>
      <c r="B101" s="36"/>
      <c r="C101" s="36"/>
      <c r="D101" s="36"/>
      <c r="E101" s="37"/>
      <c r="F101" s="37"/>
      <c r="G101" s="35"/>
      <c r="H101" s="37"/>
      <c r="I101" s="35"/>
      <c r="J101" s="35"/>
      <c r="K101" s="35"/>
      <c r="L101" s="35"/>
      <c r="M101" s="35"/>
    </row>
    <row r="104" spans="1:13" ht="16.5" customHeight="1" x14ac:dyDescent="0.2">
      <c r="E104" s="8"/>
      <c r="F104" s="8"/>
      <c r="G104" s="158" t="s">
        <v>2</v>
      </c>
      <c r="H104" s="159"/>
      <c r="I104" s="159"/>
      <c r="J104" s="10"/>
      <c r="K104" s="158" t="s">
        <v>3</v>
      </c>
      <c r="L104" s="159"/>
      <c r="M104" s="159"/>
    </row>
    <row r="105" spans="1:13" ht="16.5" customHeight="1" x14ac:dyDescent="0.2">
      <c r="E105" s="11"/>
      <c r="F105" s="12"/>
      <c r="G105" s="156" t="s">
        <v>4</v>
      </c>
      <c r="H105" s="157"/>
      <c r="I105" s="157"/>
      <c r="J105" s="13"/>
      <c r="K105" s="156" t="s">
        <v>4</v>
      </c>
      <c r="L105" s="157"/>
      <c r="M105" s="157"/>
    </row>
    <row r="106" spans="1:13" ht="16.5" customHeight="1" x14ac:dyDescent="0.2">
      <c r="E106" s="11"/>
      <c r="F106" s="12"/>
      <c r="G106" s="13" t="s">
        <v>5</v>
      </c>
      <c r="H106" s="13"/>
      <c r="I106" s="13" t="s">
        <v>6</v>
      </c>
      <c r="J106" s="13"/>
      <c r="K106" s="13" t="s">
        <v>5</v>
      </c>
      <c r="L106" s="13"/>
      <c r="M106" s="13" t="s">
        <v>6</v>
      </c>
    </row>
    <row r="107" spans="1:13" ht="16.5" customHeight="1" x14ac:dyDescent="0.2">
      <c r="E107" s="11"/>
      <c r="F107" s="12"/>
      <c r="G107" s="126" t="s">
        <v>222</v>
      </c>
      <c r="H107" s="13"/>
      <c r="I107" s="13" t="s">
        <v>7</v>
      </c>
      <c r="J107" s="13"/>
      <c r="K107" s="126" t="s">
        <v>222</v>
      </c>
      <c r="L107" s="13"/>
      <c r="M107" s="13" t="s">
        <v>7</v>
      </c>
    </row>
    <row r="108" spans="1:13" ht="16.5" customHeight="1" x14ac:dyDescent="0.2">
      <c r="E108" s="14"/>
      <c r="F108" s="14"/>
      <c r="G108" s="15" t="s">
        <v>170</v>
      </c>
      <c r="H108" s="9"/>
      <c r="I108" s="15" t="s">
        <v>8</v>
      </c>
      <c r="J108" s="9"/>
      <c r="K108" s="15" t="s">
        <v>170</v>
      </c>
      <c r="L108" s="9"/>
      <c r="M108" s="15" t="s">
        <v>8</v>
      </c>
    </row>
    <row r="109" spans="1:13" ht="16.5" customHeight="1" x14ac:dyDescent="0.2">
      <c r="A109" s="16"/>
      <c r="B109" s="16"/>
      <c r="C109" s="16"/>
      <c r="D109" s="16"/>
      <c r="E109" s="14"/>
      <c r="F109" s="18"/>
      <c r="G109" s="19" t="s">
        <v>10</v>
      </c>
      <c r="H109" s="9"/>
      <c r="I109" s="19" t="s">
        <v>10</v>
      </c>
      <c r="J109" s="20"/>
      <c r="K109" s="19" t="s">
        <v>10</v>
      </c>
      <c r="L109" s="9"/>
      <c r="M109" s="19" t="s">
        <v>10</v>
      </c>
    </row>
    <row r="110" spans="1:13" ht="16.5" customHeight="1" x14ac:dyDescent="0.2">
      <c r="A110" s="21"/>
      <c r="B110" s="21"/>
      <c r="C110" s="21"/>
      <c r="D110" s="22"/>
      <c r="E110" s="23"/>
      <c r="F110" s="23"/>
      <c r="H110" s="23"/>
      <c r="J110" s="23"/>
    </row>
    <row r="111" spans="1:13" ht="16.5" customHeight="1" x14ac:dyDescent="0.2">
      <c r="A111" s="21" t="s">
        <v>181</v>
      </c>
      <c r="B111" s="16"/>
      <c r="C111" s="16"/>
      <c r="D111" s="16"/>
      <c r="E111" s="41"/>
      <c r="F111" s="39"/>
      <c r="G111" s="40"/>
      <c r="H111" s="39"/>
      <c r="I111" s="40"/>
      <c r="J111" s="40"/>
      <c r="K111" s="40"/>
      <c r="L111" s="40"/>
      <c r="M111" s="40"/>
    </row>
    <row r="112" spans="1:13" ht="16.5" customHeight="1" x14ac:dyDescent="0.2">
      <c r="D112" s="21"/>
      <c r="E112" s="22"/>
      <c r="F112" s="23"/>
      <c r="G112" s="1"/>
      <c r="H112" s="23"/>
      <c r="I112" s="1"/>
      <c r="K112" s="1"/>
      <c r="M112" s="1"/>
    </row>
    <row r="113" spans="1:13" ht="16.5" customHeight="1" x14ac:dyDescent="0.2">
      <c r="A113" s="42" t="s">
        <v>58</v>
      </c>
      <c r="B113" s="21"/>
      <c r="C113" s="21"/>
      <c r="D113" s="22"/>
      <c r="E113" s="24"/>
      <c r="F113" s="23"/>
      <c r="H113" s="23"/>
    </row>
    <row r="114" spans="1:13" ht="16.5" customHeight="1" x14ac:dyDescent="0.2">
      <c r="D114" s="21"/>
      <c r="E114" s="22"/>
      <c r="F114" s="23"/>
      <c r="G114" s="1"/>
      <c r="H114" s="23"/>
      <c r="I114" s="1"/>
      <c r="K114" s="1"/>
      <c r="M114" s="1"/>
    </row>
    <row r="115" spans="1:13" ht="16.5" customHeight="1" x14ac:dyDescent="0.2">
      <c r="A115" s="22" t="s">
        <v>59</v>
      </c>
      <c r="B115" s="22"/>
      <c r="C115" s="22"/>
      <c r="D115" s="22"/>
      <c r="E115" s="24"/>
      <c r="F115" s="23"/>
      <c r="H115" s="23"/>
    </row>
    <row r="116" spans="1:13" ht="16.5" customHeight="1" x14ac:dyDescent="0.2">
      <c r="A116" s="22"/>
      <c r="B116" s="22" t="s">
        <v>60</v>
      </c>
      <c r="C116" s="22"/>
      <c r="D116" s="22"/>
      <c r="E116" s="24"/>
      <c r="F116" s="23"/>
      <c r="H116" s="23"/>
    </row>
    <row r="117" spans="1:13" ht="16.5" customHeight="1" x14ac:dyDescent="0.2">
      <c r="A117" s="22"/>
      <c r="B117" s="22"/>
      <c r="C117" s="22" t="s">
        <v>61</v>
      </c>
      <c r="D117" s="22"/>
      <c r="E117" s="24"/>
      <c r="F117" s="23"/>
      <c r="H117" s="23"/>
      <c r="J117" s="23"/>
    </row>
    <row r="118" spans="1:13" ht="16.5" customHeight="1" x14ac:dyDescent="0.2">
      <c r="A118" s="22"/>
      <c r="B118" s="22"/>
      <c r="C118" s="22"/>
      <c r="D118" s="22" t="s">
        <v>62</v>
      </c>
      <c r="E118" s="24"/>
      <c r="F118" s="23"/>
      <c r="H118" s="23"/>
      <c r="J118" s="23"/>
    </row>
    <row r="119" spans="1:13" ht="16.5" customHeight="1" thickBot="1" x14ac:dyDescent="0.25">
      <c r="A119" s="22"/>
      <c r="B119" s="22"/>
      <c r="C119" s="22"/>
      <c r="D119" s="22" t="s">
        <v>63</v>
      </c>
      <c r="E119" s="24"/>
      <c r="F119" s="23"/>
      <c r="G119" s="43">
        <v>3825000000</v>
      </c>
      <c r="H119" s="25"/>
      <c r="I119" s="43">
        <v>3825000000</v>
      </c>
      <c r="J119" s="25"/>
      <c r="K119" s="43">
        <v>3825000000</v>
      </c>
      <c r="L119" s="25"/>
      <c r="M119" s="43">
        <v>3825000000</v>
      </c>
    </row>
    <row r="120" spans="1:13" ht="16.5" customHeight="1" thickTop="1" x14ac:dyDescent="0.2">
      <c r="A120" s="22"/>
      <c r="B120" s="22"/>
      <c r="C120" s="22"/>
      <c r="D120" s="22"/>
      <c r="E120" s="24"/>
      <c r="F120" s="23"/>
      <c r="G120" s="25"/>
      <c r="H120" s="25"/>
      <c r="I120" s="25"/>
      <c r="J120" s="25"/>
      <c r="K120" s="25"/>
      <c r="L120" s="25"/>
      <c r="M120" s="25"/>
    </row>
    <row r="121" spans="1:13" ht="16.5" customHeight="1" x14ac:dyDescent="0.2">
      <c r="B121" s="22" t="s">
        <v>64</v>
      </c>
      <c r="C121" s="22"/>
      <c r="D121" s="22"/>
      <c r="E121" s="24"/>
      <c r="F121" s="23"/>
      <c r="H121" s="23"/>
      <c r="J121" s="23"/>
      <c r="L121" s="23"/>
    </row>
    <row r="122" spans="1:13" ht="16.5" customHeight="1" x14ac:dyDescent="0.2">
      <c r="B122" s="22"/>
      <c r="C122" s="22" t="s">
        <v>61</v>
      </c>
      <c r="D122" s="22"/>
      <c r="E122" s="24"/>
      <c r="F122" s="23"/>
      <c r="H122" s="23"/>
      <c r="J122" s="23"/>
      <c r="L122" s="23"/>
    </row>
    <row r="123" spans="1:13" ht="16.5" customHeight="1" x14ac:dyDescent="0.2">
      <c r="B123" s="22"/>
      <c r="C123" s="22"/>
      <c r="D123" s="22" t="s">
        <v>62</v>
      </c>
      <c r="E123" s="24"/>
      <c r="F123" s="23"/>
      <c r="H123" s="23"/>
      <c r="J123" s="23"/>
      <c r="L123" s="23"/>
    </row>
    <row r="124" spans="1:13" ht="16.5" customHeight="1" x14ac:dyDescent="0.2">
      <c r="B124" s="22"/>
      <c r="C124" s="22"/>
      <c r="D124" s="22" t="s">
        <v>65</v>
      </c>
      <c r="E124" s="24"/>
      <c r="F124" s="23"/>
      <c r="G124" s="6">
        <v>3825000000</v>
      </c>
      <c r="H124" s="6"/>
      <c r="I124" s="6">
        <v>3825000000</v>
      </c>
      <c r="K124" s="6">
        <v>3825000000</v>
      </c>
      <c r="L124" s="122"/>
      <c r="M124" s="25">
        <v>3825000000</v>
      </c>
    </row>
    <row r="125" spans="1:13" ht="16.5" customHeight="1" x14ac:dyDescent="0.2">
      <c r="A125" s="5" t="s">
        <v>66</v>
      </c>
      <c r="D125" s="44"/>
      <c r="E125" s="24"/>
      <c r="F125" s="24"/>
      <c r="G125" s="25">
        <v>2557841248</v>
      </c>
      <c r="H125" s="25"/>
      <c r="I125" s="25">
        <v>2557841248</v>
      </c>
      <c r="J125" s="25"/>
      <c r="K125" s="25">
        <v>2557841248</v>
      </c>
      <c r="L125" s="25"/>
      <c r="M125" s="25">
        <v>2557841248</v>
      </c>
    </row>
    <row r="126" spans="1:13" ht="16.5" customHeight="1" x14ac:dyDescent="0.2">
      <c r="A126" s="5" t="s">
        <v>67</v>
      </c>
      <c r="D126" s="44"/>
      <c r="E126" s="24"/>
      <c r="F126" s="24"/>
      <c r="G126" s="25"/>
      <c r="H126" s="24"/>
      <c r="I126" s="25"/>
      <c r="J126" s="24"/>
      <c r="K126" s="25"/>
      <c r="L126" s="24"/>
      <c r="M126" s="25"/>
    </row>
    <row r="127" spans="1:13" ht="16.5" customHeight="1" x14ac:dyDescent="0.2">
      <c r="B127" s="5" t="s">
        <v>68</v>
      </c>
      <c r="E127" s="24"/>
      <c r="F127" s="24"/>
      <c r="G127" s="25">
        <v>382500000</v>
      </c>
      <c r="H127" s="24"/>
      <c r="I127" s="25">
        <v>382500000</v>
      </c>
      <c r="J127" s="24"/>
      <c r="K127" s="25">
        <v>382500000</v>
      </c>
      <c r="L127" s="24"/>
      <c r="M127" s="25">
        <v>382500000</v>
      </c>
    </row>
    <row r="128" spans="1:13" ht="16.5" customHeight="1" x14ac:dyDescent="0.2">
      <c r="B128" s="5" t="s">
        <v>69</v>
      </c>
      <c r="E128" s="24"/>
      <c r="F128" s="24"/>
      <c r="G128" s="25">
        <v>3850254016</v>
      </c>
      <c r="H128" s="23"/>
      <c r="I128" s="25">
        <v>3734530040</v>
      </c>
      <c r="J128" s="23"/>
      <c r="K128" s="25">
        <v>1090157255</v>
      </c>
      <c r="L128" s="23"/>
      <c r="M128" s="25">
        <v>766667571</v>
      </c>
    </row>
    <row r="129" spans="1:13" ht="16.5" customHeight="1" x14ac:dyDescent="0.2">
      <c r="A129" s="5" t="s">
        <v>70</v>
      </c>
      <c r="B129" s="21"/>
      <c r="C129" s="21"/>
      <c r="D129" s="22"/>
      <c r="E129" s="24"/>
      <c r="F129" s="24"/>
      <c r="G129" s="27">
        <v>2919032550</v>
      </c>
      <c r="H129" s="23"/>
      <c r="I129" s="27">
        <v>3062148467</v>
      </c>
      <c r="J129" s="23"/>
      <c r="K129" s="27">
        <v>1210235210</v>
      </c>
      <c r="L129" s="23"/>
      <c r="M129" s="28">
        <v>1216022461</v>
      </c>
    </row>
    <row r="130" spans="1:13" ht="16.5" customHeight="1" x14ac:dyDescent="0.2">
      <c r="B130" s="21"/>
      <c r="C130" s="21"/>
      <c r="D130" s="22"/>
      <c r="E130" s="24"/>
      <c r="F130" s="24"/>
      <c r="H130" s="23"/>
      <c r="J130" s="23"/>
      <c r="L130" s="23"/>
    </row>
    <row r="131" spans="1:13" ht="16.5" customHeight="1" x14ac:dyDescent="0.2">
      <c r="A131" s="4" t="s">
        <v>71</v>
      </c>
      <c r="B131" s="22"/>
      <c r="C131" s="22"/>
      <c r="D131" s="22"/>
      <c r="E131" s="24"/>
      <c r="F131" s="23"/>
      <c r="H131" s="23"/>
      <c r="J131" s="23"/>
      <c r="L131" s="23"/>
    </row>
    <row r="132" spans="1:13" ht="16.5" customHeight="1" x14ac:dyDescent="0.2">
      <c r="B132" s="4" t="s">
        <v>72</v>
      </c>
      <c r="C132" s="4"/>
      <c r="E132" s="24"/>
      <c r="F132" s="23"/>
      <c r="G132" s="6">
        <f>SUM(G124:G129)</f>
        <v>13534627814</v>
      </c>
      <c r="H132" s="23"/>
      <c r="I132" s="6">
        <f>SUM(I124:I129)</f>
        <v>13562019755</v>
      </c>
      <c r="J132" s="23"/>
      <c r="K132" s="6">
        <f>SUM(K124:K129)</f>
        <v>9065733713</v>
      </c>
      <c r="L132" s="23"/>
      <c r="M132" s="6">
        <f>SUM(M124:M129)</f>
        <v>8748031280</v>
      </c>
    </row>
    <row r="133" spans="1:13" ht="16.5" customHeight="1" x14ac:dyDescent="0.2">
      <c r="A133" s="5" t="s">
        <v>73</v>
      </c>
      <c r="E133" s="24"/>
      <c r="F133" s="23"/>
      <c r="G133" s="27">
        <v>69</v>
      </c>
      <c r="H133" s="45"/>
      <c r="I133" s="27">
        <v>98</v>
      </c>
      <c r="J133" s="45"/>
      <c r="K133" s="27">
        <v>0</v>
      </c>
      <c r="L133" s="45"/>
      <c r="M133" s="27">
        <v>0</v>
      </c>
    </row>
    <row r="134" spans="1:13" ht="16.5" customHeight="1" x14ac:dyDescent="0.2">
      <c r="D134" s="21"/>
      <c r="E134" s="22"/>
      <c r="F134" s="23"/>
      <c r="G134" s="1"/>
      <c r="H134" s="23"/>
      <c r="I134" s="1"/>
      <c r="K134" s="1"/>
      <c r="M134" s="1"/>
    </row>
    <row r="135" spans="1:13" ht="16.5" customHeight="1" x14ac:dyDescent="0.2">
      <c r="A135" s="4" t="s">
        <v>74</v>
      </c>
      <c r="E135" s="23"/>
      <c r="F135" s="23"/>
      <c r="G135" s="35">
        <f>SUM(G132:G133)</f>
        <v>13534627883</v>
      </c>
      <c r="H135" s="23"/>
      <c r="I135" s="35">
        <f>SUM(I132:I133)</f>
        <v>13562019853</v>
      </c>
      <c r="J135" s="23"/>
      <c r="K135" s="35">
        <f>SUM(K132:K133)</f>
        <v>9065733713</v>
      </c>
      <c r="M135" s="35">
        <f>SUM(M132:M133)</f>
        <v>8748031280</v>
      </c>
    </row>
    <row r="136" spans="1:13" ht="16.5" customHeight="1" x14ac:dyDescent="0.2">
      <c r="D136" s="21"/>
      <c r="E136" s="22"/>
      <c r="F136" s="23"/>
      <c r="G136" s="1"/>
      <c r="H136" s="23"/>
      <c r="I136" s="1"/>
      <c r="K136" s="1"/>
      <c r="M136" s="1"/>
    </row>
    <row r="137" spans="1:13" ht="16.5" customHeight="1" thickBot="1" x14ac:dyDescent="0.25">
      <c r="A137" s="4" t="s">
        <v>75</v>
      </c>
      <c r="B137" s="4"/>
      <c r="C137" s="4"/>
      <c r="D137" s="4"/>
      <c r="E137" s="39"/>
      <c r="F137" s="39"/>
      <c r="G137" s="47">
        <f>+G135+G91</f>
        <v>31436693593</v>
      </c>
      <c r="H137" s="39"/>
      <c r="I137" s="47">
        <f>+I135+I91</f>
        <v>31246762563</v>
      </c>
      <c r="J137" s="39"/>
      <c r="K137" s="47">
        <f>+K135+K91</f>
        <v>26563216479</v>
      </c>
      <c r="L137" s="46"/>
      <c r="M137" s="47">
        <f>+M135+M91</f>
        <v>25997001337</v>
      </c>
    </row>
    <row r="138" spans="1:13" ht="16.5" customHeight="1" thickTop="1" x14ac:dyDescent="0.2">
      <c r="A138" s="4"/>
      <c r="B138" s="4"/>
      <c r="C138" s="4"/>
      <c r="D138" s="4"/>
      <c r="E138" s="39"/>
      <c r="F138" s="39"/>
      <c r="H138" s="39"/>
    </row>
    <row r="139" spans="1:13" ht="16.5" customHeight="1" x14ac:dyDescent="0.2">
      <c r="A139" s="4"/>
      <c r="B139" s="4"/>
      <c r="C139" s="4"/>
      <c r="D139" s="4"/>
      <c r="E139" s="39"/>
      <c r="F139" s="39"/>
      <c r="H139" s="39"/>
    </row>
    <row r="140" spans="1:13" ht="16.5" customHeight="1" x14ac:dyDescent="0.2">
      <c r="A140" s="4"/>
      <c r="B140" s="4"/>
      <c r="C140" s="4"/>
      <c r="D140" s="4"/>
      <c r="E140" s="39"/>
      <c r="F140" s="39"/>
      <c r="H140" s="39"/>
    </row>
    <row r="141" spans="1:13" ht="16.5" customHeight="1" x14ac:dyDescent="0.2">
      <c r="A141" s="4"/>
      <c r="B141" s="4"/>
      <c r="C141" s="4"/>
      <c r="D141" s="4"/>
      <c r="E141" s="39"/>
      <c r="F141" s="39"/>
      <c r="H141" s="39"/>
    </row>
    <row r="142" spans="1:13" ht="16.5" customHeight="1" x14ac:dyDescent="0.2">
      <c r="A142" s="4"/>
      <c r="B142" s="4"/>
      <c r="C142" s="4"/>
      <c r="D142" s="4"/>
      <c r="E142" s="39"/>
      <c r="F142" s="39"/>
      <c r="H142" s="39"/>
    </row>
    <row r="143" spans="1:13" ht="16.5" customHeight="1" x14ac:dyDescent="0.2">
      <c r="A143" s="4"/>
      <c r="B143" s="4"/>
      <c r="C143" s="4"/>
      <c r="D143" s="4"/>
      <c r="E143" s="39"/>
      <c r="F143" s="39"/>
      <c r="H143" s="39"/>
    </row>
    <row r="144" spans="1:13" ht="16.5" customHeight="1" x14ac:dyDescent="0.2">
      <c r="A144" s="4"/>
      <c r="B144" s="4"/>
      <c r="C144" s="4"/>
      <c r="D144" s="4"/>
      <c r="E144" s="39"/>
      <c r="F144" s="39"/>
      <c r="H144" s="39"/>
    </row>
    <row r="145" spans="1:13" ht="16.5" customHeight="1" x14ac:dyDescent="0.2">
      <c r="A145" s="4"/>
      <c r="B145" s="4"/>
      <c r="C145" s="4"/>
      <c r="D145" s="4"/>
      <c r="E145" s="39"/>
      <c r="F145" s="39"/>
      <c r="H145" s="39"/>
    </row>
    <row r="146" spans="1:13" ht="3.75" customHeight="1" x14ac:dyDescent="0.2">
      <c r="A146" s="4"/>
      <c r="B146" s="4"/>
      <c r="C146" s="4"/>
      <c r="D146" s="4"/>
      <c r="E146" s="39"/>
      <c r="F146" s="39"/>
      <c r="H146" s="39"/>
    </row>
    <row r="147" spans="1:13" ht="21.95" customHeight="1" x14ac:dyDescent="0.2">
      <c r="A147" s="33" t="str">
        <f>+A49</f>
        <v>The condensed notes to the interim financial information are an integral part of these interim financial information.</v>
      </c>
      <c r="B147" s="33"/>
      <c r="C147" s="33"/>
      <c r="D147" s="33"/>
      <c r="E147" s="33"/>
      <c r="F147" s="34"/>
      <c r="G147" s="35"/>
      <c r="H147" s="34"/>
      <c r="I147" s="35"/>
      <c r="J147" s="35"/>
      <c r="K147" s="35"/>
      <c r="L147" s="35"/>
      <c r="M147" s="35"/>
    </row>
  </sheetData>
  <mergeCells count="14">
    <mergeCell ref="A46:M46"/>
    <mergeCell ref="G6:I6"/>
    <mergeCell ref="K6:M6"/>
    <mergeCell ref="G7:I7"/>
    <mergeCell ref="K7:M7"/>
    <mergeCell ref="A33:D33"/>
    <mergeCell ref="G105:I105"/>
    <mergeCell ref="K105:M105"/>
    <mergeCell ref="G55:I55"/>
    <mergeCell ref="K55:M55"/>
    <mergeCell ref="G56:I56"/>
    <mergeCell ref="K56:M56"/>
    <mergeCell ref="G104:I104"/>
    <mergeCell ref="K104:M104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&amp;R&amp;"Arial,Regular"&amp;9   &amp;P</oddFooter>
  </headerFooter>
  <rowBreaks count="2" manualBreakCount="2">
    <brk id="49" max="16383" man="1"/>
    <brk id="98" max="16383" man="1"/>
  </rowBreaks>
  <ignoredErrors>
    <ignoredError sqref="E18 E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02ACE-3EAC-441E-A63D-BF61B6F5A8DE}">
  <dimension ref="A1:Q102"/>
  <sheetViews>
    <sheetView topLeftCell="A2" zoomScale="85" zoomScaleNormal="85" zoomScaleSheetLayoutView="100" workbookViewId="0">
      <selection activeCell="R22" sqref="R22"/>
    </sheetView>
  </sheetViews>
  <sheetFormatPr defaultColWidth="12.625" defaultRowHeight="16.5" customHeight="1" x14ac:dyDescent="0.2"/>
  <cols>
    <col min="1" max="4" width="1.125" style="52" customWidth="1"/>
    <col min="5" max="5" width="30.125" style="52" customWidth="1"/>
    <col min="6" max="6" width="6.375" style="52" customWidth="1"/>
    <col min="7" max="7" width="0.625" style="52" customWidth="1"/>
    <col min="8" max="8" width="10.625" style="52" customWidth="1"/>
    <col min="9" max="9" width="0.625" style="52" customWidth="1"/>
    <col min="10" max="10" width="10.625" style="52" customWidth="1"/>
    <col min="11" max="11" width="0.625" style="52" customWidth="1"/>
    <col min="12" max="12" width="10.625" style="52" customWidth="1"/>
    <col min="13" max="13" width="0.625" style="52" customWidth="1"/>
    <col min="14" max="14" width="10.625" style="52" customWidth="1"/>
    <col min="15" max="16384" width="12.625" style="52"/>
  </cols>
  <sheetData>
    <row r="1" spans="1:14" ht="16.5" customHeight="1" x14ac:dyDescent="0.2">
      <c r="A1" s="169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14" ht="16.5" customHeight="1" x14ac:dyDescent="0.2">
      <c r="A2" s="51" t="s">
        <v>76</v>
      </c>
      <c r="B2" s="51"/>
      <c r="C2" s="51"/>
      <c r="D2" s="51"/>
      <c r="E2" s="51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16.5" customHeight="1" x14ac:dyDescent="0.2">
      <c r="A3" s="129" t="s">
        <v>223</v>
      </c>
      <c r="B3" s="109"/>
      <c r="C3" s="109"/>
      <c r="D3" s="109"/>
      <c r="E3" s="109"/>
      <c r="F3" s="110"/>
      <c r="G3" s="110"/>
      <c r="H3" s="110"/>
      <c r="I3" s="110"/>
      <c r="J3" s="110"/>
      <c r="K3" s="110"/>
      <c r="L3" s="110"/>
      <c r="M3" s="110"/>
      <c r="N3" s="110"/>
    </row>
    <row r="4" spans="1:14" ht="16.5" customHeight="1" x14ac:dyDescent="0.2">
      <c r="A4" s="51"/>
      <c r="B4" s="51"/>
      <c r="C4" s="51"/>
      <c r="D4" s="51"/>
      <c r="E4" s="51"/>
      <c r="F4" s="108"/>
      <c r="G4" s="108"/>
      <c r="H4" s="108"/>
      <c r="I4" s="108"/>
      <c r="J4" s="108"/>
      <c r="K4" s="108"/>
      <c r="L4" s="108"/>
      <c r="M4" s="108"/>
      <c r="N4" s="108"/>
    </row>
    <row r="5" spans="1:14" ht="16.5" customHeight="1" x14ac:dyDescent="0.2">
      <c r="A5" s="51"/>
      <c r="B5" s="51"/>
      <c r="C5" s="51"/>
      <c r="D5" s="51"/>
      <c r="E5" s="5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16.5" customHeight="1" x14ac:dyDescent="0.2">
      <c r="A6" s="51"/>
      <c r="B6" s="51"/>
      <c r="C6" s="51"/>
      <c r="D6" s="51"/>
      <c r="E6" s="51"/>
      <c r="F6" s="111"/>
      <c r="G6" s="111"/>
      <c r="H6" s="162" t="s">
        <v>2</v>
      </c>
      <c r="I6" s="163"/>
      <c r="J6" s="163"/>
      <c r="K6" s="65"/>
      <c r="L6" s="164" t="s">
        <v>3</v>
      </c>
      <c r="M6" s="163"/>
      <c r="N6" s="163"/>
    </row>
    <row r="7" spans="1:14" ht="16.5" customHeight="1" x14ac:dyDescent="0.2">
      <c r="A7" s="66"/>
      <c r="F7" s="64"/>
      <c r="G7" s="64"/>
      <c r="H7" s="165" t="s">
        <v>4</v>
      </c>
      <c r="I7" s="166"/>
      <c r="J7" s="166"/>
      <c r="K7" s="54"/>
      <c r="L7" s="167" t="s">
        <v>4</v>
      </c>
      <c r="M7" s="166"/>
      <c r="N7" s="166"/>
    </row>
    <row r="8" spans="1:14" ht="16.5" customHeight="1" x14ac:dyDescent="0.2">
      <c r="A8" s="66"/>
      <c r="B8" s="66"/>
      <c r="C8" s="66"/>
      <c r="D8" s="66"/>
      <c r="E8" s="66"/>
      <c r="F8" s="70"/>
      <c r="G8" s="53"/>
      <c r="H8" s="130" t="s">
        <v>222</v>
      </c>
      <c r="I8" s="55"/>
      <c r="J8" s="130" t="s">
        <v>222</v>
      </c>
      <c r="K8" s="55"/>
      <c r="L8" s="130" t="s">
        <v>222</v>
      </c>
      <c r="M8" s="55"/>
      <c r="N8" s="130" t="s">
        <v>222</v>
      </c>
    </row>
    <row r="9" spans="1:14" ht="16.5" customHeight="1" x14ac:dyDescent="0.2">
      <c r="A9" s="66"/>
      <c r="F9" s="64"/>
      <c r="G9" s="64"/>
      <c r="H9" s="15" t="s">
        <v>170</v>
      </c>
      <c r="I9" s="9"/>
      <c r="J9" s="15" t="s">
        <v>8</v>
      </c>
      <c r="K9" s="9"/>
      <c r="L9" s="15" t="s">
        <v>170</v>
      </c>
      <c r="M9" s="9"/>
      <c r="N9" s="15" t="s">
        <v>8</v>
      </c>
    </row>
    <row r="10" spans="1:14" ht="16.5" customHeight="1" x14ac:dyDescent="0.2">
      <c r="F10" s="151"/>
      <c r="G10" s="112"/>
      <c r="H10" s="57" t="s">
        <v>10</v>
      </c>
      <c r="I10" s="55"/>
      <c r="J10" s="57" t="s">
        <v>10</v>
      </c>
      <c r="K10" s="55"/>
      <c r="L10" s="57" t="s">
        <v>10</v>
      </c>
      <c r="M10" s="55"/>
      <c r="N10" s="57" t="s">
        <v>10</v>
      </c>
    </row>
    <row r="11" spans="1:14" ht="16.5" customHeight="1" x14ac:dyDescent="0.2">
      <c r="A11" s="66"/>
      <c r="F11" s="70"/>
      <c r="G11" s="53"/>
      <c r="H11" s="58"/>
      <c r="I11" s="58"/>
      <c r="J11" s="58"/>
      <c r="K11" s="58"/>
      <c r="L11" s="58"/>
      <c r="M11" s="58"/>
      <c r="N11" s="58"/>
    </row>
    <row r="12" spans="1:14" ht="16.5" customHeight="1" x14ac:dyDescent="0.2">
      <c r="A12" s="52" t="s">
        <v>77</v>
      </c>
      <c r="F12" s="72"/>
      <c r="G12" s="53"/>
      <c r="H12" s="58">
        <v>700625611</v>
      </c>
      <c r="I12" s="71"/>
      <c r="J12" s="127">
        <v>590248100</v>
      </c>
      <c r="K12" s="71"/>
      <c r="L12" s="58">
        <v>413477164</v>
      </c>
      <c r="M12" s="71"/>
      <c r="N12" s="127">
        <v>437198877</v>
      </c>
    </row>
    <row r="13" spans="1:14" ht="16.5" customHeight="1" x14ac:dyDescent="0.2">
      <c r="A13" s="52" t="s">
        <v>78</v>
      </c>
      <c r="F13" s="72"/>
      <c r="G13" s="53"/>
      <c r="H13" s="58">
        <v>255213491</v>
      </c>
      <c r="I13" s="71"/>
      <c r="J13" s="127">
        <v>179177326</v>
      </c>
      <c r="K13" s="71"/>
      <c r="L13" s="58">
        <v>100283140</v>
      </c>
      <c r="M13" s="71"/>
      <c r="N13" s="127">
        <v>104096332</v>
      </c>
    </row>
    <row r="14" spans="1:14" ht="16.5" customHeight="1" x14ac:dyDescent="0.2">
      <c r="A14" s="168" t="s">
        <v>79</v>
      </c>
      <c r="B14" s="163"/>
      <c r="C14" s="163"/>
      <c r="D14" s="163"/>
      <c r="E14" s="163"/>
      <c r="F14" s="113"/>
      <c r="G14" s="56"/>
      <c r="H14" s="58">
        <v>-347348598</v>
      </c>
      <c r="I14" s="58"/>
      <c r="J14" s="127">
        <v>-351326002</v>
      </c>
      <c r="K14" s="58"/>
      <c r="L14" s="58">
        <v>-286261082</v>
      </c>
      <c r="M14" s="58"/>
      <c r="N14" s="127">
        <v>-295764727</v>
      </c>
    </row>
    <row r="15" spans="1:14" ht="16.5" customHeight="1" x14ac:dyDescent="0.2">
      <c r="A15" s="52" t="s">
        <v>80</v>
      </c>
      <c r="B15" s="48"/>
      <c r="C15" s="48"/>
      <c r="D15" s="48"/>
      <c r="E15" s="48"/>
      <c r="F15" s="113"/>
      <c r="G15" s="56"/>
      <c r="H15" s="61">
        <v>-132709824</v>
      </c>
      <c r="J15" s="128">
        <v>-125532711</v>
      </c>
      <c r="L15" s="61">
        <v>-66994400</v>
      </c>
      <c r="N15" s="128">
        <v>-63777137</v>
      </c>
    </row>
    <row r="16" spans="1:14" ht="16.5" customHeight="1" x14ac:dyDescent="0.2">
      <c r="A16" s="66"/>
      <c r="F16" s="72"/>
      <c r="G16" s="53"/>
      <c r="H16" s="58"/>
      <c r="I16" s="58"/>
      <c r="J16" s="58"/>
      <c r="K16" s="58"/>
      <c r="L16" s="58"/>
      <c r="M16" s="58"/>
      <c r="N16" s="58"/>
    </row>
    <row r="17" spans="1:17" ht="16.5" customHeight="1" x14ac:dyDescent="0.2">
      <c r="A17" s="48" t="s">
        <v>81</v>
      </c>
      <c r="B17" s="48"/>
      <c r="C17" s="48"/>
      <c r="D17" s="48"/>
      <c r="E17" s="48"/>
      <c r="F17" s="113"/>
      <c r="G17" s="56"/>
      <c r="H17" s="58">
        <f>SUM(H12:H15)</f>
        <v>475780680</v>
      </c>
      <c r="I17" s="58"/>
      <c r="J17" s="58">
        <f>SUM(J12:J15)</f>
        <v>292566713</v>
      </c>
      <c r="K17" s="58"/>
      <c r="L17" s="58">
        <f>SUM(L12:L15)</f>
        <v>160504822</v>
      </c>
      <c r="M17" s="58"/>
      <c r="N17" s="58">
        <f>SUM(N12:N15)</f>
        <v>181753345</v>
      </c>
    </row>
    <row r="18" spans="1:17" ht="16.5" customHeight="1" x14ac:dyDescent="0.2">
      <c r="A18" s="66" t="s">
        <v>211</v>
      </c>
      <c r="B18" s="48"/>
      <c r="C18" s="48"/>
      <c r="D18" s="48"/>
      <c r="E18" s="48"/>
      <c r="F18" s="72"/>
      <c r="G18" s="56"/>
      <c r="H18" s="58">
        <v>33171727</v>
      </c>
      <c r="I18" s="71"/>
      <c r="J18" s="127">
        <v>29333217</v>
      </c>
      <c r="K18" s="71"/>
      <c r="L18" s="58">
        <v>128523857</v>
      </c>
      <c r="M18" s="71"/>
      <c r="N18" s="127">
        <v>336519168</v>
      </c>
      <c r="P18" s="146"/>
      <c r="Q18" s="146"/>
    </row>
    <row r="19" spans="1:17" ht="16.5" customHeight="1" x14ac:dyDescent="0.2">
      <c r="A19" s="66" t="s">
        <v>82</v>
      </c>
      <c r="F19" s="72"/>
      <c r="G19" s="53"/>
      <c r="H19" s="58">
        <v>-117521873</v>
      </c>
      <c r="I19" s="71"/>
      <c r="J19" s="127">
        <v>-117200599</v>
      </c>
      <c r="K19" s="71"/>
      <c r="L19" s="58">
        <v>-104357441</v>
      </c>
      <c r="M19" s="71"/>
      <c r="N19" s="127">
        <v>-110804441</v>
      </c>
    </row>
    <row r="20" spans="1:17" ht="16.5" customHeight="1" x14ac:dyDescent="0.2">
      <c r="A20" s="66" t="s">
        <v>215</v>
      </c>
      <c r="B20" s="48"/>
      <c r="C20" s="48"/>
      <c r="D20" s="48"/>
      <c r="E20" s="48"/>
      <c r="F20" s="72"/>
      <c r="G20" s="56"/>
      <c r="H20" s="58">
        <v>-45620134</v>
      </c>
      <c r="I20" s="71"/>
      <c r="J20" s="58">
        <v>-478614383</v>
      </c>
      <c r="K20" s="71"/>
      <c r="L20" s="58">
        <v>-292133</v>
      </c>
      <c r="M20" s="71"/>
      <c r="N20" s="58">
        <v>252</v>
      </c>
      <c r="P20" s="148"/>
      <c r="Q20" s="148"/>
    </row>
    <row r="21" spans="1:17" ht="16.5" customHeight="1" x14ac:dyDescent="0.2">
      <c r="A21" s="66" t="s">
        <v>83</v>
      </c>
      <c r="F21" s="72"/>
      <c r="G21" s="53"/>
      <c r="H21" s="58">
        <v>-132923838</v>
      </c>
      <c r="I21" s="71"/>
      <c r="J21" s="127">
        <v>-141850025</v>
      </c>
      <c r="K21" s="71"/>
      <c r="L21" s="58">
        <v>-143805734</v>
      </c>
      <c r="M21" s="71"/>
      <c r="N21" s="127">
        <v>-147392647</v>
      </c>
    </row>
    <row r="22" spans="1:17" ht="16.5" customHeight="1" x14ac:dyDescent="0.2">
      <c r="A22" s="66" t="s">
        <v>182</v>
      </c>
      <c r="F22" s="72"/>
      <c r="G22" s="53"/>
      <c r="H22" s="58"/>
      <c r="I22" s="71"/>
      <c r="J22" s="58"/>
      <c r="K22" s="71"/>
      <c r="L22" s="58"/>
      <c r="M22" s="71"/>
      <c r="N22" s="58"/>
    </row>
    <row r="23" spans="1:17" ht="16.5" customHeight="1" x14ac:dyDescent="0.2">
      <c r="A23" s="77"/>
      <c r="B23" s="52" t="s">
        <v>84</v>
      </c>
      <c r="F23" s="151"/>
      <c r="G23" s="53"/>
      <c r="H23" s="61">
        <v>317902375</v>
      </c>
      <c r="I23" s="71"/>
      <c r="J23" s="128">
        <v>500277617</v>
      </c>
      <c r="K23" s="71"/>
      <c r="L23" s="61">
        <v>0</v>
      </c>
      <c r="M23" s="71"/>
      <c r="N23" s="128">
        <v>0</v>
      </c>
    </row>
    <row r="24" spans="1:17" ht="16.5" customHeight="1" x14ac:dyDescent="0.2">
      <c r="A24" s="66"/>
      <c r="F24" s="72"/>
      <c r="G24" s="53"/>
      <c r="H24" s="58"/>
      <c r="I24" s="58"/>
      <c r="J24" s="58"/>
      <c r="K24" s="58"/>
      <c r="L24" s="58"/>
      <c r="M24" s="58"/>
      <c r="N24" s="58"/>
    </row>
    <row r="25" spans="1:17" ht="16.5" customHeight="1" x14ac:dyDescent="0.2">
      <c r="A25" s="48" t="s">
        <v>85</v>
      </c>
      <c r="B25" s="48"/>
      <c r="C25" s="48"/>
      <c r="D25" s="48"/>
      <c r="E25" s="48"/>
      <c r="F25" s="72"/>
      <c r="G25" s="56"/>
      <c r="H25" s="58">
        <f>SUM(H17:H23)</f>
        <v>530788937</v>
      </c>
      <c r="I25" s="58"/>
      <c r="J25" s="58">
        <f>SUM(J17:J23)</f>
        <v>84512540</v>
      </c>
      <c r="K25" s="58"/>
      <c r="L25" s="58">
        <f>SUM(L17:L23)</f>
        <v>40573371</v>
      </c>
      <c r="M25" s="58"/>
      <c r="N25" s="58">
        <f>SUM(N17:N23)</f>
        <v>260075677</v>
      </c>
    </row>
    <row r="26" spans="1:17" ht="16.5" customHeight="1" x14ac:dyDescent="0.2">
      <c r="A26" s="52" t="s">
        <v>210</v>
      </c>
      <c r="F26" s="151"/>
      <c r="G26" s="53"/>
      <c r="H26" s="61">
        <v>-44057760</v>
      </c>
      <c r="I26" s="71"/>
      <c r="J26" s="128">
        <v>-3647093</v>
      </c>
      <c r="K26" s="71"/>
      <c r="L26" s="61">
        <v>7665578</v>
      </c>
      <c r="M26" s="71"/>
      <c r="N26" s="128">
        <v>-7274189</v>
      </c>
    </row>
    <row r="27" spans="1:17" ht="16.5" customHeight="1" x14ac:dyDescent="0.2">
      <c r="A27" s="66"/>
      <c r="F27" s="72"/>
      <c r="G27" s="53"/>
      <c r="H27" s="58"/>
      <c r="I27" s="58"/>
      <c r="J27" s="58"/>
      <c r="K27" s="58"/>
      <c r="L27" s="58"/>
      <c r="M27" s="58"/>
      <c r="N27" s="58"/>
    </row>
    <row r="28" spans="1:17" ht="16.5" customHeight="1" x14ac:dyDescent="0.2">
      <c r="A28" s="48" t="s">
        <v>86</v>
      </c>
      <c r="B28" s="48"/>
      <c r="C28" s="48"/>
      <c r="D28" s="48"/>
      <c r="E28" s="48"/>
      <c r="F28" s="72"/>
      <c r="G28" s="56"/>
      <c r="H28" s="61">
        <f>SUM(H25:H26)</f>
        <v>486731177</v>
      </c>
      <c r="I28" s="58"/>
      <c r="J28" s="61">
        <f>SUM(J25:J26)</f>
        <v>80865447</v>
      </c>
      <c r="K28" s="58"/>
      <c r="L28" s="61">
        <f>SUM(L25:L26)</f>
        <v>48238949</v>
      </c>
      <c r="M28" s="58"/>
      <c r="N28" s="61">
        <f>SUM(N25:N26)</f>
        <v>252801488</v>
      </c>
    </row>
    <row r="29" spans="1:17" ht="16.5" customHeight="1" x14ac:dyDescent="0.2">
      <c r="A29" s="48"/>
      <c r="B29" s="48"/>
      <c r="C29" s="48"/>
      <c r="D29" s="48"/>
      <c r="E29" s="48"/>
      <c r="F29" s="72"/>
      <c r="G29" s="56"/>
      <c r="H29" s="58"/>
      <c r="I29" s="58"/>
      <c r="J29" s="58"/>
      <c r="K29" s="58"/>
      <c r="L29" s="58"/>
      <c r="M29" s="58"/>
      <c r="N29" s="58"/>
    </row>
    <row r="30" spans="1:17" ht="16.5" customHeight="1" x14ac:dyDescent="0.2">
      <c r="A30" s="48" t="s">
        <v>199</v>
      </c>
      <c r="B30" s="48"/>
      <c r="C30" s="48"/>
      <c r="D30" s="48"/>
      <c r="E30" s="48"/>
      <c r="F30" s="72"/>
      <c r="G30" s="56"/>
      <c r="H30" s="58"/>
      <c r="I30" s="58"/>
      <c r="J30" s="58"/>
      <c r="K30" s="58"/>
      <c r="L30" s="58"/>
      <c r="M30" s="58"/>
      <c r="N30" s="58"/>
    </row>
    <row r="31" spans="1:17" ht="16.5" customHeight="1" x14ac:dyDescent="0.2">
      <c r="A31" s="52" t="s">
        <v>177</v>
      </c>
      <c r="C31" s="48"/>
      <c r="D31" s="48"/>
      <c r="E31" s="48"/>
      <c r="F31" s="72"/>
      <c r="G31" s="56"/>
      <c r="H31" s="58"/>
      <c r="I31" s="58"/>
      <c r="J31" s="58"/>
      <c r="K31" s="58"/>
      <c r="L31" s="58"/>
      <c r="M31" s="58"/>
      <c r="N31" s="58"/>
    </row>
    <row r="32" spans="1:17" ht="16.5" customHeight="1" x14ac:dyDescent="0.2">
      <c r="A32" s="48"/>
      <c r="B32" s="52" t="s">
        <v>89</v>
      </c>
      <c r="D32" s="48"/>
      <c r="E32" s="48"/>
      <c r="F32" s="72"/>
      <c r="G32" s="56"/>
      <c r="H32" s="58"/>
      <c r="I32" s="58"/>
      <c r="J32" s="58"/>
      <c r="K32" s="58"/>
      <c r="L32" s="58"/>
      <c r="M32" s="58"/>
      <c r="N32" s="58"/>
    </row>
    <row r="33" spans="1:14" ht="16.5" customHeight="1" x14ac:dyDescent="0.2">
      <c r="B33" s="52" t="s">
        <v>87</v>
      </c>
      <c r="D33" s="77"/>
      <c r="F33" s="72"/>
      <c r="G33" s="53"/>
      <c r="H33" s="58">
        <v>24485644</v>
      </c>
      <c r="I33" s="58"/>
      <c r="J33" s="127">
        <v>391054144</v>
      </c>
      <c r="K33" s="58"/>
      <c r="L33" s="58">
        <v>0</v>
      </c>
      <c r="M33" s="58"/>
      <c r="N33" s="127">
        <v>0</v>
      </c>
    </row>
    <row r="34" spans="1:14" ht="16.5" customHeight="1" x14ac:dyDescent="0.2">
      <c r="B34" s="52" t="s">
        <v>231</v>
      </c>
      <c r="F34" s="72"/>
      <c r="G34" s="53"/>
      <c r="H34" s="58"/>
      <c r="I34" s="58"/>
      <c r="J34" s="58"/>
      <c r="K34" s="58"/>
      <c r="L34" s="58"/>
      <c r="M34" s="58"/>
      <c r="N34" s="58"/>
    </row>
    <row r="35" spans="1:14" ht="16.5" customHeight="1" x14ac:dyDescent="0.2">
      <c r="C35" s="52" t="s">
        <v>168</v>
      </c>
      <c r="F35" s="72"/>
      <c r="G35" s="53"/>
      <c r="H35" s="58"/>
      <c r="I35" s="58"/>
      <c r="J35" s="58"/>
      <c r="K35" s="58"/>
      <c r="L35" s="58"/>
      <c r="M35" s="58"/>
      <c r="N35" s="58"/>
    </row>
    <row r="36" spans="1:14" ht="16.5" customHeight="1" x14ac:dyDescent="0.2">
      <c r="C36" s="52" t="s">
        <v>84</v>
      </c>
      <c r="F36" s="72"/>
      <c r="G36" s="53"/>
      <c r="H36" s="61">
        <v>-65426350</v>
      </c>
      <c r="I36" s="58"/>
      <c r="J36" s="128">
        <v>-380743550</v>
      </c>
      <c r="K36" s="58"/>
      <c r="L36" s="61">
        <v>0</v>
      </c>
      <c r="M36" s="58"/>
      <c r="N36" s="128">
        <v>0</v>
      </c>
    </row>
    <row r="37" spans="1:14" ht="16.5" customHeight="1" x14ac:dyDescent="0.2">
      <c r="A37" s="48"/>
      <c r="B37" s="48"/>
      <c r="E37" s="48"/>
      <c r="F37" s="72"/>
      <c r="G37" s="56"/>
      <c r="H37" s="58"/>
      <c r="I37" s="58"/>
      <c r="J37" s="58"/>
      <c r="K37" s="58"/>
      <c r="L37" s="58"/>
      <c r="M37" s="58"/>
      <c r="N37" s="58"/>
    </row>
    <row r="38" spans="1:14" ht="16.5" customHeight="1" x14ac:dyDescent="0.2">
      <c r="A38" s="52" t="s">
        <v>88</v>
      </c>
      <c r="D38" s="48"/>
      <c r="E38" s="48"/>
      <c r="G38" s="56"/>
      <c r="H38" s="62"/>
      <c r="I38" s="62"/>
      <c r="J38" s="62"/>
      <c r="K38" s="62"/>
      <c r="L38" s="62"/>
      <c r="M38" s="62"/>
      <c r="N38" s="62"/>
    </row>
    <row r="39" spans="1:14" ht="16.5" customHeight="1" x14ac:dyDescent="0.2">
      <c r="A39" s="48"/>
      <c r="B39" s="52" t="s">
        <v>89</v>
      </c>
      <c r="E39" s="48"/>
      <c r="F39" s="72"/>
      <c r="G39" s="56"/>
      <c r="H39" s="61">
        <f>SUM(H33:H36)</f>
        <v>-40940706</v>
      </c>
      <c r="I39" s="58"/>
      <c r="J39" s="61">
        <f>SUM(J33:J36)</f>
        <v>10310594</v>
      </c>
      <c r="K39" s="58"/>
      <c r="L39" s="61">
        <f>SUM(L33:L36)</f>
        <v>0</v>
      </c>
      <c r="M39" s="58"/>
      <c r="N39" s="61">
        <f>SUM(N33:N36)</f>
        <v>0</v>
      </c>
    </row>
    <row r="40" spans="1:14" ht="16.5" customHeight="1" x14ac:dyDescent="0.2">
      <c r="A40" s="48"/>
      <c r="B40" s="48"/>
      <c r="D40" s="48"/>
      <c r="E40" s="48"/>
      <c r="F40" s="72"/>
      <c r="G40" s="56"/>
      <c r="H40" s="58"/>
      <c r="I40" s="58"/>
      <c r="J40" s="58"/>
      <c r="K40" s="58"/>
      <c r="L40" s="58"/>
      <c r="M40" s="58"/>
      <c r="N40" s="58"/>
    </row>
    <row r="41" spans="1:14" ht="16.5" customHeight="1" x14ac:dyDescent="0.2">
      <c r="A41" s="51" t="s">
        <v>200</v>
      </c>
      <c r="C41" s="48"/>
      <c r="D41" s="48"/>
      <c r="E41" s="48"/>
      <c r="F41" s="72"/>
      <c r="G41" s="56"/>
      <c r="H41" s="62"/>
      <c r="I41" s="62"/>
      <c r="J41" s="62"/>
      <c r="K41" s="62"/>
      <c r="L41" s="62"/>
      <c r="M41" s="62"/>
      <c r="N41" s="62"/>
    </row>
    <row r="42" spans="1:14" ht="16.5" customHeight="1" x14ac:dyDescent="0.2">
      <c r="A42" s="48"/>
      <c r="B42" s="48" t="s">
        <v>90</v>
      </c>
      <c r="D42" s="48"/>
      <c r="E42" s="48"/>
      <c r="F42" s="114"/>
      <c r="G42" s="56"/>
      <c r="H42" s="61">
        <f>+H39</f>
        <v>-40940706</v>
      </c>
      <c r="I42" s="58"/>
      <c r="J42" s="61">
        <f>+J39</f>
        <v>10310594</v>
      </c>
      <c r="K42" s="58"/>
      <c r="L42" s="61">
        <f>+L39</f>
        <v>0</v>
      </c>
      <c r="M42" s="58"/>
      <c r="N42" s="61">
        <f>+N39</f>
        <v>0</v>
      </c>
    </row>
    <row r="43" spans="1:14" ht="16.5" customHeight="1" x14ac:dyDescent="0.2">
      <c r="A43" s="48"/>
      <c r="B43" s="48"/>
      <c r="C43" s="48"/>
      <c r="D43" s="48"/>
      <c r="E43" s="48"/>
      <c r="F43" s="114"/>
      <c r="G43" s="56"/>
      <c r="H43" s="62"/>
      <c r="I43" s="62"/>
      <c r="J43" s="62"/>
      <c r="K43" s="62"/>
      <c r="L43" s="62"/>
      <c r="M43" s="62"/>
      <c r="N43" s="62"/>
    </row>
    <row r="44" spans="1:14" ht="16.5" customHeight="1" thickBot="1" x14ac:dyDescent="0.25">
      <c r="A44" s="48" t="s">
        <v>91</v>
      </c>
      <c r="B44" s="48"/>
      <c r="C44" s="48"/>
      <c r="D44" s="48"/>
      <c r="E44" s="48"/>
      <c r="F44" s="114"/>
      <c r="G44" s="56"/>
      <c r="H44" s="83">
        <f>SUM(H28,H42)</f>
        <v>445790471</v>
      </c>
      <c r="I44" s="58"/>
      <c r="J44" s="83">
        <f>SUM(J28,J42)</f>
        <v>91176041</v>
      </c>
      <c r="K44" s="58"/>
      <c r="L44" s="83">
        <f>SUM(L28,L42)</f>
        <v>48238949</v>
      </c>
      <c r="M44" s="58"/>
      <c r="N44" s="83">
        <f>SUM(N28,N42)</f>
        <v>252801488</v>
      </c>
    </row>
    <row r="45" spans="1:14" ht="16.5" customHeight="1" thickTop="1" x14ac:dyDescent="0.2">
      <c r="A45" s="48"/>
      <c r="B45" s="48"/>
      <c r="C45" s="48"/>
      <c r="D45" s="48"/>
      <c r="E45" s="48"/>
      <c r="F45" s="114"/>
      <c r="G45" s="56"/>
      <c r="H45" s="58"/>
      <c r="I45" s="58"/>
      <c r="J45" s="58"/>
      <c r="K45" s="58"/>
      <c r="L45" s="58"/>
      <c r="M45" s="58"/>
      <c r="N45" s="58"/>
    </row>
    <row r="46" spans="1:14" ht="16.5" customHeight="1" x14ac:dyDescent="0.2">
      <c r="A46" s="48"/>
      <c r="B46" s="48"/>
      <c r="C46" s="48"/>
      <c r="D46" s="48"/>
      <c r="E46" s="48"/>
      <c r="F46" s="114"/>
      <c r="G46" s="56"/>
      <c r="H46" s="58"/>
      <c r="I46" s="58"/>
      <c r="J46" s="58"/>
      <c r="K46" s="58"/>
      <c r="L46" s="58"/>
      <c r="M46" s="58"/>
      <c r="N46" s="58"/>
    </row>
    <row r="47" spans="1:14" ht="16.5" customHeight="1" x14ac:dyDescent="0.2">
      <c r="A47" s="48"/>
      <c r="B47" s="48"/>
      <c r="C47" s="48"/>
      <c r="D47" s="48"/>
      <c r="E47" s="48"/>
      <c r="F47" s="114"/>
      <c r="G47" s="56"/>
      <c r="H47" s="58"/>
      <c r="I47" s="58"/>
      <c r="J47" s="58"/>
      <c r="K47" s="58"/>
      <c r="L47" s="58"/>
      <c r="M47" s="58"/>
      <c r="N47" s="58"/>
    </row>
    <row r="48" spans="1:14" ht="16.5" customHeight="1" x14ac:dyDescent="0.2">
      <c r="A48" s="48"/>
      <c r="B48" s="48"/>
      <c r="C48" s="48"/>
      <c r="D48" s="48"/>
      <c r="E48" s="48"/>
      <c r="F48" s="114"/>
      <c r="G48" s="56"/>
      <c r="H48" s="58"/>
      <c r="I48" s="58"/>
      <c r="J48" s="58"/>
      <c r="K48" s="58"/>
      <c r="L48" s="58"/>
      <c r="M48" s="58"/>
      <c r="N48" s="58"/>
    </row>
    <row r="49" spans="1:14" ht="16.5" customHeight="1" x14ac:dyDescent="0.2">
      <c r="A49" s="48"/>
      <c r="B49" s="48"/>
      <c r="C49" s="48"/>
      <c r="D49" s="48"/>
      <c r="E49" s="48"/>
      <c r="F49" s="114"/>
      <c r="G49" s="56"/>
      <c r="H49" s="58"/>
      <c r="I49" s="58"/>
      <c r="J49" s="58"/>
      <c r="K49" s="58"/>
      <c r="L49" s="58"/>
      <c r="M49" s="58"/>
      <c r="N49" s="58"/>
    </row>
    <row r="50" spans="1:14" ht="12" customHeight="1" x14ac:dyDescent="0.2">
      <c r="A50" s="48"/>
      <c r="B50" s="48"/>
      <c r="C50" s="48"/>
      <c r="D50" s="48"/>
      <c r="E50" s="48"/>
      <c r="F50" s="114"/>
      <c r="G50" s="56"/>
      <c r="H50" s="58"/>
      <c r="I50" s="58"/>
      <c r="J50" s="58"/>
      <c r="K50" s="58"/>
      <c r="L50" s="58"/>
      <c r="M50" s="58"/>
      <c r="N50" s="58"/>
    </row>
    <row r="51" spans="1:14" ht="21.95" customHeight="1" x14ac:dyDescent="0.2">
      <c r="A51" s="59" t="s">
        <v>35</v>
      </c>
      <c r="B51" s="50"/>
      <c r="C51" s="50"/>
      <c r="D51" s="50"/>
      <c r="E51" s="50"/>
      <c r="F51" s="115"/>
      <c r="G51" s="116"/>
      <c r="H51" s="57"/>
      <c r="I51" s="57"/>
      <c r="J51" s="57"/>
      <c r="K51" s="57"/>
      <c r="L51" s="57"/>
      <c r="M51" s="61"/>
      <c r="N51" s="57"/>
    </row>
    <row r="52" spans="1:14" ht="16.5" customHeight="1" x14ac:dyDescent="0.2">
      <c r="A52" s="48" t="s">
        <v>0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  <row r="53" spans="1:14" ht="16.5" customHeight="1" x14ac:dyDescent="0.2">
      <c r="A53" s="51" t="s">
        <v>76</v>
      </c>
      <c r="B53" s="51"/>
      <c r="C53" s="51"/>
      <c r="D53" s="51"/>
      <c r="E53" s="51"/>
      <c r="F53" s="108"/>
      <c r="G53" s="108"/>
      <c r="H53" s="108"/>
      <c r="I53" s="108"/>
      <c r="J53" s="108"/>
      <c r="K53" s="108"/>
      <c r="L53" s="108"/>
      <c r="M53" s="108"/>
      <c r="N53" s="108"/>
    </row>
    <row r="54" spans="1:14" ht="16.5" customHeight="1" x14ac:dyDescent="0.2">
      <c r="A54" s="109" t="str">
        <f>A3</f>
        <v>For the three-month period ended 30 September 2025</v>
      </c>
      <c r="B54" s="109"/>
      <c r="C54" s="109"/>
      <c r="D54" s="109"/>
      <c r="E54" s="109"/>
      <c r="F54" s="110"/>
      <c r="G54" s="110"/>
      <c r="H54" s="110"/>
      <c r="I54" s="110"/>
      <c r="J54" s="110"/>
      <c r="K54" s="110"/>
      <c r="L54" s="110"/>
      <c r="M54" s="110"/>
      <c r="N54" s="110"/>
    </row>
    <row r="55" spans="1:14" ht="16.5" customHeight="1" x14ac:dyDescent="0.2">
      <c r="A55" s="51"/>
      <c r="B55" s="51"/>
      <c r="C55" s="51"/>
      <c r="D55" s="51"/>
      <c r="E55" s="51"/>
      <c r="F55" s="108"/>
      <c r="G55" s="108"/>
      <c r="H55" s="108"/>
      <c r="I55" s="108"/>
      <c r="J55" s="108"/>
      <c r="K55" s="108"/>
      <c r="L55" s="108"/>
      <c r="M55" s="108"/>
      <c r="N55" s="108"/>
    </row>
    <row r="56" spans="1:14" ht="16.5" customHeight="1" x14ac:dyDescent="0.2">
      <c r="A56" s="51"/>
      <c r="B56" s="51"/>
      <c r="C56" s="51"/>
      <c r="D56" s="51"/>
      <c r="E56" s="51"/>
      <c r="F56" s="111"/>
      <c r="G56" s="111"/>
      <c r="H56" s="111"/>
      <c r="I56" s="111"/>
      <c r="J56" s="111"/>
      <c r="K56" s="111"/>
      <c r="L56" s="111"/>
      <c r="M56" s="111"/>
      <c r="N56" s="111"/>
    </row>
    <row r="57" spans="1:14" ht="16.5" customHeight="1" x14ac:dyDescent="0.2">
      <c r="A57" s="51"/>
      <c r="B57" s="51"/>
      <c r="C57" s="51"/>
      <c r="D57" s="51"/>
      <c r="E57" s="51"/>
      <c r="F57" s="111"/>
      <c r="G57" s="111"/>
      <c r="H57" s="162" t="s">
        <v>2</v>
      </c>
      <c r="I57" s="163"/>
      <c r="J57" s="163"/>
      <c r="K57" s="65"/>
      <c r="L57" s="164" t="s">
        <v>3</v>
      </c>
      <c r="M57" s="163"/>
      <c r="N57" s="163"/>
    </row>
    <row r="58" spans="1:14" ht="16.5" customHeight="1" x14ac:dyDescent="0.2">
      <c r="A58" s="66"/>
      <c r="F58" s="64"/>
      <c r="G58" s="64"/>
      <c r="H58" s="165" t="s">
        <v>4</v>
      </c>
      <c r="I58" s="166"/>
      <c r="J58" s="166"/>
      <c r="K58" s="54"/>
      <c r="L58" s="167" t="s">
        <v>4</v>
      </c>
      <c r="M58" s="166"/>
      <c r="N58" s="166"/>
    </row>
    <row r="59" spans="1:14" ht="16.5" customHeight="1" x14ac:dyDescent="0.2">
      <c r="A59" s="66"/>
      <c r="B59" s="66"/>
      <c r="C59" s="66"/>
      <c r="D59" s="66"/>
      <c r="E59" s="66"/>
      <c r="F59" s="70"/>
      <c r="G59" s="53"/>
      <c r="H59" s="130" t="s">
        <v>222</v>
      </c>
      <c r="I59" s="55"/>
      <c r="J59" s="130" t="s">
        <v>222</v>
      </c>
      <c r="K59" s="55"/>
      <c r="L59" s="130" t="s">
        <v>222</v>
      </c>
      <c r="M59" s="55"/>
      <c r="N59" s="130" t="s">
        <v>222</v>
      </c>
    </row>
    <row r="60" spans="1:14" ht="16.5" customHeight="1" x14ac:dyDescent="0.2">
      <c r="A60" s="66"/>
      <c r="F60" s="64"/>
      <c r="G60" s="64"/>
      <c r="H60" s="15" t="s">
        <v>170</v>
      </c>
      <c r="I60" s="9"/>
      <c r="J60" s="15" t="s">
        <v>8</v>
      </c>
      <c r="K60" s="9"/>
      <c r="L60" s="15" t="s">
        <v>170</v>
      </c>
      <c r="M60" s="9"/>
      <c r="N60" s="15" t="s">
        <v>8</v>
      </c>
    </row>
    <row r="61" spans="1:14" ht="16.5" customHeight="1" x14ac:dyDescent="0.2">
      <c r="F61" s="80"/>
      <c r="G61" s="112"/>
      <c r="H61" s="57" t="s">
        <v>10</v>
      </c>
      <c r="I61" s="55"/>
      <c r="J61" s="57" t="s">
        <v>10</v>
      </c>
      <c r="K61" s="55"/>
      <c r="L61" s="57" t="s">
        <v>10</v>
      </c>
      <c r="M61" s="55"/>
      <c r="N61" s="57" t="s">
        <v>10</v>
      </c>
    </row>
    <row r="62" spans="1:14" ht="16.5" customHeight="1" x14ac:dyDescent="0.2">
      <c r="A62" s="48"/>
      <c r="B62" s="48"/>
      <c r="C62" s="48"/>
      <c r="D62" s="48"/>
      <c r="E62" s="48"/>
      <c r="F62" s="114"/>
      <c r="G62" s="56"/>
      <c r="H62" s="81"/>
      <c r="I62" s="81"/>
      <c r="J62" s="81"/>
      <c r="K62" s="81"/>
      <c r="L62" s="81"/>
      <c r="M62" s="58"/>
      <c r="N62" s="81"/>
    </row>
    <row r="63" spans="1:14" ht="16.5" customHeight="1" x14ac:dyDescent="0.2">
      <c r="A63" s="48" t="s">
        <v>201</v>
      </c>
      <c r="F63" s="117"/>
      <c r="G63" s="53"/>
      <c r="H63" s="58"/>
      <c r="I63" s="58"/>
      <c r="J63" s="58"/>
      <c r="K63" s="58"/>
      <c r="L63" s="58"/>
      <c r="M63" s="58"/>
      <c r="N63" s="58"/>
    </row>
    <row r="64" spans="1:14" ht="16.5" customHeight="1" x14ac:dyDescent="0.2">
      <c r="B64" s="52" t="s">
        <v>92</v>
      </c>
      <c r="F64" s="117"/>
      <c r="G64" s="53"/>
      <c r="H64" s="58">
        <f>+H28-H65</f>
        <v>486731166</v>
      </c>
      <c r="I64" s="58"/>
      <c r="J64" s="127">
        <v>80865459</v>
      </c>
      <c r="K64" s="58"/>
      <c r="L64" s="58">
        <f>+L28-L65</f>
        <v>48238949</v>
      </c>
      <c r="M64" s="58"/>
      <c r="N64" s="127">
        <v>252801488</v>
      </c>
    </row>
    <row r="65" spans="1:14" ht="16.5" customHeight="1" x14ac:dyDescent="0.2">
      <c r="B65" s="52" t="s">
        <v>73</v>
      </c>
      <c r="F65" s="72" t="s">
        <v>93</v>
      </c>
      <c r="G65" s="53"/>
      <c r="H65" s="61">
        <v>11</v>
      </c>
      <c r="I65" s="58"/>
      <c r="J65" s="128">
        <v>-12</v>
      </c>
      <c r="K65" s="58"/>
      <c r="L65" s="61">
        <v>0</v>
      </c>
      <c r="M65" s="58"/>
      <c r="N65" s="128">
        <v>0</v>
      </c>
    </row>
    <row r="66" spans="1:14" ht="16.5" customHeight="1" x14ac:dyDescent="0.2">
      <c r="F66" s="72"/>
      <c r="G66" s="53"/>
      <c r="H66" s="58"/>
      <c r="I66" s="58"/>
      <c r="J66" s="58"/>
      <c r="K66" s="58"/>
      <c r="L66" s="58"/>
      <c r="M66" s="58"/>
      <c r="N66" s="58"/>
    </row>
    <row r="67" spans="1:14" ht="16.5" customHeight="1" thickBot="1" x14ac:dyDescent="0.25">
      <c r="A67" s="48"/>
      <c r="B67" s="48"/>
      <c r="C67" s="48"/>
      <c r="D67" s="48"/>
      <c r="E67" s="48"/>
      <c r="F67" s="114"/>
      <c r="G67" s="56"/>
      <c r="H67" s="83">
        <f>SUM(H64:H65)</f>
        <v>486731177</v>
      </c>
      <c r="I67" s="58"/>
      <c r="J67" s="83">
        <f>SUM(J64:J65)</f>
        <v>80865447</v>
      </c>
      <c r="K67" s="58"/>
      <c r="L67" s="83">
        <f>SUM(L64:L65)</f>
        <v>48238949</v>
      </c>
      <c r="M67" s="58"/>
      <c r="N67" s="83">
        <f>SUM(N64:N65)</f>
        <v>252801488</v>
      </c>
    </row>
    <row r="68" spans="1:14" ht="16.5" customHeight="1" thickTop="1" x14ac:dyDescent="0.2">
      <c r="A68" s="48"/>
      <c r="B68" s="48"/>
      <c r="C68" s="48"/>
      <c r="D68" s="48"/>
      <c r="E68" s="48"/>
      <c r="F68" s="114"/>
      <c r="G68" s="56"/>
      <c r="H68" s="81"/>
      <c r="I68" s="81"/>
      <c r="J68" s="81"/>
      <c r="K68" s="81"/>
      <c r="L68" s="81"/>
      <c r="M68" s="58"/>
      <c r="N68" s="81"/>
    </row>
    <row r="69" spans="1:14" ht="16.5" customHeight="1" x14ac:dyDescent="0.2">
      <c r="A69" s="51" t="s">
        <v>94</v>
      </c>
      <c r="F69" s="117"/>
      <c r="G69" s="53"/>
      <c r="H69" s="58"/>
      <c r="I69" s="58"/>
      <c r="J69" s="58"/>
      <c r="K69" s="58"/>
      <c r="L69" s="58"/>
      <c r="M69" s="58"/>
      <c r="N69" s="58"/>
    </row>
    <row r="70" spans="1:14" ht="16.5" customHeight="1" x14ac:dyDescent="0.2">
      <c r="B70" s="51" t="s">
        <v>95</v>
      </c>
      <c r="F70" s="117"/>
      <c r="G70" s="53"/>
      <c r="H70" s="58"/>
      <c r="I70" s="58"/>
      <c r="J70" s="58"/>
      <c r="K70" s="58"/>
      <c r="L70" s="58"/>
      <c r="M70" s="58"/>
      <c r="N70" s="58"/>
    </row>
    <row r="71" spans="1:14" ht="16.5" customHeight="1" x14ac:dyDescent="0.2">
      <c r="B71" s="52" t="s">
        <v>92</v>
      </c>
      <c r="F71" s="117"/>
      <c r="G71" s="53"/>
      <c r="H71" s="58">
        <f>+H44-H72</f>
        <v>445790460</v>
      </c>
      <c r="I71" s="58"/>
      <c r="J71" s="127">
        <v>91176053</v>
      </c>
      <c r="K71" s="58"/>
      <c r="L71" s="58">
        <f>+L44-L72</f>
        <v>48238949</v>
      </c>
      <c r="M71" s="58"/>
      <c r="N71" s="127">
        <v>252801488</v>
      </c>
    </row>
    <row r="72" spans="1:14" ht="16.5" customHeight="1" x14ac:dyDescent="0.2">
      <c r="B72" s="52" t="s">
        <v>73</v>
      </c>
      <c r="F72" s="72" t="s">
        <v>93</v>
      </c>
      <c r="G72" s="53"/>
      <c r="H72" s="61">
        <f>+H65</f>
        <v>11</v>
      </c>
      <c r="I72" s="58"/>
      <c r="J72" s="128">
        <v>-12</v>
      </c>
      <c r="K72" s="58"/>
      <c r="L72" s="61">
        <v>0</v>
      </c>
      <c r="M72" s="58"/>
      <c r="N72" s="128">
        <v>0</v>
      </c>
    </row>
    <row r="73" spans="1:14" ht="16.5" customHeight="1" x14ac:dyDescent="0.2">
      <c r="A73" s="66"/>
      <c r="F73" s="72"/>
      <c r="G73" s="53"/>
      <c r="H73" s="58"/>
      <c r="I73" s="58"/>
      <c r="J73" s="58"/>
      <c r="K73" s="58"/>
      <c r="L73" s="58"/>
      <c r="M73" s="58"/>
      <c r="N73" s="58"/>
    </row>
    <row r="74" spans="1:14" ht="16.5" customHeight="1" thickBot="1" x14ac:dyDescent="0.25">
      <c r="A74" s="48"/>
      <c r="B74" s="48"/>
      <c r="C74" s="48"/>
      <c r="D74" s="48"/>
      <c r="E74" s="48"/>
      <c r="F74" s="114"/>
      <c r="G74" s="56"/>
      <c r="H74" s="83">
        <f>SUM(H71:H72)</f>
        <v>445790471</v>
      </c>
      <c r="I74" s="58"/>
      <c r="J74" s="83">
        <f>SUM(J71:J72)</f>
        <v>91176041</v>
      </c>
      <c r="K74" s="58"/>
      <c r="L74" s="83">
        <f>SUM(L71:L72)</f>
        <v>48238949</v>
      </c>
      <c r="M74" s="58"/>
      <c r="N74" s="83">
        <f>SUM(N71:N72)</f>
        <v>252801488</v>
      </c>
    </row>
    <row r="75" spans="1:14" ht="16.5" customHeight="1" thickTop="1" x14ac:dyDescent="0.2">
      <c r="A75" s="48"/>
      <c r="B75" s="48"/>
      <c r="C75" s="48"/>
      <c r="D75" s="48"/>
      <c r="E75" s="48"/>
      <c r="F75" s="114"/>
      <c r="G75" s="56"/>
      <c r="H75" s="58"/>
      <c r="I75" s="58"/>
      <c r="J75" s="58"/>
      <c r="K75" s="58"/>
      <c r="L75" s="58"/>
      <c r="M75" s="58"/>
      <c r="N75" s="58"/>
    </row>
    <row r="76" spans="1:14" ht="16.5" customHeight="1" x14ac:dyDescent="0.2">
      <c r="A76" s="48" t="s">
        <v>96</v>
      </c>
      <c r="C76" s="48"/>
      <c r="D76" s="48"/>
      <c r="E76" s="48"/>
      <c r="F76" s="114"/>
      <c r="G76" s="56"/>
      <c r="H76" s="58"/>
      <c r="I76" s="58"/>
      <c r="J76" s="58"/>
      <c r="K76" s="58"/>
      <c r="L76" s="58"/>
      <c r="M76" s="58"/>
      <c r="N76" s="58"/>
    </row>
    <row r="77" spans="1:14" ht="16.5" customHeight="1" x14ac:dyDescent="0.2">
      <c r="A77" s="48"/>
      <c r="C77" s="48"/>
      <c r="D77" s="48"/>
      <c r="E77" s="48"/>
      <c r="F77" s="114"/>
      <c r="G77" s="56"/>
      <c r="H77" s="58"/>
      <c r="I77" s="58"/>
      <c r="J77" s="58"/>
      <c r="K77" s="58"/>
      <c r="L77" s="58"/>
      <c r="M77" s="58"/>
      <c r="N77" s="58"/>
    </row>
    <row r="78" spans="1:14" ht="16.5" customHeight="1" thickBot="1" x14ac:dyDescent="0.25">
      <c r="A78" s="52" t="s">
        <v>97</v>
      </c>
      <c r="B78" s="48"/>
      <c r="F78" s="117"/>
      <c r="G78" s="56"/>
      <c r="H78" s="118">
        <f>H64/3825000000</f>
        <v>0.1272499780392157</v>
      </c>
      <c r="I78" s="119"/>
      <c r="J78" s="118">
        <f>J64/3825000000</f>
        <v>2.1141296470588235E-2</v>
      </c>
      <c r="K78" s="119"/>
      <c r="L78" s="118">
        <f>L64/3825000000</f>
        <v>1.2611489934640523E-2</v>
      </c>
      <c r="M78" s="119"/>
      <c r="N78" s="118">
        <f>N64/3825000000</f>
        <v>6.6091892287581694E-2</v>
      </c>
    </row>
    <row r="79" spans="1:14" ht="16.5" customHeight="1" thickTop="1" x14ac:dyDescent="0.2">
      <c r="B79" s="48"/>
      <c r="F79" s="117"/>
      <c r="G79" s="56"/>
      <c r="H79" s="119"/>
      <c r="I79" s="119"/>
      <c r="J79" s="119"/>
      <c r="K79" s="119"/>
      <c r="L79" s="119"/>
      <c r="M79" s="119"/>
      <c r="N79" s="119"/>
    </row>
    <row r="80" spans="1:14" ht="16.5" customHeight="1" x14ac:dyDescent="0.2">
      <c r="B80" s="48"/>
      <c r="F80" s="117"/>
      <c r="G80" s="56"/>
      <c r="H80" s="119"/>
      <c r="I80" s="119"/>
      <c r="J80" s="119"/>
      <c r="K80" s="119"/>
      <c r="L80" s="119"/>
      <c r="M80" s="119"/>
      <c r="N80" s="119"/>
    </row>
    <row r="81" spans="2:14" ht="16.5" customHeight="1" x14ac:dyDescent="0.2">
      <c r="B81" s="48"/>
      <c r="F81" s="117"/>
      <c r="G81" s="56"/>
      <c r="H81" s="119"/>
      <c r="I81" s="119"/>
      <c r="J81" s="119"/>
      <c r="K81" s="119"/>
      <c r="L81" s="119"/>
      <c r="M81" s="119"/>
      <c r="N81" s="119"/>
    </row>
    <row r="82" spans="2:14" ht="16.5" customHeight="1" x14ac:dyDescent="0.2">
      <c r="B82" s="48"/>
      <c r="F82" s="117"/>
      <c r="G82" s="56"/>
      <c r="H82" s="119"/>
      <c r="I82" s="119"/>
      <c r="J82" s="119"/>
      <c r="K82" s="119"/>
      <c r="L82" s="119"/>
      <c r="M82" s="119"/>
      <c r="N82" s="119"/>
    </row>
    <row r="83" spans="2:14" ht="16.5" customHeight="1" x14ac:dyDescent="0.2">
      <c r="B83" s="48"/>
      <c r="F83" s="117"/>
      <c r="G83" s="56"/>
      <c r="H83" s="119"/>
      <c r="I83" s="119"/>
      <c r="J83" s="119"/>
      <c r="K83" s="119"/>
      <c r="L83" s="119"/>
      <c r="M83" s="119"/>
      <c r="N83" s="119"/>
    </row>
    <row r="84" spans="2:14" ht="16.5" customHeight="1" x14ac:dyDescent="0.2">
      <c r="B84" s="48"/>
      <c r="F84" s="117"/>
      <c r="G84" s="56"/>
      <c r="H84" s="119"/>
      <c r="I84" s="119"/>
      <c r="J84" s="119"/>
      <c r="K84" s="119"/>
      <c r="L84" s="119"/>
      <c r="M84" s="119"/>
      <c r="N84" s="119"/>
    </row>
    <row r="85" spans="2:14" ht="16.5" customHeight="1" x14ac:dyDescent="0.2">
      <c r="B85" s="48"/>
      <c r="F85" s="117"/>
      <c r="G85" s="56"/>
      <c r="H85" s="119"/>
      <c r="I85" s="119"/>
      <c r="J85" s="119"/>
      <c r="K85" s="119"/>
      <c r="L85" s="119"/>
      <c r="M85" s="119"/>
      <c r="N85" s="119"/>
    </row>
    <row r="86" spans="2:14" ht="16.5" customHeight="1" x14ac:dyDescent="0.2">
      <c r="B86" s="48"/>
      <c r="F86" s="117"/>
      <c r="G86" s="56"/>
      <c r="H86" s="119"/>
      <c r="I86" s="119"/>
      <c r="J86" s="119"/>
      <c r="K86" s="119"/>
      <c r="L86" s="119"/>
      <c r="M86" s="119"/>
      <c r="N86" s="119"/>
    </row>
    <row r="87" spans="2:14" ht="16.5" customHeight="1" x14ac:dyDescent="0.2">
      <c r="B87" s="48"/>
      <c r="F87" s="117"/>
      <c r="G87" s="56"/>
      <c r="H87" s="119"/>
      <c r="I87" s="119"/>
      <c r="J87" s="119"/>
      <c r="K87" s="119"/>
      <c r="L87" s="119"/>
      <c r="M87" s="119"/>
      <c r="N87" s="119"/>
    </row>
    <row r="88" spans="2:14" ht="16.5" customHeight="1" x14ac:dyDescent="0.2">
      <c r="B88" s="48"/>
      <c r="F88" s="117"/>
      <c r="G88" s="56"/>
      <c r="H88" s="119"/>
      <c r="I88" s="119"/>
      <c r="J88" s="119"/>
      <c r="K88" s="119"/>
      <c r="L88" s="119"/>
      <c r="M88" s="119"/>
      <c r="N88" s="119"/>
    </row>
    <row r="89" spans="2:14" ht="16.5" customHeight="1" x14ac:dyDescent="0.2">
      <c r="B89" s="48"/>
      <c r="F89" s="117"/>
      <c r="G89" s="56"/>
      <c r="H89" s="119"/>
      <c r="I89" s="119"/>
      <c r="J89" s="119"/>
      <c r="K89" s="119"/>
      <c r="L89" s="119"/>
      <c r="M89" s="119"/>
      <c r="N89" s="119"/>
    </row>
    <row r="90" spans="2:14" ht="16.5" customHeight="1" x14ac:dyDescent="0.2">
      <c r="B90" s="48"/>
      <c r="F90" s="117"/>
      <c r="G90" s="56"/>
      <c r="H90" s="119"/>
      <c r="I90" s="119"/>
      <c r="J90" s="119"/>
      <c r="K90" s="119"/>
      <c r="L90" s="119"/>
      <c r="M90" s="119"/>
      <c r="N90" s="119"/>
    </row>
    <row r="91" spans="2:14" ht="16.5" customHeight="1" x14ac:dyDescent="0.2">
      <c r="B91" s="48"/>
      <c r="F91" s="117"/>
      <c r="G91" s="56"/>
      <c r="H91" s="119"/>
      <c r="I91" s="119"/>
      <c r="J91" s="119"/>
      <c r="K91" s="119"/>
      <c r="L91" s="119"/>
      <c r="M91" s="119"/>
      <c r="N91" s="119"/>
    </row>
    <row r="92" spans="2:14" ht="16.5" customHeight="1" x14ac:dyDescent="0.2">
      <c r="B92" s="48"/>
      <c r="F92" s="117"/>
      <c r="G92" s="56"/>
      <c r="H92" s="119"/>
      <c r="I92" s="119"/>
      <c r="J92" s="119"/>
      <c r="K92" s="119"/>
      <c r="L92" s="119"/>
      <c r="M92" s="119"/>
      <c r="N92" s="119"/>
    </row>
    <row r="93" spans="2:14" ht="16.5" customHeight="1" x14ac:dyDescent="0.2">
      <c r="B93" s="48"/>
      <c r="F93" s="117"/>
      <c r="G93" s="56"/>
      <c r="H93" s="119"/>
      <c r="I93" s="119"/>
      <c r="J93" s="119"/>
      <c r="K93" s="119"/>
      <c r="L93" s="119"/>
      <c r="M93" s="119"/>
      <c r="N93" s="119"/>
    </row>
    <row r="94" spans="2:14" ht="16.5" customHeight="1" x14ac:dyDescent="0.2">
      <c r="B94" s="48"/>
      <c r="F94" s="117"/>
      <c r="G94" s="56"/>
      <c r="H94" s="119"/>
      <c r="I94" s="119"/>
      <c r="J94" s="119"/>
      <c r="K94" s="119"/>
      <c r="L94" s="119"/>
      <c r="M94" s="119"/>
      <c r="N94" s="119"/>
    </row>
    <row r="95" spans="2:14" ht="16.5" customHeight="1" x14ac:dyDescent="0.2">
      <c r="B95" s="48"/>
      <c r="F95" s="117"/>
      <c r="G95" s="56"/>
      <c r="H95" s="119"/>
      <c r="I95" s="119"/>
      <c r="J95" s="119"/>
      <c r="K95" s="119"/>
      <c r="L95" s="119"/>
      <c r="M95" s="119"/>
      <c r="N95" s="119"/>
    </row>
    <row r="96" spans="2:14" ht="16.5" customHeight="1" x14ac:dyDescent="0.2">
      <c r="B96" s="48"/>
      <c r="F96" s="117"/>
      <c r="G96" s="56"/>
      <c r="H96" s="119"/>
      <c r="I96" s="119"/>
      <c r="J96" s="119"/>
      <c r="K96" s="119"/>
      <c r="L96" s="119"/>
      <c r="M96" s="119"/>
      <c r="N96" s="119"/>
    </row>
    <row r="97" spans="1:14" ht="16.5" customHeight="1" x14ac:dyDescent="0.2">
      <c r="B97" s="48"/>
      <c r="F97" s="117"/>
      <c r="G97" s="56"/>
      <c r="H97" s="119"/>
      <c r="I97" s="119"/>
      <c r="J97" s="119"/>
      <c r="K97" s="119"/>
      <c r="L97" s="119"/>
      <c r="M97" s="119"/>
      <c r="N97" s="119"/>
    </row>
    <row r="98" spans="1:14" ht="16.5" customHeight="1" x14ac:dyDescent="0.2">
      <c r="B98" s="48"/>
      <c r="F98" s="117"/>
      <c r="G98" s="56"/>
      <c r="H98" s="119"/>
      <c r="I98" s="119"/>
      <c r="J98" s="119"/>
      <c r="K98" s="119"/>
      <c r="L98" s="119"/>
      <c r="M98" s="119"/>
      <c r="N98" s="119"/>
    </row>
    <row r="99" spans="1:14" ht="16.5" customHeight="1" x14ac:dyDescent="0.2">
      <c r="B99" s="48"/>
      <c r="F99" s="117"/>
      <c r="G99" s="56"/>
      <c r="H99" s="119"/>
      <c r="I99" s="119"/>
      <c r="J99" s="119"/>
      <c r="K99" s="119"/>
      <c r="L99" s="119"/>
      <c r="M99" s="119"/>
      <c r="N99" s="119"/>
    </row>
    <row r="100" spans="1:14" ht="16.5" customHeight="1" x14ac:dyDescent="0.2">
      <c r="B100" s="48"/>
      <c r="F100" s="117"/>
      <c r="G100" s="56"/>
      <c r="H100" s="119"/>
      <c r="I100" s="119"/>
      <c r="J100" s="119"/>
      <c r="K100" s="119"/>
      <c r="L100" s="119"/>
      <c r="M100" s="119"/>
      <c r="N100" s="119"/>
    </row>
    <row r="101" spans="1:14" ht="12.75" customHeight="1" x14ac:dyDescent="0.2">
      <c r="B101" s="48"/>
      <c r="F101" s="117"/>
      <c r="G101" s="56"/>
      <c r="H101" s="119"/>
      <c r="I101" s="119"/>
      <c r="J101" s="119"/>
      <c r="K101" s="119"/>
      <c r="L101" s="119"/>
      <c r="M101" s="119"/>
      <c r="N101" s="119"/>
    </row>
    <row r="102" spans="1:14" ht="21.95" customHeight="1" x14ac:dyDescent="0.2">
      <c r="A102" s="59" t="s">
        <v>35</v>
      </c>
      <c r="B102" s="59"/>
      <c r="C102" s="59"/>
      <c r="D102" s="59"/>
      <c r="E102" s="59"/>
      <c r="F102" s="120"/>
      <c r="G102" s="60"/>
      <c r="H102" s="61"/>
      <c r="I102" s="61"/>
      <c r="J102" s="61"/>
      <c r="K102" s="61"/>
      <c r="L102" s="61"/>
      <c r="M102" s="57"/>
      <c r="N102" s="61"/>
    </row>
  </sheetData>
  <mergeCells count="10">
    <mergeCell ref="A1:N1"/>
    <mergeCell ref="H6:J6"/>
    <mergeCell ref="L6:N6"/>
    <mergeCell ref="H7:J7"/>
    <mergeCell ref="L7:N7"/>
    <mergeCell ref="H57:J57"/>
    <mergeCell ref="L57:N57"/>
    <mergeCell ref="H58:J58"/>
    <mergeCell ref="L58:N58"/>
    <mergeCell ref="A14:E14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   &amp;P</oddFooter>
  </headerFooter>
  <rowBreaks count="1" manualBreakCount="1">
    <brk id="51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9EC5C-815D-4E61-8DCE-ACB47D6BCC11}">
  <dimension ref="A1:Q111"/>
  <sheetViews>
    <sheetView topLeftCell="A67" zoomScaleNormal="100" zoomScaleSheetLayoutView="100" workbookViewId="0">
      <selection activeCell="Q85" sqref="Q85"/>
    </sheetView>
  </sheetViews>
  <sheetFormatPr defaultColWidth="12.625" defaultRowHeight="16.5" customHeight="1" x14ac:dyDescent="0.2"/>
  <cols>
    <col min="1" max="4" width="1.125" style="52" customWidth="1"/>
    <col min="5" max="5" width="31.25" style="52" customWidth="1"/>
    <col min="6" max="6" width="4.625" style="52" customWidth="1"/>
    <col min="7" max="7" width="0.625" style="52" customWidth="1"/>
    <col min="8" max="8" width="11.75" style="52" customWidth="1"/>
    <col min="9" max="9" width="0.625" style="52" customWidth="1"/>
    <col min="10" max="10" width="12.125" style="52" bestFit="1" customWidth="1"/>
    <col min="11" max="11" width="0.625" style="52" customWidth="1"/>
    <col min="12" max="12" width="10.625" style="52" customWidth="1"/>
    <col min="13" max="13" width="0.625" style="52" customWidth="1"/>
    <col min="14" max="14" width="11.5" style="52" bestFit="1" customWidth="1"/>
    <col min="15" max="16384" width="12.625" style="52"/>
  </cols>
  <sheetData>
    <row r="1" spans="1:14" ht="16.5" customHeight="1" x14ac:dyDescent="0.2">
      <c r="A1" s="169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14" ht="16.5" customHeight="1" x14ac:dyDescent="0.2">
      <c r="A2" s="51" t="s">
        <v>76</v>
      </c>
      <c r="B2" s="51"/>
      <c r="C2" s="51"/>
      <c r="D2" s="51"/>
      <c r="E2" s="51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16.5" customHeight="1" x14ac:dyDescent="0.2">
      <c r="A3" s="131" t="s">
        <v>224</v>
      </c>
      <c r="B3" s="109"/>
      <c r="C3" s="109"/>
      <c r="D3" s="109"/>
      <c r="E3" s="109"/>
      <c r="F3" s="110"/>
      <c r="G3" s="110"/>
      <c r="H3" s="110"/>
      <c r="I3" s="110"/>
      <c r="J3" s="110"/>
      <c r="K3" s="110"/>
      <c r="L3" s="110"/>
      <c r="M3" s="110"/>
      <c r="N3" s="110"/>
    </row>
    <row r="4" spans="1:14" ht="15.95" customHeight="1" x14ac:dyDescent="0.2">
      <c r="A4" s="51"/>
      <c r="B4" s="51"/>
      <c r="C4" s="51"/>
      <c r="D4" s="51"/>
      <c r="E4" s="51"/>
      <c r="F4" s="108"/>
      <c r="G4" s="108"/>
      <c r="H4" s="108"/>
      <c r="I4" s="108"/>
      <c r="J4" s="108"/>
      <c r="K4" s="108"/>
      <c r="L4" s="108"/>
      <c r="M4" s="108"/>
      <c r="N4" s="108"/>
    </row>
    <row r="5" spans="1:14" ht="15.95" customHeight="1" x14ac:dyDescent="0.2">
      <c r="A5" s="51"/>
      <c r="B5" s="51"/>
      <c r="C5" s="51"/>
      <c r="D5" s="51"/>
      <c r="E5" s="5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15.95" customHeight="1" x14ac:dyDescent="0.2">
      <c r="A6" s="51"/>
      <c r="B6" s="51"/>
      <c r="C6" s="51"/>
      <c r="D6" s="51"/>
      <c r="E6" s="51"/>
      <c r="F6" s="111"/>
      <c r="G6" s="111"/>
      <c r="H6" s="162" t="s">
        <v>2</v>
      </c>
      <c r="I6" s="163"/>
      <c r="J6" s="163"/>
      <c r="K6" s="65"/>
      <c r="L6" s="164" t="s">
        <v>3</v>
      </c>
      <c r="M6" s="163"/>
      <c r="N6" s="163"/>
    </row>
    <row r="7" spans="1:14" ht="15.95" customHeight="1" x14ac:dyDescent="0.2">
      <c r="A7" s="66"/>
      <c r="F7" s="64"/>
      <c r="G7" s="64"/>
      <c r="H7" s="165" t="s">
        <v>4</v>
      </c>
      <c r="I7" s="166"/>
      <c r="J7" s="166"/>
      <c r="K7" s="54"/>
      <c r="L7" s="167" t="s">
        <v>4</v>
      </c>
      <c r="M7" s="166"/>
      <c r="N7" s="166"/>
    </row>
    <row r="8" spans="1:14" ht="15.95" customHeight="1" x14ac:dyDescent="0.2">
      <c r="A8" s="66"/>
      <c r="B8" s="66"/>
      <c r="C8" s="66"/>
      <c r="D8" s="66"/>
      <c r="E8" s="66"/>
      <c r="F8" s="70"/>
      <c r="G8" s="53"/>
      <c r="H8" s="132" t="s">
        <v>222</v>
      </c>
      <c r="I8" s="55"/>
      <c r="J8" s="132" t="s">
        <v>222</v>
      </c>
      <c r="K8" s="55"/>
      <c r="L8" s="132" t="s">
        <v>222</v>
      </c>
      <c r="M8" s="55"/>
      <c r="N8" s="132" t="s">
        <v>222</v>
      </c>
    </row>
    <row r="9" spans="1:14" ht="15.95" customHeight="1" x14ac:dyDescent="0.2">
      <c r="A9" s="66"/>
      <c r="F9" s="64"/>
      <c r="G9" s="64"/>
      <c r="H9" s="15" t="s">
        <v>170</v>
      </c>
      <c r="I9" s="9"/>
      <c r="J9" s="15" t="s">
        <v>8</v>
      </c>
      <c r="K9" s="9"/>
      <c r="L9" s="15" t="s">
        <v>170</v>
      </c>
      <c r="M9" s="9"/>
      <c r="N9" s="15" t="s">
        <v>8</v>
      </c>
    </row>
    <row r="10" spans="1:14" ht="15.95" customHeight="1" x14ac:dyDescent="0.2">
      <c r="F10" s="17" t="s">
        <v>9</v>
      </c>
      <c r="G10" s="112"/>
      <c r="H10" s="57" t="s">
        <v>10</v>
      </c>
      <c r="I10" s="55"/>
      <c r="J10" s="57" t="s">
        <v>10</v>
      </c>
      <c r="K10" s="55"/>
      <c r="L10" s="57" t="s">
        <v>10</v>
      </c>
      <c r="M10" s="55"/>
      <c r="N10" s="57" t="s">
        <v>10</v>
      </c>
    </row>
    <row r="11" spans="1:14" ht="11.1" customHeight="1" x14ac:dyDescent="0.2">
      <c r="A11" s="66"/>
      <c r="F11" s="70"/>
      <c r="G11" s="53"/>
      <c r="H11" s="58"/>
      <c r="I11" s="58"/>
      <c r="J11" s="58"/>
      <c r="K11" s="58"/>
      <c r="L11" s="58"/>
      <c r="M11" s="58"/>
      <c r="N11" s="58"/>
    </row>
    <row r="12" spans="1:14" ht="15.95" customHeight="1" x14ac:dyDescent="0.2">
      <c r="A12" s="52" t="s">
        <v>77</v>
      </c>
      <c r="F12" s="72"/>
      <c r="G12" s="53"/>
      <c r="H12" s="58">
        <v>1810123703</v>
      </c>
      <c r="I12" s="71"/>
      <c r="J12" s="133">
        <v>1736533437</v>
      </c>
      <c r="K12" s="71"/>
      <c r="L12" s="58">
        <v>1256728747</v>
      </c>
      <c r="M12" s="71"/>
      <c r="N12" s="133">
        <v>1313268260</v>
      </c>
    </row>
    <row r="13" spans="1:14" ht="15.95" customHeight="1" x14ac:dyDescent="0.2">
      <c r="A13" s="52" t="s">
        <v>78</v>
      </c>
      <c r="F13" s="72"/>
      <c r="G13" s="53"/>
      <c r="H13" s="58">
        <v>615421219</v>
      </c>
      <c r="I13" s="71"/>
      <c r="J13" s="133">
        <v>475659920</v>
      </c>
      <c r="K13" s="71"/>
      <c r="L13" s="58">
        <v>304526804</v>
      </c>
      <c r="M13" s="71"/>
      <c r="N13" s="133">
        <v>298409613</v>
      </c>
    </row>
    <row r="14" spans="1:14" ht="15.95" customHeight="1" x14ac:dyDescent="0.2">
      <c r="A14" s="168" t="s">
        <v>79</v>
      </c>
      <c r="B14" s="163"/>
      <c r="C14" s="163"/>
      <c r="D14" s="163"/>
      <c r="E14" s="163"/>
      <c r="F14" s="113"/>
      <c r="G14" s="56"/>
      <c r="H14" s="58">
        <v>-1022544763</v>
      </c>
      <c r="I14" s="58"/>
      <c r="J14" s="133">
        <v>-1057737713</v>
      </c>
      <c r="K14" s="58"/>
      <c r="L14" s="58">
        <v>-849407261</v>
      </c>
      <c r="M14" s="58"/>
      <c r="N14" s="133">
        <v>-897220404</v>
      </c>
    </row>
    <row r="15" spans="1:14" ht="15.95" customHeight="1" x14ac:dyDescent="0.2">
      <c r="A15" s="52" t="s">
        <v>80</v>
      </c>
      <c r="B15" s="48"/>
      <c r="C15" s="48"/>
      <c r="D15" s="48"/>
      <c r="E15" s="48"/>
      <c r="F15" s="113"/>
      <c r="G15" s="56"/>
      <c r="H15" s="61">
        <v>-368804026</v>
      </c>
      <c r="J15" s="134">
        <v>-317410569</v>
      </c>
      <c r="L15" s="61">
        <v>-192130725</v>
      </c>
      <c r="N15" s="134">
        <v>-178059177</v>
      </c>
    </row>
    <row r="16" spans="1:14" ht="11.1" customHeight="1" x14ac:dyDescent="0.2">
      <c r="A16" s="66"/>
      <c r="F16" s="72"/>
      <c r="G16" s="53"/>
      <c r="H16" s="58"/>
      <c r="I16" s="58"/>
      <c r="J16" s="58"/>
      <c r="K16" s="58"/>
      <c r="L16" s="58"/>
      <c r="M16" s="58"/>
      <c r="N16" s="58"/>
    </row>
    <row r="17" spans="1:17" ht="15.95" customHeight="1" x14ac:dyDescent="0.2">
      <c r="A17" s="48" t="s">
        <v>81</v>
      </c>
      <c r="B17" s="48"/>
      <c r="C17" s="48"/>
      <c r="D17" s="48"/>
      <c r="E17" s="48"/>
      <c r="F17" s="113"/>
      <c r="G17" s="56"/>
      <c r="H17" s="58">
        <f>SUM(H12:H15)</f>
        <v>1034196133</v>
      </c>
      <c r="I17" s="58"/>
      <c r="J17" s="58">
        <f>SUM(J12:J15)</f>
        <v>837045075</v>
      </c>
      <c r="K17" s="58"/>
      <c r="L17" s="58">
        <f>SUM(L12:L15)</f>
        <v>519717565</v>
      </c>
      <c r="M17" s="58"/>
      <c r="N17" s="58">
        <f>SUM(N12:N15)</f>
        <v>536398292</v>
      </c>
    </row>
    <row r="18" spans="1:17" ht="15.95" customHeight="1" x14ac:dyDescent="0.2">
      <c r="A18" s="66" t="s">
        <v>211</v>
      </c>
      <c r="B18" s="48"/>
      <c r="C18" s="48"/>
      <c r="D18" s="48"/>
      <c r="E18" s="48"/>
      <c r="F18" s="72"/>
      <c r="G18" s="56"/>
      <c r="H18" s="58">
        <v>93563439</v>
      </c>
      <c r="I18" s="71"/>
      <c r="J18" s="133">
        <v>87278338</v>
      </c>
      <c r="K18" s="71"/>
      <c r="L18" s="58">
        <v>1252338278</v>
      </c>
      <c r="M18" s="71"/>
      <c r="N18" s="133">
        <v>666603809</v>
      </c>
      <c r="P18" s="147"/>
      <c r="Q18" s="147"/>
    </row>
    <row r="19" spans="1:17" ht="15.95" customHeight="1" x14ac:dyDescent="0.2">
      <c r="A19" s="66" t="s">
        <v>82</v>
      </c>
      <c r="F19" s="72"/>
      <c r="G19" s="53"/>
      <c r="H19" s="58">
        <v>-298015967</v>
      </c>
      <c r="I19" s="71"/>
      <c r="J19" s="133">
        <v>-241402052</v>
      </c>
      <c r="K19" s="71"/>
      <c r="L19" s="58">
        <v>-268079589</v>
      </c>
      <c r="M19" s="71"/>
      <c r="N19" s="133">
        <v>-229020986</v>
      </c>
    </row>
    <row r="20" spans="1:17" ht="15.95" customHeight="1" x14ac:dyDescent="0.2">
      <c r="A20" s="66" t="s">
        <v>215</v>
      </c>
      <c r="B20" s="48"/>
      <c r="C20" s="48"/>
      <c r="D20" s="48"/>
      <c r="E20" s="48"/>
      <c r="F20" s="72"/>
      <c r="G20" s="56"/>
      <c r="H20" s="58">
        <v>-239313840</v>
      </c>
      <c r="I20" s="71"/>
      <c r="J20" s="58">
        <v>-251257135</v>
      </c>
      <c r="K20" s="71"/>
      <c r="L20" s="58">
        <v>-281260</v>
      </c>
      <c r="M20" s="71"/>
      <c r="N20" s="58">
        <v>-14460</v>
      </c>
      <c r="P20" s="148"/>
      <c r="Q20" s="148"/>
    </row>
    <row r="21" spans="1:17" ht="15.95" customHeight="1" x14ac:dyDescent="0.2">
      <c r="A21" s="66" t="s">
        <v>83</v>
      </c>
      <c r="F21" s="72"/>
      <c r="G21" s="53"/>
      <c r="H21" s="58">
        <v>-415008981</v>
      </c>
      <c r="I21" s="71"/>
      <c r="J21" s="133">
        <v>-397506554</v>
      </c>
      <c r="K21" s="71"/>
      <c r="L21" s="58">
        <v>-445514345</v>
      </c>
      <c r="M21" s="71"/>
      <c r="N21" s="133">
        <v>-412945942</v>
      </c>
    </row>
    <row r="22" spans="1:17" ht="15.95" customHeight="1" x14ac:dyDescent="0.2">
      <c r="A22" s="66" t="s">
        <v>182</v>
      </c>
      <c r="F22" s="72"/>
      <c r="G22" s="53"/>
      <c r="H22" s="58"/>
      <c r="I22" s="71"/>
      <c r="J22" s="58"/>
      <c r="K22" s="71"/>
      <c r="L22" s="58"/>
      <c r="M22" s="71"/>
      <c r="N22" s="58"/>
    </row>
    <row r="23" spans="1:17" ht="15.95" customHeight="1" x14ac:dyDescent="0.2">
      <c r="A23" s="77"/>
      <c r="B23" s="52" t="s">
        <v>84</v>
      </c>
      <c r="F23" s="24" t="s">
        <v>180</v>
      </c>
      <c r="G23" s="53"/>
      <c r="H23" s="61">
        <v>759103603</v>
      </c>
      <c r="I23" s="71"/>
      <c r="J23" s="134">
        <v>870877654</v>
      </c>
      <c r="K23" s="71"/>
      <c r="L23" s="61">
        <v>0</v>
      </c>
      <c r="M23" s="71"/>
      <c r="N23" s="134">
        <v>0</v>
      </c>
    </row>
    <row r="24" spans="1:17" ht="11.1" customHeight="1" x14ac:dyDescent="0.2">
      <c r="A24" s="66"/>
      <c r="F24" s="72"/>
      <c r="G24" s="53"/>
      <c r="H24" s="58"/>
      <c r="I24" s="58"/>
      <c r="J24" s="58"/>
      <c r="K24" s="58"/>
      <c r="L24" s="58"/>
      <c r="M24" s="58"/>
      <c r="N24" s="58"/>
    </row>
    <row r="25" spans="1:17" ht="15.95" customHeight="1" x14ac:dyDescent="0.2">
      <c r="A25" s="48" t="s">
        <v>85</v>
      </c>
      <c r="B25" s="48"/>
      <c r="C25" s="48"/>
      <c r="D25" s="48"/>
      <c r="E25" s="48"/>
      <c r="F25" s="72"/>
      <c r="G25" s="56"/>
      <c r="H25" s="58">
        <f>SUM(H17:H23)</f>
        <v>934524387</v>
      </c>
      <c r="I25" s="58"/>
      <c r="J25" s="58">
        <f>SUM(J17:J23)</f>
        <v>905035326</v>
      </c>
      <c r="K25" s="58"/>
      <c r="L25" s="58">
        <f>SUM(L17:L23)</f>
        <v>1058180649</v>
      </c>
      <c r="M25" s="58"/>
      <c r="N25" s="58">
        <f>SUM(N17:N23)</f>
        <v>561020713</v>
      </c>
    </row>
    <row r="26" spans="1:17" ht="15.95" customHeight="1" x14ac:dyDescent="0.2">
      <c r="A26" s="52" t="s">
        <v>210</v>
      </c>
      <c r="F26" s="24">
        <v>14</v>
      </c>
      <c r="G26" s="53"/>
      <c r="H26" s="61">
        <v>-82487910</v>
      </c>
      <c r="I26" s="71"/>
      <c r="J26" s="134">
        <v>-21723061</v>
      </c>
      <c r="K26" s="71"/>
      <c r="L26" s="61">
        <v>1621535</v>
      </c>
      <c r="M26" s="71"/>
      <c r="N26" s="134">
        <v>-11034693</v>
      </c>
    </row>
    <row r="27" spans="1:17" ht="11.1" customHeight="1" x14ac:dyDescent="0.2">
      <c r="A27" s="66"/>
      <c r="F27" s="72"/>
      <c r="G27" s="53"/>
      <c r="H27" s="58"/>
      <c r="I27" s="58"/>
      <c r="J27" s="58"/>
      <c r="K27" s="58"/>
      <c r="L27" s="58"/>
      <c r="M27" s="58"/>
      <c r="N27" s="58"/>
    </row>
    <row r="28" spans="1:17" ht="15.95" customHeight="1" x14ac:dyDescent="0.2">
      <c r="A28" s="48" t="s">
        <v>86</v>
      </c>
      <c r="B28" s="48"/>
      <c r="C28" s="48"/>
      <c r="D28" s="48"/>
      <c r="E28" s="48"/>
      <c r="F28" s="72"/>
      <c r="G28" s="56"/>
      <c r="H28" s="61">
        <f>SUM(H25:H26)</f>
        <v>852036477</v>
      </c>
      <c r="I28" s="58"/>
      <c r="J28" s="61">
        <f>SUM(J25:J26)</f>
        <v>883312265</v>
      </c>
      <c r="K28" s="58"/>
      <c r="L28" s="61">
        <f>SUM(L25:L26)</f>
        <v>1059802184</v>
      </c>
      <c r="M28" s="58"/>
      <c r="N28" s="61">
        <f>SUM(N25:N26)</f>
        <v>549986020</v>
      </c>
    </row>
    <row r="29" spans="1:17" ht="11.1" customHeight="1" x14ac:dyDescent="0.2">
      <c r="A29" s="48"/>
      <c r="B29" s="48"/>
      <c r="C29" s="48"/>
      <c r="D29" s="48"/>
      <c r="E29" s="48"/>
      <c r="F29" s="72"/>
      <c r="G29" s="56"/>
      <c r="H29" s="58"/>
      <c r="I29" s="58"/>
      <c r="J29" s="58"/>
      <c r="K29" s="58"/>
      <c r="L29" s="58"/>
      <c r="M29" s="58"/>
      <c r="N29" s="58"/>
    </row>
    <row r="30" spans="1:17" ht="15.95" customHeight="1" x14ac:dyDescent="0.2">
      <c r="A30" s="48" t="s">
        <v>199</v>
      </c>
      <c r="B30" s="48"/>
      <c r="C30" s="48"/>
      <c r="D30" s="48"/>
      <c r="E30" s="48"/>
      <c r="F30" s="72"/>
      <c r="G30" s="56"/>
      <c r="H30" s="58"/>
      <c r="I30" s="58"/>
      <c r="J30" s="58"/>
      <c r="K30" s="58"/>
      <c r="L30" s="58"/>
      <c r="M30" s="58"/>
      <c r="N30" s="58"/>
    </row>
    <row r="31" spans="1:17" ht="15.95" customHeight="1" x14ac:dyDescent="0.2">
      <c r="A31" s="38" t="s">
        <v>172</v>
      </c>
      <c r="C31" s="38"/>
      <c r="D31" s="38"/>
      <c r="E31" s="48"/>
      <c r="F31" s="72"/>
      <c r="G31" s="56"/>
      <c r="H31" s="58"/>
      <c r="I31" s="58"/>
      <c r="J31" s="58"/>
      <c r="K31" s="58"/>
      <c r="L31" s="58"/>
      <c r="M31" s="58"/>
      <c r="N31" s="58"/>
    </row>
    <row r="32" spans="1:17" ht="15.95" customHeight="1" x14ac:dyDescent="0.2">
      <c r="A32" s="48"/>
      <c r="B32" s="38" t="s">
        <v>89</v>
      </c>
      <c r="D32" s="38"/>
      <c r="E32" s="48"/>
      <c r="F32" s="72"/>
      <c r="G32" s="56"/>
      <c r="H32" s="58"/>
      <c r="I32" s="58"/>
      <c r="J32" s="58"/>
      <c r="K32" s="58"/>
      <c r="L32" s="58"/>
      <c r="M32" s="58"/>
      <c r="N32" s="58"/>
    </row>
    <row r="33" spans="1:14" ht="15.95" customHeight="1" x14ac:dyDescent="0.2">
      <c r="B33" s="38" t="s">
        <v>173</v>
      </c>
      <c r="D33" s="38"/>
      <c r="F33" s="72"/>
      <c r="G33" s="53"/>
      <c r="H33" s="58"/>
      <c r="I33" s="58"/>
      <c r="J33" s="58"/>
      <c r="K33" s="58"/>
      <c r="L33" s="58"/>
      <c r="M33" s="58"/>
      <c r="N33" s="58"/>
    </row>
    <row r="34" spans="1:14" ht="15.95" customHeight="1" x14ac:dyDescent="0.2">
      <c r="B34" s="38"/>
      <c r="C34" s="38" t="s">
        <v>174</v>
      </c>
      <c r="F34" s="72"/>
      <c r="G34" s="53"/>
      <c r="H34" s="58">
        <v>-7234064</v>
      </c>
      <c r="I34" s="58"/>
      <c r="J34" s="58">
        <v>0</v>
      </c>
      <c r="K34" s="58"/>
      <c r="L34" s="58">
        <v>-7234064</v>
      </c>
      <c r="M34" s="58"/>
      <c r="N34" s="58">
        <v>0</v>
      </c>
    </row>
    <row r="35" spans="1:14" ht="15.95" customHeight="1" x14ac:dyDescent="0.2">
      <c r="B35" s="38" t="s">
        <v>175</v>
      </c>
      <c r="D35" s="38"/>
      <c r="F35" s="72"/>
      <c r="G35" s="53"/>
      <c r="H35" s="58"/>
      <c r="I35" s="58"/>
      <c r="J35" s="58"/>
      <c r="K35" s="58"/>
      <c r="L35" s="58"/>
      <c r="M35" s="58"/>
      <c r="N35" s="58"/>
    </row>
    <row r="36" spans="1:14" ht="15.95" customHeight="1" x14ac:dyDescent="0.2">
      <c r="B36" s="38"/>
      <c r="C36" s="38" t="s">
        <v>176</v>
      </c>
      <c r="F36" s="72"/>
      <c r="G36" s="53"/>
      <c r="H36" s="61">
        <v>1446813</v>
      </c>
      <c r="I36" s="58"/>
      <c r="J36" s="61">
        <v>0</v>
      </c>
      <c r="K36" s="58"/>
      <c r="L36" s="61">
        <v>1446813</v>
      </c>
      <c r="M36" s="58"/>
      <c r="N36" s="61">
        <v>0</v>
      </c>
    </row>
    <row r="37" spans="1:14" ht="11.1" customHeight="1" x14ac:dyDescent="0.2">
      <c r="A37" s="48"/>
      <c r="B37" s="48"/>
      <c r="E37" s="48"/>
      <c r="F37" s="72"/>
      <c r="G37" s="56"/>
      <c r="H37" s="58"/>
      <c r="I37" s="58"/>
      <c r="J37" s="58"/>
      <c r="K37" s="58"/>
      <c r="L37" s="58"/>
      <c r="M37" s="58"/>
      <c r="N37" s="58"/>
    </row>
    <row r="38" spans="1:14" ht="15.95" customHeight="1" x14ac:dyDescent="0.2">
      <c r="A38" s="52" t="s">
        <v>88</v>
      </c>
      <c r="D38" s="48"/>
      <c r="E38" s="48"/>
      <c r="G38" s="56"/>
      <c r="H38" s="62"/>
      <c r="I38" s="62"/>
      <c r="J38" s="62"/>
      <c r="K38" s="62"/>
      <c r="L38" s="62"/>
      <c r="M38" s="62"/>
      <c r="N38" s="62"/>
    </row>
    <row r="39" spans="1:14" ht="15.95" customHeight="1" x14ac:dyDescent="0.2">
      <c r="A39" s="48"/>
      <c r="B39" s="52" t="s">
        <v>89</v>
      </c>
      <c r="E39" s="48"/>
      <c r="F39" s="72"/>
      <c r="G39" s="56"/>
      <c r="H39" s="61">
        <f>SUM(H33:H36)</f>
        <v>-5787251</v>
      </c>
      <c r="I39" s="58"/>
      <c r="J39" s="61">
        <f>SUM(J33:J36)</f>
        <v>0</v>
      </c>
      <c r="K39" s="58"/>
      <c r="L39" s="61">
        <f>SUM(L33:L36)</f>
        <v>-5787251</v>
      </c>
      <c r="M39" s="58"/>
      <c r="N39" s="61">
        <f>SUM(N33:N36)</f>
        <v>0</v>
      </c>
    </row>
    <row r="40" spans="1:14" ht="11.1" customHeight="1" x14ac:dyDescent="0.2">
      <c r="A40" s="48"/>
      <c r="B40" s="48"/>
      <c r="D40" s="48"/>
      <c r="E40" s="48"/>
      <c r="F40" s="72"/>
      <c r="G40" s="56"/>
      <c r="H40" s="58"/>
      <c r="I40" s="58"/>
      <c r="J40" s="58"/>
      <c r="K40" s="58"/>
      <c r="L40" s="58"/>
      <c r="M40" s="58"/>
      <c r="N40" s="58"/>
    </row>
    <row r="41" spans="1:14" ht="15.95" customHeight="1" x14ac:dyDescent="0.2">
      <c r="A41" s="52" t="s">
        <v>177</v>
      </c>
      <c r="C41" s="48"/>
      <c r="D41" s="48"/>
      <c r="E41" s="48"/>
      <c r="F41" s="72"/>
      <c r="G41" s="56"/>
      <c r="H41" s="58"/>
      <c r="I41" s="58"/>
      <c r="J41" s="58"/>
      <c r="K41" s="58"/>
      <c r="L41" s="58"/>
      <c r="M41" s="58"/>
      <c r="N41" s="58"/>
    </row>
    <row r="42" spans="1:14" ht="15.95" customHeight="1" x14ac:dyDescent="0.2">
      <c r="A42" s="48"/>
      <c r="B42" s="52" t="s">
        <v>89</v>
      </c>
      <c r="D42" s="48"/>
      <c r="E42" s="48"/>
      <c r="F42" s="72"/>
      <c r="G42" s="56"/>
      <c r="H42" s="58"/>
      <c r="I42" s="58"/>
      <c r="J42" s="58"/>
      <c r="K42" s="58"/>
      <c r="L42" s="58"/>
      <c r="M42" s="58"/>
      <c r="N42" s="58"/>
    </row>
    <row r="43" spans="1:14" ht="15.95" customHeight="1" x14ac:dyDescent="0.2">
      <c r="B43" s="52" t="s">
        <v>87</v>
      </c>
      <c r="D43" s="77"/>
      <c r="F43" s="72"/>
      <c r="G43" s="53"/>
      <c r="H43" s="58">
        <v>160558164</v>
      </c>
      <c r="I43" s="58"/>
      <c r="J43" s="133">
        <v>171947197</v>
      </c>
      <c r="K43" s="58"/>
      <c r="L43" s="58">
        <v>0</v>
      </c>
      <c r="M43" s="58"/>
      <c r="N43" s="133">
        <v>0</v>
      </c>
    </row>
    <row r="44" spans="1:14" ht="15.95" customHeight="1" x14ac:dyDescent="0.2">
      <c r="B44" s="52" t="s">
        <v>231</v>
      </c>
      <c r="F44" s="72"/>
      <c r="G44" s="53"/>
      <c r="H44" s="58"/>
      <c r="I44" s="58"/>
      <c r="J44" s="58"/>
      <c r="K44" s="58"/>
      <c r="L44" s="58"/>
      <c r="M44" s="58"/>
      <c r="N44" s="58"/>
    </row>
    <row r="45" spans="1:14" ht="15.95" customHeight="1" x14ac:dyDescent="0.2">
      <c r="C45" s="52" t="s">
        <v>168</v>
      </c>
      <c r="F45" s="72"/>
      <c r="G45" s="53"/>
      <c r="H45" s="58"/>
      <c r="I45" s="58"/>
      <c r="J45" s="58"/>
      <c r="K45" s="58"/>
      <c r="L45" s="58"/>
      <c r="M45" s="58"/>
      <c r="N45" s="58"/>
    </row>
    <row r="46" spans="1:14" ht="15.95" customHeight="1" x14ac:dyDescent="0.2">
      <c r="C46" s="52" t="s">
        <v>84</v>
      </c>
      <c r="F46" s="24" t="s">
        <v>180</v>
      </c>
      <c r="G46" s="53"/>
      <c r="H46" s="61">
        <v>-297886830</v>
      </c>
      <c r="I46" s="58"/>
      <c r="J46" s="134">
        <v>-231807450</v>
      </c>
      <c r="K46" s="58"/>
      <c r="L46" s="61">
        <v>0</v>
      </c>
      <c r="M46" s="58"/>
      <c r="N46" s="134">
        <v>0</v>
      </c>
    </row>
    <row r="47" spans="1:14" ht="11.1" customHeight="1" x14ac:dyDescent="0.2">
      <c r="A47" s="48"/>
      <c r="B47" s="48"/>
      <c r="E47" s="48"/>
      <c r="F47" s="72"/>
      <c r="G47" s="56"/>
      <c r="H47" s="58"/>
      <c r="I47" s="58"/>
      <c r="J47" s="58"/>
      <c r="K47" s="58"/>
      <c r="L47" s="58"/>
      <c r="M47" s="58"/>
      <c r="N47" s="58"/>
    </row>
    <row r="48" spans="1:14" ht="15.95" customHeight="1" x14ac:dyDescent="0.2">
      <c r="A48" s="52" t="s">
        <v>88</v>
      </c>
      <c r="B48" s="48"/>
      <c r="D48" s="48"/>
      <c r="E48" s="48"/>
      <c r="G48" s="56"/>
      <c r="H48" s="62"/>
      <c r="I48" s="62"/>
      <c r="J48" s="62"/>
      <c r="K48" s="62"/>
      <c r="L48" s="62"/>
      <c r="M48" s="62"/>
      <c r="N48" s="62"/>
    </row>
    <row r="49" spans="1:14" ht="15.95" customHeight="1" x14ac:dyDescent="0.2">
      <c r="A49" s="48"/>
      <c r="B49" s="52" t="s">
        <v>89</v>
      </c>
      <c r="E49" s="48"/>
      <c r="F49" s="72"/>
      <c r="G49" s="56"/>
      <c r="H49" s="61">
        <f>SUM(H43:H46)</f>
        <v>-137328666</v>
      </c>
      <c r="I49" s="58"/>
      <c r="J49" s="61">
        <f>SUM(J43:J46)</f>
        <v>-59860253</v>
      </c>
      <c r="K49" s="58"/>
      <c r="L49" s="61">
        <f>SUM(L43:L46)</f>
        <v>0</v>
      </c>
      <c r="M49" s="58"/>
      <c r="N49" s="61">
        <f>SUM(N43:N46)</f>
        <v>0</v>
      </c>
    </row>
    <row r="50" spans="1:14" ht="11.1" customHeight="1" x14ac:dyDescent="0.2">
      <c r="A50" s="48"/>
      <c r="B50" s="48"/>
      <c r="D50" s="48"/>
      <c r="E50" s="48"/>
      <c r="F50" s="72"/>
      <c r="G50" s="56"/>
      <c r="H50" s="58"/>
      <c r="I50" s="58"/>
      <c r="J50" s="58"/>
      <c r="K50" s="58"/>
      <c r="L50" s="58"/>
      <c r="M50" s="58"/>
      <c r="N50" s="58"/>
    </row>
    <row r="51" spans="1:14" ht="15.95" customHeight="1" x14ac:dyDescent="0.2">
      <c r="A51" s="51" t="s">
        <v>169</v>
      </c>
      <c r="C51" s="48"/>
      <c r="D51" s="48"/>
      <c r="E51" s="48"/>
      <c r="F51" s="72"/>
      <c r="G51" s="56"/>
      <c r="H51" s="62"/>
      <c r="I51" s="62"/>
      <c r="J51" s="62"/>
      <c r="K51" s="62"/>
      <c r="L51" s="62"/>
      <c r="M51" s="62"/>
      <c r="N51" s="62"/>
    </row>
    <row r="52" spans="1:14" ht="15.95" customHeight="1" x14ac:dyDescent="0.2">
      <c r="A52" s="48"/>
      <c r="B52" s="48" t="s">
        <v>90</v>
      </c>
      <c r="D52" s="48"/>
      <c r="E52" s="48"/>
      <c r="F52" s="114"/>
      <c r="G52" s="56"/>
      <c r="H52" s="61">
        <f>+H39+H49</f>
        <v>-143115917</v>
      </c>
      <c r="I52" s="58"/>
      <c r="J52" s="61">
        <f>+J39+J49</f>
        <v>-59860253</v>
      </c>
      <c r="K52" s="58"/>
      <c r="L52" s="61">
        <f>+L39+L49</f>
        <v>-5787251</v>
      </c>
      <c r="M52" s="58"/>
      <c r="N52" s="61">
        <f>+N39+N49</f>
        <v>0</v>
      </c>
    </row>
    <row r="53" spans="1:14" ht="11.1" customHeight="1" x14ac:dyDescent="0.2">
      <c r="A53" s="48"/>
      <c r="B53" s="48"/>
      <c r="C53" s="48"/>
      <c r="D53" s="48"/>
      <c r="E53" s="48"/>
      <c r="F53" s="114"/>
      <c r="G53" s="56"/>
      <c r="H53" s="62"/>
      <c r="I53" s="62"/>
      <c r="J53" s="62"/>
      <c r="K53" s="62"/>
      <c r="L53" s="62"/>
      <c r="M53" s="62"/>
      <c r="N53" s="62"/>
    </row>
    <row r="54" spans="1:14" ht="15.95" customHeight="1" thickBot="1" x14ac:dyDescent="0.25">
      <c r="A54" s="48" t="s">
        <v>91</v>
      </c>
      <c r="B54" s="48"/>
      <c r="C54" s="48"/>
      <c r="D54" s="48"/>
      <c r="E54" s="48"/>
      <c r="F54" s="114"/>
      <c r="G54" s="56"/>
      <c r="H54" s="83">
        <f>SUM(H28,H52)</f>
        <v>708920560</v>
      </c>
      <c r="I54" s="58"/>
      <c r="J54" s="83">
        <f>SUM(J28,J52)</f>
        <v>823452012</v>
      </c>
      <c r="K54" s="58"/>
      <c r="L54" s="83">
        <f>SUM(L28,L52)</f>
        <v>1054014933</v>
      </c>
      <c r="M54" s="58"/>
      <c r="N54" s="83">
        <f>SUM(N28,N52)</f>
        <v>549986020</v>
      </c>
    </row>
    <row r="55" spans="1:14" ht="15" customHeight="1" thickTop="1" x14ac:dyDescent="0.2">
      <c r="A55" s="48"/>
      <c r="B55" s="48"/>
      <c r="C55" s="48"/>
      <c r="D55" s="48"/>
      <c r="E55" s="48"/>
      <c r="F55" s="114"/>
      <c r="G55" s="56"/>
      <c r="H55" s="58"/>
      <c r="I55" s="58"/>
      <c r="J55" s="58"/>
      <c r="K55" s="58"/>
      <c r="L55" s="58"/>
      <c r="M55" s="58"/>
      <c r="N55" s="58"/>
    </row>
    <row r="56" spans="1:14" ht="15.95" customHeight="1" x14ac:dyDescent="0.2">
      <c r="A56" s="48"/>
      <c r="B56" s="48"/>
      <c r="C56" s="48"/>
      <c r="D56" s="48"/>
      <c r="E56" s="48"/>
      <c r="F56" s="114"/>
      <c r="G56" s="56"/>
      <c r="H56" s="58"/>
      <c r="I56" s="58"/>
      <c r="J56" s="58"/>
      <c r="K56" s="58"/>
      <c r="L56" s="58"/>
      <c r="M56" s="58"/>
      <c r="N56" s="58"/>
    </row>
    <row r="57" spans="1:14" ht="3" customHeight="1" x14ac:dyDescent="0.2">
      <c r="A57" s="48"/>
      <c r="B57" s="48"/>
      <c r="C57" s="48"/>
      <c r="D57" s="48"/>
      <c r="E57" s="48"/>
      <c r="F57" s="114"/>
      <c r="G57" s="56"/>
      <c r="H57" s="58"/>
      <c r="I57" s="58"/>
      <c r="J57" s="58"/>
      <c r="K57" s="58"/>
      <c r="L57" s="58"/>
      <c r="M57" s="58"/>
      <c r="N57" s="58"/>
    </row>
    <row r="58" spans="1:14" ht="21.95" customHeight="1" x14ac:dyDescent="0.2">
      <c r="A58" s="59" t="s">
        <v>35</v>
      </c>
      <c r="B58" s="50"/>
      <c r="C58" s="50"/>
      <c r="D58" s="50"/>
      <c r="E58" s="50"/>
      <c r="F58" s="115"/>
      <c r="G58" s="116"/>
      <c r="H58" s="57"/>
      <c r="I58" s="57"/>
      <c r="J58" s="57"/>
      <c r="K58" s="57"/>
      <c r="L58" s="57"/>
      <c r="M58" s="61"/>
      <c r="N58" s="57"/>
    </row>
    <row r="59" spans="1:14" ht="16.5" customHeight="1" x14ac:dyDescent="0.2">
      <c r="A59" s="48" t="s">
        <v>0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</row>
    <row r="60" spans="1:14" ht="16.5" customHeight="1" x14ac:dyDescent="0.2">
      <c r="A60" s="51" t="s">
        <v>76</v>
      </c>
      <c r="B60" s="51"/>
      <c r="C60" s="51"/>
      <c r="D60" s="51"/>
      <c r="E60" s="51"/>
      <c r="F60" s="108"/>
      <c r="G60" s="108"/>
      <c r="H60" s="108"/>
      <c r="I60" s="108"/>
      <c r="J60" s="108"/>
      <c r="K60" s="108"/>
      <c r="L60" s="108"/>
      <c r="M60" s="108"/>
      <c r="N60" s="108"/>
    </row>
    <row r="61" spans="1:14" ht="16.5" customHeight="1" x14ac:dyDescent="0.2">
      <c r="A61" s="109" t="str">
        <f>A3</f>
        <v>For the nine-month period ended 30 September 2025</v>
      </c>
      <c r="B61" s="109"/>
      <c r="C61" s="109"/>
      <c r="D61" s="109"/>
      <c r="E61" s="109"/>
      <c r="F61" s="110"/>
      <c r="G61" s="110"/>
      <c r="H61" s="110"/>
      <c r="I61" s="110"/>
      <c r="J61" s="110"/>
      <c r="K61" s="110"/>
      <c r="L61" s="110"/>
      <c r="M61" s="110"/>
      <c r="N61" s="110"/>
    </row>
    <row r="62" spans="1:14" ht="16.5" customHeight="1" x14ac:dyDescent="0.2">
      <c r="A62" s="51"/>
      <c r="B62" s="51"/>
      <c r="C62" s="51"/>
      <c r="D62" s="51"/>
      <c r="E62" s="51"/>
      <c r="F62" s="108"/>
      <c r="G62" s="108"/>
      <c r="H62" s="108"/>
      <c r="I62" s="108"/>
      <c r="J62" s="108"/>
      <c r="K62" s="108"/>
      <c r="L62" s="108"/>
      <c r="M62" s="108"/>
      <c r="N62" s="108"/>
    </row>
    <row r="63" spans="1:14" ht="16.5" customHeight="1" x14ac:dyDescent="0.2">
      <c r="A63" s="51"/>
      <c r="B63" s="51"/>
      <c r="C63" s="51"/>
      <c r="D63" s="51"/>
      <c r="E63" s="51"/>
      <c r="F63" s="111"/>
      <c r="G63" s="111"/>
      <c r="H63" s="111"/>
      <c r="I63" s="111"/>
      <c r="J63" s="111"/>
      <c r="K63" s="111"/>
      <c r="L63" s="111"/>
      <c r="M63" s="111"/>
      <c r="N63" s="111"/>
    </row>
    <row r="64" spans="1:14" ht="16.5" customHeight="1" x14ac:dyDescent="0.2">
      <c r="A64" s="51"/>
      <c r="B64" s="51"/>
      <c r="C64" s="51"/>
      <c r="D64" s="51"/>
      <c r="E64" s="51"/>
      <c r="F64" s="111"/>
      <c r="G64" s="111"/>
      <c r="H64" s="162" t="s">
        <v>2</v>
      </c>
      <c r="I64" s="163"/>
      <c r="J64" s="163"/>
      <c r="K64" s="65"/>
      <c r="L64" s="164" t="s">
        <v>3</v>
      </c>
      <c r="M64" s="163"/>
      <c r="N64" s="163"/>
    </row>
    <row r="65" spans="1:14" ht="16.5" customHeight="1" x14ac:dyDescent="0.2">
      <c r="A65" s="66"/>
      <c r="F65" s="64"/>
      <c r="G65" s="64"/>
      <c r="H65" s="165" t="s">
        <v>4</v>
      </c>
      <c r="I65" s="166"/>
      <c r="J65" s="166"/>
      <c r="K65" s="54"/>
      <c r="L65" s="167" t="s">
        <v>4</v>
      </c>
      <c r="M65" s="166"/>
      <c r="N65" s="166"/>
    </row>
    <row r="66" spans="1:14" ht="16.5" customHeight="1" x14ac:dyDescent="0.2">
      <c r="A66" s="66"/>
      <c r="B66" s="66"/>
      <c r="C66" s="66"/>
      <c r="D66" s="66"/>
      <c r="E66" s="66"/>
      <c r="F66" s="70"/>
      <c r="G66" s="53"/>
      <c r="H66" s="132" t="s">
        <v>222</v>
      </c>
      <c r="I66" s="55"/>
      <c r="J66" s="132" t="s">
        <v>222</v>
      </c>
      <c r="K66" s="55"/>
      <c r="L66" s="132" t="s">
        <v>222</v>
      </c>
      <c r="M66" s="55"/>
      <c r="N66" s="132" t="s">
        <v>222</v>
      </c>
    </row>
    <row r="67" spans="1:14" ht="16.5" customHeight="1" x14ac:dyDescent="0.2">
      <c r="A67" s="66"/>
      <c r="F67" s="64"/>
      <c r="G67" s="64"/>
      <c r="H67" s="15" t="s">
        <v>170</v>
      </c>
      <c r="I67" s="9"/>
      <c r="J67" s="15" t="s">
        <v>8</v>
      </c>
      <c r="K67" s="9"/>
      <c r="L67" s="15" t="s">
        <v>170</v>
      </c>
      <c r="M67" s="9"/>
      <c r="N67" s="15" t="s">
        <v>8</v>
      </c>
    </row>
    <row r="68" spans="1:14" ht="16.5" customHeight="1" x14ac:dyDescent="0.2">
      <c r="F68" s="80"/>
      <c r="G68" s="112"/>
      <c r="H68" s="57" t="s">
        <v>10</v>
      </c>
      <c r="I68" s="55"/>
      <c r="J68" s="57" t="s">
        <v>10</v>
      </c>
      <c r="K68" s="55"/>
      <c r="L68" s="57" t="s">
        <v>10</v>
      </c>
      <c r="M68" s="55"/>
      <c r="N68" s="57" t="s">
        <v>10</v>
      </c>
    </row>
    <row r="69" spans="1:14" ht="16.5" customHeight="1" x14ac:dyDescent="0.2">
      <c r="A69" s="48"/>
      <c r="B69" s="48"/>
      <c r="C69" s="48"/>
      <c r="D69" s="48"/>
      <c r="E69" s="48"/>
      <c r="F69" s="114"/>
      <c r="G69" s="56"/>
      <c r="H69" s="81"/>
      <c r="I69" s="81"/>
      <c r="J69" s="81"/>
      <c r="K69" s="81"/>
      <c r="L69" s="81"/>
      <c r="M69" s="58"/>
      <c r="N69" s="81"/>
    </row>
    <row r="70" spans="1:14" ht="16.5" customHeight="1" x14ac:dyDescent="0.2">
      <c r="A70" s="48" t="s">
        <v>201</v>
      </c>
      <c r="F70" s="117"/>
      <c r="G70" s="53"/>
      <c r="H70" s="58"/>
      <c r="I70" s="58"/>
      <c r="J70" s="58"/>
      <c r="K70" s="58"/>
      <c r="L70" s="58"/>
      <c r="M70" s="58"/>
      <c r="N70" s="58"/>
    </row>
    <row r="71" spans="1:14" ht="16.5" customHeight="1" x14ac:dyDescent="0.2">
      <c r="B71" s="52" t="s">
        <v>92</v>
      </c>
      <c r="F71" s="117"/>
      <c r="G71" s="53"/>
      <c r="H71" s="58">
        <f>+H28-H72</f>
        <v>852036476</v>
      </c>
      <c r="I71" s="58"/>
      <c r="J71" s="133">
        <v>883312268</v>
      </c>
      <c r="K71" s="58"/>
      <c r="L71" s="58">
        <f>+L28-L72</f>
        <v>1059802184</v>
      </c>
      <c r="M71" s="58"/>
      <c r="N71" s="133">
        <v>549986020</v>
      </c>
    </row>
    <row r="72" spans="1:14" ht="16.5" customHeight="1" x14ac:dyDescent="0.2">
      <c r="B72" s="52" t="s">
        <v>73</v>
      </c>
      <c r="F72" s="72" t="s">
        <v>93</v>
      </c>
      <c r="G72" s="53"/>
      <c r="H72" s="61">
        <v>1</v>
      </c>
      <c r="I72" s="58"/>
      <c r="J72" s="134">
        <v>-3</v>
      </c>
      <c r="K72" s="58"/>
      <c r="L72" s="61">
        <v>0</v>
      </c>
      <c r="M72" s="58"/>
      <c r="N72" s="134">
        <v>0</v>
      </c>
    </row>
    <row r="73" spans="1:14" ht="16.5" customHeight="1" x14ac:dyDescent="0.2">
      <c r="F73" s="72"/>
      <c r="G73" s="53"/>
      <c r="H73" s="58"/>
      <c r="I73" s="58"/>
      <c r="J73" s="58"/>
      <c r="K73" s="58"/>
      <c r="L73" s="58"/>
      <c r="M73" s="58"/>
      <c r="N73" s="58"/>
    </row>
    <row r="74" spans="1:14" ht="16.5" customHeight="1" thickBot="1" x14ac:dyDescent="0.25">
      <c r="A74" s="48"/>
      <c r="B74" s="48"/>
      <c r="C74" s="48"/>
      <c r="D74" s="48"/>
      <c r="E74" s="48"/>
      <c r="F74" s="114"/>
      <c r="G74" s="56"/>
      <c r="H74" s="83">
        <f>SUM(H71:H72)</f>
        <v>852036477</v>
      </c>
      <c r="I74" s="58"/>
      <c r="J74" s="83">
        <f>SUM(J71:J72)</f>
        <v>883312265</v>
      </c>
      <c r="K74" s="58"/>
      <c r="L74" s="83">
        <f>SUM(L71:L72)</f>
        <v>1059802184</v>
      </c>
      <c r="M74" s="58"/>
      <c r="N74" s="83">
        <f>SUM(N71:N72)</f>
        <v>549986020</v>
      </c>
    </row>
    <row r="75" spans="1:14" ht="16.5" customHeight="1" thickTop="1" x14ac:dyDescent="0.2">
      <c r="A75" s="48"/>
      <c r="B75" s="48"/>
      <c r="C75" s="48"/>
      <c r="D75" s="48"/>
      <c r="E75" s="48"/>
      <c r="F75" s="114"/>
      <c r="G75" s="56"/>
      <c r="H75" s="81"/>
      <c r="I75" s="81"/>
      <c r="J75" s="81"/>
      <c r="K75" s="81"/>
      <c r="L75" s="81"/>
      <c r="M75" s="58"/>
      <c r="N75" s="81"/>
    </row>
    <row r="76" spans="1:14" ht="16.5" customHeight="1" x14ac:dyDescent="0.2">
      <c r="A76" s="51" t="s">
        <v>94</v>
      </c>
      <c r="F76" s="117"/>
      <c r="G76" s="53"/>
      <c r="H76" s="58"/>
      <c r="I76" s="58"/>
      <c r="J76" s="58"/>
      <c r="K76" s="58"/>
      <c r="L76" s="58"/>
      <c r="M76" s="58"/>
      <c r="N76" s="58"/>
    </row>
    <row r="77" spans="1:14" ht="16.5" customHeight="1" x14ac:dyDescent="0.2">
      <c r="B77" s="51" t="s">
        <v>95</v>
      </c>
      <c r="F77" s="117"/>
      <c r="G77" s="53"/>
      <c r="H77" s="58"/>
      <c r="I77" s="58"/>
      <c r="J77" s="58"/>
      <c r="K77" s="58"/>
      <c r="L77" s="58"/>
      <c r="M77" s="58"/>
      <c r="N77" s="58"/>
    </row>
    <row r="78" spans="1:14" ht="16.5" customHeight="1" x14ac:dyDescent="0.2">
      <c r="B78" s="52" t="s">
        <v>92</v>
      </c>
      <c r="F78" s="117"/>
      <c r="G78" s="53"/>
      <c r="H78" s="58">
        <f>+H54-H79</f>
        <v>708920559</v>
      </c>
      <c r="I78" s="58"/>
      <c r="J78" s="133">
        <v>823452015</v>
      </c>
      <c r="K78" s="58"/>
      <c r="L78" s="58">
        <f>+L54-L79</f>
        <v>1054014933</v>
      </c>
      <c r="M78" s="58"/>
      <c r="N78" s="133">
        <v>549986020</v>
      </c>
    </row>
    <row r="79" spans="1:14" ht="16.5" customHeight="1" x14ac:dyDescent="0.2">
      <c r="B79" s="52" t="s">
        <v>73</v>
      </c>
      <c r="F79" s="72" t="s">
        <v>93</v>
      </c>
      <c r="G79" s="53"/>
      <c r="H79" s="61">
        <f>+H72</f>
        <v>1</v>
      </c>
      <c r="I79" s="58"/>
      <c r="J79" s="134">
        <v>-3</v>
      </c>
      <c r="K79" s="58"/>
      <c r="L79" s="61">
        <v>0</v>
      </c>
      <c r="M79" s="58"/>
      <c r="N79" s="134">
        <v>0</v>
      </c>
    </row>
    <row r="80" spans="1:14" ht="16.5" customHeight="1" x14ac:dyDescent="0.2">
      <c r="A80" s="66"/>
      <c r="F80" s="72"/>
      <c r="G80" s="53"/>
      <c r="H80" s="58"/>
      <c r="I80" s="58"/>
      <c r="J80" s="58"/>
      <c r="K80" s="58"/>
      <c r="L80" s="58"/>
      <c r="M80" s="58"/>
      <c r="N80" s="58"/>
    </row>
    <row r="81" spans="1:14" ht="16.5" customHeight="1" thickBot="1" x14ac:dyDescent="0.25">
      <c r="A81" s="48"/>
      <c r="B81" s="48"/>
      <c r="C81" s="48"/>
      <c r="D81" s="48"/>
      <c r="E81" s="48"/>
      <c r="F81" s="114"/>
      <c r="G81" s="56"/>
      <c r="H81" s="83">
        <f>SUM(H78:H79)</f>
        <v>708920560</v>
      </c>
      <c r="I81" s="58"/>
      <c r="J81" s="83">
        <f>SUM(J78:J79)</f>
        <v>823452012</v>
      </c>
      <c r="K81" s="58"/>
      <c r="L81" s="83">
        <f>SUM(L78:L79)</f>
        <v>1054014933</v>
      </c>
      <c r="M81" s="58"/>
      <c r="N81" s="83">
        <f>SUM(N78:N79)</f>
        <v>549986020</v>
      </c>
    </row>
    <row r="82" spans="1:14" ht="16.5" customHeight="1" thickTop="1" x14ac:dyDescent="0.2">
      <c r="A82" s="48"/>
      <c r="B82" s="48"/>
      <c r="C82" s="48"/>
      <c r="D82" s="48"/>
      <c r="E82" s="48"/>
      <c r="F82" s="114"/>
      <c r="G82" s="56"/>
      <c r="H82" s="58"/>
      <c r="I82" s="58"/>
      <c r="J82" s="58"/>
      <c r="K82" s="58"/>
      <c r="L82" s="58"/>
      <c r="M82" s="58"/>
      <c r="N82" s="58"/>
    </row>
    <row r="83" spans="1:14" ht="16.5" customHeight="1" x14ac:dyDescent="0.2">
      <c r="A83" s="48" t="s">
        <v>96</v>
      </c>
      <c r="C83" s="48"/>
      <c r="D83" s="48"/>
      <c r="E83" s="48"/>
      <c r="F83" s="114"/>
      <c r="G83" s="56"/>
      <c r="H83" s="58"/>
      <c r="I83" s="58"/>
      <c r="J83" s="58"/>
      <c r="K83" s="58"/>
      <c r="L83" s="58"/>
      <c r="M83" s="58"/>
      <c r="N83" s="58"/>
    </row>
    <row r="84" spans="1:14" ht="16.5" customHeight="1" x14ac:dyDescent="0.2">
      <c r="A84" s="48"/>
      <c r="C84" s="48"/>
      <c r="D84" s="48"/>
      <c r="E84" s="48"/>
      <c r="F84" s="114"/>
      <c r="G84" s="56"/>
      <c r="H84" s="58"/>
      <c r="I84" s="58"/>
      <c r="J84" s="58"/>
      <c r="K84" s="58"/>
      <c r="L84" s="58"/>
      <c r="M84" s="58"/>
      <c r="N84" s="58"/>
    </row>
    <row r="85" spans="1:14" ht="16.5" customHeight="1" thickBot="1" x14ac:dyDescent="0.25">
      <c r="A85" s="52" t="s">
        <v>97</v>
      </c>
      <c r="B85" s="48"/>
      <c r="F85" s="117"/>
      <c r="G85" s="56"/>
      <c r="H85" s="118">
        <f>H71/3825000000</f>
        <v>0.222754634248366</v>
      </c>
      <c r="I85" s="119"/>
      <c r="J85" s="118">
        <f>J71/3825000000</f>
        <v>0.23093131189542485</v>
      </c>
      <c r="K85" s="119"/>
      <c r="L85" s="118">
        <f>L71/3825000000</f>
        <v>0.27707246640522876</v>
      </c>
      <c r="M85" s="119"/>
      <c r="N85" s="118">
        <f>N71/3825000000</f>
        <v>0.14378719477124183</v>
      </c>
    </row>
    <row r="86" spans="1:14" ht="16.5" customHeight="1" thickTop="1" x14ac:dyDescent="0.2">
      <c r="B86" s="48"/>
      <c r="F86" s="117"/>
      <c r="G86" s="56"/>
      <c r="H86" s="119"/>
      <c r="I86" s="119"/>
      <c r="J86" s="119"/>
      <c r="K86" s="119"/>
      <c r="L86" s="119"/>
      <c r="M86" s="119"/>
      <c r="N86" s="119"/>
    </row>
    <row r="87" spans="1:14" ht="16.5" customHeight="1" x14ac:dyDescent="0.2">
      <c r="B87" s="48"/>
      <c r="F87" s="117"/>
      <c r="G87" s="56"/>
      <c r="H87" s="119"/>
      <c r="I87" s="119"/>
      <c r="J87" s="119"/>
      <c r="K87" s="119"/>
      <c r="L87" s="119"/>
      <c r="M87" s="119"/>
      <c r="N87" s="119"/>
    </row>
    <row r="88" spans="1:14" ht="16.5" customHeight="1" x14ac:dyDescent="0.2">
      <c r="B88" s="48"/>
      <c r="F88" s="117"/>
      <c r="G88" s="56"/>
      <c r="H88" s="119"/>
      <c r="I88" s="119"/>
      <c r="J88" s="119"/>
      <c r="K88" s="119"/>
      <c r="L88" s="119"/>
      <c r="M88" s="119"/>
      <c r="N88" s="119"/>
    </row>
    <row r="89" spans="1:14" ht="16.5" customHeight="1" x14ac:dyDescent="0.2">
      <c r="B89" s="48"/>
      <c r="F89" s="117"/>
      <c r="G89" s="56"/>
      <c r="H89" s="119"/>
      <c r="I89" s="119"/>
      <c r="J89" s="119"/>
      <c r="K89" s="119"/>
      <c r="L89" s="119"/>
      <c r="M89" s="119"/>
      <c r="N89" s="119"/>
    </row>
    <row r="90" spans="1:14" ht="16.5" customHeight="1" x14ac:dyDescent="0.2">
      <c r="B90" s="48"/>
      <c r="F90" s="117"/>
      <c r="G90" s="56"/>
      <c r="H90" s="119"/>
      <c r="I90" s="119"/>
      <c r="J90" s="119"/>
      <c r="K90" s="119"/>
      <c r="L90" s="119"/>
      <c r="M90" s="119"/>
      <c r="N90" s="119"/>
    </row>
    <row r="91" spans="1:14" ht="16.5" customHeight="1" x14ac:dyDescent="0.2">
      <c r="B91" s="48"/>
      <c r="F91" s="117"/>
      <c r="G91" s="56"/>
      <c r="H91" s="119"/>
      <c r="I91" s="119"/>
      <c r="J91" s="119"/>
      <c r="K91" s="119"/>
      <c r="L91" s="119"/>
      <c r="M91" s="119"/>
      <c r="N91" s="119"/>
    </row>
    <row r="92" spans="1:14" ht="16.5" customHeight="1" x14ac:dyDescent="0.2">
      <c r="B92" s="48"/>
      <c r="F92" s="117"/>
      <c r="G92" s="56"/>
      <c r="H92" s="119"/>
      <c r="I92" s="119"/>
      <c r="J92" s="119"/>
      <c r="K92" s="119"/>
      <c r="L92" s="119"/>
      <c r="M92" s="119"/>
      <c r="N92" s="119"/>
    </row>
    <row r="93" spans="1:14" ht="16.5" customHeight="1" x14ac:dyDescent="0.2">
      <c r="B93" s="48"/>
      <c r="F93" s="117"/>
      <c r="G93" s="56"/>
      <c r="H93" s="119"/>
      <c r="I93" s="119"/>
      <c r="J93" s="119"/>
      <c r="K93" s="119"/>
      <c r="L93" s="119"/>
      <c r="M93" s="119"/>
      <c r="N93" s="119"/>
    </row>
    <row r="94" spans="1:14" ht="16.5" customHeight="1" x14ac:dyDescent="0.2">
      <c r="B94" s="48"/>
      <c r="F94" s="117"/>
      <c r="G94" s="56"/>
      <c r="H94" s="119"/>
      <c r="I94" s="119"/>
      <c r="J94" s="119"/>
      <c r="K94" s="119"/>
      <c r="L94" s="119"/>
      <c r="M94" s="119"/>
      <c r="N94" s="119"/>
    </row>
    <row r="95" spans="1:14" ht="16.5" customHeight="1" x14ac:dyDescent="0.2">
      <c r="B95" s="48"/>
      <c r="F95" s="117"/>
      <c r="G95" s="56"/>
      <c r="H95" s="119"/>
      <c r="I95" s="119"/>
      <c r="J95" s="119"/>
      <c r="K95" s="119"/>
      <c r="L95" s="119"/>
      <c r="M95" s="119"/>
      <c r="N95" s="119"/>
    </row>
    <row r="96" spans="1:14" ht="16.5" customHeight="1" x14ac:dyDescent="0.2">
      <c r="B96" s="48"/>
      <c r="F96" s="117"/>
      <c r="G96" s="56"/>
      <c r="H96" s="119"/>
      <c r="I96" s="119"/>
      <c r="J96" s="119"/>
      <c r="K96" s="119"/>
      <c r="L96" s="119"/>
      <c r="M96" s="119"/>
      <c r="N96" s="119"/>
    </row>
    <row r="97" spans="1:14" ht="16.5" customHeight="1" x14ac:dyDescent="0.2">
      <c r="B97" s="48"/>
      <c r="F97" s="117"/>
      <c r="G97" s="56"/>
      <c r="H97" s="119"/>
      <c r="I97" s="119"/>
      <c r="J97" s="119"/>
      <c r="K97" s="119"/>
      <c r="L97" s="119"/>
      <c r="M97" s="119"/>
      <c r="N97" s="119"/>
    </row>
    <row r="98" spans="1:14" ht="16.5" customHeight="1" x14ac:dyDescent="0.2">
      <c r="B98" s="48"/>
      <c r="F98" s="117"/>
      <c r="G98" s="56"/>
      <c r="H98" s="119"/>
      <c r="I98" s="119"/>
      <c r="J98" s="119"/>
      <c r="K98" s="119"/>
      <c r="L98" s="119"/>
      <c r="M98" s="119"/>
      <c r="N98" s="119"/>
    </row>
    <row r="99" spans="1:14" ht="16.5" customHeight="1" x14ac:dyDescent="0.2">
      <c r="B99" s="48"/>
      <c r="F99" s="117"/>
      <c r="G99" s="56"/>
      <c r="H99" s="119"/>
      <c r="I99" s="119"/>
      <c r="J99" s="119"/>
      <c r="K99" s="119"/>
      <c r="L99" s="119"/>
      <c r="M99" s="119"/>
      <c r="N99" s="119"/>
    </row>
    <row r="100" spans="1:14" ht="16.5" customHeight="1" x14ac:dyDescent="0.2">
      <c r="B100" s="48"/>
      <c r="F100" s="117"/>
      <c r="G100" s="56"/>
      <c r="H100" s="119"/>
      <c r="I100" s="119"/>
      <c r="J100" s="119"/>
      <c r="K100" s="119"/>
      <c r="L100" s="119"/>
      <c r="M100" s="119"/>
      <c r="N100" s="119"/>
    </row>
    <row r="101" spans="1:14" ht="16.5" customHeight="1" x14ac:dyDescent="0.2">
      <c r="B101" s="48"/>
      <c r="F101" s="117"/>
      <c r="G101" s="56"/>
      <c r="H101" s="119"/>
      <c r="I101" s="119"/>
      <c r="J101" s="119"/>
      <c r="K101" s="119"/>
      <c r="L101" s="119"/>
      <c r="M101" s="119"/>
      <c r="N101" s="119"/>
    </row>
    <row r="102" spans="1:14" ht="16.5" customHeight="1" x14ac:dyDescent="0.2">
      <c r="B102" s="48"/>
      <c r="F102" s="117"/>
      <c r="G102" s="56"/>
      <c r="H102" s="119"/>
      <c r="I102" s="119"/>
      <c r="J102" s="119"/>
      <c r="K102" s="119"/>
      <c r="L102" s="119"/>
      <c r="M102" s="119"/>
      <c r="N102" s="119"/>
    </row>
    <row r="103" spans="1:14" ht="16.5" customHeight="1" x14ac:dyDescent="0.2">
      <c r="B103" s="48"/>
      <c r="F103" s="117"/>
      <c r="G103" s="56"/>
      <c r="H103" s="119"/>
      <c r="I103" s="119"/>
      <c r="J103" s="119"/>
      <c r="K103" s="119"/>
      <c r="L103" s="119"/>
      <c r="M103" s="119"/>
      <c r="N103" s="119"/>
    </row>
    <row r="104" spans="1:14" ht="16.5" customHeight="1" x14ac:dyDescent="0.2">
      <c r="B104" s="48"/>
      <c r="F104" s="117"/>
      <c r="G104" s="56"/>
      <c r="H104" s="119"/>
      <c r="I104" s="119"/>
      <c r="J104" s="119"/>
      <c r="K104" s="119"/>
      <c r="L104" s="119"/>
      <c r="M104" s="119"/>
      <c r="N104" s="119"/>
    </row>
    <row r="105" spans="1:14" ht="16.5" customHeight="1" x14ac:dyDescent="0.2">
      <c r="A105" s="170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</row>
    <row r="106" spans="1:14" ht="16.5" customHeight="1" x14ac:dyDescent="0.2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</row>
    <row r="107" spans="1:14" ht="16.5" customHeight="1" x14ac:dyDescent="0.2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</row>
    <row r="108" spans="1:14" ht="16.5" customHeight="1" x14ac:dyDescent="0.2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</row>
    <row r="109" spans="1:14" ht="16.5" customHeight="1" x14ac:dyDescent="0.2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</row>
    <row r="110" spans="1:14" ht="6.75" customHeight="1" x14ac:dyDescent="0.2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</row>
    <row r="111" spans="1:14" ht="21.95" customHeight="1" x14ac:dyDescent="0.2">
      <c r="A111" s="59" t="s">
        <v>35</v>
      </c>
      <c r="B111" s="59"/>
      <c r="C111" s="59"/>
      <c r="D111" s="59"/>
      <c r="E111" s="59"/>
      <c r="F111" s="120"/>
      <c r="G111" s="60"/>
      <c r="H111" s="61"/>
      <c r="I111" s="61"/>
      <c r="J111" s="61"/>
      <c r="K111" s="61"/>
      <c r="L111" s="61"/>
      <c r="M111" s="57"/>
      <c r="N111" s="61"/>
    </row>
  </sheetData>
  <mergeCells count="11">
    <mergeCell ref="A14:E14"/>
    <mergeCell ref="A1:N1"/>
    <mergeCell ref="H6:J6"/>
    <mergeCell ref="L6:N6"/>
    <mergeCell ref="H7:J7"/>
    <mergeCell ref="L7:N7"/>
    <mergeCell ref="H64:J64"/>
    <mergeCell ref="L64:N64"/>
    <mergeCell ref="H65:J65"/>
    <mergeCell ref="L65:N65"/>
    <mergeCell ref="A105:N105"/>
  </mergeCells>
  <pageMargins left="0.8" right="0.5" top="0.5" bottom="0.6" header="0.49" footer="0.4"/>
  <pageSetup paperSize="9" scale="92" firstPageNumber="7" orientation="portrait" useFirstPageNumber="1" horizontalDpi="1200" verticalDpi="1200" r:id="rId1"/>
  <headerFooter>
    <oddFooter>&amp;R&amp;"Arial,Regular"&amp;9   &amp;P</oddFooter>
  </headerFooter>
  <rowBreaks count="1" manualBreakCount="1">
    <brk id="58" max="13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254C0-7652-480C-909D-3FC6D6048660}">
  <dimension ref="A1:AA44"/>
  <sheetViews>
    <sheetView zoomScale="85" zoomScaleNormal="85" zoomScaleSheetLayoutView="100" workbookViewId="0">
      <selection activeCell="Y16" sqref="Y16"/>
    </sheetView>
  </sheetViews>
  <sheetFormatPr defaultColWidth="12.625" defaultRowHeight="15" customHeight="1" x14ac:dyDescent="0.2"/>
  <cols>
    <col min="1" max="3" width="1.125" style="49" customWidth="1"/>
    <col min="4" max="4" width="23.5" style="49" customWidth="1"/>
    <col min="5" max="5" width="3.75" style="49" customWidth="1"/>
    <col min="6" max="6" width="0.5" style="49" customWidth="1"/>
    <col min="7" max="7" width="9.625" style="49" customWidth="1"/>
    <col min="8" max="8" width="0.5" style="49" customWidth="1"/>
    <col min="9" max="9" width="12.75" style="49" customWidth="1"/>
    <col min="10" max="10" width="0.5" style="49" customWidth="1"/>
    <col min="11" max="11" width="10" style="49" customWidth="1"/>
    <col min="12" max="12" width="0.5" style="49" customWidth="1"/>
    <col min="13" max="13" width="10.625" style="49" customWidth="1"/>
    <col min="14" max="14" width="0.5" style="49" customWidth="1"/>
    <col min="15" max="15" width="12.75" style="49" customWidth="1"/>
    <col min="16" max="16" width="0.5" style="49" customWidth="1"/>
    <col min="17" max="17" width="13.375" style="49" customWidth="1"/>
    <col min="18" max="18" width="0.5" style="49" customWidth="1"/>
    <col min="19" max="19" width="13.125" style="49" customWidth="1"/>
    <col min="20" max="20" width="0.5" style="49" customWidth="1"/>
    <col min="21" max="21" width="12" style="49" customWidth="1"/>
    <col min="22" max="22" width="0.5" style="49" customWidth="1"/>
    <col min="23" max="23" width="10" style="49" customWidth="1"/>
    <col min="24" max="24" width="0.5" style="49" customWidth="1"/>
    <col min="25" max="25" width="10.75" style="49" customWidth="1"/>
    <col min="26" max="26" width="0.5" style="49" customWidth="1"/>
    <col min="27" max="27" width="10.25" style="49" customWidth="1"/>
    <col min="28" max="16384" width="12.625" style="49"/>
  </cols>
  <sheetData>
    <row r="1" spans="1:27" ht="16.5" customHeight="1" x14ac:dyDescent="0.2">
      <c r="A1" s="169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</row>
    <row r="2" spans="1:27" ht="16.5" customHeight="1" x14ac:dyDescent="0.2">
      <c r="A2" s="169" t="s">
        <v>98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</row>
    <row r="3" spans="1:27" ht="16.5" customHeight="1" x14ac:dyDescent="0.2">
      <c r="A3" s="50" t="str">
        <f>'P&amp;L (9month) (7-8)'!A3</f>
        <v>For the nine-month period ended 30 September 2025</v>
      </c>
      <c r="B3" s="50"/>
      <c r="C3" s="50"/>
      <c r="D3" s="50"/>
      <c r="E3" s="50"/>
      <c r="F3" s="50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</row>
    <row r="4" spans="1:27" ht="16.5" customHeight="1" x14ac:dyDescent="0.2">
      <c r="A4" s="88"/>
      <c r="B4" s="88"/>
      <c r="C4" s="88"/>
      <c r="D4" s="88"/>
      <c r="E4" s="88"/>
      <c r="F4" s="88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</row>
    <row r="5" spans="1:27" ht="15" customHeight="1" x14ac:dyDescent="0.2">
      <c r="A5" s="88"/>
      <c r="B5" s="88"/>
      <c r="C5" s="88"/>
      <c r="D5" s="88"/>
      <c r="E5" s="88"/>
      <c r="F5" s="88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</row>
    <row r="6" spans="1:27" s="89" customFormat="1" ht="15" customHeight="1" x14ac:dyDescent="0.2">
      <c r="A6" s="88"/>
      <c r="B6" s="88"/>
      <c r="C6" s="88"/>
      <c r="D6" s="88"/>
      <c r="E6" s="88"/>
      <c r="F6" s="88"/>
      <c r="G6" s="171" t="s">
        <v>99</v>
      </c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</row>
    <row r="7" spans="1:27" s="89" customFormat="1" ht="15" customHeight="1" x14ac:dyDescent="0.2">
      <c r="A7" s="90"/>
      <c r="B7" s="90"/>
      <c r="C7" s="91"/>
      <c r="D7" s="91"/>
      <c r="E7" s="91"/>
      <c r="F7" s="91"/>
      <c r="G7" s="174" t="s">
        <v>100</v>
      </c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92"/>
      <c r="Y7" s="93"/>
      <c r="Z7" s="93"/>
      <c r="AA7" s="93"/>
    </row>
    <row r="8" spans="1:27" s="89" customFormat="1" ht="15" customHeight="1" x14ac:dyDescent="0.2">
      <c r="A8" s="90"/>
      <c r="B8" s="90"/>
      <c r="C8" s="91"/>
      <c r="D8" s="91"/>
      <c r="E8" s="91"/>
      <c r="F8" s="93"/>
      <c r="G8" s="94"/>
      <c r="H8" s="94"/>
      <c r="I8" s="94"/>
      <c r="J8" s="93"/>
      <c r="K8" s="95"/>
      <c r="L8" s="95"/>
      <c r="M8" s="95"/>
      <c r="N8" s="95"/>
      <c r="O8" s="174" t="s">
        <v>101</v>
      </c>
      <c r="P8" s="175"/>
      <c r="Q8" s="175"/>
      <c r="R8" s="175"/>
      <c r="S8" s="175"/>
      <c r="T8" s="175"/>
      <c r="U8" s="175"/>
      <c r="V8" s="93"/>
      <c r="W8" s="94"/>
      <c r="X8" s="93"/>
      <c r="Y8" s="93"/>
      <c r="Z8" s="93"/>
      <c r="AA8" s="94"/>
    </row>
    <row r="9" spans="1:27" s="89" customFormat="1" ht="15" customHeight="1" x14ac:dyDescent="0.2">
      <c r="A9" s="90"/>
      <c r="B9" s="90"/>
      <c r="C9" s="91"/>
      <c r="D9" s="91"/>
      <c r="E9" s="91"/>
      <c r="F9" s="93"/>
      <c r="G9" s="95"/>
      <c r="H9" s="95"/>
      <c r="I9" s="95"/>
      <c r="J9" s="95"/>
      <c r="K9" s="171" t="s">
        <v>67</v>
      </c>
      <c r="L9" s="172"/>
      <c r="M9" s="172"/>
      <c r="N9" s="94"/>
      <c r="O9" s="176" t="s">
        <v>102</v>
      </c>
      <c r="P9" s="176"/>
      <c r="Q9" s="176"/>
      <c r="R9" s="176"/>
      <c r="S9" s="176"/>
      <c r="T9" s="176"/>
      <c r="U9" s="176"/>
      <c r="V9" s="93"/>
      <c r="W9" s="94"/>
      <c r="X9" s="93"/>
      <c r="Y9" s="93"/>
      <c r="Z9" s="93"/>
      <c r="AA9" s="95"/>
    </row>
    <row r="10" spans="1:27" s="89" customFormat="1" ht="15" customHeight="1" x14ac:dyDescent="0.2">
      <c r="A10" s="90"/>
      <c r="B10" s="90"/>
      <c r="C10" s="91"/>
      <c r="D10" s="91"/>
      <c r="E10" s="91"/>
      <c r="F10" s="93"/>
      <c r="G10" s="95"/>
      <c r="H10" s="95"/>
      <c r="I10" s="95"/>
      <c r="J10" s="95"/>
      <c r="K10" s="95"/>
      <c r="L10" s="95"/>
      <c r="M10" s="95"/>
      <c r="N10" s="95"/>
      <c r="O10" s="93"/>
      <c r="P10" s="95"/>
      <c r="Q10" s="93" t="s">
        <v>103</v>
      </c>
      <c r="R10" s="95"/>
      <c r="S10" s="95"/>
      <c r="T10" s="93"/>
      <c r="U10" s="93" t="s">
        <v>104</v>
      </c>
      <c r="V10" s="93"/>
      <c r="W10" s="94"/>
      <c r="X10" s="93"/>
      <c r="Y10" s="93"/>
      <c r="Z10" s="93"/>
      <c r="AA10" s="95"/>
    </row>
    <row r="11" spans="1:27" s="89" customFormat="1" ht="15" customHeight="1" x14ac:dyDescent="0.2">
      <c r="A11" s="90"/>
      <c r="B11" s="90"/>
      <c r="C11" s="91"/>
      <c r="D11" s="91"/>
      <c r="E11" s="91"/>
      <c r="F11" s="93"/>
      <c r="G11" s="95"/>
      <c r="H11" s="95"/>
      <c r="I11" s="95"/>
      <c r="J11" s="93"/>
      <c r="K11" s="92"/>
      <c r="L11" s="92"/>
      <c r="M11" s="92"/>
      <c r="N11" s="92"/>
      <c r="O11" s="93" t="s">
        <v>105</v>
      </c>
      <c r="P11" s="95"/>
      <c r="Q11" s="93" t="s">
        <v>106</v>
      </c>
      <c r="R11" s="95"/>
      <c r="S11" s="93"/>
      <c r="T11" s="93"/>
      <c r="U11" s="93" t="s">
        <v>107</v>
      </c>
      <c r="V11" s="93"/>
      <c r="W11" s="94"/>
      <c r="X11" s="93"/>
      <c r="Y11" s="95"/>
      <c r="Z11" s="95"/>
      <c r="AA11" s="95"/>
    </row>
    <row r="12" spans="1:27" s="89" customFormat="1" ht="15" customHeight="1" x14ac:dyDescent="0.2">
      <c r="A12" s="90"/>
      <c r="B12" s="90"/>
      <c r="C12" s="91"/>
      <c r="D12" s="91"/>
      <c r="E12" s="91"/>
      <c r="F12" s="93"/>
      <c r="G12" s="93" t="s">
        <v>108</v>
      </c>
      <c r="H12" s="93"/>
      <c r="I12" s="93"/>
      <c r="J12" s="93"/>
      <c r="K12" s="95"/>
      <c r="L12" s="93"/>
      <c r="M12" s="93"/>
      <c r="N12" s="93"/>
      <c r="O12" s="93" t="s">
        <v>109</v>
      </c>
      <c r="P12" s="92"/>
      <c r="Q12" s="93" t="s">
        <v>110</v>
      </c>
      <c r="R12" s="92"/>
      <c r="S12" s="93" t="s">
        <v>111</v>
      </c>
      <c r="T12" s="93"/>
      <c r="U12" s="93" t="s">
        <v>232</v>
      </c>
      <c r="V12" s="93"/>
      <c r="W12" s="95"/>
      <c r="X12" s="95"/>
      <c r="Y12" s="93" t="s">
        <v>112</v>
      </c>
      <c r="Z12" s="93"/>
      <c r="AA12" s="95"/>
    </row>
    <row r="13" spans="1:27" s="89" customFormat="1" ht="15" customHeight="1" x14ac:dyDescent="0.2">
      <c r="A13" s="90"/>
      <c r="B13" s="90"/>
      <c r="C13" s="91"/>
      <c r="D13" s="91"/>
      <c r="E13" s="91"/>
      <c r="F13" s="93"/>
      <c r="G13" s="93" t="s">
        <v>113</v>
      </c>
      <c r="H13" s="93"/>
      <c r="I13" s="93" t="s">
        <v>114</v>
      </c>
      <c r="J13" s="93"/>
      <c r="K13" s="93" t="s">
        <v>115</v>
      </c>
      <c r="L13" s="93"/>
      <c r="M13" s="93"/>
      <c r="N13" s="93"/>
      <c r="O13" s="93" t="s">
        <v>116</v>
      </c>
      <c r="P13" s="93"/>
      <c r="Q13" s="93" t="s">
        <v>117</v>
      </c>
      <c r="R13" s="93"/>
      <c r="S13" s="93" t="s">
        <v>118</v>
      </c>
      <c r="T13" s="93"/>
      <c r="U13" s="93" t="s">
        <v>119</v>
      </c>
      <c r="V13" s="93"/>
      <c r="W13" s="93" t="s">
        <v>120</v>
      </c>
      <c r="X13" s="93"/>
      <c r="Y13" s="93" t="s">
        <v>121</v>
      </c>
      <c r="Z13" s="93"/>
      <c r="AA13" s="93" t="s">
        <v>122</v>
      </c>
    </row>
    <row r="14" spans="1:27" s="89" customFormat="1" ht="15" customHeight="1" x14ac:dyDescent="0.2">
      <c r="A14" s="90"/>
      <c r="B14" s="90"/>
      <c r="C14" s="91"/>
      <c r="D14" s="91"/>
      <c r="E14" s="91"/>
      <c r="F14" s="93"/>
      <c r="G14" s="93" t="s">
        <v>123</v>
      </c>
      <c r="H14" s="93"/>
      <c r="I14" s="93" t="s">
        <v>124</v>
      </c>
      <c r="J14" s="93"/>
      <c r="K14" s="93" t="s">
        <v>125</v>
      </c>
      <c r="L14" s="93"/>
      <c r="M14" s="93" t="s">
        <v>69</v>
      </c>
      <c r="N14" s="93"/>
      <c r="O14" s="93" t="s">
        <v>126</v>
      </c>
      <c r="P14" s="93"/>
      <c r="Q14" s="93" t="s">
        <v>127</v>
      </c>
      <c r="R14" s="93"/>
      <c r="S14" s="93" t="s">
        <v>128</v>
      </c>
      <c r="T14" s="93"/>
      <c r="U14" s="93" t="s">
        <v>129</v>
      </c>
      <c r="V14" s="93"/>
      <c r="W14" s="93" t="s">
        <v>130</v>
      </c>
      <c r="X14" s="93"/>
      <c r="Y14" s="93" t="s">
        <v>131</v>
      </c>
      <c r="Z14" s="93"/>
      <c r="AA14" s="93" t="s">
        <v>132</v>
      </c>
    </row>
    <row r="15" spans="1:27" s="89" customFormat="1" ht="15" customHeight="1" x14ac:dyDescent="0.2">
      <c r="A15" s="96"/>
      <c r="B15" s="96"/>
      <c r="C15" s="97"/>
      <c r="D15" s="97"/>
      <c r="E15" s="150" t="s">
        <v>205</v>
      </c>
      <c r="F15" s="98"/>
      <c r="G15" s="99" t="s">
        <v>10</v>
      </c>
      <c r="H15" s="93"/>
      <c r="I15" s="99" t="s">
        <v>10</v>
      </c>
      <c r="J15" s="98"/>
      <c r="K15" s="99" t="s">
        <v>10</v>
      </c>
      <c r="L15" s="98"/>
      <c r="M15" s="99" t="s">
        <v>10</v>
      </c>
      <c r="N15" s="93"/>
      <c r="O15" s="99" t="s">
        <v>10</v>
      </c>
      <c r="P15" s="93"/>
      <c r="Q15" s="99" t="s">
        <v>10</v>
      </c>
      <c r="R15" s="93"/>
      <c r="S15" s="99" t="s">
        <v>10</v>
      </c>
      <c r="T15" s="98"/>
      <c r="U15" s="99" t="s">
        <v>10</v>
      </c>
      <c r="V15" s="98"/>
      <c r="W15" s="99" t="s">
        <v>10</v>
      </c>
      <c r="X15" s="98"/>
      <c r="Y15" s="99" t="s">
        <v>10</v>
      </c>
      <c r="Z15" s="98"/>
      <c r="AA15" s="99" t="s">
        <v>10</v>
      </c>
    </row>
    <row r="16" spans="1:27" s="89" customFormat="1" ht="15" customHeight="1" x14ac:dyDescent="0.2">
      <c r="A16" s="96"/>
      <c r="B16" s="97"/>
      <c r="C16" s="97"/>
      <c r="D16" s="97"/>
      <c r="E16" s="97"/>
      <c r="F16" s="98"/>
      <c r="G16" s="93"/>
      <c r="H16" s="93"/>
      <c r="I16" s="93"/>
      <c r="J16" s="98"/>
      <c r="K16" s="93"/>
      <c r="L16" s="98"/>
      <c r="M16" s="93"/>
      <c r="N16" s="93"/>
      <c r="O16" s="93"/>
      <c r="P16" s="93"/>
      <c r="Q16" s="93"/>
      <c r="R16" s="93"/>
      <c r="S16" s="93"/>
      <c r="T16" s="98"/>
      <c r="U16" s="98"/>
      <c r="V16" s="98"/>
      <c r="W16" s="93"/>
      <c r="X16" s="98"/>
      <c r="Y16" s="93"/>
      <c r="Z16" s="98"/>
      <c r="AA16" s="93"/>
    </row>
    <row r="17" spans="1:27" s="89" customFormat="1" ht="15" customHeight="1" x14ac:dyDescent="0.2">
      <c r="A17" s="90" t="s">
        <v>141</v>
      </c>
      <c r="B17" s="97"/>
      <c r="C17" s="97"/>
      <c r="D17" s="97"/>
      <c r="E17" s="97"/>
      <c r="F17" s="98"/>
      <c r="G17" s="135">
        <v>3825000000</v>
      </c>
      <c r="H17" s="101"/>
      <c r="I17" s="135">
        <v>2557841248</v>
      </c>
      <c r="J17" s="101"/>
      <c r="K17" s="135">
        <v>364266075</v>
      </c>
      <c r="L17" s="101"/>
      <c r="M17" s="135">
        <v>3599718709</v>
      </c>
      <c r="N17" s="101"/>
      <c r="O17" s="135">
        <v>3515060763</v>
      </c>
      <c r="P17" s="101"/>
      <c r="Q17" s="135">
        <v>-51723336</v>
      </c>
      <c r="R17" s="98"/>
      <c r="S17" s="135">
        <v>4910471</v>
      </c>
      <c r="T17" s="98"/>
      <c r="U17" s="135">
        <v>-248350901</v>
      </c>
      <c r="V17" s="98"/>
      <c r="W17" s="98">
        <f>SUM(U17,S17,Q17,O17,M17,K17,I17,G17)</f>
        <v>13566723029</v>
      </c>
      <c r="X17" s="101"/>
      <c r="Y17" s="135">
        <v>93</v>
      </c>
      <c r="Z17" s="98"/>
      <c r="AA17" s="102">
        <f>SUM(W17:Y17)</f>
        <v>13566723122</v>
      </c>
    </row>
    <row r="18" spans="1:27" s="89" customFormat="1" ht="15" customHeight="1" x14ac:dyDescent="0.2">
      <c r="A18" s="96" t="s">
        <v>197</v>
      </c>
      <c r="B18" s="88"/>
      <c r="C18" s="97"/>
      <c r="D18" s="97"/>
      <c r="E18" s="124" t="s">
        <v>207</v>
      </c>
      <c r="F18" s="98"/>
      <c r="G18" s="135">
        <v>0</v>
      </c>
      <c r="H18" s="101"/>
      <c r="I18" s="135">
        <v>0</v>
      </c>
      <c r="J18" s="101"/>
      <c r="K18" s="135">
        <v>0</v>
      </c>
      <c r="L18" s="101"/>
      <c r="M18" s="135">
        <v>-736312500</v>
      </c>
      <c r="N18" s="101"/>
      <c r="O18" s="135">
        <v>0</v>
      </c>
      <c r="P18" s="101"/>
      <c r="Q18" s="135">
        <v>0</v>
      </c>
      <c r="R18" s="98"/>
      <c r="S18" s="135">
        <v>0</v>
      </c>
      <c r="T18" s="98"/>
      <c r="U18" s="135">
        <v>0</v>
      </c>
      <c r="V18" s="98"/>
      <c r="W18" s="98">
        <f>SUM(U18,S18,Q18,O18,M18,K18,I18,G18)</f>
        <v>-736312500</v>
      </c>
      <c r="X18" s="101"/>
      <c r="Y18" s="135">
        <v>0</v>
      </c>
      <c r="Z18" s="98"/>
      <c r="AA18" s="102">
        <f>SUM(W18:Y18)</f>
        <v>-736312500</v>
      </c>
    </row>
    <row r="19" spans="1:27" s="89" customFormat="1" ht="15" customHeight="1" x14ac:dyDescent="0.2">
      <c r="A19" s="96" t="s">
        <v>193</v>
      </c>
      <c r="B19" s="96"/>
      <c r="C19" s="97"/>
      <c r="D19" s="97"/>
      <c r="E19" s="97"/>
      <c r="F19" s="98"/>
      <c r="G19" s="135"/>
      <c r="H19" s="98"/>
      <c r="I19" s="135"/>
      <c r="J19" s="98"/>
      <c r="K19" s="135"/>
      <c r="L19" s="98"/>
      <c r="M19" s="135"/>
      <c r="N19" s="98"/>
      <c r="O19" s="135"/>
      <c r="P19" s="98"/>
      <c r="Q19" s="135"/>
      <c r="R19" s="98"/>
      <c r="S19" s="135"/>
      <c r="T19" s="98"/>
      <c r="U19" s="135"/>
      <c r="V19" s="98"/>
      <c r="W19" s="98"/>
      <c r="X19" s="98"/>
      <c r="Y19" s="135"/>
      <c r="Z19" s="98"/>
      <c r="AA19" s="102"/>
    </row>
    <row r="20" spans="1:27" s="89" customFormat="1" ht="15" customHeight="1" x14ac:dyDescent="0.2">
      <c r="A20" s="96"/>
      <c r="B20" s="96" t="s">
        <v>133</v>
      </c>
      <c r="C20" s="97"/>
      <c r="D20" s="97"/>
      <c r="E20" s="97"/>
      <c r="F20" s="98"/>
      <c r="G20" s="135">
        <v>0</v>
      </c>
      <c r="H20" s="98"/>
      <c r="I20" s="135">
        <v>0</v>
      </c>
      <c r="J20" s="98"/>
      <c r="K20" s="135">
        <v>0</v>
      </c>
      <c r="L20" s="98"/>
      <c r="M20" s="135">
        <v>0</v>
      </c>
      <c r="N20" s="98"/>
      <c r="O20" s="135">
        <v>0</v>
      </c>
      <c r="P20" s="98"/>
      <c r="Q20" s="135">
        <v>0</v>
      </c>
      <c r="R20" s="98"/>
      <c r="S20" s="135">
        <v>0</v>
      </c>
      <c r="T20" s="98"/>
      <c r="U20" s="135">
        <v>0</v>
      </c>
      <c r="V20" s="98"/>
      <c r="W20" s="98">
        <f>SUM(U20,S20,Q20,O20,M20,K20,I20,G20)</f>
        <v>0</v>
      </c>
      <c r="X20" s="98"/>
      <c r="Y20" s="137">
        <v>-13</v>
      </c>
      <c r="Z20" s="98"/>
      <c r="AA20" s="102">
        <f>SUM(W20:Y20)</f>
        <v>-13</v>
      </c>
    </row>
    <row r="21" spans="1:27" s="89" customFormat="1" ht="15" customHeight="1" x14ac:dyDescent="0.2">
      <c r="A21" s="96" t="s">
        <v>94</v>
      </c>
      <c r="B21" s="97"/>
      <c r="C21" s="97"/>
      <c r="D21" s="97"/>
      <c r="E21" s="97"/>
      <c r="F21" s="98"/>
      <c r="G21" s="135"/>
      <c r="H21" s="98"/>
      <c r="I21" s="135"/>
      <c r="J21" s="98"/>
      <c r="K21" s="135"/>
      <c r="L21" s="98"/>
      <c r="M21" s="135"/>
      <c r="N21" s="98"/>
      <c r="O21" s="135"/>
      <c r="P21" s="98"/>
      <c r="Q21" s="135"/>
      <c r="R21" s="98"/>
      <c r="S21" s="135"/>
      <c r="T21" s="98"/>
      <c r="U21" s="135"/>
      <c r="V21" s="98"/>
      <c r="W21" s="98"/>
      <c r="X21" s="98"/>
      <c r="Y21" s="135"/>
      <c r="Z21" s="98"/>
      <c r="AA21" s="102"/>
    </row>
    <row r="22" spans="1:27" s="89" customFormat="1" ht="15" customHeight="1" x14ac:dyDescent="0.2">
      <c r="A22" s="97"/>
      <c r="B22" s="96" t="s">
        <v>134</v>
      </c>
      <c r="C22" s="97"/>
      <c r="D22" s="97"/>
      <c r="E22" s="97"/>
      <c r="F22" s="98"/>
      <c r="G22" s="136">
        <v>0</v>
      </c>
      <c r="H22" s="98"/>
      <c r="I22" s="136">
        <v>0</v>
      </c>
      <c r="J22" s="98"/>
      <c r="K22" s="136">
        <v>0</v>
      </c>
      <c r="L22" s="98"/>
      <c r="M22" s="136">
        <v>883312268</v>
      </c>
      <c r="N22" s="98"/>
      <c r="O22" s="136">
        <v>0</v>
      </c>
      <c r="P22" s="98"/>
      <c r="Q22" s="136">
        <v>171947197</v>
      </c>
      <c r="R22" s="98"/>
      <c r="S22" s="136">
        <v>0</v>
      </c>
      <c r="T22" s="98"/>
      <c r="U22" s="136">
        <v>-231807450</v>
      </c>
      <c r="V22" s="98"/>
      <c r="W22" s="104">
        <f>SUM(U22,S22,Q22,O22,M22,K22,I22,G22)</f>
        <v>823452015</v>
      </c>
      <c r="X22" s="98"/>
      <c r="Y22" s="136">
        <v>-3</v>
      </c>
      <c r="Z22" s="98"/>
      <c r="AA22" s="105">
        <f>SUM(W22:Y22)</f>
        <v>823452012</v>
      </c>
    </row>
    <row r="23" spans="1:27" s="89" customFormat="1" ht="15" customHeight="1" x14ac:dyDescent="0.2">
      <c r="A23" s="96"/>
      <c r="B23" s="97"/>
      <c r="C23" s="97"/>
      <c r="D23" s="97"/>
      <c r="E23" s="97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</row>
    <row r="24" spans="1:27" s="89" customFormat="1" ht="15" customHeight="1" thickBot="1" x14ac:dyDescent="0.25">
      <c r="A24" s="138" t="s">
        <v>225</v>
      </c>
      <c r="B24" s="139"/>
      <c r="C24" s="139"/>
      <c r="D24" s="139"/>
      <c r="E24" s="97"/>
      <c r="F24" s="98"/>
      <c r="G24" s="106">
        <f>SUM(G17:G22)</f>
        <v>3825000000</v>
      </c>
      <c r="H24" s="101"/>
      <c r="I24" s="106">
        <f>SUM(I17:I22)</f>
        <v>2557841248</v>
      </c>
      <c r="J24" s="98"/>
      <c r="K24" s="106">
        <f>SUM(K17:K22)</f>
        <v>364266075</v>
      </c>
      <c r="L24" s="98"/>
      <c r="M24" s="106">
        <f>SUM(M17:M22)</f>
        <v>3746718477</v>
      </c>
      <c r="N24" s="98"/>
      <c r="O24" s="106">
        <f>SUM(O17:O22)</f>
        <v>3515060763</v>
      </c>
      <c r="P24" s="98"/>
      <c r="Q24" s="106">
        <f>SUM(Q17:Q22)</f>
        <v>120223861</v>
      </c>
      <c r="R24" s="98"/>
      <c r="S24" s="106">
        <f>SUM(S17:S22)</f>
        <v>4910471</v>
      </c>
      <c r="T24" s="98"/>
      <c r="U24" s="106">
        <f>SUM(U17:U22)</f>
        <v>-480158351</v>
      </c>
      <c r="V24" s="98"/>
      <c r="W24" s="106">
        <f>SUM(W17:W22)</f>
        <v>13653862544</v>
      </c>
      <c r="X24" s="98"/>
      <c r="Y24" s="106">
        <f>SUM(Y17:Y22)</f>
        <v>77</v>
      </c>
      <c r="Z24" s="98"/>
      <c r="AA24" s="106">
        <f>SUM(AA17:AA22)</f>
        <v>13653862621</v>
      </c>
    </row>
    <row r="25" spans="1:27" s="89" customFormat="1" ht="15" customHeight="1" thickTop="1" x14ac:dyDescent="0.2">
      <c r="A25" s="139"/>
      <c r="B25" s="140"/>
      <c r="C25" s="139"/>
      <c r="D25" s="139"/>
      <c r="E25" s="97"/>
      <c r="F25" s="98"/>
    </row>
    <row r="26" spans="1:27" s="89" customFormat="1" ht="15" customHeight="1" x14ac:dyDescent="0.2">
      <c r="A26" s="97"/>
      <c r="B26" s="88"/>
      <c r="C26" s="97"/>
      <c r="D26" s="97"/>
      <c r="E26" s="97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</row>
    <row r="27" spans="1:27" s="89" customFormat="1" ht="15" customHeight="1" x14ac:dyDescent="0.2">
      <c r="A27" s="90" t="s">
        <v>171</v>
      </c>
      <c r="B27" s="97"/>
      <c r="C27" s="97"/>
      <c r="D27" s="97"/>
      <c r="E27" s="97"/>
      <c r="F27" s="98"/>
      <c r="G27" s="98">
        <v>3825000000</v>
      </c>
      <c r="H27" s="101"/>
      <c r="I27" s="98">
        <v>2557841248</v>
      </c>
      <c r="J27" s="101"/>
      <c r="K27" s="98">
        <v>382500000</v>
      </c>
      <c r="L27" s="101"/>
      <c r="M27" s="98">
        <v>3734530040</v>
      </c>
      <c r="N27" s="101"/>
      <c r="O27" s="98">
        <v>3510028067</v>
      </c>
      <c r="P27" s="101"/>
      <c r="Q27" s="98">
        <v>-37754528</v>
      </c>
      <c r="R27" s="98"/>
      <c r="S27" s="98">
        <v>4910471</v>
      </c>
      <c r="T27" s="98"/>
      <c r="U27" s="98">
        <v>-415035543</v>
      </c>
      <c r="V27" s="98"/>
      <c r="W27" s="98">
        <f>SUM(U27,S27,Q27,O27,M27,K27,I27,G27)</f>
        <v>13562019755</v>
      </c>
      <c r="X27" s="101"/>
      <c r="Y27" s="98">
        <v>98</v>
      </c>
      <c r="Z27" s="98"/>
      <c r="AA27" s="102">
        <f>SUM(W27:Y27)</f>
        <v>13562019853</v>
      </c>
    </row>
    <row r="28" spans="1:27" s="89" customFormat="1" ht="15" customHeight="1" x14ac:dyDescent="0.2">
      <c r="A28" s="96" t="s">
        <v>197</v>
      </c>
      <c r="B28" s="88"/>
      <c r="C28" s="97"/>
      <c r="D28" s="97"/>
      <c r="E28" s="100">
        <v>16</v>
      </c>
      <c r="F28" s="98"/>
      <c r="G28" s="98">
        <v>0</v>
      </c>
      <c r="H28" s="101"/>
      <c r="I28" s="98">
        <v>0</v>
      </c>
      <c r="J28" s="101"/>
      <c r="K28" s="98">
        <v>0</v>
      </c>
      <c r="L28" s="101"/>
      <c r="M28" s="98">
        <v>-736312500</v>
      </c>
      <c r="N28" s="101"/>
      <c r="O28" s="98">
        <v>0</v>
      </c>
      <c r="P28" s="101"/>
      <c r="Q28" s="98">
        <v>0</v>
      </c>
      <c r="R28" s="98"/>
      <c r="S28" s="98">
        <v>0</v>
      </c>
      <c r="T28" s="98"/>
      <c r="U28" s="98">
        <v>0</v>
      </c>
      <c r="V28" s="98"/>
      <c r="W28" s="98">
        <f>SUM(U28,S28,Q28,O28,M28,K28,I28,G28)</f>
        <v>-736312500</v>
      </c>
      <c r="X28" s="101"/>
      <c r="Y28" s="98">
        <v>0</v>
      </c>
      <c r="Z28" s="98"/>
      <c r="AA28" s="102">
        <f>SUM(W28:Y28)</f>
        <v>-736312500</v>
      </c>
    </row>
    <row r="29" spans="1:27" s="89" customFormat="1" ht="15" customHeight="1" x14ac:dyDescent="0.2">
      <c r="A29" s="96" t="s">
        <v>193</v>
      </c>
      <c r="B29" s="96"/>
      <c r="C29" s="97"/>
      <c r="D29" s="97"/>
      <c r="E29" s="97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102"/>
      <c r="Z29" s="98"/>
      <c r="AA29" s="102"/>
    </row>
    <row r="30" spans="1:27" s="89" customFormat="1" ht="15" customHeight="1" x14ac:dyDescent="0.2">
      <c r="A30" s="96"/>
      <c r="B30" s="96" t="s">
        <v>133</v>
      </c>
      <c r="C30" s="97"/>
      <c r="D30" s="97"/>
      <c r="E30" s="97"/>
      <c r="F30" s="98"/>
      <c r="G30" s="98">
        <v>0</v>
      </c>
      <c r="H30" s="98"/>
      <c r="I30" s="98">
        <v>0</v>
      </c>
      <c r="J30" s="98"/>
      <c r="K30" s="98">
        <v>0</v>
      </c>
      <c r="L30" s="98"/>
      <c r="M30" s="98">
        <v>0</v>
      </c>
      <c r="N30" s="98"/>
      <c r="O30" s="98">
        <v>0</v>
      </c>
      <c r="P30" s="98"/>
      <c r="Q30" s="98">
        <v>0</v>
      </c>
      <c r="R30" s="98"/>
      <c r="S30" s="98">
        <v>0</v>
      </c>
      <c r="T30" s="98"/>
      <c r="U30" s="98">
        <v>0</v>
      </c>
      <c r="V30" s="98"/>
      <c r="W30" s="98">
        <f>SUM(U30,S30,Q30,O30,M30,K30,I30,G30)</f>
        <v>0</v>
      </c>
      <c r="X30" s="98"/>
      <c r="Y30" s="102">
        <v>-12</v>
      </c>
      <c r="Z30" s="98"/>
      <c r="AA30" s="102">
        <f>SUM(W30:Y30)</f>
        <v>-12</v>
      </c>
    </row>
    <row r="31" spans="1:27" s="89" customFormat="1" ht="15" customHeight="1" x14ac:dyDescent="0.2">
      <c r="A31" s="96" t="s">
        <v>194</v>
      </c>
      <c r="B31" s="96"/>
      <c r="C31" s="97"/>
      <c r="D31" s="97"/>
      <c r="E31" s="97"/>
      <c r="F31" s="98"/>
      <c r="G31" s="98">
        <v>0</v>
      </c>
      <c r="H31" s="98"/>
      <c r="I31" s="98">
        <v>0</v>
      </c>
      <c r="J31" s="98"/>
      <c r="K31" s="98">
        <v>0</v>
      </c>
      <c r="L31" s="98"/>
      <c r="M31" s="98">
        <v>0</v>
      </c>
      <c r="N31" s="98"/>
      <c r="O31" s="98">
        <v>0</v>
      </c>
      <c r="P31" s="98"/>
      <c r="Q31" s="98">
        <v>0</v>
      </c>
      <c r="R31" s="98"/>
      <c r="S31" s="98">
        <v>0</v>
      </c>
      <c r="T31" s="98"/>
      <c r="U31" s="98">
        <v>0</v>
      </c>
      <c r="V31" s="98"/>
      <c r="W31" s="98">
        <f>SUM(U31,S31,Q31,O31,M31,K31,I31,G31)</f>
        <v>0</v>
      </c>
      <c r="X31" s="98"/>
      <c r="Y31" s="102">
        <v>-18</v>
      </c>
      <c r="Z31" s="98"/>
      <c r="AA31" s="102">
        <f>SUM(W31:Y31)</f>
        <v>-18</v>
      </c>
    </row>
    <row r="32" spans="1:27" s="89" customFormat="1" ht="15" customHeight="1" x14ac:dyDescent="0.2">
      <c r="A32" s="96" t="s">
        <v>94</v>
      </c>
      <c r="B32" s="97"/>
      <c r="C32" s="97"/>
      <c r="D32" s="97"/>
      <c r="E32" s="97"/>
      <c r="F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102"/>
    </row>
    <row r="33" spans="1:27" s="89" customFormat="1" ht="15" customHeight="1" x14ac:dyDescent="0.2">
      <c r="A33" s="97"/>
      <c r="B33" s="96" t="s">
        <v>134</v>
      </c>
      <c r="C33" s="97"/>
      <c r="D33" s="97"/>
      <c r="E33" s="97"/>
      <c r="F33" s="98"/>
      <c r="G33" s="103">
        <v>0</v>
      </c>
      <c r="H33" s="98"/>
      <c r="I33" s="103">
        <v>0</v>
      </c>
      <c r="J33" s="98"/>
      <c r="K33" s="103">
        <v>0</v>
      </c>
      <c r="L33" s="98"/>
      <c r="M33" s="103">
        <v>852036476</v>
      </c>
      <c r="N33" s="98"/>
      <c r="O33" s="103">
        <v>0</v>
      </c>
      <c r="P33" s="98"/>
      <c r="Q33" s="103">
        <v>160558164</v>
      </c>
      <c r="R33" s="98"/>
      <c r="S33" s="103">
        <v>-5787251</v>
      </c>
      <c r="T33" s="98"/>
      <c r="U33" s="103">
        <v>-297886830</v>
      </c>
      <c r="V33" s="98"/>
      <c r="W33" s="104">
        <f>SUM(U33,S33,Q33,O33,M33,K33,I33,G33)</f>
        <v>708920559</v>
      </c>
      <c r="X33" s="98"/>
      <c r="Y33" s="103">
        <v>1</v>
      </c>
      <c r="Z33" s="98"/>
      <c r="AA33" s="107">
        <f>SUM(W33:Y33)</f>
        <v>708920560</v>
      </c>
    </row>
    <row r="34" spans="1:27" s="89" customFormat="1" ht="15" customHeight="1" x14ac:dyDescent="0.2">
      <c r="A34" s="96"/>
      <c r="B34" s="97"/>
      <c r="C34" s="97"/>
      <c r="D34" s="97"/>
      <c r="E34" s="97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</row>
    <row r="35" spans="1:27" s="89" customFormat="1" ht="15" customHeight="1" thickBot="1" x14ac:dyDescent="0.25">
      <c r="A35" s="138" t="s">
        <v>226</v>
      </c>
      <c r="B35" s="139"/>
      <c r="C35" s="139"/>
      <c r="D35" s="139"/>
      <c r="E35" s="97"/>
      <c r="F35" s="98"/>
      <c r="G35" s="106">
        <f>SUM(G27:G33)</f>
        <v>3825000000</v>
      </c>
      <c r="H35" s="101"/>
      <c r="I35" s="106">
        <f>SUM(I27:I33)</f>
        <v>2557841248</v>
      </c>
      <c r="J35" s="98"/>
      <c r="K35" s="106">
        <f>SUM(K27:K33)</f>
        <v>382500000</v>
      </c>
      <c r="L35" s="98"/>
      <c r="M35" s="106">
        <f>SUM(M27:M33)</f>
        <v>3850254016</v>
      </c>
      <c r="N35" s="98"/>
      <c r="O35" s="106">
        <f>SUM(O27:O33)</f>
        <v>3510028067</v>
      </c>
      <c r="P35" s="98"/>
      <c r="Q35" s="106">
        <f>SUM(Q27:Q33)</f>
        <v>122803636</v>
      </c>
      <c r="R35" s="98"/>
      <c r="S35" s="106">
        <f>SUM(S27:S33)</f>
        <v>-876780</v>
      </c>
      <c r="T35" s="98"/>
      <c r="U35" s="106">
        <f>SUM(U27:U33)</f>
        <v>-712922373</v>
      </c>
      <c r="V35" s="98"/>
      <c r="W35" s="106">
        <f>SUM(W27:W33)</f>
        <v>13534627814</v>
      </c>
      <c r="X35" s="98"/>
      <c r="Y35" s="106">
        <f>SUM(Y27:Y33)</f>
        <v>69</v>
      </c>
      <c r="Z35" s="98"/>
      <c r="AA35" s="106">
        <f>SUM(AA27:AA33)</f>
        <v>13534627883</v>
      </c>
    </row>
    <row r="36" spans="1:27" s="89" customFormat="1" ht="15" customHeight="1" thickTop="1" x14ac:dyDescent="0.2">
      <c r="A36" s="139"/>
      <c r="B36" s="140"/>
      <c r="C36" s="139"/>
      <c r="D36" s="139"/>
      <c r="E36" s="97"/>
      <c r="F36" s="98"/>
    </row>
    <row r="37" spans="1:27" s="89" customFormat="1" ht="15" customHeight="1" x14ac:dyDescent="0.2">
      <c r="A37" s="97"/>
      <c r="B37" s="88"/>
      <c r="C37" s="97"/>
      <c r="D37" s="97"/>
      <c r="E37" s="97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</row>
    <row r="38" spans="1:27" s="89" customFormat="1" ht="15" customHeight="1" x14ac:dyDescent="0.2">
      <c r="A38" s="97"/>
      <c r="B38" s="88"/>
      <c r="C38" s="97"/>
      <c r="D38" s="97"/>
      <c r="E38" s="97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</row>
    <row r="39" spans="1:27" s="89" customFormat="1" ht="15" customHeight="1" x14ac:dyDescent="0.2">
      <c r="A39" s="97"/>
      <c r="B39" s="88"/>
      <c r="C39" s="97"/>
      <c r="D39" s="97"/>
      <c r="E39" s="97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</row>
    <row r="40" spans="1:27" s="89" customFormat="1" ht="15" customHeight="1" x14ac:dyDescent="0.2">
      <c r="A40" s="97"/>
      <c r="B40" s="88"/>
      <c r="C40" s="97"/>
      <c r="D40" s="97"/>
      <c r="E40" s="97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</row>
    <row r="41" spans="1:27" s="89" customFormat="1" ht="15" customHeight="1" x14ac:dyDescent="0.2">
      <c r="A41" s="97"/>
      <c r="B41" s="88"/>
      <c r="C41" s="97"/>
      <c r="D41" s="97"/>
      <c r="E41" s="97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</row>
    <row r="42" spans="1:27" s="89" customFormat="1" ht="15" customHeight="1" x14ac:dyDescent="0.2">
      <c r="A42" s="97"/>
      <c r="B42" s="88"/>
      <c r="C42" s="97"/>
      <c r="D42" s="97"/>
      <c r="E42" s="97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</row>
    <row r="43" spans="1:27" ht="15.75" customHeight="1" x14ac:dyDescent="0.2">
      <c r="A43" s="53"/>
      <c r="B43" s="51"/>
      <c r="C43" s="53"/>
      <c r="D43" s="53"/>
      <c r="E43" s="53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</row>
    <row r="44" spans="1:27" ht="21.95" customHeight="1" x14ac:dyDescent="0.2">
      <c r="A44" s="59" t="s">
        <v>35</v>
      </c>
      <c r="B44" s="59"/>
      <c r="C44" s="60"/>
      <c r="D44" s="60"/>
      <c r="E44" s="60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</row>
  </sheetData>
  <mergeCells count="7">
    <mergeCell ref="K9:M9"/>
    <mergeCell ref="A1:AA1"/>
    <mergeCell ref="A2:AA2"/>
    <mergeCell ref="G6:AA6"/>
    <mergeCell ref="G7:W7"/>
    <mergeCell ref="O8:U8"/>
    <mergeCell ref="O9:U9"/>
  </mergeCells>
  <pageMargins left="0.35" right="0.35" top="0.5" bottom="0.6" header="0.49" footer="0.4"/>
  <pageSetup paperSize="9" scale="80" firstPageNumber="9" orientation="landscape" useFirstPageNumber="1" horizontalDpi="1200" verticalDpi="1200" r:id="rId1"/>
  <headerFooter>
    <oddFooter>&amp;R&amp;"Arial,Regular"&amp;9   &amp;P</oddFooter>
  </headerFooter>
  <ignoredErrors>
    <ignoredError sqref="E1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002C-A8B6-42C7-B949-EE4E933801DE}">
  <dimension ref="A1:S33"/>
  <sheetViews>
    <sheetView zoomScaleNormal="100" zoomScaleSheetLayoutView="100" workbookViewId="0">
      <selection activeCell="V13" sqref="V13"/>
    </sheetView>
  </sheetViews>
  <sheetFormatPr defaultColWidth="12.625" defaultRowHeight="16.5" customHeight="1" x14ac:dyDescent="0.2"/>
  <cols>
    <col min="1" max="3" width="1.125" style="52" customWidth="1"/>
    <col min="4" max="4" width="28.875" style="52" customWidth="1"/>
    <col min="5" max="5" width="4.25" style="52" customWidth="1"/>
    <col min="6" max="6" width="0.5" style="52" customWidth="1"/>
    <col min="7" max="7" width="10.75" style="52" customWidth="1"/>
    <col min="8" max="8" width="0.5" style="52" customWidth="1"/>
    <col min="9" max="9" width="11.625" style="52" customWidth="1"/>
    <col min="10" max="10" width="0.5" style="52" customWidth="1"/>
    <col min="11" max="11" width="10.625" style="52" customWidth="1"/>
    <col min="12" max="12" width="0.5" style="52" customWidth="1"/>
    <col min="13" max="13" width="11.875" style="52" customWidth="1"/>
    <col min="14" max="14" width="0.5" style="52" customWidth="1"/>
    <col min="15" max="15" width="14" style="52" customWidth="1"/>
    <col min="16" max="16" width="0.5" style="52" customWidth="1"/>
    <col min="17" max="17" width="15.75" style="52" customWidth="1"/>
    <col min="18" max="18" width="0.5" style="52" customWidth="1"/>
    <col min="19" max="19" width="10.875" style="52" customWidth="1"/>
    <col min="20" max="16384" width="12.625" style="52"/>
  </cols>
  <sheetData>
    <row r="1" spans="1:19" ht="16.5" customHeight="1" x14ac:dyDescent="0.2">
      <c r="A1" s="169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19" ht="16.5" customHeight="1" x14ac:dyDescent="0.2">
      <c r="A2" s="51" t="s">
        <v>98</v>
      </c>
      <c r="B2" s="51"/>
      <c r="C2" s="51"/>
      <c r="D2" s="51"/>
      <c r="E2" s="51"/>
      <c r="F2" s="51"/>
      <c r="G2" s="51"/>
      <c r="H2" s="48"/>
      <c r="I2" s="51"/>
      <c r="J2" s="48"/>
      <c r="K2" s="51"/>
      <c r="L2" s="51"/>
      <c r="M2" s="51"/>
      <c r="N2" s="51"/>
      <c r="O2" s="51"/>
      <c r="P2" s="51"/>
      <c r="Q2" s="51"/>
      <c r="R2" s="51"/>
      <c r="S2" s="51"/>
    </row>
    <row r="3" spans="1:19" ht="16.5" customHeight="1" x14ac:dyDescent="0.2">
      <c r="A3" s="50" t="str">
        <f>'CE CONSO 9'!A3</f>
        <v>For the nine-month period ended 30 September 2025</v>
      </c>
      <c r="B3" s="50"/>
      <c r="C3" s="50"/>
      <c r="D3" s="50"/>
      <c r="E3" s="50"/>
      <c r="F3" s="50"/>
      <c r="G3" s="50"/>
      <c r="H3" s="61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19" ht="16.5" customHeight="1" x14ac:dyDescent="0.2">
      <c r="A4" s="48"/>
      <c r="B4" s="48"/>
      <c r="C4" s="48"/>
      <c r="D4" s="48"/>
      <c r="E4" s="51"/>
      <c r="F4" s="51"/>
      <c r="G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19" ht="16.5" customHeight="1" x14ac:dyDescent="0.2">
      <c r="B5" s="53"/>
      <c r="C5" s="53"/>
      <c r="D5" s="53"/>
      <c r="E5" s="51"/>
      <c r="F5" s="51"/>
      <c r="G5" s="58"/>
      <c r="I5" s="58"/>
      <c r="K5" s="58"/>
      <c r="L5" s="58"/>
      <c r="M5" s="58"/>
      <c r="N5" s="58"/>
      <c r="O5" s="58"/>
      <c r="P5" s="58"/>
      <c r="Q5" s="58"/>
      <c r="R5" s="58"/>
      <c r="S5" s="58"/>
    </row>
    <row r="6" spans="1:19" ht="16.5" customHeight="1" x14ac:dyDescent="0.2">
      <c r="B6" s="53"/>
      <c r="C6" s="53"/>
      <c r="D6" s="53"/>
      <c r="E6" s="51"/>
      <c r="F6" s="51"/>
      <c r="G6" s="167" t="s">
        <v>135</v>
      </c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</row>
    <row r="7" spans="1:19" ht="16.5" customHeight="1" x14ac:dyDescent="0.2">
      <c r="B7" s="53"/>
      <c r="C7" s="53"/>
      <c r="D7" s="53"/>
      <c r="E7" s="56"/>
      <c r="F7" s="56"/>
      <c r="G7" s="55"/>
      <c r="H7" s="55"/>
      <c r="I7" s="55"/>
      <c r="J7" s="55"/>
      <c r="K7" s="55"/>
      <c r="L7" s="55"/>
      <c r="M7" s="55"/>
      <c r="N7" s="55"/>
      <c r="O7" s="177" t="s">
        <v>70</v>
      </c>
      <c r="P7" s="178"/>
      <c r="Q7" s="178"/>
      <c r="R7" s="55"/>
      <c r="S7" s="55"/>
    </row>
    <row r="8" spans="1:19" ht="16.5" customHeight="1" x14ac:dyDescent="0.2">
      <c r="A8" s="48"/>
      <c r="B8" s="56"/>
      <c r="C8" s="56"/>
      <c r="D8" s="56"/>
      <c r="E8" s="56"/>
      <c r="F8" s="81"/>
      <c r="G8" s="62"/>
      <c r="H8" s="62"/>
      <c r="I8" s="62"/>
      <c r="J8" s="81"/>
      <c r="K8" s="167" t="s">
        <v>67</v>
      </c>
      <c r="L8" s="166"/>
      <c r="M8" s="166"/>
      <c r="N8" s="54"/>
      <c r="O8" s="179" t="s">
        <v>200</v>
      </c>
      <c r="P8" s="179"/>
      <c r="Q8" s="179"/>
      <c r="R8" s="81"/>
      <c r="S8" s="62"/>
    </row>
    <row r="9" spans="1:19" ht="16.5" customHeight="1" x14ac:dyDescent="0.2">
      <c r="A9" s="48"/>
      <c r="B9" s="56"/>
      <c r="C9" s="56"/>
      <c r="D9" s="56"/>
      <c r="E9" s="56"/>
      <c r="F9" s="81"/>
      <c r="G9" s="62"/>
      <c r="H9" s="62"/>
      <c r="I9" s="62"/>
      <c r="J9" s="81"/>
      <c r="K9" s="55"/>
      <c r="L9" s="55"/>
      <c r="M9" s="55"/>
      <c r="N9" s="55"/>
      <c r="O9" s="81" t="s">
        <v>136</v>
      </c>
      <c r="P9" s="81"/>
      <c r="Q9" s="81"/>
      <c r="R9" s="81"/>
      <c r="S9" s="62"/>
    </row>
    <row r="10" spans="1:19" ht="16.5" customHeight="1" x14ac:dyDescent="0.2">
      <c r="A10" s="48"/>
      <c r="B10" s="56"/>
      <c r="C10" s="56"/>
      <c r="D10" s="56"/>
      <c r="E10" s="56"/>
      <c r="F10" s="81"/>
      <c r="G10" s="81" t="s">
        <v>108</v>
      </c>
      <c r="H10" s="81"/>
      <c r="I10" s="81" t="s">
        <v>114</v>
      </c>
      <c r="J10" s="81"/>
      <c r="K10" s="55"/>
      <c r="L10" s="55"/>
      <c r="M10" s="55"/>
      <c r="N10" s="55"/>
      <c r="O10" s="81" t="s">
        <v>137</v>
      </c>
      <c r="P10" s="81"/>
      <c r="Q10" s="81" t="s">
        <v>111</v>
      </c>
      <c r="R10" s="81"/>
      <c r="S10" s="62"/>
    </row>
    <row r="11" spans="1:19" ht="16.5" customHeight="1" x14ac:dyDescent="0.2">
      <c r="A11" s="48"/>
      <c r="B11" s="56"/>
      <c r="C11" s="56"/>
      <c r="D11" s="56"/>
      <c r="E11" s="56"/>
      <c r="F11" s="81"/>
      <c r="G11" s="81" t="s">
        <v>113</v>
      </c>
      <c r="H11" s="81"/>
      <c r="I11" s="81" t="s">
        <v>138</v>
      </c>
      <c r="J11" s="81"/>
      <c r="K11" s="81" t="s">
        <v>115</v>
      </c>
      <c r="L11" s="81"/>
      <c r="M11" s="81"/>
      <c r="N11" s="81"/>
      <c r="O11" s="81" t="s">
        <v>139</v>
      </c>
      <c r="P11" s="81"/>
      <c r="Q11" s="81" t="s">
        <v>118</v>
      </c>
      <c r="R11" s="81"/>
      <c r="S11" s="81" t="s">
        <v>122</v>
      </c>
    </row>
    <row r="12" spans="1:19" ht="16.5" customHeight="1" x14ac:dyDescent="0.2">
      <c r="A12" s="48"/>
      <c r="B12" s="56"/>
      <c r="C12" s="56"/>
      <c r="D12" s="56"/>
      <c r="E12" s="56"/>
      <c r="F12" s="81"/>
      <c r="G12" s="81" t="s">
        <v>123</v>
      </c>
      <c r="H12" s="81"/>
      <c r="I12" s="81" t="s">
        <v>140</v>
      </c>
      <c r="J12" s="81"/>
      <c r="K12" s="81" t="s">
        <v>125</v>
      </c>
      <c r="L12" s="81"/>
      <c r="M12" s="81" t="s">
        <v>69</v>
      </c>
      <c r="N12" s="81"/>
      <c r="O12" s="81" t="s">
        <v>126</v>
      </c>
      <c r="P12" s="81"/>
      <c r="Q12" s="81" t="s">
        <v>128</v>
      </c>
      <c r="R12" s="81"/>
      <c r="S12" s="81" t="s">
        <v>132</v>
      </c>
    </row>
    <row r="13" spans="1:19" ht="16.5" customHeight="1" x14ac:dyDescent="0.2">
      <c r="B13" s="53"/>
      <c r="C13" s="53"/>
      <c r="D13" s="53"/>
      <c r="E13" s="125" t="s">
        <v>205</v>
      </c>
      <c r="F13" s="81"/>
      <c r="G13" s="85" t="s">
        <v>10</v>
      </c>
      <c r="H13" s="84"/>
      <c r="I13" s="85" t="s">
        <v>10</v>
      </c>
      <c r="J13" s="84"/>
      <c r="K13" s="85" t="s">
        <v>10</v>
      </c>
      <c r="L13" s="58"/>
      <c r="M13" s="85" t="s">
        <v>10</v>
      </c>
      <c r="N13" s="84"/>
      <c r="O13" s="85" t="s">
        <v>10</v>
      </c>
      <c r="P13" s="58"/>
      <c r="Q13" s="85" t="s">
        <v>10</v>
      </c>
      <c r="R13" s="58"/>
      <c r="S13" s="85" t="s">
        <v>10</v>
      </c>
    </row>
    <row r="14" spans="1:19" ht="16.5" customHeight="1" x14ac:dyDescent="0.2">
      <c r="B14" s="53"/>
      <c r="C14" s="53"/>
      <c r="D14" s="53"/>
      <c r="F14" s="58"/>
      <c r="G14" s="84"/>
      <c r="H14" s="84"/>
      <c r="I14" s="84"/>
      <c r="J14" s="84"/>
      <c r="K14" s="84"/>
      <c r="L14" s="58"/>
      <c r="M14" s="84"/>
      <c r="N14" s="84"/>
      <c r="O14" s="84"/>
      <c r="P14" s="58"/>
      <c r="Q14" s="84"/>
      <c r="R14" s="58"/>
      <c r="S14" s="84"/>
    </row>
    <row r="15" spans="1:19" ht="16.5" customHeight="1" x14ac:dyDescent="0.2">
      <c r="A15" s="48" t="s">
        <v>141</v>
      </c>
      <c r="B15" s="53"/>
      <c r="C15" s="53"/>
      <c r="D15" s="53"/>
      <c r="E15" s="53"/>
      <c r="F15" s="58"/>
      <c r="G15" s="133">
        <v>3825000000</v>
      </c>
      <c r="H15" s="58"/>
      <c r="I15" s="133">
        <v>2557841248</v>
      </c>
      <c r="J15" s="71"/>
      <c r="K15" s="133">
        <v>364266075</v>
      </c>
      <c r="L15" s="58"/>
      <c r="M15" s="133">
        <v>1038678523</v>
      </c>
      <c r="N15" s="58"/>
      <c r="O15" s="133">
        <v>1215375216</v>
      </c>
      <c r="P15" s="71"/>
      <c r="Q15" s="133">
        <v>4910471</v>
      </c>
      <c r="R15" s="58"/>
      <c r="S15" s="58">
        <f t="shared" ref="S15:S17" si="0">SUM(G15:Q15)</f>
        <v>9006071533</v>
      </c>
    </row>
    <row r="16" spans="1:19" ht="16.5" customHeight="1" x14ac:dyDescent="0.2">
      <c r="A16" s="52" t="s">
        <v>197</v>
      </c>
      <c r="B16" s="53"/>
      <c r="C16" s="53"/>
      <c r="D16" s="53"/>
      <c r="E16" s="152" t="s">
        <v>207</v>
      </c>
      <c r="F16" s="58"/>
      <c r="G16" s="133">
        <v>0</v>
      </c>
      <c r="H16" s="58"/>
      <c r="I16" s="133">
        <v>0</v>
      </c>
      <c r="J16" s="71"/>
      <c r="K16" s="133">
        <v>0</v>
      </c>
      <c r="L16" s="58"/>
      <c r="M16" s="133">
        <v>-736312500</v>
      </c>
      <c r="N16" s="58"/>
      <c r="O16" s="133">
        <v>0</v>
      </c>
      <c r="P16" s="71"/>
      <c r="Q16" s="133">
        <v>0</v>
      </c>
      <c r="R16" s="58"/>
      <c r="S16" s="58">
        <f t="shared" si="0"/>
        <v>-736312500</v>
      </c>
    </row>
    <row r="17" spans="1:19" ht="16.5" customHeight="1" x14ac:dyDescent="0.2">
      <c r="A17" s="52" t="s">
        <v>91</v>
      </c>
      <c r="B17" s="53"/>
      <c r="C17" s="53"/>
      <c r="D17" s="53"/>
      <c r="E17" s="73"/>
      <c r="F17" s="58"/>
      <c r="G17" s="134">
        <v>0</v>
      </c>
      <c r="H17" s="58"/>
      <c r="I17" s="134">
        <v>0</v>
      </c>
      <c r="J17" s="71"/>
      <c r="K17" s="134">
        <v>0</v>
      </c>
      <c r="L17" s="58"/>
      <c r="M17" s="134">
        <v>549986020</v>
      </c>
      <c r="N17" s="58"/>
      <c r="O17" s="134">
        <v>0</v>
      </c>
      <c r="P17" s="71"/>
      <c r="Q17" s="134">
        <v>0</v>
      </c>
      <c r="R17" s="58"/>
      <c r="S17" s="82">
        <f t="shared" si="0"/>
        <v>549986020</v>
      </c>
    </row>
    <row r="18" spans="1:19" ht="16.5" customHeight="1" x14ac:dyDescent="0.2">
      <c r="B18" s="53"/>
      <c r="C18" s="53"/>
      <c r="D18" s="53"/>
      <c r="E18" s="73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</row>
    <row r="19" spans="1:19" ht="16.5" customHeight="1" thickBot="1" x14ac:dyDescent="0.25">
      <c r="A19" s="141" t="s">
        <v>225</v>
      </c>
      <c r="B19" s="53"/>
      <c r="C19" s="53"/>
      <c r="D19" s="53"/>
      <c r="E19" s="53"/>
      <c r="F19" s="58"/>
      <c r="G19" s="83">
        <f>SUM(G15:G17)</f>
        <v>3825000000</v>
      </c>
      <c r="H19" s="58"/>
      <c r="I19" s="83">
        <f>SUM(I15:I17)</f>
        <v>2557841248</v>
      </c>
      <c r="J19" s="58"/>
      <c r="K19" s="83">
        <f>SUM(K15:K17)</f>
        <v>364266075</v>
      </c>
      <c r="L19" s="58"/>
      <c r="M19" s="83">
        <f>SUM(M15:M17)</f>
        <v>852352043</v>
      </c>
      <c r="N19" s="58"/>
      <c r="O19" s="83">
        <f>SUM(O15:O17)</f>
        <v>1215375216</v>
      </c>
      <c r="P19" s="58"/>
      <c r="Q19" s="83">
        <f>SUM(Q15:Q17)</f>
        <v>4910471</v>
      </c>
      <c r="R19" s="58"/>
      <c r="S19" s="83">
        <f>SUM(S15:S17)</f>
        <v>8819745053</v>
      </c>
    </row>
    <row r="20" spans="1:19" ht="16.5" customHeight="1" thickTop="1" x14ac:dyDescent="0.2">
      <c r="A20" s="48"/>
      <c r="B20" s="53"/>
      <c r="C20" s="53"/>
      <c r="D20" s="53"/>
      <c r="E20" s="53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ht="16.5" customHeight="1" x14ac:dyDescent="0.2">
      <c r="A21" s="48"/>
      <c r="B21" s="53"/>
      <c r="C21" s="53"/>
      <c r="D21" s="53"/>
      <c r="E21" s="53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16.5" customHeight="1" x14ac:dyDescent="0.2">
      <c r="A22" s="48" t="s">
        <v>171</v>
      </c>
      <c r="B22" s="53"/>
      <c r="C22" s="53"/>
      <c r="D22" s="53"/>
      <c r="E22" s="53"/>
      <c r="F22" s="58"/>
      <c r="G22" s="58">
        <v>3825000000</v>
      </c>
      <c r="H22" s="58"/>
      <c r="I22" s="58">
        <v>2557841248</v>
      </c>
      <c r="J22" s="71"/>
      <c r="K22" s="58">
        <v>382500000</v>
      </c>
      <c r="L22" s="58"/>
      <c r="M22" s="58">
        <v>766667571</v>
      </c>
      <c r="N22" s="58"/>
      <c r="O22" s="58">
        <v>1211111990</v>
      </c>
      <c r="P22" s="71"/>
      <c r="Q22" s="58">
        <v>4910471</v>
      </c>
      <c r="R22" s="58"/>
      <c r="S22" s="58">
        <f t="shared" ref="S22:S23" si="1">SUM(G22:Q22)</f>
        <v>8748031280</v>
      </c>
    </row>
    <row r="23" spans="1:19" ht="16.5" customHeight="1" x14ac:dyDescent="0.2">
      <c r="A23" s="52" t="s">
        <v>197</v>
      </c>
      <c r="B23" s="53"/>
      <c r="C23" s="53"/>
      <c r="D23" s="53"/>
      <c r="E23" s="152" t="s">
        <v>207</v>
      </c>
      <c r="F23" s="58"/>
      <c r="G23" s="58">
        <v>0</v>
      </c>
      <c r="H23" s="58"/>
      <c r="I23" s="58">
        <v>0</v>
      </c>
      <c r="J23" s="71"/>
      <c r="K23" s="58">
        <v>0</v>
      </c>
      <c r="L23" s="58"/>
      <c r="M23" s="58">
        <v>-736312500</v>
      </c>
      <c r="N23" s="58"/>
      <c r="O23" s="58">
        <v>0</v>
      </c>
      <c r="P23" s="71"/>
      <c r="Q23" s="58">
        <v>0</v>
      </c>
      <c r="R23" s="58"/>
      <c r="S23" s="58">
        <f t="shared" si="1"/>
        <v>-736312500</v>
      </c>
    </row>
    <row r="24" spans="1:19" ht="16.5" customHeight="1" x14ac:dyDescent="0.2">
      <c r="A24" s="52" t="s">
        <v>94</v>
      </c>
      <c r="B24" s="53"/>
      <c r="C24" s="53"/>
      <c r="D24" s="53"/>
      <c r="E24" s="152"/>
      <c r="F24" s="58"/>
      <c r="G24" s="58"/>
      <c r="H24" s="58"/>
      <c r="I24" s="58"/>
      <c r="J24" s="71"/>
      <c r="K24" s="58"/>
      <c r="L24" s="58"/>
      <c r="M24" s="58"/>
      <c r="N24" s="58"/>
      <c r="O24" s="58"/>
      <c r="P24" s="71"/>
      <c r="Q24" s="58"/>
      <c r="R24" s="58"/>
      <c r="S24" s="58"/>
    </row>
    <row r="25" spans="1:19" ht="16.5" customHeight="1" x14ac:dyDescent="0.2">
      <c r="B25" s="52" t="s">
        <v>134</v>
      </c>
      <c r="C25" s="53"/>
      <c r="D25" s="53"/>
      <c r="E25" s="53"/>
      <c r="F25" s="58"/>
      <c r="G25" s="61">
        <v>0</v>
      </c>
      <c r="H25" s="58"/>
      <c r="I25" s="61">
        <v>0</v>
      </c>
      <c r="J25" s="71"/>
      <c r="K25" s="61">
        <v>0</v>
      </c>
      <c r="L25" s="58"/>
      <c r="M25" s="61">
        <v>1059802184</v>
      </c>
      <c r="N25" s="58"/>
      <c r="O25" s="61">
        <v>0</v>
      </c>
      <c r="P25" s="71"/>
      <c r="Q25" s="61">
        <v>-5787251</v>
      </c>
      <c r="R25" s="58"/>
      <c r="S25" s="61">
        <f t="shared" ref="S25" si="2">SUM(G25:Q25)</f>
        <v>1054014933</v>
      </c>
    </row>
    <row r="26" spans="1:19" ht="16.5" customHeight="1" x14ac:dyDescent="0.2">
      <c r="B26" s="53"/>
      <c r="C26" s="53"/>
      <c r="D26" s="53"/>
      <c r="E26" s="53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 ht="16.5" customHeight="1" thickBot="1" x14ac:dyDescent="0.25">
      <c r="A27" s="141" t="s">
        <v>226</v>
      </c>
      <c r="B27" s="53"/>
      <c r="C27" s="53"/>
      <c r="D27" s="53"/>
      <c r="E27" s="53"/>
      <c r="F27" s="58"/>
      <c r="G27" s="83">
        <f>SUM(G22:G25)</f>
        <v>3825000000</v>
      </c>
      <c r="H27" s="58"/>
      <c r="I27" s="83">
        <f>SUM(I22:I25)</f>
        <v>2557841248</v>
      </c>
      <c r="J27" s="58"/>
      <c r="K27" s="83">
        <f>SUM(K22:K25)</f>
        <v>382500000</v>
      </c>
      <c r="L27" s="58"/>
      <c r="M27" s="83">
        <f>SUM(M22:M25)</f>
        <v>1090157255</v>
      </c>
      <c r="N27" s="58"/>
      <c r="O27" s="83">
        <f>SUM(O22:O25)</f>
        <v>1211111990</v>
      </c>
      <c r="P27" s="58"/>
      <c r="Q27" s="83">
        <f>SUM(Q22:Q25)</f>
        <v>-876780</v>
      </c>
      <c r="R27" s="58"/>
      <c r="S27" s="83">
        <f>SUM(S22:S25)</f>
        <v>9065733713</v>
      </c>
    </row>
    <row r="28" spans="1:19" ht="16.5" customHeight="1" thickTop="1" x14ac:dyDescent="0.2">
      <c r="A28" s="48"/>
      <c r="B28" s="53"/>
      <c r="C28" s="53"/>
      <c r="D28" s="53"/>
      <c r="E28" s="53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 ht="16.5" customHeight="1" x14ac:dyDescent="0.2">
      <c r="A29" s="48"/>
      <c r="B29" s="53"/>
      <c r="C29" s="53"/>
      <c r="D29" s="53"/>
      <c r="E29" s="53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</row>
    <row r="30" spans="1:19" ht="16.5" customHeight="1" x14ac:dyDescent="0.2">
      <c r="A30" s="48"/>
      <c r="B30" s="53"/>
      <c r="C30" s="53"/>
      <c r="D30" s="53"/>
      <c r="E30" s="53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</row>
    <row r="31" spans="1:19" ht="16.5" customHeight="1" x14ac:dyDescent="0.2">
      <c r="A31" s="48"/>
      <c r="B31" s="53"/>
      <c r="C31" s="53"/>
      <c r="D31" s="53"/>
      <c r="E31" s="53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</row>
    <row r="32" spans="1:19" ht="7.5" customHeight="1" x14ac:dyDescent="0.2">
      <c r="A32" s="48"/>
      <c r="B32" s="53"/>
      <c r="C32" s="53"/>
      <c r="D32" s="53"/>
      <c r="E32" s="53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</row>
    <row r="33" spans="1:19" ht="21.95" customHeight="1" x14ac:dyDescent="0.2">
      <c r="A33" s="59" t="s">
        <v>35</v>
      </c>
      <c r="B33" s="60"/>
      <c r="C33" s="60"/>
      <c r="D33" s="60"/>
      <c r="E33" s="60"/>
      <c r="F33" s="82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86"/>
    </row>
  </sheetData>
  <mergeCells count="5">
    <mergeCell ref="A1:S1"/>
    <mergeCell ref="G6:S6"/>
    <mergeCell ref="O7:Q7"/>
    <mergeCell ref="K8:M8"/>
    <mergeCell ref="O8:Q8"/>
  </mergeCells>
  <pageMargins left="0.5" right="0.5" top="0.5" bottom="0.6" header="0.49" footer="0.4"/>
  <pageSetup paperSize="9" firstPageNumber="10" orientation="landscape" useFirstPageNumber="1" horizontalDpi="1200" verticalDpi="1200" r:id="rId1"/>
  <headerFooter>
    <oddFooter>&amp;R&amp;"Arial,Regular"&amp;9   &amp;P</oddFooter>
  </headerFooter>
  <ignoredErrors>
    <ignoredError sqref="E16:E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4BBC5-5159-4C22-A1C5-92F0573DDBB5}">
  <dimension ref="A1:N111"/>
  <sheetViews>
    <sheetView zoomScaleNormal="100" zoomScaleSheetLayoutView="100" workbookViewId="0">
      <selection activeCell="Q17" sqref="Q17"/>
    </sheetView>
  </sheetViews>
  <sheetFormatPr defaultColWidth="12.625" defaultRowHeight="16.5" customHeight="1" x14ac:dyDescent="0.2"/>
  <cols>
    <col min="1" max="4" width="1.125" style="52" customWidth="1"/>
    <col min="5" max="5" width="34.375" style="52" customWidth="1"/>
    <col min="6" max="6" width="4.75" style="52" customWidth="1"/>
    <col min="7" max="7" width="0.625" style="52" customWidth="1"/>
    <col min="8" max="8" width="11.875" style="52" customWidth="1"/>
    <col min="9" max="9" width="0.625" style="52" customWidth="1"/>
    <col min="10" max="10" width="11.625" style="52" customWidth="1"/>
    <col min="11" max="11" width="0.625" style="52" customWidth="1"/>
    <col min="12" max="12" width="11.625" style="52" customWidth="1"/>
    <col min="13" max="13" width="0.625" style="52" customWidth="1"/>
    <col min="14" max="14" width="11.625" style="52" customWidth="1"/>
    <col min="15" max="16384" width="12.625" style="52"/>
  </cols>
  <sheetData>
    <row r="1" spans="1:14" ht="16.5" customHeight="1" x14ac:dyDescent="0.2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 ht="16.5" customHeight="1" x14ac:dyDescent="0.2">
      <c r="A2" s="48" t="s">
        <v>142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ht="16.5" customHeight="1" x14ac:dyDescent="0.2">
      <c r="A3" s="50" t="s">
        <v>224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ht="16.5" customHeight="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16.5" customHeight="1" x14ac:dyDescent="0.2">
      <c r="A5" s="51"/>
      <c r="B5" s="51"/>
      <c r="C5" s="51"/>
      <c r="D5" s="51"/>
      <c r="E5" s="51"/>
      <c r="F5" s="51"/>
      <c r="G5" s="51"/>
      <c r="H5" s="63"/>
      <c r="I5" s="51"/>
      <c r="J5" s="63"/>
      <c r="K5" s="51"/>
      <c r="L5" s="63"/>
      <c r="M5" s="51"/>
      <c r="N5" s="63"/>
    </row>
    <row r="6" spans="1:14" ht="16.5" customHeight="1" x14ac:dyDescent="0.2">
      <c r="A6" s="51"/>
      <c r="B6" s="51"/>
      <c r="C6" s="51"/>
      <c r="D6" s="51"/>
      <c r="E6" s="51"/>
      <c r="F6" s="51"/>
      <c r="G6" s="51"/>
      <c r="H6" s="162" t="s">
        <v>2</v>
      </c>
      <c r="I6" s="163"/>
      <c r="J6" s="163"/>
      <c r="K6" s="65"/>
      <c r="L6" s="164" t="s">
        <v>3</v>
      </c>
      <c r="M6" s="163"/>
      <c r="N6" s="163"/>
    </row>
    <row r="7" spans="1:14" ht="16.5" customHeight="1" x14ac:dyDescent="0.2">
      <c r="A7" s="66"/>
      <c r="C7" s="53"/>
      <c r="D7" s="53"/>
      <c r="E7" s="53"/>
      <c r="F7" s="64"/>
      <c r="G7" s="64"/>
      <c r="H7" s="165" t="s">
        <v>4</v>
      </c>
      <c r="I7" s="166"/>
      <c r="J7" s="166"/>
      <c r="K7" s="54"/>
      <c r="L7" s="167" t="s">
        <v>4</v>
      </c>
      <c r="M7" s="166"/>
      <c r="N7" s="166"/>
    </row>
    <row r="8" spans="1:14" ht="16.5" customHeight="1" x14ac:dyDescent="0.2">
      <c r="A8" s="66"/>
      <c r="C8" s="53"/>
      <c r="D8" s="53"/>
      <c r="E8" s="53"/>
      <c r="F8" s="64"/>
      <c r="G8" s="64"/>
      <c r="H8" s="145" t="s">
        <v>222</v>
      </c>
      <c r="I8" s="55"/>
      <c r="J8" s="145" t="s">
        <v>222</v>
      </c>
      <c r="K8" s="55"/>
      <c r="L8" s="145" t="s">
        <v>222</v>
      </c>
      <c r="M8" s="55"/>
      <c r="N8" s="145" t="s">
        <v>222</v>
      </c>
    </row>
    <row r="9" spans="1:14" ht="16.5" customHeight="1" x14ac:dyDescent="0.2">
      <c r="A9" s="66"/>
      <c r="C9" s="53"/>
      <c r="D9" s="53"/>
      <c r="E9" s="53"/>
      <c r="F9" s="56"/>
      <c r="G9" s="67"/>
      <c r="H9" s="15" t="s">
        <v>170</v>
      </c>
      <c r="I9" s="9"/>
      <c r="J9" s="15" t="s">
        <v>8</v>
      </c>
      <c r="K9" s="9"/>
      <c r="L9" s="15" t="s">
        <v>170</v>
      </c>
      <c r="M9" s="9"/>
      <c r="N9" s="15" t="s">
        <v>8</v>
      </c>
    </row>
    <row r="10" spans="1:14" ht="16.5" customHeight="1" x14ac:dyDescent="0.2">
      <c r="A10" s="66"/>
      <c r="C10" s="53"/>
      <c r="D10" s="53"/>
      <c r="E10" s="53"/>
      <c r="F10" s="68" t="s">
        <v>9</v>
      </c>
      <c r="G10" s="67"/>
      <c r="H10" s="57" t="s">
        <v>10</v>
      </c>
      <c r="I10" s="55"/>
      <c r="J10" s="57" t="s">
        <v>10</v>
      </c>
      <c r="K10" s="69"/>
      <c r="L10" s="57" t="s">
        <v>10</v>
      </c>
      <c r="M10" s="55"/>
      <c r="N10" s="57" t="s">
        <v>10</v>
      </c>
    </row>
    <row r="11" spans="1:14" ht="16.5" customHeight="1" x14ac:dyDescent="0.2">
      <c r="A11" s="66"/>
      <c r="C11" s="53"/>
      <c r="D11" s="53"/>
      <c r="E11" s="53"/>
      <c r="F11" s="70"/>
      <c r="G11" s="53"/>
      <c r="H11" s="58"/>
      <c r="I11" s="58"/>
      <c r="J11" s="58"/>
      <c r="K11" s="58"/>
      <c r="L11" s="58"/>
      <c r="M11" s="58"/>
      <c r="N11" s="58"/>
    </row>
    <row r="12" spans="1:14" ht="16.5" customHeight="1" x14ac:dyDescent="0.2">
      <c r="A12" s="48" t="s">
        <v>143</v>
      </c>
      <c r="C12" s="53"/>
      <c r="D12" s="53"/>
      <c r="E12" s="53"/>
      <c r="F12" s="70"/>
      <c r="G12" s="53"/>
      <c r="H12" s="58"/>
      <c r="I12" s="71"/>
      <c r="J12" s="58"/>
      <c r="K12" s="71"/>
      <c r="L12" s="58"/>
      <c r="M12" s="71"/>
      <c r="N12" s="58"/>
    </row>
    <row r="13" spans="1:14" ht="16.5" customHeight="1" x14ac:dyDescent="0.2">
      <c r="A13" s="52" t="s">
        <v>144</v>
      </c>
      <c r="C13" s="53"/>
      <c r="D13" s="53"/>
      <c r="E13" s="53"/>
      <c r="F13" s="72"/>
      <c r="G13" s="53"/>
      <c r="H13" s="69">
        <v>934524387</v>
      </c>
      <c r="I13" s="69"/>
      <c r="J13" s="142">
        <v>905035326</v>
      </c>
      <c r="K13" s="69"/>
      <c r="L13" s="69">
        <v>1058180649</v>
      </c>
      <c r="M13" s="69"/>
      <c r="N13" s="142">
        <v>561020713</v>
      </c>
    </row>
    <row r="14" spans="1:14" ht="16.5" customHeight="1" x14ac:dyDescent="0.2">
      <c r="A14" s="52" t="s">
        <v>145</v>
      </c>
      <c r="C14" s="53"/>
      <c r="D14" s="53"/>
      <c r="E14" s="53"/>
      <c r="F14" s="53"/>
      <c r="G14" s="53"/>
      <c r="H14" s="58"/>
      <c r="I14" s="58"/>
      <c r="J14" s="58"/>
      <c r="K14" s="58"/>
      <c r="L14" s="58"/>
      <c r="M14" s="58"/>
      <c r="N14" s="58"/>
    </row>
    <row r="15" spans="1:14" ht="16.5" customHeight="1" x14ac:dyDescent="0.2">
      <c r="A15" s="66"/>
      <c r="B15" s="66" t="s">
        <v>204</v>
      </c>
      <c r="C15" s="66"/>
      <c r="D15" s="53"/>
      <c r="E15" s="53"/>
      <c r="F15" s="72">
        <v>7</v>
      </c>
      <c r="G15" s="53"/>
      <c r="H15" s="69">
        <v>24972659</v>
      </c>
      <c r="I15" s="73"/>
      <c r="J15" s="142">
        <v>201205</v>
      </c>
      <c r="K15" s="73"/>
      <c r="L15" s="69">
        <v>20789714</v>
      </c>
      <c r="M15" s="74"/>
      <c r="N15" s="142">
        <v>195960</v>
      </c>
    </row>
    <row r="16" spans="1:14" ht="16.5" customHeight="1" x14ac:dyDescent="0.2">
      <c r="A16" s="66"/>
      <c r="B16" s="66" t="s">
        <v>146</v>
      </c>
      <c r="C16" s="66"/>
      <c r="D16" s="53"/>
      <c r="E16" s="53"/>
      <c r="F16" s="72">
        <v>11</v>
      </c>
      <c r="G16" s="53"/>
      <c r="H16" s="69">
        <v>388627485</v>
      </c>
      <c r="I16" s="73"/>
      <c r="J16" s="142">
        <v>333188534</v>
      </c>
      <c r="K16" s="73"/>
      <c r="L16" s="69">
        <v>159412926</v>
      </c>
      <c r="M16" s="74"/>
      <c r="N16" s="142">
        <v>153154577</v>
      </c>
    </row>
    <row r="17" spans="1:14" ht="16.5" customHeight="1" x14ac:dyDescent="0.2">
      <c r="A17" s="66"/>
      <c r="B17" s="66" t="s">
        <v>147</v>
      </c>
      <c r="C17" s="66"/>
      <c r="D17" s="53"/>
      <c r="E17" s="53"/>
      <c r="F17" s="75"/>
      <c r="G17" s="53"/>
      <c r="H17" s="58">
        <v>37902176</v>
      </c>
      <c r="I17" s="58"/>
      <c r="J17" s="127">
        <v>37252494</v>
      </c>
      <c r="K17" s="58"/>
      <c r="L17" s="58">
        <v>36135963</v>
      </c>
      <c r="M17" s="58"/>
      <c r="N17" s="127">
        <v>36093081</v>
      </c>
    </row>
    <row r="18" spans="1:14" ht="16.5" customHeight="1" x14ac:dyDescent="0.2">
      <c r="A18" s="66"/>
      <c r="B18" s="66" t="s">
        <v>228</v>
      </c>
      <c r="C18" s="66"/>
      <c r="D18" s="53"/>
      <c r="E18" s="53"/>
      <c r="F18" s="75"/>
      <c r="G18" s="53"/>
    </row>
    <row r="19" spans="1:14" ht="16.5" customHeight="1" x14ac:dyDescent="0.2">
      <c r="A19" s="66"/>
      <c r="B19" s="66"/>
      <c r="C19" s="66" t="s">
        <v>214</v>
      </c>
      <c r="D19" s="53"/>
      <c r="E19" s="53"/>
      <c r="F19" s="75"/>
      <c r="G19" s="53"/>
      <c r="H19" s="58">
        <v>2754666</v>
      </c>
      <c r="I19" s="58"/>
      <c r="J19" s="127">
        <v>29681200</v>
      </c>
      <c r="K19" s="58"/>
      <c r="L19" s="58">
        <v>0</v>
      </c>
      <c r="M19" s="58"/>
      <c r="N19" s="127">
        <v>0</v>
      </c>
    </row>
    <row r="20" spans="1:14" ht="16.5" customHeight="1" x14ac:dyDescent="0.2">
      <c r="A20" s="66"/>
      <c r="B20" s="66" t="s">
        <v>148</v>
      </c>
      <c r="C20" s="66"/>
      <c r="D20" s="53"/>
      <c r="E20" s="53"/>
      <c r="F20" s="72"/>
      <c r="G20" s="53"/>
      <c r="H20" s="69"/>
      <c r="I20" s="73"/>
      <c r="J20" s="69"/>
      <c r="K20" s="73"/>
      <c r="L20" s="69"/>
      <c r="M20" s="74"/>
      <c r="N20" s="69"/>
    </row>
    <row r="21" spans="1:14" ht="16.5" customHeight="1" x14ac:dyDescent="0.2">
      <c r="A21" s="66"/>
      <c r="B21" s="66"/>
      <c r="C21" s="66" t="s">
        <v>149</v>
      </c>
      <c r="D21" s="53"/>
      <c r="E21" s="53"/>
      <c r="F21" s="72">
        <v>6</v>
      </c>
      <c r="G21" s="53"/>
      <c r="H21" s="69">
        <v>39493115</v>
      </c>
      <c r="I21" s="73"/>
      <c r="J21" s="142">
        <v>54222437</v>
      </c>
      <c r="K21" s="73"/>
      <c r="L21" s="69">
        <v>0</v>
      </c>
      <c r="M21" s="74"/>
      <c r="N21" s="142">
        <v>0</v>
      </c>
    </row>
    <row r="22" spans="1:14" ht="16.5" customHeight="1" x14ac:dyDescent="0.2">
      <c r="A22" s="66"/>
      <c r="B22" s="66" t="s">
        <v>229</v>
      </c>
      <c r="C22" s="66"/>
      <c r="D22" s="53"/>
      <c r="E22" s="53"/>
      <c r="F22" s="72"/>
      <c r="G22" s="53"/>
      <c r="H22" s="69">
        <v>189837380</v>
      </c>
      <c r="I22" s="73"/>
      <c r="J22" s="142">
        <v>184061909</v>
      </c>
      <c r="K22" s="73"/>
      <c r="L22" s="69">
        <v>0</v>
      </c>
      <c r="M22" s="74"/>
      <c r="N22" s="142">
        <v>0</v>
      </c>
    </row>
    <row r="23" spans="1:14" ht="16.5" customHeight="1" x14ac:dyDescent="0.2">
      <c r="A23" s="66"/>
      <c r="B23" s="66" t="s">
        <v>195</v>
      </c>
      <c r="C23" s="66"/>
      <c r="D23" s="53"/>
      <c r="E23" s="53"/>
      <c r="F23" s="72">
        <v>8</v>
      </c>
      <c r="G23" s="53"/>
      <c r="H23" s="69">
        <v>-802748</v>
      </c>
      <c r="I23" s="73"/>
      <c r="J23" s="69">
        <v>0</v>
      </c>
      <c r="K23" s="73"/>
      <c r="L23" s="69">
        <v>0</v>
      </c>
      <c r="M23" s="74"/>
      <c r="N23" s="69">
        <v>0</v>
      </c>
    </row>
    <row r="24" spans="1:14" ht="16.5" customHeight="1" x14ac:dyDescent="0.2">
      <c r="A24" s="66"/>
      <c r="B24" s="66" t="s">
        <v>216</v>
      </c>
      <c r="C24" s="66"/>
      <c r="D24" s="53"/>
      <c r="E24" s="53"/>
      <c r="F24" s="72"/>
      <c r="G24" s="53"/>
      <c r="H24" s="69">
        <v>289990</v>
      </c>
      <c r="I24" s="73"/>
      <c r="J24" s="69">
        <v>0</v>
      </c>
      <c r="K24" s="73"/>
      <c r="L24" s="69">
        <v>289990</v>
      </c>
      <c r="M24" s="74"/>
      <c r="N24" s="69">
        <v>0</v>
      </c>
    </row>
    <row r="25" spans="1:14" ht="16.5" customHeight="1" x14ac:dyDescent="0.2">
      <c r="A25" s="66"/>
      <c r="B25" s="66" t="s">
        <v>54</v>
      </c>
      <c r="C25" s="66"/>
      <c r="D25" s="53"/>
      <c r="E25" s="53"/>
      <c r="F25" s="72"/>
      <c r="G25" s="53"/>
      <c r="H25" s="69">
        <v>5077982</v>
      </c>
      <c r="I25" s="73"/>
      <c r="J25" s="142">
        <v>2914107</v>
      </c>
      <c r="K25" s="73"/>
      <c r="L25" s="69">
        <v>5077982</v>
      </c>
      <c r="M25" s="74"/>
      <c r="N25" s="142">
        <v>2914107</v>
      </c>
    </row>
    <row r="26" spans="1:14" ht="16.5" customHeight="1" x14ac:dyDescent="0.2">
      <c r="A26" s="66"/>
      <c r="B26" s="66" t="s">
        <v>150</v>
      </c>
      <c r="C26" s="66"/>
      <c r="D26" s="53"/>
      <c r="E26" s="53"/>
      <c r="F26" s="72"/>
      <c r="G26" s="53"/>
      <c r="H26" s="69">
        <v>-18833512</v>
      </c>
      <c r="I26" s="73"/>
      <c r="J26" s="142">
        <v>-15384641</v>
      </c>
      <c r="K26" s="73"/>
      <c r="L26" s="69">
        <v>-221444876</v>
      </c>
      <c r="M26" s="74"/>
      <c r="N26" s="142">
        <v>-190272602</v>
      </c>
    </row>
    <row r="27" spans="1:14" ht="16.5" customHeight="1" x14ac:dyDescent="0.2">
      <c r="A27" s="66"/>
      <c r="B27" s="66" t="s">
        <v>151</v>
      </c>
      <c r="C27" s="66"/>
      <c r="D27" s="53"/>
      <c r="E27" s="53"/>
      <c r="F27" s="72"/>
      <c r="G27" s="53"/>
      <c r="H27" s="69">
        <v>-49746753</v>
      </c>
      <c r="I27" s="73"/>
      <c r="J27" s="142">
        <v>-57513005</v>
      </c>
      <c r="K27" s="73"/>
      <c r="L27" s="69">
        <v>-1020623589</v>
      </c>
      <c r="M27" s="74"/>
      <c r="N27" s="142">
        <v>-474595987</v>
      </c>
    </row>
    <row r="28" spans="1:14" ht="16.5" customHeight="1" x14ac:dyDescent="0.2">
      <c r="A28" s="66"/>
      <c r="B28" s="66" t="s">
        <v>83</v>
      </c>
      <c r="C28" s="66"/>
      <c r="D28" s="53"/>
      <c r="E28" s="53"/>
      <c r="F28" s="72"/>
      <c r="G28" s="53"/>
      <c r="H28" s="69">
        <v>415008981</v>
      </c>
      <c r="I28" s="73"/>
      <c r="J28" s="142">
        <v>397506554</v>
      </c>
      <c r="K28" s="73"/>
      <c r="L28" s="69">
        <v>445514345</v>
      </c>
      <c r="M28" s="74"/>
      <c r="N28" s="142">
        <v>412945942</v>
      </c>
    </row>
    <row r="29" spans="1:14" ht="16.5" customHeight="1" x14ac:dyDescent="0.2">
      <c r="A29" s="66"/>
      <c r="B29" s="66" t="s">
        <v>182</v>
      </c>
      <c r="C29" s="66"/>
      <c r="D29" s="53"/>
      <c r="E29" s="53"/>
      <c r="F29" s="72"/>
      <c r="G29" s="53"/>
      <c r="H29" s="58"/>
      <c r="I29" s="71"/>
      <c r="J29" s="58"/>
      <c r="K29" s="71"/>
      <c r="L29" s="58"/>
      <c r="M29" s="71"/>
      <c r="N29" s="58"/>
    </row>
    <row r="30" spans="1:14" ht="16.5" customHeight="1" x14ac:dyDescent="0.2">
      <c r="A30" s="66"/>
      <c r="B30" s="66"/>
      <c r="C30" s="66" t="s">
        <v>84</v>
      </c>
      <c r="D30" s="53"/>
      <c r="E30" s="53"/>
      <c r="F30" s="72" t="s">
        <v>180</v>
      </c>
      <c r="G30" s="53"/>
      <c r="H30" s="76">
        <v>-759103603</v>
      </c>
      <c r="I30" s="73"/>
      <c r="J30" s="143">
        <v>-870877654</v>
      </c>
      <c r="K30" s="73"/>
      <c r="L30" s="76">
        <v>0</v>
      </c>
      <c r="M30" s="74"/>
      <c r="N30" s="143">
        <v>0</v>
      </c>
    </row>
    <row r="31" spans="1:14" ht="16.5" customHeight="1" x14ac:dyDescent="0.2">
      <c r="A31" s="66"/>
      <c r="C31" s="53"/>
      <c r="D31" s="53"/>
      <c r="E31" s="53"/>
      <c r="F31" s="72"/>
      <c r="G31" s="53"/>
      <c r="H31" s="58"/>
      <c r="I31" s="58"/>
      <c r="J31" s="58"/>
      <c r="K31" s="58"/>
      <c r="L31" s="58"/>
      <c r="M31" s="58"/>
      <c r="N31" s="58"/>
    </row>
    <row r="32" spans="1:14" ht="16.5" customHeight="1" x14ac:dyDescent="0.2">
      <c r="A32" s="66"/>
      <c r="C32" s="77"/>
      <c r="D32" s="53"/>
      <c r="E32" s="53"/>
      <c r="F32" s="70"/>
      <c r="G32" s="53"/>
      <c r="H32" s="58">
        <f>SUM(H13:H30)</f>
        <v>1210002205</v>
      </c>
      <c r="I32" s="71"/>
      <c r="J32" s="58">
        <f>SUM(J13:J30)</f>
        <v>1000288466</v>
      </c>
      <c r="K32" s="71"/>
      <c r="L32" s="58">
        <f>SUM(L13:L30)</f>
        <v>483333104</v>
      </c>
      <c r="M32" s="71"/>
      <c r="N32" s="58">
        <f>SUM(N13:N30)</f>
        <v>501455791</v>
      </c>
    </row>
    <row r="33" spans="1:14" ht="16.5" customHeight="1" x14ac:dyDescent="0.2">
      <c r="A33" s="66" t="s">
        <v>152</v>
      </c>
      <c r="B33" s="77"/>
      <c r="C33" s="53"/>
      <c r="D33" s="53"/>
      <c r="E33" s="53"/>
      <c r="F33" s="72"/>
      <c r="G33" s="53"/>
      <c r="H33" s="58"/>
      <c r="I33" s="58"/>
      <c r="J33" s="58"/>
      <c r="K33" s="58"/>
      <c r="L33" s="58"/>
      <c r="M33" s="58"/>
      <c r="N33" s="58"/>
    </row>
    <row r="34" spans="1:14" ht="16.5" customHeight="1" x14ac:dyDescent="0.2">
      <c r="A34" s="66"/>
      <c r="B34" s="52" t="s">
        <v>153</v>
      </c>
      <c r="C34" s="77"/>
      <c r="D34" s="53"/>
      <c r="E34" s="53"/>
      <c r="F34" s="72"/>
      <c r="G34" s="53"/>
      <c r="H34" s="69">
        <v>-67219977</v>
      </c>
      <c r="I34" s="73"/>
      <c r="J34" s="142">
        <v>7329903</v>
      </c>
      <c r="K34" s="73"/>
      <c r="L34" s="69">
        <v>-47535429</v>
      </c>
      <c r="M34" s="74"/>
      <c r="N34" s="142">
        <v>14988723</v>
      </c>
    </row>
    <row r="35" spans="1:14" ht="16.5" customHeight="1" x14ac:dyDescent="0.2">
      <c r="A35" s="66"/>
      <c r="B35" s="52" t="s">
        <v>17</v>
      </c>
      <c r="C35" s="77"/>
      <c r="D35" s="53"/>
      <c r="E35" s="53"/>
      <c r="F35" s="72"/>
      <c r="G35" s="53"/>
      <c r="H35" s="69">
        <v>-37013276</v>
      </c>
      <c r="I35" s="73"/>
      <c r="J35" s="142">
        <v>-53601557</v>
      </c>
      <c r="K35" s="73"/>
      <c r="L35" s="69">
        <v>-2940192</v>
      </c>
      <c r="M35" s="74"/>
      <c r="N35" s="142">
        <v>16490011</v>
      </c>
    </row>
    <row r="36" spans="1:14" ht="16.5" customHeight="1" x14ac:dyDescent="0.2">
      <c r="A36" s="66"/>
      <c r="B36" s="52" t="s">
        <v>154</v>
      </c>
      <c r="C36" s="77"/>
      <c r="D36" s="53"/>
      <c r="E36" s="53"/>
      <c r="F36" s="72"/>
      <c r="G36" s="53"/>
      <c r="H36" s="69">
        <v>399632</v>
      </c>
      <c r="I36" s="73"/>
      <c r="J36" s="142">
        <v>356136</v>
      </c>
      <c r="K36" s="73"/>
      <c r="L36" s="69">
        <v>0</v>
      </c>
      <c r="M36" s="74"/>
      <c r="N36" s="142">
        <v>0</v>
      </c>
    </row>
    <row r="37" spans="1:14" ht="16.5" customHeight="1" x14ac:dyDescent="0.2">
      <c r="A37" s="66"/>
      <c r="B37" s="52" t="s">
        <v>31</v>
      </c>
      <c r="C37" s="77"/>
      <c r="D37" s="53"/>
      <c r="E37" s="53"/>
      <c r="F37" s="72"/>
      <c r="G37" s="53"/>
      <c r="H37" s="69">
        <v>-4541922</v>
      </c>
      <c r="I37" s="73"/>
      <c r="J37" s="142">
        <v>-2017427</v>
      </c>
      <c r="K37" s="73"/>
      <c r="L37" s="69">
        <v>-3136958</v>
      </c>
      <c r="M37" s="74"/>
      <c r="N37" s="142">
        <v>-14469</v>
      </c>
    </row>
    <row r="38" spans="1:14" ht="16.5" customHeight="1" x14ac:dyDescent="0.2">
      <c r="A38" s="66"/>
      <c r="B38" s="52" t="s">
        <v>38</v>
      </c>
      <c r="C38" s="77"/>
      <c r="D38" s="53"/>
      <c r="E38" s="53"/>
      <c r="F38" s="72"/>
      <c r="G38" s="53"/>
      <c r="H38" s="69">
        <v>10260298</v>
      </c>
      <c r="I38" s="73"/>
      <c r="J38" s="142">
        <v>28700359</v>
      </c>
      <c r="K38" s="73"/>
      <c r="L38" s="69">
        <v>9480684</v>
      </c>
      <c r="M38" s="74"/>
      <c r="N38" s="142">
        <v>21444854</v>
      </c>
    </row>
    <row r="39" spans="1:14" ht="16.5" customHeight="1" x14ac:dyDescent="0.2">
      <c r="A39" s="66"/>
      <c r="B39" s="52" t="s">
        <v>45</v>
      </c>
      <c r="C39" s="77"/>
      <c r="D39" s="53"/>
      <c r="E39" s="53"/>
      <c r="F39" s="72"/>
      <c r="G39" s="53"/>
      <c r="H39" s="69">
        <v>-12159521</v>
      </c>
      <c r="I39" s="73"/>
      <c r="J39" s="142">
        <v>-2004493</v>
      </c>
      <c r="K39" s="73"/>
      <c r="L39" s="69">
        <v>-12449415</v>
      </c>
      <c r="M39" s="74"/>
      <c r="N39" s="142">
        <v>-5428523</v>
      </c>
    </row>
    <row r="40" spans="1:14" ht="16.5" customHeight="1" x14ac:dyDescent="0.2">
      <c r="A40" s="66"/>
      <c r="B40" s="52" t="s">
        <v>190</v>
      </c>
      <c r="D40" s="53"/>
      <c r="E40" s="53"/>
      <c r="F40" s="72">
        <v>6</v>
      </c>
      <c r="G40" s="53"/>
      <c r="H40" s="69">
        <v>-33945872</v>
      </c>
      <c r="I40" s="73"/>
      <c r="J40" s="142">
        <v>-35811415</v>
      </c>
      <c r="K40" s="73"/>
      <c r="L40" s="69">
        <v>-31955879</v>
      </c>
      <c r="M40" s="74"/>
      <c r="N40" s="142">
        <v>-34697674</v>
      </c>
    </row>
    <row r="41" spans="1:14" ht="16.5" customHeight="1" x14ac:dyDescent="0.2">
      <c r="A41" s="66"/>
      <c r="B41" s="66" t="s">
        <v>191</v>
      </c>
      <c r="D41" s="53"/>
      <c r="E41" s="53"/>
      <c r="F41" s="72"/>
      <c r="G41" s="53"/>
      <c r="H41" s="69">
        <v>-1651113</v>
      </c>
      <c r="I41" s="73"/>
      <c r="J41" s="142">
        <v>-2818400</v>
      </c>
      <c r="K41" s="73"/>
      <c r="L41" s="69">
        <v>-1651113</v>
      </c>
      <c r="M41" s="74"/>
      <c r="N41" s="142">
        <v>-2818400</v>
      </c>
    </row>
    <row r="42" spans="1:14" ht="16.5" customHeight="1" x14ac:dyDescent="0.2">
      <c r="A42" s="66"/>
      <c r="B42" s="52" t="s">
        <v>55</v>
      </c>
      <c r="C42" s="77"/>
      <c r="D42" s="53"/>
      <c r="E42" s="53"/>
      <c r="F42" s="70"/>
      <c r="G42" s="53"/>
      <c r="H42" s="76">
        <v>14561725</v>
      </c>
      <c r="I42" s="73"/>
      <c r="J42" s="143">
        <v>6170478</v>
      </c>
      <c r="K42" s="73"/>
      <c r="L42" s="76">
        <v>3563706</v>
      </c>
      <c r="M42" s="74"/>
      <c r="N42" s="143">
        <v>846271</v>
      </c>
    </row>
    <row r="43" spans="1:14" ht="16.5" customHeight="1" x14ac:dyDescent="0.2">
      <c r="A43" s="66"/>
      <c r="D43" s="53"/>
      <c r="E43" s="53"/>
      <c r="F43" s="70"/>
      <c r="G43" s="53"/>
      <c r="H43" s="58"/>
      <c r="I43" s="58"/>
      <c r="J43" s="58"/>
      <c r="K43" s="58"/>
      <c r="L43" s="58"/>
      <c r="M43" s="58"/>
      <c r="N43" s="58"/>
    </row>
    <row r="44" spans="1:14" ht="16.5" customHeight="1" x14ac:dyDescent="0.2">
      <c r="A44" s="48" t="s">
        <v>155</v>
      </c>
      <c r="B44" s="77"/>
      <c r="D44" s="53"/>
      <c r="E44" s="53"/>
      <c r="F44" s="72"/>
      <c r="G44" s="53"/>
      <c r="H44" s="58">
        <f>SUM(H32:H42)</f>
        <v>1078692179</v>
      </c>
      <c r="I44" s="71"/>
      <c r="J44" s="58">
        <f>SUM(J32:J42)</f>
        <v>946592050</v>
      </c>
      <c r="K44" s="71"/>
      <c r="L44" s="58">
        <f>SUM(L32:L42)</f>
        <v>396708508</v>
      </c>
      <c r="M44" s="71"/>
      <c r="N44" s="58">
        <f>SUM(N32:N42)</f>
        <v>512266584</v>
      </c>
    </row>
    <row r="45" spans="1:14" ht="16.5" customHeight="1" x14ac:dyDescent="0.2">
      <c r="A45" s="52" t="s">
        <v>156</v>
      </c>
      <c r="C45" s="53"/>
      <c r="D45" s="53"/>
      <c r="E45" s="53"/>
      <c r="F45" s="78"/>
      <c r="G45" s="53"/>
      <c r="H45" s="69">
        <v>12151769</v>
      </c>
      <c r="I45" s="58"/>
      <c r="J45" s="142">
        <v>11180990</v>
      </c>
      <c r="K45" s="58"/>
      <c r="L45" s="69">
        <v>252299616</v>
      </c>
      <c r="M45" s="58"/>
      <c r="N45" s="142">
        <v>49048101</v>
      </c>
    </row>
    <row r="46" spans="1:14" ht="16.5" customHeight="1" x14ac:dyDescent="0.2">
      <c r="A46" s="52" t="s">
        <v>157</v>
      </c>
      <c r="B46" s="77"/>
      <c r="D46" s="53"/>
      <c r="E46" s="53"/>
      <c r="F46" s="72"/>
      <c r="G46" s="53"/>
      <c r="H46" s="69">
        <v>-311472062</v>
      </c>
      <c r="I46" s="73"/>
      <c r="J46" s="142">
        <v>-310561852</v>
      </c>
      <c r="K46" s="73"/>
      <c r="L46" s="69">
        <v>-342912785</v>
      </c>
      <c r="M46" s="74"/>
      <c r="N46" s="142">
        <v>-326538815</v>
      </c>
    </row>
    <row r="47" spans="1:14" ht="16.5" customHeight="1" x14ac:dyDescent="0.2">
      <c r="A47" s="52" t="s">
        <v>158</v>
      </c>
      <c r="B47" s="77"/>
      <c r="D47" s="53"/>
      <c r="E47" s="53"/>
      <c r="F47" s="72"/>
      <c r="G47" s="53"/>
      <c r="H47" s="69">
        <v>620019988</v>
      </c>
      <c r="I47" s="73"/>
      <c r="J47" s="142">
        <v>521997402</v>
      </c>
      <c r="K47" s="73"/>
      <c r="L47" s="69">
        <v>1020623589</v>
      </c>
      <c r="M47" s="74"/>
      <c r="N47" s="142">
        <v>474595987</v>
      </c>
    </row>
    <row r="48" spans="1:14" ht="16.5" customHeight="1" x14ac:dyDescent="0.2">
      <c r="A48" s="52" t="s">
        <v>159</v>
      </c>
      <c r="B48" s="77"/>
      <c r="D48" s="53"/>
      <c r="E48" s="53"/>
      <c r="F48" s="72"/>
      <c r="G48" s="53"/>
      <c r="H48" s="69">
        <v>1741204</v>
      </c>
      <c r="I48" s="73"/>
      <c r="J48" s="142">
        <v>7998190</v>
      </c>
      <c r="K48" s="73"/>
      <c r="L48" s="69">
        <v>0</v>
      </c>
      <c r="M48" s="74"/>
      <c r="N48" s="142">
        <v>7687899</v>
      </c>
    </row>
    <row r="49" spans="1:14" ht="16.5" customHeight="1" x14ac:dyDescent="0.2">
      <c r="A49" s="52" t="s">
        <v>160</v>
      </c>
      <c r="B49" s="77"/>
      <c r="D49" s="53"/>
      <c r="E49" s="53"/>
      <c r="F49" s="72"/>
      <c r="G49" s="53"/>
      <c r="H49" s="76">
        <v>-83937356</v>
      </c>
      <c r="I49" s="73"/>
      <c r="J49" s="143">
        <v>-52745078</v>
      </c>
      <c r="K49" s="73"/>
      <c r="L49" s="76">
        <v>-18765855</v>
      </c>
      <c r="M49" s="74"/>
      <c r="N49" s="143">
        <v>-14939731</v>
      </c>
    </row>
    <row r="50" spans="1:14" ht="16.5" customHeight="1" x14ac:dyDescent="0.2">
      <c r="B50" s="77"/>
      <c r="D50" s="53"/>
      <c r="E50" s="53"/>
      <c r="F50" s="72"/>
      <c r="G50" s="53"/>
      <c r="H50" s="69"/>
      <c r="I50" s="73"/>
      <c r="J50" s="69"/>
      <c r="K50" s="73"/>
      <c r="L50" s="69"/>
      <c r="M50" s="74"/>
      <c r="N50" s="69"/>
    </row>
    <row r="51" spans="1:14" ht="16.5" customHeight="1" x14ac:dyDescent="0.2">
      <c r="A51" s="52" t="s">
        <v>188</v>
      </c>
      <c r="C51" s="53"/>
      <c r="D51" s="53"/>
      <c r="E51" s="53"/>
      <c r="F51" s="72"/>
      <c r="G51" s="53"/>
      <c r="H51" s="61">
        <f>SUM(H44:H49)</f>
        <v>1317195722</v>
      </c>
      <c r="I51" s="71"/>
      <c r="J51" s="61">
        <f>SUM(J44:J49)</f>
        <v>1124461702</v>
      </c>
      <c r="K51" s="71"/>
      <c r="L51" s="61">
        <f>SUM(L44:L49)</f>
        <v>1307953073</v>
      </c>
      <c r="M51" s="71"/>
      <c r="N51" s="61">
        <f>SUM(N44:N49)</f>
        <v>702120025</v>
      </c>
    </row>
    <row r="52" spans="1:14" ht="16.5" customHeight="1" x14ac:dyDescent="0.2">
      <c r="A52" s="77"/>
      <c r="B52" s="48"/>
      <c r="C52" s="53"/>
      <c r="D52" s="53"/>
      <c r="E52" s="53"/>
      <c r="F52" s="72"/>
      <c r="G52" s="53"/>
      <c r="H52" s="58"/>
      <c r="I52" s="71"/>
      <c r="J52" s="58"/>
      <c r="K52" s="71"/>
      <c r="L52" s="58"/>
      <c r="M52" s="71"/>
      <c r="N52" s="58"/>
    </row>
    <row r="53" spans="1:14" ht="16.5" customHeight="1" x14ac:dyDescent="0.2">
      <c r="A53" s="77"/>
      <c r="B53" s="48"/>
      <c r="C53" s="53"/>
      <c r="D53" s="53"/>
      <c r="E53" s="53"/>
      <c r="F53" s="72"/>
      <c r="G53" s="53"/>
      <c r="H53" s="58"/>
      <c r="I53" s="71"/>
      <c r="J53" s="58"/>
      <c r="K53" s="71"/>
      <c r="L53" s="58"/>
      <c r="M53" s="71"/>
      <c r="N53" s="58"/>
    </row>
    <row r="54" spans="1:14" ht="11.25" customHeight="1" x14ac:dyDescent="0.2">
      <c r="A54" s="77"/>
      <c r="B54" s="48"/>
      <c r="C54" s="53"/>
      <c r="D54" s="53"/>
      <c r="E54" s="53"/>
      <c r="F54" s="72"/>
      <c r="G54" s="53"/>
      <c r="H54" s="58"/>
      <c r="I54" s="71"/>
      <c r="J54" s="58"/>
      <c r="K54" s="71"/>
      <c r="L54" s="58"/>
      <c r="M54" s="71"/>
      <c r="N54" s="58"/>
    </row>
    <row r="55" spans="1:14" ht="21.95" customHeight="1" x14ac:dyDescent="0.2">
      <c r="A55" s="59" t="s">
        <v>35</v>
      </c>
      <c r="B55" s="59"/>
      <c r="C55" s="60"/>
      <c r="D55" s="60"/>
      <c r="E55" s="60"/>
      <c r="F55" s="79"/>
      <c r="G55" s="60"/>
      <c r="H55" s="61"/>
      <c r="I55" s="61"/>
      <c r="J55" s="61"/>
      <c r="K55" s="61"/>
      <c r="L55" s="61"/>
      <c r="M55" s="61"/>
      <c r="N55" s="61"/>
    </row>
    <row r="56" spans="1:14" ht="16.5" customHeight="1" x14ac:dyDescent="0.2">
      <c r="A56" s="48" t="s">
        <v>0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ht="16.5" customHeight="1" x14ac:dyDescent="0.2">
      <c r="A57" s="48" t="s">
        <v>161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ht="16.5" customHeight="1" x14ac:dyDescent="0.2">
      <c r="A58" s="50" t="s">
        <v>224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</row>
    <row r="59" spans="1:14" ht="16.5" customHeight="1" x14ac:dyDescent="0.2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</row>
    <row r="60" spans="1:14" ht="16.5" customHeight="1" x14ac:dyDescent="0.2">
      <c r="A60" s="51"/>
      <c r="B60" s="51"/>
      <c r="C60" s="51"/>
      <c r="D60" s="51"/>
      <c r="E60" s="51"/>
      <c r="F60" s="51"/>
      <c r="G60" s="51"/>
      <c r="H60" s="63"/>
      <c r="I60" s="51"/>
      <c r="J60" s="63"/>
      <c r="K60" s="51"/>
      <c r="L60" s="63"/>
      <c r="M60" s="51"/>
      <c r="N60" s="63"/>
    </row>
    <row r="61" spans="1:14" ht="16.5" customHeight="1" x14ac:dyDescent="0.2">
      <c r="A61" s="66"/>
      <c r="C61" s="53"/>
      <c r="D61" s="53"/>
      <c r="E61" s="53"/>
      <c r="F61" s="70"/>
      <c r="G61" s="53"/>
      <c r="H61" s="162" t="s">
        <v>2</v>
      </c>
      <c r="I61" s="163"/>
      <c r="J61" s="163"/>
      <c r="K61" s="65"/>
      <c r="L61" s="164" t="s">
        <v>3</v>
      </c>
      <c r="M61" s="163"/>
      <c r="N61" s="163"/>
    </row>
    <row r="62" spans="1:14" ht="16.5" customHeight="1" x14ac:dyDescent="0.2">
      <c r="A62" s="66"/>
      <c r="C62" s="53"/>
      <c r="D62" s="53"/>
      <c r="E62" s="53"/>
      <c r="F62" s="64"/>
      <c r="G62" s="64"/>
      <c r="H62" s="165" t="s">
        <v>4</v>
      </c>
      <c r="I62" s="166"/>
      <c r="J62" s="166"/>
      <c r="K62" s="54"/>
      <c r="L62" s="167" t="s">
        <v>4</v>
      </c>
      <c r="M62" s="166"/>
      <c r="N62" s="166"/>
    </row>
    <row r="63" spans="1:14" ht="16.5" customHeight="1" x14ac:dyDescent="0.2">
      <c r="A63" s="66"/>
      <c r="C63" s="53"/>
      <c r="D63" s="53"/>
      <c r="E63" s="53"/>
      <c r="F63" s="64"/>
      <c r="G63" s="64"/>
      <c r="H63" s="145" t="s">
        <v>222</v>
      </c>
      <c r="I63" s="55"/>
      <c r="J63" s="145" t="s">
        <v>222</v>
      </c>
      <c r="K63" s="55"/>
      <c r="L63" s="145" t="s">
        <v>222</v>
      </c>
      <c r="M63" s="55"/>
      <c r="N63" s="145" t="s">
        <v>222</v>
      </c>
    </row>
    <row r="64" spans="1:14" ht="16.5" customHeight="1" x14ac:dyDescent="0.2">
      <c r="A64" s="66"/>
      <c r="C64" s="53"/>
      <c r="D64" s="53"/>
      <c r="E64" s="53"/>
      <c r="F64" s="56"/>
      <c r="G64" s="67"/>
      <c r="H64" s="15" t="s">
        <v>170</v>
      </c>
      <c r="I64" s="9"/>
      <c r="J64" s="15" t="s">
        <v>8</v>
      </c>
      <c r="K64" s="9"/>
      <c r="L64" s="15" t="s">
        <v>170</v>
      </c>
      <c r="M64" s="9"/>
      <c r="N64" s="15" t="s">
        <v>8</v>
      </c>
    </row>
    <row r="65" spans="1:14" ht="16.5" customHeight="1" x14ac:dyDescent="0.2">
      <c r="A65" s="66"/>
      <c r="C65" s="53"/>
      <c r="D65" s="53"/>
      <c r="E65" s="53"/>
      <c r="F65" s="68" t="s">
        <v>9</v>
      </c>
      <c r="G65" s="67"/>
      <c r="H65" s="57" t="s">
        <v>10</v>
      </c>
      <c r="I65" s="55"/>
      <c r="J65" s="57" t="s">
        <v>10</v>
      </c>
      <c r="K65" s="69"/>
      <c r="L65" s="57" t="s">
        <v>10</v>
      </c>
      <c r="M65" s="55"/>
      <c r="N65" s="57" t="s">
        <v>10</v>
      </c>
    </row>
    <row r="66" spans="1:14" ht="12" customHeight="1" x14ac:dyDescent="0.2">
      <c r="A66" s="66"/>
      <c r="C66" s="53"/>
      <c r="D66" s="53"/>
      <c r="E66" s="53"/>
      <c r="F66" s="80"/>
      <c r="G66" s="67"/>
      <c r="H66" s="81"/>
      <c r="I66" s="55"/>
      <c r="J66" s="81"/>
      <c r="K66" s="69"/>
      <c r="L66" s="81"/>
      <c r="M66" s="55"/>
      <c r="N66" s="81"/>
    </row>
    <row r="67" spans="1:14" ht="16.5" customHeight="1" x14ac:dyDescent="0.2">
      <c r="A67" s="48" t="s">
        <v>162</v>
      </c>
      <c r="C67" s="53"/>
      <c r="D67" s="53"/>
      <c r="E67" s="53"/>
      <c r="F67" s="70"/>
      <c r="G67" s="53"/>
      <c r="H67" s="58"/>
      <c r="I67" s="58"/>
      <c r="J67" s="58"/>
      <c r="K67" s="58"/>
      <c r="L67" s="58"/>
      <c r="M67" s="58"/>
      <c r="N67" s="58"/>
    </row>
    <row r="68" spans="1:14" ht="16.5" customHeight="1" x14ac:dyDescent="0.2">
      <c r="A68" s="52" t="s">
        <v>217</v>
      </c>
      <c r="C68" s="53"/>
      <c r="D68" s="53"/>
      <c r="E68" s="53"/>
      <c r="F68" s="78">
        <v>17.3</v>
      </c>
      <c r="G68" s="53"/>
      <c r="H68" s="69">
        <v>-4771117</v>
      </c>
      <c r="I68" s="58"/>
      <c r="J68" s="142">
        <v>-21301416</v>
      </c>
      <c r="K68" s="69"/>
      <c r="L68" s="69">
        <v>-90000000</v>
      </c>
      <c r="M68" s="58"/>
      <c r="N68" s="142">
        <v>-50000000</v>
      </c>
    </row>
    <row r="69" spans="1:14" ht="16.5" customHeight="1" x14ac:dyDescent="0.2">
      <c r="A69" s="52" t="s">
        <v>220</v>
      </c>
      <c r="C69" s="53"/>
      <c r="D69" s="53"/>
      <c r="E69" s="53"/>
      <c r="F69" s="78">
        <v>17.3</v>
      </c>
      <c r="G69" s="53"/>
      <c r="H69" s="69">
        <v>44000000</v>
      </c>
      <c r="I69" s="58"/>
      <c r="J69" s="142">
        <v>13012455</v>
      </c>
      <c r="K69" s="69"/>
      <c r="L69" s="69">
        <v>30000000</v>
      </c>
      <c r="M69" s="58"/>
      <c r="N69" s="142">
        <v>70000000</v>
      </c>
    </row>
    <row r="70" spans="1:14" ht="16.5" customHeight="1" x14ac:dyDescent="0.2">
      <c r="A70" s="52" t="s">
        <v>218</v>
      </c>
      <c r="C70" s="53"/>
      <c r="D70" s="53"/>
      <c r="E70" s="53"/>
      <c r="F70" s="78">
        <v>17.3</v>
      </c>
      <c r="G70" s="53"/>
      <c r="H70" s="69">
        <v>-67000</v>
      </c>
      <c r="I70" s="58"/>
      <c r="J70" s="58">
        <v>-86129820</v>
      </c>
      <c r="K70" s="69"/>
      <c r="L70" s="69">
        <v>-343000000</v>
      </c>
      <c r="M70" s="58"/>
      <c r="N70" s="58">
        <v>-1152000000</v>
      </c>
    </row>
    <row r="71" spans="1:14" ht="16.5" customHeight="1" x14ac:dyDescent="0.2">
      <c r="A71" s="52" t="s">
        <v>219</v>
      </c>
      <c r="C71" s="53"/>
      <c r="D71" s="53"/>
      <c r="E71" s="53"/>
      <c r="F71" s="78">
        <v>17.3</v>
      </c>
      <c r="G71" s="53"/>
      <c r="H71" s="69">
        <v>11000000</v>
      </c>
      <c r="I71" s="58"/>
      <c r="J71" s="58">
        <v>26549530</v>
      </c>
      <c r="K71" s="69"/>
      <c r="L71" s="69">
        <v>2214000000</v>
      </c>
      <c r="M71" s="58"/>
      <c r="N71" s="58">
        <v>312000000</v>
      </c>
    </row>
    <row r="72" spans="1:14" ht="16.5" customHeight="1" x14ac:dyDescent="0.2">
      <c r="A72" s="52" t="s">
        <v>212</v>
      </c>
      <c r="C72" s="53"/>
      <c r="D72" s="53"/>
      <c r="E72" s="53"/>
      <c r="F72" s="72">
        <v>10</v>
      </c>
      <c r="G72" s="53"/>
      <c r="H72" s="69">
        <v>-102480735</v>
      </c>
      <c r="I72" s="58"/>
      <c r="J72" s="142">
        <v>-25341530</v>
      </c>
      <c r="K72" s="69"/>
      <c r="L72" s="77">
        <v>-59429797</v>
      </c>
      <c r="M72" s="77"/>
      <c r="N72" s="142">
        <v>0</v>
      </c>
    </row>
    <row r="73" spans="1:14" ht="16.5" customHeight="1" x14ac:dyDescent="0.2">
      <c r="A73" s="52" t="s">
        <v>178</v>
      </c>
      <c r="C73" s="53"/>
      <c r="D73" s="53"/>
      <c r="E73" s="53"/>
      <c r="F73" s="78"/>
      <c r="G73" s="53"/>
      <c r="H73" s="69"/>
      <c r="I73" s="58"/>
      <c r="J73" s="69"/>
      <c r="K73" s="69"/>
      <c r="L73" s="77"/>
      <c r="M73" s="77"/>
      <c r="N73" s="69"/>
    </row>
    <row r="74" spans="1:14" ht="16.5" customHeight="1" x14ac:dyDescent="0.2">
      <c r="B74" s="5" t="s">
        <v>21</v>
      </c>
      <c r="C74" s="53"/>
      <c r="D74" s="53"/>
      <c r="E74" s="53"/>
      <c r="F74" s="78"/>
      <c r="G74" s="53"/>
      <c r="H74" s="69">
        <v>-231084</v>
      </c>
      <c r="I74" s="58"/>
      <c r="J74" s="58">
        <v>0</v>
      </c>
      <c r="K74" s="69"/>
      <c r="L74" s="69">
        <v>0</v>
      </c>
      <c r="M74" s="77"/>
      <c r="N74" s="58">
        <v>0</v>
      </c>
    </row>
    <row r="75" spans="1:14" ht="16.5" customHeight="1" x14ac:dyDescent="0.2">
      <c r="A75" s="52" t="s">
        <v>227</v>
      </c>
      <c r="B75" s="5"/>
      <c r="C75" s="53"/>
      <c r="D75" s="53"/>
      <c r="E75" s="53"/>
      <c r="F75" s="72">
        <v>8</v>
      </c>
      <c r="G75" s="53"/>
      <c r="H75" s="69">
        <v>0</v>
      </c>
      <c r="I75" s="58"/>
      <c r="J75" s="58">
        <v>0</v>
      </c>
      <c r="K75" s="69"/>
      <c r="L75" s="69">
        <v>-2214000000</v>
      </c>
      <c r="M75" s="77"/>
      <c r="N75" s="58">
        <v>0</v>
      </c>
    </row>
    <row r="76" spans="1:14" ht="16.5" customHeight="1" x14ac:dyDescent="0.2">
      <c r="A76" s="52" t="s">
        <v>196</v>
      </c>
      <c r="B76" s="5"/>
      <c r="C76" s="53"/>
      <c r="D76" s="53"/>
      <c r="E76" s="53"/>
      <c r="F76" s="78"/>
      <c r="G76" s="53"/>
      <c r="H76" s="69">
        <v>48546805</v>
      </c>
      <c r="I76" s="58"/>
      <c r="J76" s="58">
        <v>0</v>
      </c>
      <c r="K76" s="69"/>
      <c r="L76" s="69">
        <v>0</v>
      </c>
      <c r="M76" s="77"/>
      <c r="N76" s="58">
        <v>0</v>
      </c>
    </row>
    <row r="77" spans="1:14" ht="16.5" customHeight="1" x14ac:dyDescent="0.2">
      <c r="A77" s="52" t="s">
        <v>213</v>
      </c>
      <c r="B77" s="77"/>
      <c r="C77" s="77"/>
      <c r="D77" s="77"/>
      <c r="E77" s="77"/>
      <c r="F77" s="77"/>
      <c r="G77" s="77"/>
      <c r="H77" s="69">
        <v>-1154191659</v>
      </c>
      <c r="I77" s="73"/>
      <c r="J77" s="142">
        <v>-1289682302</v>
      </c>
      <c r="K77" s="69"/>
      <c r="L77" s="69">
        <v>-131090253</v>
      </c>
      <c r="M77" s="74"/>
      <c r="N77" s="142">
        <v>-177639911</v>
      </c>
    </row>
    <row r="78" spans="1:14" ht="16.5" customHeight="1" x14ac:dyDescent="0.2">
      <c r="A78" s="52" t="s">
        <v>202</v>
      </c>
      <c r="D78" s="53"/>
      <c r="E78" s="53"/>
      <c r="F78" s="72"/>
      <c r="G78" s="53"/>
      <c r="H78" s="69">
        <v>467</v>
      </c>
      <c r="I78" s="73"/>
      <c r="J78" s="58">
        <v>0</v>
      </c>
      <c r="K78" s="58"/>
      <c r="L78" s="58">
        <v>467</v>
      </c>
      <c r="M78" s="144"/>
      <c r="N78" s="58">
        <v>0</v>
      </c>
    </row>
    <row r="79" spans="1:14" ht="16.5" customHeight="1" x14ac:dyDescent="0.2">
      <c r="A79" s="66" t="s">
        <v>163</v>
      </c>
      <c r="C79" s="53"/>
      <c r="D79" s="53"/>
      <c r="E79" s="53"/>
      <c r="F79" s="72"/>
      <c r="G79" s="53"/>
      <c r="H79" s="76">
        <v>-6257212</v>
      </c>
      <c r="I79" s="58"/>
      <c r="J79" s="143">
        <v>-6146771</v>
      </c>
      <c r="K79" s="69"/>
      <c r="L79" s="76">
        <v>-3240866</v>
      </c>
      <c r="M79" s="58"/>
      <c r="N79" s="143">
        <v>-3351118</v>
      </c>
    </row>
    <row r="80" spans="1:14" ht="12" customHeight="1" x14ac:dyDescent="0.2">
      <c r="B80" s="77"/>
      <c r="D80" s="53"/>
      <c r="E80" s="53"/>
      <c r="F80" s="72"/>
      <c r="G80" s="53"/>
      <c r="H80" s="69"/>
      <c r="I80" s="73"/>
      <c r="J80" s="69"/>
      <c r="K80" s="73"/>
      <c r="L80" s="69"/>
      <c r="M80" s="74"/>
      <c r="N80" s="69"/>
    </row>
    <row r="81" spans="1:14" ht="16.5" customHeight="1" x14ac:dyDescent="0.2">
      <c r="A81" s="52" t="s">
        <v>189</v>
      </c>
      <c r="C81" s="62"/>
      <c r="D81" s="56"/>
      <c r="E81" s="56"/>
      <c r="F81" s="70"/>
      <c r="G81" s="53"/>
      <c r="H81" s="82">
        <f>SUM(H68:H79)</f>
        <v>-1164451535</v>
      </c>
      <c r="I81" s="58"/>
      <c r="J81" s="82">
        <f>SUM(J68:J79)</f>
        <v>-1389039854</v>
      </c>
      <c r="K81" s="58"/>
      <c r="L81" s="82">
        <f>SUM(L68:L79)</f>
        <v>-596760449</v>
      </c>
      <c r="M81" s="71"/>
      <c r="N81" s="82">
        <f>SUM(N68:N79)</f>
        <v>-1000991029</v>
      </c>
    </row>
    <row r="82" spans="1:14" ht="16.5" customHeight="1" x14ac:dyDescent="0.2">
      <c r="A82" s="48"/>
      <c r="B82" s="48"/>
      <c r="C82" s="62"/>
      <c r="D82" s="56"/>
      <c r="E82" s="56"/>
      <c r="F82" s="70"/>
      <c r="G82" s="53"/>
      <c r="H82" s="58"/>
      <c r="I82" s="58"/>
      <c r="J82" s="58"/>
      <c r="K82" s="58"/>
      <c r="L82" s="58"/>
      <c r="M82" s="71"/>
      <c r="N82" s="58"/>
    </row>
    <row r="83" spans="1:14" ht="16.5" customHeight="1" x14ac:dyDescent="0.2">
      <c r="A83" s="48" t="s">
        <v>164</v>
      </c>
      <c r="C83" s="53"/>
      <c r="D83" s="53"/>
      <c r="E83" s="53"/>
      <c r="F83" s="70"/>
      <c r="G83" s="53"/>
      <c r="H83" s="58"/>
      <c r="I83" s="58"/>
      <c r="J83" s="58"/>
      <c r="K83" s="58"/>
      <c r="L83" s="58"/>
      <c r="M83" s="58"/>
      <c r="N83" s="58"/>
    </row>
    <row r="84" spans="1:14" ht="16.5" customHeight="1" x14ac:dyDescent="0.2">
      <c r="A84" s="52" t="s">
        <v>198</v>
      </c>
      <c r="C84" s="53"/>
      <c r="D84" s="53"/>
      <c r="E84" s="53"/>
      <c r="F84" s="72">
        <v>13</v>
      </c>
      <c r="G84" s="53"/>
      <c r="H84" s="58">
        <v>2200000000</v>
      </c>
      <c r="I84" s="58"/>
      <c r="J84" s="127">
        <v>600000000</v>
      </c>
      <c r="K84" s="58"/>
      <c r="L84" s="58">
        <v>2200000000</v>
      </c>
      <c r="M84" s="71"/>
      <c r="N84" s="127">
        <v>600000000</v>
      </c>
    </row>
    <row r="85" spans="1:14" ht="16.5" customHeight="1" x14ac:dyDescent="0.2">
      <c r="A85" s="52" t="s">
        <v>233</v>
      </c>
      <c r="C85" s="53"/>
      <c r="D85" s="53"/>
      <c r="E85" s="53"/>
      <c r="F85" s="72">
        <v>13</v>
      </c>
      <c r="G85" s="53"/>
      <c r="H85" s="58">
        <v>-2300000000</v>
      </c>
      <c r="I85" s="58"/>
      <c r="J85" s="127">
        <v>-2250000000</v>
      </c>
      <c r="K85" s="58"/>
      <c r="L85" s="58">
        <v>-2300000000</v>
      </c>
      <c r="M85" s="71"/>
      <c r="N85" s="127">
        <v>-2250000000</v>
      </c>
    </row>
    <row r="86" spans="1:14" ht="16.5" customHeight="1" x14ac:dyDescent="0.2">
      <c r="A86" s="52" t="s">
        <v>234</v>
      </c>
      <c r="C86" s="53"/>
      <c r="D86" s="53"/>
      <c r="E86" s="53"/>
      <c r="F86" s="72"/>
      <c r="G86" s="53"/>
      <c r="H86" s="58">
        <v>0</v>
      </c>
      <c r="I86" s="58"/>
      <c r="J86" s="127">
        <v>1600000000</v>
      </c>
      <c r="K86" s="58"/>
      <c r="L86" s="58">
        <v>0</v>
      </c>
      <c r="M86" s="71"/>
      <c r="N86" s="142">
        <v>1600000000</v>
      </c>
    </row>
    <row r="87" spans="1:14" ht="16.5" customHeight="1" x14ac:dyDescent="0.2">
      <c r="A87" s="52" t="s">
        <v>208</v>
      </c>
      <c r="C87" s="53"/>
      <c r="D87" s="53"/>
      <c r="E87" s="53"/>
      <c r="F87" s="72">
        <v>13</v>
      </c>
      <c r="G87" s="53"/>
      <c r="H87" s="58">
        <v>3309536924</v>
      </c>
      <c r="I87" s="58"/>
      <c r="J87" s="127">
        <v>2388033379</v>
      </c>
      <c r="K87" s="58"/>
      <c r="L87" s="58">
        <v>3309536924</v>
      </c>
      <c r="M87" s="71"/>
      <c r="N87" s="142">
        <v>2388033379</v>
      </c>
    </row>
    <row r="88" spans="1:14" ht="16.5" customHeight="1" x14ac:dyDescent="0.2">
      <c r="A88" s="52" t="s">
        <v>209</v>
      </c>
      <c r="C88" s="53"/>
      <c r="D88" s="53"/>
      <c r="E88" s="53"/>
      <c r="F88" s="72">
        <v>13</v>
      </c>
      <c r="G88" s="53"/>
      <c r="H88" s="58">
        <v>-4061000</v>
      </c>
      <c r="I88" s="58"/>
      <c r="J88" s="127">
        <v>-2949000</v>
      </c>
      <c r="K88" s="58"/>
      <c r="L88" s="58">
        <v>-4061000</v>
      </c>
      <c r="M88" s="71"/>
      <c r="N88" s="142">
        <v>-2949000</v>
      </c>
    </row>
    <row r="89" spans="1:14" ht="16.5" customHeight="1" x14ac:dyDescent="0.2">
      <c r="A89" s="52" t="s">
        <v>203</v>
      </c>
      <c r="C89" s="53"/>
      <c r="D89" s="53"/>
      <c r="E89" s="53"/>
      <c r="F89" s="72">
        <v>13</v>
      </c>
      <c r="G89" s="53"/>
      <c r="H89" s="58">
        <v>-3120000000</v>
      </c>
      <c r="I89" s="58"/>
      <c r="J89" s="127">
        <v>-1300000000</v>
      </c>
      <c r="K89" s="58"/>
      <c r="L89" s="58">
        <v>-3120000000</v>
      </c>
      <c r="M89" s="71"/>
      <c r="N89" s="127">
        <v>-1300000000</v>
      </c>
    </row>
    <row r="90" spans="1:14" ht="16.5" customHeight="1" x14ac:dyDescent="0.2">
      <c r="A90" s="52" t="s">
        <v>165</v>
      </c>
      <c r="C90" s="53"/>
      <c r="D90" s="53"/>
      <c r="E90" s="53"/>
      <c r="F90" s="70"/>
      <c r="G90" s="53"/>
      <c r="H90" s="58">
        <v>-12687480</v>
      </c>
      <c r="I90" s="58"/>
      <c r="J90" s="127">
        <v>-9001796</v>
      </c>
      <c r="K90" s="58"/>
      <c r="L90" s="58">
        <v>-6548411</v>
      </c>
      <c r="M90" s="71"/>
      <c r="N90" s="142">
        <v>-6622947</v>
      </c>
    </row>
    <row r="91" spans="1:14" ht="16.5" customHeight="1" x14ac:dyDescent="0.2">
      <c r="A91" s="52" t="s">
        <v>183</v>
      </c>
      <c r="C91" s="53"/>
      <c r="D91" s="53"/>
      <c r="E91" s="53"/>
      <c r="F91" s="75"/>
      <c r="G91" s="53"/>
      <c r="H91" s="58">
        <v>-736294466</v>
      </c>
      <c r="I91" s="58"/>
      <c r="J91" s="127">
        <v>-736339255</v>
      </c>
      <c r="K91" s="58"/>
      <c r="L91" s="58">
        <v>-736294466</v>
      </c>
      <c r="M91" s="71"/>
      <c r="N91" s="127">
        <v>-736339255</v>
      </c>
    </row>
    <row r="92" spans="1:14" ht="16.5" customHeight="1" x14ac:dyDescent="0.2">
      <c r="A92" s="52" t="s">
        <v>192</v>
      </c>
      <c r="C92" s="53"/>
      <c r="D92" s="53"/>
      <c r="E92" s="53"/>
      <c r="F92" s="72"/>
      <c r="G92" s="53"/>
      <c r="H92" s="58"/>
      <c r="I92" s="58"/>
      <c r="J92" s="58"/>
      <c r="K92" s="58"/>
      <c r="L92" s="58"/>
      <c r="M92" s="71"/>
      <c r="N92" s="58"/>
    </row>
    <row r="93" spans="1:14" ht="16.5" customHeight="1" x14ac:dyDescent="0.2">
      <c r="A93" s="77"/>
      <c r="B93" s="52" t="s">
        <v>133</v>
      </c>
      <c r="C93" s="53"/>
      <c r="D93" s="53"/>
      <c r="E93" s="53"/>
      <c r="F93" s="72"/>
      <c r="G93" s="53"/>
      <c r="H93" s="76">
        <v>-12</v>
      </c>
      <c r="I93" s="58"/>
      <c r="J93" s="143">
        <v>-13</v>
      </c>
      <c r="K93" s="69"/>
      <c r="L93" s="76">
        <v>0</v>
      </c>
      <c r="M93" s="58"/>
      <c r="N93" s="143">
        <v>0</v>
      </c>
    </row>
    <row r="94" spans="1:14" ht="12" customHeight="1" x14ac:dyDescent="0.2">
      <c r="A94" s="66"/>
      <c r="C94" s="53"/>
      <c r="D94" s="53"/>
      <c r="E94" s="53"/>
      <c r="F94" s="72"/>
      <c r="G94" s="53"/>
      <c r="H94" s="58"/>
      <c r="I94" s="58"/>
      <c r="J94" s="58"/>
      <c r="K94" s="58"/>
      <c r="L94" s="58"/>
      <c r="M94" s="58"/>
      <c r="N94" s="58"/>
    </row>
    <row r="95" spans="1:14" ht="16.5" customHeight="1" x14ac:dyDescent="0.2">
      <c r="A95" s="52" t="s">
        <v>235</v>
      </c>
      <c r="C95" s="56"/>
      <c r="D95" s="56"/>
      <c r="E95" s="56"/>
      <c r="F95" s="70"/>
      <c r="G95" s="53"/>
      <c r="H95" s="61">
        <f>SUM(H84:H93)</f>
        <v>-663506034</v>
      </c>
      <c r="I95" s="58"/>
      <c r="J95" s="61">
        <f>SUM(J84:J93)</f>
        <v>289743315</v>
      </c>
      <c r="K95" s="58"/>
      <c r="L95" s="61">
        <f>SUM(L84:L93)</f>
        <v>-657366953</v>
      </c>
      <c r="M95" s="58"/>
      <c r="N95" s="61">
        <f>SUM(N84:N93)</f>
        <v>292122177</v>
      </c>
    </row>
    <row r="96" spans="1:14" ht="12" customHeight="1" x14ac:dyDescent="0.2">
      <c r="B96" s="77"/>
      <c r="D96" s="53"/>
      <c r="E96" s="53"/>
      <c r="F96" s="72"/>
      <c r="G96" s="53"/>
      <c r="H96" s="69"/>
      <c r="I96" s="73"/>
      <c r="J96" s="69"/>
      <c r="K96" s="73"/>
      <c r="L96" s="69"/>
      <c r="M96" s="74"/>
      <c r="N96" s="69"/>
    </row>
    <row r="97" spans="1:14" ht="16.5" customHeight="1" x14ac:dyDescent="0.2">
      <c r="A97" s="51" t="s">
        <v>236</v>
      </c>
      <c r="B97" s="48"/>
      <c r="C97" s="53"/>
      <c r="D97" s="53"/>
      <c r="E97" s="53"/>
      <c r="F97" s="70"/>
      <c r="G97" s="53"/>
      <c r="H97" s="58">
        <f>+H51+H81+H95</f>
        <v>-510761847</v>
      </c>
      <c r="I97" s="58"/>
      <c r="J97" s="58">
        <f>+J51+J81+J95</f>
        <v>25165163</v>
      </c>
      <c r="K97" s="58"/>
      <c r="L97" s="58">
        <f>+L51+L81+L95</f>
        <v>53825671</v>
      </c>
      <c r="M97" s="71"/>
      <c r="N97" s="58">
        <f>+N51+N81+N95</f>
        <v>-6748827</v>
      </c>
    </row>
    <row r="98" spans="1:14" ht="16.5" customHeight="1" x14ac:dyDescent="0.2">
      <c r="A98" s="66" t="s">
        <v>185</v>
      </c>
      <c r="C98" s="53"/>
      <c r="D98" s="53"/>
      <c r="E98" s="53"/>
      <c r="F98" s="70"/>
      <c r="G98" s="53"/>
      <c r="H98" s="58">
        <v>1598056120</v>
      </c>
      <c r="I98" s="58"/>
      <c r="J98" s="127">
        <v>1295368942</v>
      </c>
      <c r="K98" s="58"/>
      <c r="L98" s="58">
        <v>535537312</v>
      </c>
      <c r="M98" s="71"/>
      <c r="N98" s="127">
        <v>970364326</v>
      </c>
    </row>
    <row r="99" spans="1:14" ht="16.5" customHeight="1" x14ac:dyDescent="0.2">
      <c r="A99" s="66" t="s">
        <v>184</v>
      </c>
      <c r="B99" s="48"/>
      <c r="C99" s="53"/>
      <c r="D99" s="53"/>
      <c r="E99" s="53"/>
      <c r="F99" s="70"/>
      <c r="G99" s="53"/>
      <c r="H99" s="61">
        <v>-616326</v>
      </c>
      <c r="I99" s="58"/>
      <c r="J99" s="128">
        <v>-443118</v>
      </c>
      <c r="K99" s="58"/>
      <c r="L99" s="61">
        <v>0</v>
      </c>
      <c r="M99" s="71"/>
      <c r="N99" s="128">
        <v>0</v>
      </c>
    </row>
    <row r="100" spans="1:14" ht="12" customHeight="1" x14ac:dyDescent="0.2">
      <c r="A100" s="77"/>
      <c r="C100" s="53"/>
      <c r="D100" s="53"/>
      <c r="E100" s="53"/>
      <c r="F100" s="72"/>
      <c r="G100" s="53"/>
      <c r="H100" s="58"/>
      <c r="I100" s="58"/>
      <c r="J100" s="58"/>
      <c r="K100" s="58"/>
      <c r="L100" s="58"/>
      <c r="M100" s="71"/>
      <c r="N100" s="58"/>
    </row>
    <row r="101" spans="1:14" ht="16.5" customHeight="1" thickBot="1" x14ac:dyDescent="0.25">
      <c r="A101" s="51" t="s">
        <v>186</v>
      </c>
      <c r="C101" s="53"/>
      <c r="D101" s="53"/>
      <c r="E101" s="53"/>
      <c r="F101" s="72"/>
      <c r="G101" s="53"/>
      <c r="H101" s="83">
        <f>SUM(H97:H99)</f>
        <v>1086677947</v>
      </c>
      <c r="I101" s="58"/>
      <c r="J101" s="83">
        <f>SUM(J97:J99)</f>
        <v>1320090987</v>
      </c>
      <c r="K101" s="58"/>
      <c r="L101" s="83">
        <f>SUM(L97:L99)</f>
        <v>589362983</v>
      </c>
      <c r="M101" s="71"/>
      <c r="N101" s="83">
        <f>SUM(N97:N99)</f>
        <v>963615499</v>
      </c>
    </row>
    <row r="102" spans="1:14" ht="16.5" customHeight="1" thickTop="1" x14ac:dyDescent="0.2">
      <c r="A102" s="62"/>
      <c r="B102" s="51"/>
      <c r="C102" s="56"/>
      <c r="D102" s="56"/>
      <c r="E102" s="53"/>
      <c r="F102" s="70"/>
      <c r="G102" s="53"/>
      <c r="H102" s="155"/>
      <c r="I102" s="58"/>
      <c r="J102" s="58"/>
      <c r="K102" s="58"/>
      <c r="L102" s="154"/>
      <c r="M102" s="58"/>
      <c r="N102" s="58"/>
    </row>
    <row r="103" spans="1:14" ht="16.5" customHeight="1" x14ac:dyDescent="0.2">
      <c r="A103" s="51" t="s">
        <v>166</v>
      </c>
      <c r="C103" s="53"/>
      <c r="D103" s="53"/>
      <c r="H103" s="77"/>
      <c r="I103" s="77"/>
      <c r="J103" s="77"/>
      <c r="K103" s="77"/>
      <c r="L103" s="77"/>
      <c r="M103" s="77"/>
      <c r="N103" s="77"/>
    </row>
    <row r="104" spans="1:14" ht="16.5" customHeight="1" x14ac:dyDescent="0.2">
      <c r="A104" s="66" t="s">
        <v>187</v>
      </c>
      <c r="C104" s="53"/>
      <c r="D104" s="53"/>
      <c r="E104" s="77"/>
      <c r="F104" s="72"/>
      <c r="H104" s="58"/>
      <c r="I104" s="58"/>
      <c r="J104" s="58"/>
      <c r="K104" s="58"/>
      <c r="L104" s="58"/>
      <c r="M104" s="71"/>
      <c r="N104" s="58"/>
    </row>
    <row r="105" spans="1:14" ht="16.5" customHeight="1" x14ac:dyDescent="0.2">
      <c r="A105" s="66"/>
      <c r="B105" s="52" t="s">
        <v>167</v>
      </c>
      <c r="C105" s="53"/>
      <c r="D105" s="53"/>
      <c r="E105" s="77"/>
      <c r="F105" s="72"/>
      <c r="H105" s="58">
        <v>226606624</v>
      </c>
      <c r="I105" s="58"/>
      <c r="J105" s="127">
        <v>367985490</v>
      </c>
      <c r="K105" s="58"/>
      <c r="L105" s="58">
        <v>112326249</v>
      </c>
      <c r="M105" s="71"/>
      <c r="N105" s="127">
        <v>38736813</v>
      </c>
    </row>
    <row r="106" spans="1:14" ht="16.5" customHeight="1" x14ac:dyDescent="0.2">
      <c r="A106" s="66" t="s">
        <v>179</v>
      </c>
      <c r="C106" s="53"/>
      <c r="D106" s="53"/>
      <c r="E106" s="77"/>
      <c r="F106" s="72">
        <v>11</v>
      </c>
      <c r="H106" s="58">
        <v>46639477</v>
      </c>
      <c r="I106" s="58"/>
      <c r="J106" s="127">
        <v>15153612</v>
      </c>
      <c r="K106" s="58"/>
      <c r="L106" s="58">
        <v>31523961</v>
      </c>
      <c r="M106" s="71"/>
      <c r="N106" s="127">
        <v>9273840</v>
      </c>
    </row>
    <row r="107" spans="1:14" ht="16.5" customHeight="1" x14ac:dyDescent="0.2">
      <c r="A107" s="66" t="s">
        <v>237</v>
      </c>
      <c r="C107" s="53"/>
      <c r="D107" s="53"/>
      <c r="E107" s="77"/>
      <c r="F107" s="72"/>
      <c r="H107" s="58">
        <v>261114</v>
      </c>
      <c r="I107" s="58"/>
      <c r="J107" s="127">
        <v>198833</v>
      </c>
      <c r="K107" s="58"/>
      <c r="L107" s="58">
        <v>261114</v>
      </c>
      <c r="M107" s="71"/>
      <c r="N107" s="127">
        <v>198833</v>
      </c>
    </row>
    <row r="108" spans="1:14" ht="16.5" customHeight="1" x14ac:dyDescent="0.2">
      <c r="A108" s="66"/>
      <c r="C108" s="53"/>
      <c r="D108" s="53"/>
      <c r="E108" s="77"/>
      <c r="F108" s="72"/>
      <c r="H108" s="58"/>
      <c r="I108" s="58"/>
      <c r="J108" s="58"/>
      <c r="K108" s="58"/>
      <c r="L108" s="58"/>
      <c r="M108" s="71"/>
      <c r="N108" s="58"/>
    </row>
    <row r="109" spans="1:14" ht="16.5" customHeight="1" x14ac:dyDescent="0.2">
      <c r="A109" s="66"/>
      <c r="C109" s="53"/>
      <c r="D109" s="53"/>
      <c r="E109" s="77"/>
      <c r="F109" s="72"/>
      <c r="H109" s="58"/>
      <c r="I109" s="58"/>
      <c r="J109" s="58"/>
      <c r="K109" s="58"/>
      <c r="L109" s="58"/>
      <c r="M109" s="71"/>
      <c r="N109" s="58"/>
    </row>
    <row r="110" spans="1:14" ht="17.25" customHeight="1" x14ac:dyDescent="0.2">
      <c r="A110" s="66"/>
      <c r="C110" s="53"/>
      <c r="D110" s="53"/>
      <c r="E110" s="77"/>
      <c r="F110" s="72"/>
      <c r="H110" s="58"/>
      <c r="I110" s="58"/>
      <c r="J110" s="58"/>
      <c r="K110" s="58"/>
      <c r="L110" s="58"/>
      <c r="M110" s="71"/>
      <c r="N110" s="58"/>
    </row>
    <row r="111" spans="1:14" ht="21.95" customHeight="1" x14ac:dyDescent="0.2">
      <c r="A111" s="59" t="s">
        <v>35</v>
      </c>
      <c r="B111" s="59"/>
      <c r="C111" s="60"/>
      <c r="D111" s="60"/>
      <c r="E111" s="60"/>
      <c r="F111" s="79"/>
      <c r="G111" s="60"/>
      <c r="H111" s="61"/>
      <c r="I111" s="61"/>
      <c r="J111" s="61"/>
      <c r="K111" s="61"/>
      <c r="L111" s="61"/>
      <c r="M111" s="61"/>
      <c r="N111" s="61"/>
    </row>
  </sheetData>
  <mergeCells count="8">
    <mergeCell ref="H62:J62"/>
    <mergeCell ref="L62:N62"/>
    <mergeCell ref="H6:J6"/>
    <mergeCell ref="L6:N6"/>
    <mergeCell ref="H7:J7"/>
    <mergeCell ref="L7:N7"/>
    <mergeCell ref="H61:J61"/>
    <mergeCell ref="L61:N61"/>
  </mergeCells>
  <pageMargins left="0.8" right="0.5" top="0.5" bottom="0.6" header="0.49" footer="0.4"/>
  <pageSetup paperSize="9" scale="88" firstPageNumber="11" orientation="portrait" useFirstPageNumber="1" horizontalDpi="1200" verticalDpi="1200" r:id="rId1"/>
  <headerFooter>
    <oddFooter>&amp;R&amp;"Arial,Regular"&amp;9   &amp;P</oddFooter>
  </headerFooter>
  <rowBreaks count="1" manualBreakCount="1">
    <brk id="5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5FE4F298F79C48BCCE07A3BD6209A5" ma:contentTypeVersion="11" ma:contentTypeDescription="Create a new document." ma:contentTypeScope="" ma:versionID="3d482120ae22c738405ff0df28084b54">
  <xsd:schema xmlns:xsd="http://www.w3.org/2001/XMLSchema" xmlns:xs="http://www.w3.org/2001/XMLSchema" xmlns:p="http://schemas.microsoft.com/office/2006/metadata/properties" xmlns:ns2="4a4b83a7-a888-429b-9425-84872e78e811" xmlns:ns3="942c356a-33a1-4c27-910d-a9cd10ffb101" targetNamespace="http://schemas.microsoft.com/office/2006/metadata/properties" ma:root="true" ma:fieldsID="c9a0fe60de40fc4c870d76f415855926" ns2:_="" ns3:_="">
    <xsd:import namespace="4a4b83a7-a888-429b-9425-84872e78e811"/>
    <xsd:import namespace="942c356a-33a1-4c27-910d-a9cd10ffb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4b83a7-a888-429b-9425-84872e78e8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c356a-33a1-4c27-910d-a9cd10ffb1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a88cd69-8927-4ba7-a38e-76d35dcd1fb1}" ma:internalName="TaxCatchAll" ma:showField="CatchAllData" ma:web="942c356a-33a1-4c27-910d-a9cd10ffb1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4b83a7-a888-429b-9425-84872e78e811">
      <Terms xmlns="http://schemas.microsoft.com/office/infopath/2007/PartnerControls"/>
    </lcf76f155ced4ddcb4097134ff3c332f>
    <TaxCatchAll xmlns="942c356a-33a1-4c27-910d-a9cd10ffb101" xsi:nil="true"/>
  </documentManagement>
</p:properties>
</file>

<file path=customXml/itemProps1.xml><?xml version="1.0" encoding="utf-8"?>
<ds:datastoreItem xmlns:ds="http://schemas.openxmlformats.org/officeDocument/2006/customXml" ds:itemID="{CB574275-7B4F-4992-9A42-2BA855ED8E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4b83a7-a888-429b-9425-84872e78e811"/>
    <ds:schemaRef ds:uri="942c356a-33a1-4c27-910d-a9cd10ffb1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48390A-8AA3-4A19-94E9-DD95C08397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6051A4-B66D-4489-B0A5-4E19E524DA8B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942c356a-33a1-4c27-910d-a9cd10ffb101"/>
    <ds:schemaRef ds:uri="http://schemas.microsoft.com/office/infopath/2007/PartnerControls"/>
    <ds:schemaRef ds:uri="4a4b83a7-a888-429b-9425-84872e78e811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 2-4</vt:lpstr>
      <vt:lpstr>P&amp;L (3month) (5-6)</vt:lpstr>
      <vt:lpstr>P&amp;L (9month) (7-8)</vt:lpstr>
      <vt:lpstr>CE CONSO 9</vt:lpstr>
      <vt:lpstr>CE HCW 10</vt:lpstr>
      <vt:lpstr>CF11-12</vt:lpstr>
      <vt:lpstr>'BS 2-4'!Print_Area</vt:lpstr>
      <vt:lpstr>'CE CONSO 9'!Print_Area</vt:lpstr>
      <vt:lpstr>'CE HCW 10'!Print_Area</vt:lpstr>
      <vt:lpstr>'P&amp;L (3month) (5-6)'!Print_Area</vt:lpstr>
      <vt:lpstr>'P&amp;L (9month) (7-8)'!Print_Area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Siriwan Boonsawat</dc:creator>
  <cp:keywords/>
  <dc:description/>
  <cp:lastModifiedBy>Siriwan Boonsawat (TH)</cp:lastModifiedBy>
  <cp:revision/>
  <cp:lastPrinted>2025-11-14T04:28:08Z</cp:lastPrinted>
  <dcterms:created xsi:type="dcterms:W3CDTF">2022-08-10T04:26:15Z</dcterms:created>
  <dcterms:modified xsi:type="dcterms:W3CDTF">2025-11-14T04:28:21Z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0x010100015FE4F298F79C48BCCE07A3BD6209A5</vt:lpwstr>
  </property>
  <property fmtid="{D5CDD505-2E9C-101B-9397-08002B2CF9AE}" pid="3" name="MediaServiceImageTags">
    <vt:lpwstr/>
  </property>
</Properties>
</file>