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ai Oil\2025\Q1'2025\TOP\"/>
    </mc:Choice>
  </mc:AlternateContent>
  <xr:revisionPtr revIDLastSave="0" documentId="8_{680F52C0-C14A-456B-A1FC-6F5F499329F9}" xr6:coauthVersionLast="47" xr6:coauthVersionMax="47" xr10:uidLastSave="{00000000-0000-0000-0000-000000000000}"/>
  <bookViews>
    <workbookView xWindow="-120" yWindow="-120" windowWidth="29040" windowHeight="15720" tabRatio="714" xr2:uid="{00000000-000D-0000-FFFF-FFFF00000000}"/>
  </bookViews>
  <sheets>
    <sheet name="BS" sheetId="1" r:id="rId1"/>
    <sheet name="PL" sheetId="4" r:id="rId2"/>
    <sheet name="Consolidated" sheetId="2" r:id="rId3"/>
    <sheet name="The Company" sheetId="3" r:id="rId4"/>
    <sheet name="CF" sheetId="12" r:id="rId5"/>
    <sheet name="DS_INTERNAL_SETTINGS_STORAGE" sheetId="13" state="veryHidden" r:id="rId6"/>
    <sheet name="DS_INTERNAL_DOCGROUP_STORAGE" sheetId="14" state="veryHidden" r:id="rId7"/>
    <sheet name="DS_INTERNAL_DOCUMENT_STORAGE" sheetId="15" state="veryHidden" r:id="rId8"/>
    <sheet name="DS_INTERNAL_SNIP_STORAGE" sheetId="16" state="veryHidden" r:id="rId9"/>
  </sheets>
  <definedNames>
    <definedName name="_xlnm._FilterDatabase" localSheetId="0" hidden="1">BS!$I$24:$I$36</definedName>
    <definedName name="_xlnm._FilterDatabase" localSheetId="4" hidden="1">CF!$I$68:$I$68</definedName>
    <definedName name="_xlnm.Print_Area" localSheetId="0">BS!$A$1:$L$115</definedName>
    <definedName name="_xlnm.Print_Area" localSheetId="4">CF!$A$1:$L$100</definedName>
    <definedName name="_xlnm.Print_Area" localSheetId="2">Consolidated!$A$1:$AH$27</definedName>
    <definedName name="_xlnm.Print_Area" localSheetId="1">PL!$A$1:$L$70</definedName>
    <definedName name="_xlnm.Print_Area" localSheetId="3">'The Company'!$A$1:$V$26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2" l="1"/>
  <c r="I25" i="4"/>
  <c r="U23" i="2" l="1"/>
  <c r="O23" i="2"/>
  <c r="M23" i="2"/>
  <c r="K23" i="2"/>
  <c r="I23" i="2"/>
  <c r="G23" i="2"/>
  <c r="E23" i="2"/>
  <c r="C23" i="2"/>
  <c r="E54" i="4"/>
  <c r="E80" i="12" l="1"/>
  <c r="E67" i="12"/>
  <c r="K80" i="12"/>
  <c r="G80" i="12"/>
  <c r="K67" i="12"/>
  <c r="G67" i="12"/>
  <c r="I54" i="4" l="1"/>
  <c r="K24" i="3" l="1"/>
  <c r="K25" i="3" s="1"/>
  <c r="I102" i="1" s="1"/>
  <c r="I24" i="3"/>
  <c r="I25" i="3" s="1"/>
  <c r="I101" i="1" s="1"/>
  <c r="G24" i="3"/>
  <c r="G25" i="3" s="1"/>
  <c r="I99" i="1" s="1"/>
  <c r="E24" i="3"/>
  <c r="E25" i="3" s="1"/>
  <c r="I98" i="1" s="1"/>
  <c r="C24" i="3"/>
  <c r="C25" i="3" s="1"/>
  <c r="I97" i="1" s="1"/>
  <c r="S23" i="3"/>
  <c r="S24" i="3" s="1"/>
  <c r="S25" i="3" s="1"/>
  <c r="Q23" i="3"/>
  <c r="O23" i="3"/>
  <c r="O24" i="3" s="1"/>
  <c r="O25" i="3" s="1"/>
  <c r="U21" i="3"/>
  <c r="C19" i="3"/>
  <c r="K18" i="3"/>
  <c r="K19" i="3" s="1"/>
  <c r="I18" i="3"/>
  <c r="I19" i="3" s="1"/>
  <c r="G18" i="3"/>
  <c r="G19" i="3" s="1"/>
  <c r="E18" i="3"/>
  <c r="E19" i="3" s="1"/>
  <c r="C18" i="3"/>
  <c r="S17" i="3"/>
  <c r="S18" i="3" s="1"/>
  <c r="Q17" i="3"/>
  <c r="Q18" i="3" s="1"/>
  <c r="O17" i="3"/>
  <c r="O18" i="3" s="1"/>
  <c r="O19" i="3" s="1"/>
  <c r="U15" i="3"/>
  <c r="O24" i="2"/>
  <c r="E102" i="1" s="1"/>
  <c r="M24" i="2"/>
  <c r="E101" i="1" s="1"/>
  <c r="K24" i="2"/>
  <c r="I24" i="2"/>
  <c r="G24" i="2"/>
  <c r="E24" i="2"/>
  <c r="C24" i="2"/>
  <c r="U24" i="2"/>
  <c r="AA22" i="2"/>
  <c r="Y22" i="2"/>
  <c r="W22" i="2"/>
  <c r="S22" i="2"/>
  <c r="S23" i="2" s="1"/>
  <c r="AE21" i="2"/>
  <c r="AC20" i="2"/>
  <c r="AG20" i="2" s="1"/>
  <c r="G18" i="2"/>
  <c r="AA17" i="2"/>
  <c r="AA18" i="2" s="1"/>
  <c r="U17" i="2"/>
  <c r="U18" i="2" s="1"/>
  <c r="O17" i="2"/>
  <c r="O18" i="2" s="1"/>
  <c r="M17" i="2"/>
  <c r="M18" i="2" s="1"/>
  <c r="K17" i="2"/>
  <c r="K18" i="2" s="1"/>
  <c r="I17" i="2"/>
  <c r="I18" i="2" s="1"/>
  <c r="G17" i="2"/>
  <c r="E17" i="2"/>
  <c r="E18" i="2" s="1"/>
  <c r="C17" i="2"/>
  <c r="C18" i="2" s="1"/>
  <c r="Y16" i="2"/>
  <c r="Y17" i="2" s="1"/>
  <c r="Y18" i="2" s="1"/>
  <c r="W16" i="2"/>
  <c r="W17" i="2" s="1"/>
  <c r="W18" i="2" s="1"/>
  <c r="AE15" i="2"/>
  <c r="AE17" i="2" s="1"/>
  <c r="AE18" i="2" s="1"/>
  <c r="AC14" i="2"/>
  <c r="AG14" i="2" s="1"/>
  <c r="K61" i="4"/>
  <c r="I61" i="4"/>
  <c r="G61" i="4"/>
  <c r="E61" i="4"/>
  <c r="E62" i="4" s="1"/>
  <c r="K54" i="4"/>
  <c r="G54" i="4"/>
  <c r="K11" i="4"/>
  <c r="I11" i="4"/>
  <c r="G11" i="4"/>
  <c r="E11" i="4"/>
  <c r="K104" i="1"/>
  <c r="K103" i="1"/>
  <c r="G103" i="1"/>
  <c r="K102" i="1"/>
  <c r="G102" i="1"/>
  <c r="K101" i="1"/>
  <c r="G101" i="1"/>
  <c r="K99" i="1"/>
  <c r="K98" i="1"/>
  <c r="G98" i="1"/>
  <c r="E98" i="1"/>
  <c r="K97" i="1"/>
  <c r="E97" i="1"/>
  <c r="K80" i="1"/>
  <c r="I80" i="1"/>
  <c r="G80" i="1"/>
  <c r="E80" i="1"/>
  <c r="K67" i="1"/>
  <c r="I67" i="1"/>
  <c r="G67" i="1"/>
  <c r="E67" i="1"/>
  <c r="K40" i="1"/>
  <c r="I40" i="1"/>
  <c r="G40" i="1"/>
  <c r="E40" i="1"/>
  <c r="K22" i="1"/>
  <c r="I22" i="1"/>
  <c r="G22" i="1"/>
  <c r="G41" i="1" s="1"/>
  <c r="E22" i="1"/>
  <c r="AA23" i="2" l="1"/>
  <c r="AA24" i="2" s="1"/>
  <c r="W23" i="2"/>
  <c r="W24" i="2" s="1"/>
  <c r="Y23" i="2"/>
  <c r="Y24" i="2" s="1"/>
  <c r="AE23" i="2"/>
  <c r="AE24" i="2" s="1"/>
  <c r="E106" i="1" s="1"/>
  <c r="G81" i="1"/>
  <c r="E99" i="1"/>
  <c r="I81" i="1"/>
  <c r="I13" i="4"/>
  <c r="K13" i="4"/>
  <c r="G13" i="4"/>
  <c r="G22" i="4" s="1"/>
  <c r="E13" i="4"/>
  <c r="S16" i="2"/>
  <c r="S17" i="2" s="1"/>
  <c r="S18" i="2" s="1"/>
  <c r="G105" i="1"/>
  <c r="G107" i="1" s="1"/>
  <c r="E41" i="1"/>
  <c r="I41" i="1"/>
  <c r="Q19" i="3"/>
  <c r="S19" i="3"/>
  <c r="G62" i="4"/>
  <c r="I62" i="4"/>
  <c r="K62" i="4"/>
  <c r="S24" i="2"/>
  <c r="AC22" i="2"/>
  <c r="AG22" i="2" s="1"/>
  <c r="U17" i="3"/>
  <c r="K105" i="1"/>
  <c r="K107" i="1" s="1"/>
  <c r="K41" i="1"/>
  <c r="E81" i="1"/>
  <c r="K81" i="1"/>
  <c r="U23" i="3"/>
  <c r="Q24" i="3"/>
  <c r="Q25" i="3" s="1"/>
  <c r="I104" i="1" s="1"/>
  <c r="G108" i="1" l="1"/>
  <c r="K108" i="1"/>
  <c r="AC16" i="2"/>
  <c r="AG16" i="2" s="1"/>
  <c r="E22" i="4"/>
  <c r="I22" i="4"/>
  <c r="E104" i="1"/>
  <c r="K22" i="4"/>
  <c r="G24" i="4"/>
  <c r="G9" i="12" s="1"/>
  <c r="G30" i="12" s="1"/>
  <c r="G43" i="12" s="1"/>
  <c r="G45" i="12" s="1"/>
  <c r="G90" i="12" s="1"/>
  <c r="G93" i="12" s="1"/>
  <c r="K24" i="4" l="1"/>
  <c r="K9" i="12" s="1"/>
  <c r="K30" i="12" s="1"/>
  <c r="K43" i="12" s="1"/>
  <c r="K45" i="12" s="1"/>
  <c r="K90" i="12" s="1"/>
  <c r="K93" i="12" s="1"/>
  <c r="I24" i="4"/>
  <c r="E24" i="4"/>
  <c r="E9" i="12" s="1"/>
  <c r="G26" i="4"/>
  <c r="E30" i="12" l="1"/>
  <c r="E43" i="12" s="1"/>
  <c r="E45" i="12" s="1"/>
  <c r="E90" i="12" s="1"/>
  <c r="E93" i="12" s="1"/>
  <c r="E26" i="4"/>
  <c r="I9" i="12"/>
  <c r="I30" i="12" s="1"/>
  <c r="I43" i="12" s="1"/>
  <c r="I45" i="12" s="1"/>
  <c r="I26" i="4"/>
  <c r="K26" i="4"/>
  <c r="G29" i="4"/>
  <c r="G44" i="4"/>
  <c r="E44" i="4" l="1"/>
  <c r="E29" i="4"/>
  <c r="I29" i="4"/>
  <c r="I44" i="4"/>
  <c r="K29" i="4"/>
  <c r="K44" i="4"/>
  <c r="G63" i="4"/>
  <c r="G34" i="4"/>
  <c r="Q15" i="2"/>
  <c r="G31" i="4"/>
  <c r="I34" i="4" l="1"/>
  <c r="M22" i="3"/>
  <c r="K63" i="4"/>
  <c r="E34" i="4"/>
  <c r="Q21" i="2"/>
  <c r="Q23" i="2" s="1"/>
  <c r="E31" i="4"/>
  <c r="K34" i="4"/>
  <c r="M16" i="3"/>
  <c r="E63" i="4"/>
  <c r="I63" i="4"/>
  <c r="G66" i="4"/>
  <c r="Q17" i="2"/>
  <c r="Q18" i="2" s="1"/>
  <c r="AC15" i="2"/>
  <c r="K66" i="4" l="1"/>
  <c r="M24" i="3"/>
  <c r="M25" i="3" s="1"/>
  <c r="U22" i="3"/>
  <c r="U24" i="3" s="1"/>
  <c r="U25" i="3" s="1"/>
  <c r="AC21" i="2"/>
  <c r="E66" i="4"/>
  <c r="U16" i="3"/>
  <c r="U18" i="3" s="1"/>
  <c r="U19" i="3" s="1"/>
  <c r="U20" i="3" s="1"/>
  <c r="M18" i="3"/>
  <c r="M19" i="3" s="1"/>
  <c r="I66" i="4"/>
  <c r="AG15" i="2"/>
  <c r="AG17" i="2" s="1"/>
  <c r="AG18" i="2" s="1"/>
  <c r="AG19" i="2" s="1"/>
  <c r="AC17" i="2"/>
  <c r="AC18" i="2" s="1"/>
  <c r="G68" i="4"/>
  <c r="AG21" i="2" l="1"/>
  <c r="AG23" i="2" s="1"/>
  <c r="AC23" i="2"/>
  <c r="Q24" i="2"/>
  <c r="I103" i="1"/>
  <c r="I105" i="1" s="1"/>
  <c r="I107" i="1" s="1"/>
  <c r="I108" i="1" s="1"/>
  <c r="E68" i="4"/>
  <c r="E103" i="1" l="1"/>
  <c r="E105" i="1" s="1"/>
  <c r="E107" i="1" s="1"/>
  <c r="E108" i="1" s="1"/>
  <c r="AG24" i="2"/>
  <c r="AC24" i="2"/>
  <c r="I67" i="12" l="1"/>
  <c r="I80" i="12"/>
  <c r="I90" i="12" s="1"/>
  <c r="I93" i="12" s="1"/>
</calcChain>
</file>

<file path=xl/sharedStrings.xml><?xml version="1.0" encoding="utf-8"?>
<sst xmlns="http://schemas.openxmlformats.org/spreadsheetml/2006/main" count="485" uniqueCount="294">
  <si>
    <t>บริษัท ไทยออยล์ จำกัด (มหาชน) และบริษัทย่อย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</si>
  <si>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</si>
  <si>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</si>
  <si>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</si>
  <si>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</si>
  <si>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</si>
  <si>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</si>
  <si>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</si>
  <si>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</si>
  <si>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</si>
  <si>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</si>
  <si>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เงินลงทุนในสินทรัพย์ทางการเงินระยะสั้น</t>
  </si>
  <si>
    <t>ลูกหนี้การค้า</t>
  </si>
  <si>
    <t xml:space="preserve">   ภายในหนึ่งปี</t>
  </si>
  <si>
    <t>ลูกหนี้กองทุนน้ำมันเชื้อเพลิง</t>
  </si>
  <si>
    <t>เงินให้กู้ยืมระยะสั้นแก่กิจการที่เกี่ยวข้องกัน</t>
  </si>
  <si>
    <t xml:space="preserve">สินค้าคงเหลือ </t>
  </si>
  <si>
    <t>สินทรัพย์อนุพันธ์ทางการเงิน</t>
  </si>
  <si>
    <t>ภาษีเงินได้นิติบุคคลจ่ายล่วงหน้า</t>
  </si>
  <si>
    <t>ภาษีมูลค่าเพิ่มรอเรียกคืน</t>
  </si>
  <si>
    <t>รวมสินทรัพย์หมุนเวียน</t>
  </si>
  <si>
    <t>สินทรัพย์ไม่หมุนเวียน</t>
  </si>
  <si>
    <t>สินทรัพย์ทางการเงินที่วัดมูลค่าด้วยมูลค่ายุติธรรม</t>
  </si>
  <si>
    <t xml:space="preserve">   ผ่านกำไรหรือขาดทุน</t>
  </si>
  <si>
    <t xml:space="preserve">   ผ่านกำไรขาดทุนเบ็ดเสร็จอื่น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</si>
  <si>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</si>
  <si>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</si>
  <si>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ลูกหนี้ตามสัญญาเช่าการเงิน - สุทธิจากส่วนที่</t>
  </si>
  <si>
    <t xml:space="preserve">   ถึงกำหนดชำระภายในหนึ่งปี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</si>
  <si>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</si>
  <si>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</si>
  <si>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</si>
  <si>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</si>
  <si>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</si>
  <si>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</si>
  <si>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</si>
  <si>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</si>
  <si>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</si>
  <si>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</si>
  <si>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</si>
  <si>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</si>
  <si>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</si>
  <si>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เงินกู้ยืมระยะสั้นจากกิจการที่เกี่ยวข้องกัน</t>
  </si>
  <si>
    <t>เจ้าหนี้การค้า</t>
  </si>
  <si>
    <t>ส่วนของเงินกู้ยืมระยะยาวจากสถาบันการเงินที่</t>
  </si>
  <si>
    <t>ส่วนของหุ้นกู้ที่ถึงกำหนดชำระภายในหนึ่งปี</t>
  </si>
  <si>
    <t>หนี้สินอนุพันธ์ทางการเงิน</t>
  </si>
  <si>
    <t>ส่วนของหนี้สินตามสัญญาเช่าที่ถึงกำหนดชำระ</t>
  </si>
  <si>
    <t>ภาษีสรรพสามิตค้างจ่าย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</si>
  <si>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</si>
  <si>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</si>
  <si>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 - สุทธิจากส่วนที่</t>
  </si>
  <si>
    <t>เงินกู้ยืมระยะยาวจากกิจการอื่น</t>
  </si>
  <si>
    <t>หุ้นกู้ - สุทธิจากส่วนที่ถึงกำหนดชำระภายในหนึ่งปี</t>
  </si>
  <si>
    <t>หนี้สินตามสัญญาเช่า - สุทธิจากส่วนที่ถึงกำหนด</t>
  </si>
  <si>
    <t xml:space="preserve">   ชำระภายในหนึ่งปี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</si>
  <si>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</si>
  <si>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</si>
  <si>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</si>
  <si>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</si>
  <si>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</si>
  <si>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</si>
  <si>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</si>
  <si>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ทุนออกจำหน่ายและชำระเต็มมูลค่าแล้ว</t>
  </si>
  <si>
    <t>ส่วนเกินมูลค่าหุ้นสามัญ</t>
  </si>
  <si>
    <t>ส่วนต่ำกว่าทุนอื่น</t>
  </si>
  <si>
    <t>กำไรสะสม</t>
  </si>
  <si>
    <t xml:space="preserve">   จัดสรรแล้ว - สำรองตามกฎหมาย</t>
  </si>
  <si>
    <t xml:space="preserve">   จัดสรรแล้ว - ทุนสำรองอื่น </t>
  </si>
  <si>
    <t xml:space="preserve">   ยังไม่ได้จัดสรร</t>
  </si>
  <si>
    <t>องค์ประกอบอื่นของส่วนของผู้ถือหุ้น</t>
  </si>
  <si>
    <t>ส่วนของผู้ถือหุ้นของบริษัทฯ</t>
  </si>
  <si>
    <t>ส่วนของผู้มีส่วนได้เสียที่ไม่มีอำนาจควบคุม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</si>
  <si>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</si>
  <si>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</si>
  <si>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</si>
  <si>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</si>
  <si>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</t>
  </si>
  <si>
    <t>(หน่วย: พันบาท ยกเว้นกำไรต่อหุ้นแสดงเป็นบาท)</t>
  </si>
  <si>
    <t>รายได้</t>
  </si>
  <si>
    <t>รายได้จากการขาย</t>
  </si>
  <si>
    <t>เงินชดเชยจากกองทุนน้ำมันเชื้อเพลิง</t>
  </si>
  <si>
    <t>รวมรายได้</t>
  </si>
  <si>
    <t>ต้นทุนขาย</t>
  </si>
  <si>
    <t>เงินปันผลรับ</t>
  </si>
  <si>
    <t>รายได้อื่น</t>
  </si>
  <si>
    <t>ค่าใช้จ่ายในการขายและจัดจำหน่าย</t>
  </si>
  <si>
    <t>ค่าใช้จ่ายในการบริหาร</t>
  </si>
  <si>
    <t>ต้นทุนทางการเงิน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</si>
  <si>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</si>
  <si>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</si>
  <si>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งบกำไรขาดทุนเบ็ดเสร็จ</t>
  </si>
  <si>
    <t>กำไรขาดทุนเบ็ดเสร็จอื่น:</t>
  </si>
  <si>
    <t>รายการที่จะถูกบันทึกในส่วนของกำไรหรือขาดทุนในภายหลัง</t>
  </si>
  <si>
    <t>การป้องกันความเสี่ยงของกระแสเงินสดสุทธิจากภาษีเงินได้</t>
  </si>
  <si>
    <t>ต้นทุนในการป้องกันความเสี่ยงสุทธิจากภาษีเงินได้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</si>
  <si>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</si>
  <si>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ส่วนแบ่งกำไรขาดทุนเบ็ดเสร็จอื่นจากบริษัทร่วม</t>
  </si>
  <si>
    <t xml:space="preserve">   ตามวิธีส่วนได้เสียสุทธิจากภาษีเงินได้</t>
  </si>
  <si>
    <t xml:space="preserve">   สุทธิจากภาษีเงินได้</t>
  </si>
  <si>
    <t>รายการที่จะไม่ถูกบันทึกในส่วนของกำไรหรือขาดทุนในภายหลัง</t>
  </si>
  <si>
    <t>การเปลี่ยนแปลงในมูลค่ายุติธรรมสุทธิของ</t>
  </si>
  <si>
    <t xml:space="preserve">   สินทรัพย์ทางการเงินที่วัดมูลค่าด้วยมูลค่ายุติธรรม</t>
  </si>
  <si>
    <t xml:space="preserve">      ผ่านกำไรขาดทุนเบ็ดเสร็จอื่นสุทธิจากภาษีเงินได้</t>
  </si>
  <si>
    <t>กำไรขาดทุนเบ็ดเสร็จอื่นสำหรับงวด</t>
  </si>
  <si>
    <t>กำไรขาดทุนเบ็ดเสร็จรวมสำหรับงวด</t>
  </si>
  <si>
    <t>การแบ่งปันกำไรขาดทุนเบ็ดเสร็จรวม</t>
  </si>
  <si>
    <t>กำไรขั้นต้น</t>
  </si>
  <si>
    <t>กำไรจากการดำเนินงาน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</si>
  <si>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</si>
  <si>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</si>
  <si>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</si>
  <si>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</si>
  <si>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t xml:space="preserve">กำไรต่อหุ้น </t>
  </si>
  <si>
    <t>กำไรต่อหุ้นขั้นพื้นฐาน</t>
  </si>
  <si>
    <t xml:space="preserve">   กำไรส่วนที่เป็นของผู้ถือหุ้นของบริษัทฯ</t>
  </si>
  <si>
    <t xml:space="preserve">(หน่วย: พันบาท)  </t>
  </si>
  <si>
    <t>ส่วนเกิน (ต่ำกว่า) ทุนอื่น</t>
  </si>
  <si>
    <t>กำไรขาดทุนเบ็ดเสร็จอื่น</t>
  </si>
  <si>
    <t>ส่วนต่ำกว่าทุน</t>
  </si>
  <si>
    <t>ส่วนเกินทุน</t>
  </si>
  <si>
    <t>จากการเปลี่ยน</t>
  </si>
  <si>
    <t>การเปลี่ยนแปลงสินทรัพย์</t>
  </si>
  <si>
    <t>ส่วนแบ่ง</t>
  </si>
  <si>
    <t xml:space="preserve"> จากการรวม</t>
  </si>
  <si>
    <t>แปลงสัดส่วน</t>
  </si>
  <si>
    <t>การเปลี่ยนแปลง</t>
  </si>
  <si>
    <t>ทางการเงินที่วัดมูลค่าด้วย</t>
  </si>
  <si>
    <t>ผลต่างของอัตรา</t>
  </si>
  <si>
    <t>การป้องกัน</t>
  </si>
  <si>
    <t>กำไรขาดทุน</t>
  </si>
  <si>
    <t>รวม</t>
  </si>
  <si>
    <t>ที่ออกและ</t>
  </si>
  <si>
    <t>ส่วนเกินมูลค่า</t>
  </si>
  <si>
    <t>ธุรกิจภายใต้</t>
  </si>
  <si>
    <t>การถือหุ้น</t>
  </si>
  <si>
    <t>จัดสรรแล้ว -</t>
  </si>
  <si>
    <t>มูลค่ายุติธรรมผ่าน</t>
  </si>
  <si>
    <t>แลกเปลี่ยนจากการ</t>
  </si>
  <si>
    <t>ความเสี่ยง</t>
  </si>
  <si>
    <t>ต้นทุนในการ</t>
  </si>
  <si>
    <t>เบ็ดเสร็จอื่น</t>
  </si>
  <si>
    <t>ส่วนได้เสียที่</t>
  </si>
  <si>
    <t>ส่วนของ</t>
  </si>
  <si>
    <t>ชำระแล้ว</t>
  </si>
  <si>
    <t>หุ้นสามัญ</t>
  </si>
  <si>
    <t>การควบคุมเดียวกัน</t>
  </si>
  <si>
    <t>ในบริษัทย่อย</t>
  </si>
  <si>
    <t>สำรองตามกฎหมาย</t>
  </si>
  <si>
    <t>สำรองอื่น</t>
  </si>
  <si>
    <t>ยังไม่ได้จัดสรร</t>
  </si>
  <si>
    <t xml:space="preserve">กำไรขาดทุนเบ็ดเสร็จอื่น </t>
  </si>
  <si>
    <t>แปลงค่างบการเงิน</t>
  </si>
  <si>
    <t>กระแสเงินสด</t>
  </si>
  <si>
    <t>ป้องกันความเสี่ยง</t>
  </si>
  <si>
    <t>จากบริษัทร่วม</t>
  </si>
  <si>
    <t>ของบริษัทฯ</t>
  </si>
  <si>
    <t>ไม่มีอำนาจควบคุม</t>
  </si>
  <si>
    <t>ผู้ถือหุ้น</t>
  </si>
  <si>
    <t>สินทรัพย์ทางการเงิน</t>
  </si>
  <si>
    <t>ที่วัดมูลค่าด้วย</t>
  </si>
  <si>
    <t>ส่วนต่ำกว่าทุนจาก</t>
  </si>
  <si>
    <t>มูลค่ายุติธรรม</t>
  </si>
  <si>
    <t>การรวมธุรกิจภายใต้</t>
  </si>
  <si>
    <t>ผ่านกำไรขาดทุน</t>
  </si>
  <si>
    <t>รวมส่วนของ</t>
  </si>
  <si>
    <t xml:space="preserve">เบ็ดเสร็จอื่น </t>
  </si>
  <si>
    <t>งบกระแสเงินสด</t>
  </si>
  <si>
    <t>กระแสเงินสดจากกิจกรรมดำเนินงาน</t>
  </si>
  <si>
    <t>รายการปรับกระทบยอดกำไรก่อนภาษีเป็นเงินสดรับ (จ่าย)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</si>
  <si>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</si>
  <si>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</si>
  <si>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ต้นทุนทางการเงิน</t>
  </si>
  <si>
    <t xml:space="preserve">   เงินปันผลรับ</t>
  </si>
  <si>
    <t xml:space="preserve">   ผลต่างจากการยกเลิกสัญญาเช่า</t>
  </si>
  <si>
    <t xml:space="preserve">   ขาดทุนจากการตัดจำหน่ายที่ดิน อาคารและอุปกรณ์</t>
  </si>
  <si>
    <t xml:space="preserve">   ขาดทุนรายได้จากการขายที่ถูกป้องกันความเสี่ยง</t>
  </si>
  <si>
    <t xml:space="preserve">     ที่ยังไม่เกิดขึ้นจริง</t>
  </si>
  <si>
    <t xml:space="preserve">   การรับรู้รายได้ค่าธรรมเนียมการเช่าที่ดินและอื่น ๆ รับล่วงหน้า  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</si>
  <si>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</si>
  <si>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</si>
  <si>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</si>
  <si>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ลูกหนี้การค้า</t>
  </si>
  <si>
    <t xml:space="preserve">   ลูกหนี้กองทุนน้ำมันเชื้อเพลิง</t>
  </si>
  <si>
    <t xml:space="preserve">   สินค้าคงเหลือ</t>
  </si>
  <si>
    <t xml:space="preserve">   ภาษีมูลค่าเพิ่มรอเรียกคืน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</si>
  <si>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</si>
  <si>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</si>
  <si>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เจ้าหนี้การค้า</t>
  </si>
  <si>
    <t xml:space="preserve">   ภาษีสรรพสามิตค้างจ่าย</t>
  </si>
  <si>
    <t xml:space="preserve">   หนี้สินไม่หมุนเวียนอื่น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</si>
  <si>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</si>
  <si>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</si>
  <si>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</si>
  <si>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เงินสดรับจากเงินปันผล</t>
  </si>
  <si>
    <t>เงินสดจ่ายซื้อสินทรัพย์ทางการเงินที่วัดมูลค่าด้วย</t>
  </si>
  <si>
    <t xml:space="preserve">   มูลค่ายุติธรรมผ่านกำไรหรือขาดทุน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</si>
  <si>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</si>
  <si>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เงินสดรับจากเงินให้กู้ยืมระยะยาวแก่สหกรณ์ออมทรัพย์ของพนักงาน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</si>
  <si>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</si>
  <si>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</si>
  <si>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เงินสดจ่ายสำหรับสินทรัพย์สิทธิการใช้</t>
  </si>
  <si>
    <t>กระแสเงินสดจากกิจกรรมจัดหาเงิน</t>
  </si>
  <si>
    <t>เงินสดจ่ายต้นทุนทางการเงิน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</si>
  <si>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</si>
  <si>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</si>
  <si>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</si>
  <si>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</si>
  <si>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เงินสดจ่ายคืนเงินกู้ยืมระยะยาวจากกิจการอื่น</t>
  </si>
  <si>
    <t>เงินสดจ่ายคืนเงินกู้ยืมระยะยาวจากกิจการที่เกี่ยวข้องกัน</t>
  </si>
  <si>
    <t>เงินสดจ่ายค่าธรรมเนียมในการจัดหาเงินกู้ยืม</t>
  </si>
  <si>
    <t>เงินสดจ่ายคืนเงินต้นของสัญญาเช่า</t>
  </si>
  <si>
    <t>เงินสดสุทธิใช้ไปในกิจกรรมจัดหาเงิน</t>
  </si>
  <si>
    <t>เงินสดและรายการเทียบเท่าเงินสดต้นงวด</t>
  </si>
  <si>
    <t>ผลกระทบของการเปลี่ยนแปลงอัตราแลกเปลี่ยน</t>
  </si>
  <si>
    <t>เงินสดและรายการเทียบเท่าเงินสดปลายงวด</t>
  </si>
  <si>
    <t>ข้อมูลกระแสเงินสดเปิดเผยเพิ่มเติม</t>
  </si>
  <si>
    <t xml:space="preserve">   เจ้าหนี้จากการซื้อที่ดิน อาคารและอุปกรณ์</t>
  </si>
  <si>
    <t xml:space="preserve">   เจ้าหนี้จากการซื้อสินทรัพย์ไม่มีตัวตน</t>
  </si>
  <si>
    <t xml:space="preserve">   การเพิ่มขึ้นของสินทรัพย์สิทธิการใช้และหนี้สินตามสัญญาเช่า</t>
  </si>
  <si>
    <t>ยอดคงเหลือ ณ วันที่ 1 มกราคม 2567</t>
  </si>
  <si>
    <t xml:space="preserve">      หุ้นสามัญ 2,233,835,566 หุ้น มูลค่าหุ้นละ 10 บาท</t>
  </si>
  <si>
    <t xml:space="preserve">กำไร (ขาดทุน) จากเครื่องมือทางการเงิน </t>
  </si>
  <si>
    <t xml:space="preserve">   ขาดทุนจากการวัดมูลค่ายุติธรรมของสินทรัพย์ทางการเงิน</t>
  </si>
  <si>
    <t>เงินสดรับจากเงินกู้ยืมระยะสั้นจากกิจการที่เกี่ยวข้องกัน</t>
  </si>
  <si>
    <t>เงินลงทุนในบริษัทร่วม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</si>
  <si>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</si>
  <si>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</si>
  <si>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</si>
  <si>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</si>
  <si>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กำไรจากการซื้อคืนหุ้นกู้</t>
  </si>
  <si>
    <t>เงินสดจ่ายเพื่อไถ่ถอนและซื้อคืนหุ้นกู้</t>
  </si>
  <si>
    <t>กำไรจากการซื้อคืนหุ้นกู้</t>
  </si>
  <si>
    <t>เปลี่ยนแปลงใน</t>
  </si>
  <si>
    <t>สินทรัพย์สุทธิ</t>
  </si>
  <si>
    <t>ของบริษัทร่วม</t>
  </si>
  <si>
    <t>ส่วนแบ่งขาดทุน</t>
  </si>
  <si>
    <t>จากการ</t>
  </si>
  <si>
    <t>ลูกหนี้ตามสัญญาเช่าการเงินที่ถึงกำหนดชำระภายในหนึ่งปี</t>
  </si>
  <si>
    <t>กำไร (ขาดทุน) จากอัตราแลกเปลี่ยน</t>
  </si>
  <si>
    <t xml:space="preserve">   ผลขาดทุน (โอนกลับ) ด้านเครดิตที่คาดว่าจะเกิดขึ้น</t>
  </si>
  <si>
    <t xml:space="preserve">   ขาดทุน (โอนกลับ) จากการปรับลดสินค้าคงเหลือเป็นมูลค่าสุทธิที่จะได้รับ</t>
  </si>
  <si>
    <t xml:space="preserve">   ขาดทุน (กำไร) จากอัตราแลกเปลี่ยนสุทธิที่ยังไม่เกิดขึ้นจริง</t>
  </si>
  <si>
    <t>เงินสดจ่ายจากเงินให้กู้ยืมระยะสั้นแก่กิจการที่เกี่ยวข้องกัน</t>
  </si>
  <si>
    <t>ยอดคงเหลือ ณ วันที่ 31 มีนาคม 2567</t>
  </si>
  <si>
    <t>ณ วันที่ 31 มีนาคม 2568</t>
  </si>
  <si>
    <t>31 มีนาคม 2568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</si>
  <si>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</si>
  <si>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</si>
  <si>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</si>
  <si>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>31 ธันวาคม 2567</t>
  </si>
  <si>
    <t>ลูกหนี้หมุนเวียนอื่น</t>
  </si>
  <si>
    <t>เจ้าหนี้หมุนเวียนอื่น</t>
  </si>
  <si>
    <t>ภาษีเงินได้นิติบุคคลค้างจ่าย</t>
  </si>
  <si>
    <t>ประมาณการหนี้สินหมุนเวียนอื่น</t>
  </si>
  <si>
    <t>ประมาณการหนี้สินไม่หมุนเวียนสำหรับผลประโยชน์พนักงาน</t>
  </si>
  <si>
    <t>8, 12</t>
  </si>
  <si>
    <t>เงินกู้ยืมระยะยาวจากกิจการที่เกี่ยวข้องกัน</t>
  </si>
  <si>
    <t>2, 12</t>
  </si>
  <si>
    <t>ส่วนแบ่งขาดทุนจากเงินลงทุนในบริษัทร่วม</t>
  </si>
  <si>
    <t xml:space="preserve">   ผลต่างจากการเปลี่ยนแปลงสัญญาเช่า</t>
  </si>
  <si>
    <t xml:space="preserve">   ลูกหนี้หมุนเวียนอื่น</t>
  </si>
  <si>
    <t xml:space="preserve">   เจ้าหนี้หมุนเวียนอื่น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</si>
  <si>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</si>
  <si>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</si>
  <si>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 xml:space="preserve">   ขาดทุน (กำไร) จากการวัดมูลค่ายุติธรรมของตราสารอนุพันธ์</t>
  </si>
  <si>
    <t xml:space="preserve">   โอนกลับประมาณการหนี้สินหมุนเวียนอื่น</t>
  </si>
  <si>
    <t>เงินสดและรายการเทียบเท่าเงินสดเพิ่มขึ้น (ลดลง) สุทธิ</t>
  </si>
  <si>
    <t>เงินสดรับ (จ่าย) จากลงทุนในสินทรัพย์ทางการเงินระยะสั้น</t>
  </si>
  <si>
    <t>เงินสดรับจากการบังคับหลักประกันตามสัญญา</t>
  </si>
  <si>
    <t>TEFPD46KKNEMQR7CBH46PBQM3J869BP23FF87QRXZVN5ECSSBX40</t>
  </si>
  <si>
    <t>Wattanawadee Pattaraworapong</t>
  </si>
  <si>
    <t>Create</t>
  </si>
  <si>
    <t>f301316b-378e-4754-9f6a-b97a6cc4837a</t>
  </si>
  <si>
    <t>{"id":"f301316b-378e-4754-9f6a-b97a6cc4837a","type":1,"name":"workbookId","value":"cf1d74f0-45fb-461e-a671-1255ff19890e"}</t>
  </si>
  <si>
    <t>022f21f0-1915-403a-b5f8-1169322f65c5</t>
  </si>
  <si>
    <t>{"id":"022f21f0-1915-403a-b5f8-1169322f65c5","type":0,"name":"dataSnipperSheetDeleted","value":"false"}</t>
  </si>
  <si>
    <t>08b0f97b-b4e1-4387-91c5-2eae582b46ab</t>
  </si>
  <si>
    <t>{"id":"08b0f97b-b4e1-4387-91c5-2eae582b46ab","type":0,"name":"embed-documents","value":"false"}</t>
  </si>
  <si>
    <t>c0d33b84-82eb-44c0-b28d-3fa94e6c12b8</t>
  </si>
  <si>
    <t>{"id":"c0d33b84-82eb-44c0-b28d-3fa94e6c12b8","type":0,"name":"table-snip-suggestions","value":"true"}</t>
  </si>
  <si>
    <t>d2be224f-c587-457a-a8e7-ab9ba00bf16c</t>
  </si>
  <si>
    <t>{"id":"d2be224f-c587-457a-a8e7-ab9ba00bf16c","type":1,"name":"migratedFssProjectId","value":""}</t>
  </si>
  <si>
    <t>{"id":"f301316b-378e-4754-9f6a-b97a6cc4837a","type":1,"name":"workbookId","value":"89904e05-a92b-4ac1-bc46-c9f7da56825c"}</t>
  </si>
  <si>
    <t>{"id":"08b0f97b-b4e1-4387-91c5-2eae582b46ab","type":0,"name":"embed-documents","value":"true"}</t>
  </si>
  <si>
    <t>6RVHWJ4JFGBBCB2Q8T03XZ1WHV37PH102TFX5QS716SXJAP1PDXG</t>
  </si>
  <si>
    <t>Kanticha Toompila</t>
  </si>
  <si>
    <t>Update</t>
  </si>
  <si>
    <t>NNJ819QV7YGR3QK32R728A2DCMK1CPX4YA2E5VY2A0E98F9X1430</t>
  </si>
  <si>
    <t>Phakcheera Muneesit</t>
  </si>
  <si>
    <t>เงินสดได้มาจาก (ใช้ไปใน) กิจกรรมดำเนินงาน</t>
  </si>
  <si>
    <t>CMKB6SJ14FNVM1A6PEJ472WZ7V082617NN6DPYJNTHZKHRHTGM70</t>
  </si>
  <si>
    <t>Nalinrat Passakchai</t>
  </si>
  <si>
    <t xml:space="preserve">   ส่วนแบ่งขาดทุนจากเงินลงทุนในบริษัทร่วม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</si>
</sst>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  <numFmt numFmtId="169" formatCode="_([$€-2]\ * #,##0.00_);_([$€-2]\ * \(#,##0.00\);_([$€-2]\ * &quot;-&quot;??_);_(@_)"/>
    <numFmt numFmtId="170" formatCode="_-* #,##0.00_-;\-* #,##0.00_-;_-* &quot;-&quot;??_-;_-@_-"/>
    <numFmt numFmtId="171" formatCode="#,##0.00\ &quot;F&quot;;\-#,##0.00\ &quot;F&quot;"/>
    <numFmt numFmtId="172" formatCode="dd\-mmm\-yy_)"/>
    <numFmt numFmtId="173" formatCode="0.0%"/>
    <numFmt numFmtId="174" formatCode="0.00_)"/>
    <numFmt numFmtId="175" formatCode="_(* #,##0.00_);_(* \(#,##0.00\);_(* \-??_);_(@_)"/>
  </numFmts>
  <fonts count="84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sz val="14"/>
      <name val="CordiaUPC"/>
      <family val="2"/>
      <charset val="222"/>
    </font>
    <font>
      <b/>
      <i/>
      <sz val="16"/>
      <name val="Angsana New"/>
      <family val="1"/>
    </font>
    <font>
      <sz val="10"/>
      <name val="ApFont"/>
    </font>
    <font>
      <sz val="10"/>
      <color theme="1"/>
      <name val="Arial"/>
      <family val="2"/>
    </font>
    <font>
      <i/>
      <sz val="16"/>
      <name val="Angsana New"/>
      <family val="1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ms Rmn"/>
    </font>
    <font>
      <sz val="10"/>
      <color indexed="8"/>
      <name val="Arial"/>
      <family val="2"/>
    </font>
    <font>
      <sz val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0"/>
      <color indexed="1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u/>
      <sz val="14"/>
      <color indexed="36"/>
      <name val="Cordia New"/>
      <family val="2"/>
    </font>
    <font>
      <sz val="16"/>
      <name val="Cordia Ne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4"/>
      <color indexed="12"/>
      <name val="BrowalliaUPC"/>
      <family val="2"/>
      <charset val="222"/>
    </font>
    <font>
      <sz val="14"/>
      <color indexed="12"/>
      <name val="BrowalliaUPC"/>
      <family val="2"/>
      <charset val="222"/>
    </font>
    <font>
      <sz val="12"/>
      <color indexed="8"/>
      <name val="BrowalliaUPC"/>
      <family val="2"/>
      <charset val="222"/>
    </font>
    <font>
      <sz val="14"/>
      <color indexed="16"/>
      <name val="BrowalliaUPC"/>
      <family val="2"/>
      <charset val="222"/>
    </font>
    <font>
      <sz val="14"/>
      <color indexed="12"/>
      <name val="AngsanaUPC"/>
      <family val="1"/>
      <charset val="222"/>
    </font>
    <font>
      <sz val="14"/>
      <color indexed="8"/>
      <name val="BrowalliaUPC"/>
      <family val="2"/>
      <charset val="222"/>
    </font>
    <font>
      <sz val="14"/>
      <color indexed="8"/>
      <name val="AngsanaUPC"/>
      <family val="1"/>
      <charset val="222"/>
    </font>
    <font>
      <b/>
      <sz val="14"/>
      <color indexed="12"/>
      <name val="AngsanaUPC"/>
      <family val="1"/>
      <charset val="222"/>
    </font>
    <font>
      <sz val="8"/>
      <name val="EYInterstate Light"/>
    </font>
    <font>
      <b/>
      <sz val="10.8"/>
      <color indexed="8"/>
      <name val="Tahoma"/>
      <family val="2"/>
    </font>
    <font>
      <sz val="12"/>
      <name val="Tms Rmn"/>
      <charset val="222"/>
    </font>
    <font>
      <sz val="10"/>
      <color indexed="8"/>
      <name val="MS Sans Serif"/>
      <family val="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0"/>
      <color indexed="8"/>
      <name val="MS Sans Serif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sz val="15"/>
      <color rgb="FF00B0F0"/>
      <name val="Angsana New"/>
      <family val="1"/>
    </font>
    <font>
      <b/>
      <i/>
      <sz val="15"/>
      <name val="Angsana New"/>
      <family val="1"/>
    </font>
    <font>
      <sz val="15"/>
      <color rgb="FF000000"/>
      <name val="Angsana New"/>
      <family val="1"/>
    </font>
    <font>
      <sz val="15"/>
      <color theme="0"/>
      <name val="Angsana New"/>
      <family val="1"/>
    </font>
    <font>
      <sz val="14"/>
      <name val="AngsanaUPC"/>
      <family val="1"/>
    </font>
    <font>
      <strike/>
      <sz val="16"/>
      <name val="Angsana New"/>
      <family val="1"/>
    </font>
    <font>
      <sz val="16"/>
      <color theme="0"/>
      <name val="Angsana New"/>
      <family val="1"/>
    </font>
    <font>
      <b/>
      <sz val="15"/>
      <color theme="0"/>
      <name val="Angsana New"/>
      <family val="1"/>
    </font>
    <font>
      <b/>
      <sz val="16"/>
      <color theme="0"/>
      <name val="Angsana New"/>
      <family val="1"/>
    </font>
    <font>
      <i/>
      <sz val="16"/>
      <color theme="0"/>
      <name val="Angsana New"/>
      <family val="1"/>
    </font>
    <font>
      <sz val="15"/>
      <color theme="1"/>
      <name val="Angsana New"/>
      <family val="1"/>
    </font>
    <font>
      <sz val="16"/>
      <color theme="1"/>
      <name val="Angsana New"/>
      <family val="1"/>
    </font>
    <font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30">
    <xf numFmtId="0" fontId="0" fillId="0" borderId="0"/>
    <xf numFmtId="0" fontId="16" fillId="0" borderId="0"/>
    <xf numFmtId="0" fontId="12" fillId="0" borderId="0"/>
    <xf numFmtId="0" fontId="11" fillId="0" borderId="0"/>
    <xf numFmtId="0" fontId="10" fillId="0" borderId="0"/>
    <xf numFmtId="0" fontId="18" fillId="0" borderId="0"/>
    <xf numFmtId="167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170" fontId="21" fillId="0" borderId="0" applyFont="0" applyFill="0" applyBorder="0" applyAlignment="0" applyProtection="0"/>
    <xf numFmtId="0" fontId="21" fillId="0" borderId="0"/>
    <xf numFmtId="0" fontId="21" fillId="0" borderId="0"/>
    <xf numFmtId="4" fontId="18" fillId="0" borderId="0" applyFont="0" applyFill="0" applyBorder="0" applyAlignment="0" applyProtection="0"/>
    <xf numFmtId="171" fontId="22" fillId="0" borderId="0"/>
    <xf numFmtId="172" fontId="22" fillId="0" borderId="0"/>
    <xf numFmtId="173" fontId="22" fillId="0" borderId="0"/>
    <xf numFmtId="38" fontId="23" fillId="2" borderId="0" applyNumberFormat="0" applyBorder="0" applyAlignment="0" applyProtection="0"/>
    <xf numFmtId="10" fontId="23" fillId="3" borderId="6" applyNumberFormat="0" applyBorder="0" applyAlignment="0" applyProtection="0"/>
    <xf numFmtId="37" fontId="24" fillId="0" borderId="0"/>
    <xf numFmtId="174" fontId="25" fillId="0" borderId="0"/>
    <xf numFmtId="0" fontId="7" fillId="0" borderId="0"/>
    <xf numFmtId="0" fontId="18" fillId="0" borderId="0"/>
    <xf numFmtId="0" fontId="18" fillId="0" borderId="0"/>
    <xf numFmtId="10" fontId="26" fillId="0" borderId="0" applyFont="0" applyFill="0" applyBorder="0" applyAlignment="0" applyProtection="0"/>
    <xf numFmtId="1" fontId="26" fillId="0" borderId="7" applyNumberFormat="0" applyFill="0" applyAlignment="0" applyProtection="0">
      <alignment horizontal="center" vertical="center"/>
    </xf>
    <xf numFmtId="0" fontId="7" fillId="0" borderId="0"/>
    <xf numFmtId="167" fontId="7" fillId="0" borderId="0" applyFont="0" applyFill="0" applyBorder="0" applyAlignment="0" applyProtection="0"/>
    <xf numFmtId="0" fontId="19" fillId="0" borderId="0"/>
    <xf numFmtId="167" fontId="19" fillId="0" borderId="0" applyFont="0" applyFill="0" applyBorder="0" applyAlignment="0" applyProtection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26" fillId="0" borderId="0"/>
    <xf numFmtId="167" fontId="26" fillId="0" borderId="0" applyFont="0" applyFill="0" applyBorder="0" applyAlignment="0" applyProtection="0"/>
    <xf numFmtId="0" fontId="21" fillId="0" borderId="0"/>
    <xf numFmtId="0" fontId="7" fillId="0" borderId="0"/>
    <xf numFmtId="0" fontId="7" fillId="0" borderId="0"/>
    <xf numFmtId="0" fontId="34" fillId="4" borderId="0" applyNumberFormat="0" applyBorder="0" applyAlignment="0" applyProtection="0"/>
    <xf numFmtId="0" fontId="7" fillId="0" borderId="0"/>
    <xf numFmtId="0" fontId="26" fillId="0" borderId="0"/>
    <xf numFmtId="0" fontId="7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167" fontId="21" fillId="0" borderId="0" applyFont="0" applyFill="0" applyBorder="0" applyAlignment="0" applyProtection="0"/>
    <xf numFmtId="0" fontId="26" fillId="0" borderId="0"/>
    <xf numFmtId="0" fontId="33" fillId="5" borderId="0" applyNumberFormat="0" applyBorder="0" applyAlignment="0" applyProtection="0"/>
    <xf numFmtId="0" fontId="32" fillId="6" borderId="0" applyNumberFormat="0" applyBorder="0" applyAlignment="0" applyProtection="0"/>
    <xf numFmtId="0" fontId="26" fillId="0" borderId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1" fillId="0" borderId="0"/>
    <xf numFmtId="170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170" fontId="26" fillId="0" borderId="0" applyFont="0" applyFill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4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26" fillId="0" borderId="0"/>
    <xf numFmtId="0" fontId="39" fillId="19" borderId="8" applyNumberFormat="0" applyAlignment="0" applyProtection="0"/>
    <xf numFmtId="0" fontId="40" fillId="0" borderId="9" applyNumberFormat="0" applyFill="0" applyAlignment="0" applyProtection="0"/>
    <xf numFmtId="0" fontId="41" fillId="8" borderId="0" applyNumberFormat="0" applyBorder="0" applyAlignment="0" applyProtection="0"/>
    <xf numFmtId="0" fontId="42" fillId="20" borderId="10" applyNumberFormat="0" applyAlignment="0" applyProtection="0"/>
    <xf numFmtId="0" fontId="43" fillId="20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9" borderId="0" applyNumberFormat="0" applyBorder="0" applyAlignment="0" applyProtection="0"/>
    <xf numFmtId="0" fontId="48" fillId="10" borderId="11" applyNumberFormat="0" applyAlignment="0" applyProtection="0"/>
    <xf numFmtId="0" fontId="49" fillId="6" borderId="0" applyNumberFormat="0" applyBorder="0" applyAlignment="0" applyProtection="0"/>
    <xf numFmtId="0" fontId="50" fillId="0" borderId="12" applyNumberFormat="0" applyFill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24" borderId="0" applyNumberFormat="0" applyBorder="0" applyAlignment="0" applyProtection="0"/>
    <xf numFmtId="0" fontId="26" fillId="25" borderId="13" applyNumberFormat="0" applyFont="0" applyAlignment="0" applyProtection="0"/>
    <xf numFmtId="0" fontId="51" fillId="0" borderId="14" applyNumberFormat="0" applyFill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3" fillId="0" borderId="0" applyNumberForma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0" fontId="36" fillId="0" borderId="0"/>
    <xf numFmtId="0" fontId="28" fillId="0" borderId="0" applyNumberFormat="0" applyBorder="0" applyAlignment="0"/>
    <xf numFmtId="0" fontId="54" fillId="0" borderId="0" applyNumberFormat="0" applyBorder="0" applyAlignment="0"/>
    <xf numFmtId="0" fontId="55" fillId="0" borderId="0" applyNumberFormat="0" applyBorder="0" applyAlignment="0"/>
    <xf numFmtId="0" fontId="56" fillId="0" borderId="0" applyNumberFormat="0" applyBorder="0" applyAlignment="0"/>
    <xf numFmtId="0" fontId="57" fillId="0" borderId="0" applyNumberFormat="0" applyBorder="0" applyAlignment="0"/>
    <xf numFmtId="0" fontId="58" fillId="0" borderId="0" applyNumberFormat="0" applyBorder="0" applyAlignment="0"/>
    <xf numFmtId="0" fontId="59" fillId="0" borderId="0" applyNumberFormat="0" applyBorder="0" applyAlignment="0"/>
    <xf numFmtId="0" fontId="60" fillId="0" borderId="0" applyNumberFormat="0" applyBorder="0" applyAlignment="0"/>
    <xf numFmtId="0" fontId="61" fillId="0" borderId="0" applyNumberFormat="0" applyBorder="0" applyAlignment="0"/>
    <xf numFmtId="167" fontId="7" fillId="0" borderId="0" applyFont="0" applyFill="0" applyBorder="0" applyAlignment="0" applyProtection="0"/>
    <xf numFmtId="0" fontId="26" fillId="0" borderId="0"/>
    <xf numFmtId="0" fontId="62" fillId="0" borderId="0">
      <alignment vertical="center"/>
    </xf>
    <xf numFmtId="167" fontId="26" fillId="0" borderId="0" applyFont="0" applyFill="0" applyBorder="0" applyAlignment="0" applyProtection="0"/>
    <xf numFmtId="0" fontId="16" fillId="0" borderId="0"/>
    <xf numFmtId="167" fontId="63" fillId="0" borderId="0" applyFont="0" applyFill="0" applyBorder="0" applyAlignment="0" applyProtection="0"/>
    <xf numFmtId="175" fontId="21" fillId="0" borderId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/>
    <xf numFmtId="0" fontId="21" fillId="0" borderId="0"/>
    <xf numFmtId="0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68" fillId="0" borderId="0"/>
    <xf numFmtId="0" fontId="68" fillId="0" borderId="0"/>
    <xf numFmtId="0" fontId="16" fillId="0" borderId="0"/>
    <xf numFmtId="0" fontId="16" fillId="0" borderId="0"/>
    <xf numFmtId="0" fontId="7" fillId="0" borderId="0"/>
    <xf numFmtId="170" fontId="26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4" fontId="18" fillId="0" borderId="0" applyFont="0" applyFill="0" applyBorder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29" fillId="0" borderId="0"/>
    <xf numFmtId="0" fontId="2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9" fillId="0" borderId="0"/>
    <xf numFmtId="0" fontId="6" fillId="0" borderId="0"/>
    <xf numFmtId="167" fontId="1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75" fillId="0" borderId="0"/>
    <xf numFmtId="0" fontId="2" fillId="0" borderId="0"/>
    <xf numFmtId="0" fontId="1" fillId="0" borderId="0"/>
  </cellStyleXfs>
  <cellXfs count="141">
    <xf numFmtId="0" fontId="0" fillId="0" borderId="0" xfId="0"/>
    <xf numFmtId="0" fontId="13" fillId="0" borderId="0" xfId="0" quotePrefix="1" applyFont="1" applyAlignment="1">
      <alignment horizontal="left"/>
    </xf>
    <xf numFmtId="168" fontId="14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37" fontId="14" fillId="0" borderId="0" xfId="529" applyNumberFormat="1" applyFont="1" applyAlignment="1">
      <alignment horizontal="right"/>
    </xf>
    <xf numFmtId="168" fontId="14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168" fontId="14" fillId="0" borderId="0" xfId="0" quotePrefix="1" applyNumberFormat="1" applyFont="1" applyAlignment="1">
      <alignment horizontal="center"/>
    </xf>
    <xf numFmtId="37" fontId="14" fillId="0" borderId="0" xfId="0" applyNumberFormat="1" applyFont="1" applyAlignment="1">
      <alignment horizontal="right"/>
    </xf>
    <xf numFmtId="0" fontId="14" fillId="0" borderId="0" xfId="0" applyFont="1"/>
    <xf numFmtId="168" fontId="14" fillId="0" borderId="0" xfId="0" applyNumberFormat="1" applyFont="1"/>
    <xf numFmtId="0" fontId="20" fillId="0" borderId="0" xfId="0" applyFont="1"/>
    <xf numFmtId="168" fontId="13" fillId="0" borderId="1" xfId="0" applyNumberFormat="1" applyFont="1" applyBorder="1" applyAlignment="1">
      <alignment horizontal="center"/>
    </xf>
    <xf numFmtId="168" fontId="13" fillId="0" borderId="0" xfId="0" applyNumberFormat="1" applyFont="1"/>
    <xf numFmtId="0" fontId="14" fillId="0" borderId="1" xfId="0" applyFont="1" applyBorder="1" applyAlignment="1">
      <alignment horizontal="center"/>
    </xf>
    <xf numFmtId="168" fontId="15" fillId="0" borderId="0" xfId="0" applyNumberFormat="1" applyFont="1" applyAlignment="1">
      <alignment horizontal="right"/>
    </xf>
    <xf numFmtId="0" fontId="14" fillId="0" borderId="2" xfId="0" applyFont="1" applyBorder="1" applyAlignment="1">
      <alignment horizontal="center"/>
    </xf>
    <xf numFmtId="1" fontId="15" fillId="0" borderId="0" xfId="0" applyNumberFormat="1" applyFont="1" applyAlignment="1">
      <alignment horizontal="center"/>
    </xf>
    <xf numFmtId="1" fontId="14" fillId="0" borderId="0" xfId="0" applyNumberFormat="1" applyFont="1"/>
    <xf numFmtId="0" fontId="13" fillId="0" borderId="0" xfId="0" applyFont="1"/>
    <xf numFmtId="165" fontId="14" fillId="0" borderId="0" xfId="0" applyNumberFormat="1" applyFont="1" applyAlignment="1">
      <alignment horizontal="center"/>
    </xf>
    <xf numFmtId="165" fontId="14" fillId="0" borderId="0" xfId="0" applyNumberFormat="1" applyFont="1"/>
    <xf numFmtId="0" fontId="14" fillId="0" borderId="0" xfId="0" applyFont="1" applyAlignment="1">
      <alignment horizontal="left"/>
    </xf>
    <xf numFmtId="165" fontId="14" fillId="0" borderId="1" xfId="0" applyNumberFormat="1" applyFont="1" applyBorder="1" applyAlignment="1">
      <alignment horizontal="center"/>
    </xf>
    <xf numFmtId="168" fontId="14" fillId="0" borderId="1" xfId="0" applyNumberFormat="1" applyFont="1" applyBorder="1"/>
    <xf numFmtId="168" fontId="14" fillId="0" borderId="0" xfId="0" quotePrefix="1" applyNumberFormat="1" applyFont="1" applyAlignment="1">
      <alignment horizontal="left"/>
    </xf>
    <xf numFmtId="0" fontId="14" fillId="0" borderId="0" xfId="0" quotePrefix="1" applyFont="1" applyAlignment="1">
      <alignment horizontal="left"/>
    </xf>
    <xf numFmtId="168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14" fillId="0" borderId="2" xfId="0" applyNumberFormat="1" applyFont="1" applyBorder="1" applyAlignment="1">
      <alignment horizontal="center"/>
    </xf>
    <xf numFmtId="165" fontId="14" fillId="0" borderId="4" xfId="0" applyNumberFormat="1" applyFont="1" applyBorder="1" applyAlignment="1">
      <alignment horizontal="center"/>
    </xf>
    <xf numFmtId="0" fontId="79" fillId="0" borderId="0" xfId="0" quotePrefix="1" applyFont="1" applyAlignment="1">
      <alignment horizontal="left"/>
    </xf>
    <xf numFmtId="168" fontId="77" fillId="0" borderId="0" xfId="0" quotePrefix="1" applyNumberFormat="1" applyFont="1" applyAlignment="1">
      <alignment horizontal="left"/>
    </xf>
    <xf numFmtId="0" fontId="80" fillId="0" borderId="0" xfId="0" applyFont="1" applyAlignment="1">
      <alignment horizontal="center"/>
    </xf>
    <xf numFmtId="168" fontId="77" fillId="0" borderId="0" xfId="0" applyNumberFormat="1" applyFont="1"/>
    <xf numFmtId="165" fontId="77" fillId="0" borderId="0" xfId="0" applyNumberFormat="1" applyFont="1" applyAlignment="1">
      <alignment horizontal="center"/>
    </xf>
    <xf numFmtId="167" fontId="14" fillId="0" borderId="0" xfId="0" applyNumberFormat="1" applyFont="1"/>
    <xf numFmtId="0" fontId="69" fillId="0" borderId="0" xfId="0" quotePrefix="1" applyFont="1" applyAlignment="1">
      <alignment horizontal="left"/>
    </xf>
    <xf numFmtId="37" fontId="69" fillId="0" borderId="0" xfId="0" applyNumberFormat="1" applyFont="1" applyAlignment="1">
      <alignment horizontal="left"/>
    </xf>
    <xf numFmtId="37" fontId="70" fillId="0" borderId="0" xfId="2" applyNumberFormat="1" applyFont="1" applyAlignment="1">
      <alignment horizontal="right"/>
    </xf>
    <xf numFmtId="168" fontId="70" fillId="0" borderId="0" xfId="0" applyNumberFormat="1" applyFont="1"/>
    <xf numFmtId="38" fontId="70" fillId="0" borderId="0" xfId="0" applyNumberFormat="1" applyFont="1" applyAlignment="1">
      <alignment horizontal="centerContinuous"/>
    </xf>
    <xf numFmtId="0" fontId="70" fillId="0" borderId="0" xfId="0" applyFont="1"/>
    <xf numFmtId="168" fontId="70" fillId="0" borderId="0" xfId="0" applyNumberFormat="1" applyFont="1" applyAlignment="1">
      <alignment horizontal="center"/>
    </xf>
    <xf numFmtId="168" fontId="69" fillId="0" borderId="0" xfId="0" applyNumberFormat="1" applyFont="1" applyAlignment="1">
      <alignment horizontal="center"/>
    </xf>
    <xf numFmtId="168" fontId="70" fillId="0" borderId="1" xfId="0" applyNumberFormat="1" applyFont="1" applyBorder="1" applyAlignment="1">
      <alignment horizontal="centerContinuous"/>
    </xf>
    <xf numFmtId="168" fontId="69" fillId="0" borderId="1" xfId="0" applyNumberFormat="1" applyFont="1" applyBorder="1" applyAlignment="1">
      <alignment horizontal="centerContinuous"/>
    </xf>
    <xf numFmtId="168" fontId="70" fillId="0" borderId="1" xfId="0" applyNumberFormat="1" applyFont="1" applyBorder="1" applyAlignment="1">
      <alignment horizontal="center"/>
    </xf>
    <xf numFmtId="168" fontId="70" fillId="0" borderId="17" xfId="0" applyNumberFormat="1" applyFont="1" applyBorder="1" applyAlignment="1">
      <alignment horizontal="center"/>
    </xf>
    <xf numFmtId="0" fontId="69" fillId="0" borderId="0" xfId="5" applyFont="1"/>
    <xf numFmtId="165" fontId="70" fillId="0" borderId="0" xfId="0" applyNumberFormat="1" applyFont="1" applyAlignment="1">
      <alignment horizontal="center"/>
    </xf>
    <xf numFmtId="165" fontId="71" fillId="0" borderId="0" xfId="0" applyNumberFormat="1" applyFont="1" applyAlignment="1">
      <alignment horizontal="center"/>
    </xf>
    <xf numFmtId="0" fontId="73" fillId="0" borderId="0" xfId="0" applyFont="1"/>
    <xf numFmtId="165" fontId="70" fillId="0" borderId="18" xfId="0" applyNumberFormat="1" applyFont="1" applyBorder="1" applyAlignment="1">
      <alignment horizontal="center"/>
    </xf>
    <xf numFmtId="165" fontId="70" fillId="0" borderId="21" xfId="0" applyNumberFormat="1" applyFont="1" applyBorder="1" applyAlignment="1">
      <alignment horizontal="center"/>
    </xf>
    <xf numFmtId="0" fontId="69" fillId="0" borderId="0" xfId="0" applyFont="1"/>
    <xf numFmtId="165" fontId="70" fillId="0" borderId="3" xfId="0" applyNumberFormat="1" applyFont="1" applyBorder="1" applyAlignment="1">
      <alignment horizontal="center"/>
    </xf>
    <xf numFmtId="167" fontId="74" fillId="0" borderId="0" xfId="329" applyFont="1" applyFill="1" applyAlignment="1">
      <alignment horizontal="center"/>
    </xf>
    <xf numFmtId="165" fontId="70" fillId="0" borderId="1" xfId="0" applyNumberFormat="1" applyFont="1" applyBorder="1" applyAlignment="1">
      <alignment horizontal="center"/>
    </xf>
    <xf numFmtId="0" fontId="78" fillId="0" borderId="0" xfId="0" applyFont="1"/>
    <xf numFmtId="168" fontId="74" fillId="0" borderId="0" xfId="0" applyNumberFormat="1" applyFont="1"/>
    <xf numFmtId="165" fontId="74" fillId="0" borderId="0" xfId="0" applyNumberFormat="1" applyFont="1"/>
    <xf numFmtId="165" fontId="81" fillId="0" borderId="0" xfId="0" applyNumberFormat="1" applyFont="1"/>
    <xf numFmtId="0" fontId="69" fillId="0" borderId="0" xfId="0" quotePrefix="1" applyFont="1" applyAlignment="1">
      <alignment horizontal="left" vertical="top"/>
    </xf>
    <xf numFmtId="37" fontId="69" fillId="0" borderId="0" xfId="0" applyNumberFormat="1" applyFont="1" applyAlignment="1">
      <alignment horizontal="left" vertical="top"/>
    </xf>
    <xf numFmtId="37" fontId="70" fillId="0" borderId="0" xfId="2" applyNumberFormat="1" applyFont="1" applyAlignment="1">
      <alignment horizontal="right" vertical="top"/>
    </xf>
    <xf numFmtId="168" fontId="70" fillId="0" borderId="0" xfId="0" applyNumberFormat="1" applyFont="1" applyAlignment="1">
      <alignment vertical="top"/>
    </xf>
    <xf numFmtId="38" fontId="70" fillId="0" borderId="0" xfId="0" applyNumberFormat="1" applyFont="1" applyAlignment="1">
      <alignment horizontal="centerContinuous" vertical="top"/>
    </xf>
    <xf numFmtId="0" fontId="70" fillId="0" borderId="0" xfId="0" applyFont="1" applyAlignment="1">
      <alignment horizontal="right" vertical="top"/>
    </xf>
    <xf numFmtId="168" fontId="70" fillId="0" borderId="0" xfId="0" applyNumberFormat="1" applyFont="1" applyAlignment="1">
      <alignment horizontal="center" vertical="top"/>
    </xf>
    <xf numFmtId="168" fontId="69" fillId="0" borderId="0" xfId="0" applyNumberFormat="1" applyFont="1" applyAlignment="1">
      <alignment vertical="top"/>
    </xf>
    <xf numFmtId="168" fontId="70" fillId="0" borderId="0" xfId="0" applyNumberFormat="1" applyFont="1" applyAlignment="1">
      <alignment horizontal="centerContinuous" vertical="top"/>
    </xf>
    <xf numFmtId="168" fontId="69" fillId="0" borderId="0" xfId="0" applyNumberFormat="1" applyFont="1" applyAlignment="1">
      <alignment horizontal="center" vertical="top"/>
    </xf>
    <xf numFmtId="168" fontId="70" fillId="0" borderId="18" xfId="0" applyNumberFormat="1" applyFont="1" applyBorder="1" applyAlignment="1">
      <alignment horizontal="center" vertical="top"/>
    </xf>
    <xf numFmtId="168" fontId="70" fillId="0" borderId="1" xfId="0" applyNumberFormat="1" applyFont="1" applyBorder="1" applyAlignment="1">
      <alignment horizontal="center" vertical="top"/>
    </xf>
    <xf numFmtId="168" fontId="70" fillId="0" borderId="17" xfId="0" applyNumberFormat="1" applyFont="1" applyBorder="1" applyAlignment="1">
      <alignment horizontal="center" vertical="top"/>
    </xf>
    <xf numFmtId="0" fontId="69" fillId="0" borderId="0" xfId="0" applyFont="1" applyAlignment="1">
      <alignment vertical="top"/>
    </xf>
    <xf numFmtId="165" fontId="70" fillId="0" borderId="0" xfId="0" applyNumberFormat="1" applyFont="1" applyAlignment="1">
      <alignment vertical="top"/>
    </xf>
    <xf numFmtId="165" fontId="71" fillId="0" borderId="0" xfId="0" applyNumberFormat="1" applyFont="1" applyAlignment="1">
      <alignment horizontal="center" vertical="center"/>
    </xf>
    <xf numFmtId="165" fontId="70" fillId="0" borderId="18" xfId="0" applyNumberFormat="1" applyFont="1" applyBorder="1" applyAlignment="1">
      <alignment vertical="top"/>
    </xf>
    <xf numFmtId="0" fontId="70" fillId="0" borderId="0" xfId="0" applyFont="1" applyAlignment="1">
      <alignment vertical="top"/>
    </xf>
    <xf numFmtId="165" fontId="70" fillId="0" borderId="22" xfId="0" applyNumberFormat="1" applyFont="1" applyBorder="1" applyAlignment="1">
      <alignment vertical="top"/>
    </xf>
    <xf numFmtId="168" fontId="72" fillId="0" borderId="0" xfId="0" applyNumberFormat="1" applyFont="1" applyAlignment="1">
      <alignment vertical="top"/>
    </xf>
    <xf numFmtId="165" fontId="70" fillId="0" borderId="4" xfId="0" applyNumberFormat="1" applyFont="1" applyBorder="1" applyAlignment="1">
      <alignment vertical="top"/>
    </xf>
    <xf numFmtId="165" fontId="74" fillId="0" borderId="0" xfId="0" applyNumberFormat="1" applyFont="1" applyAlignment="1">
      <alignment vertical="top"/>
    </xf>
    <xf numFmtId="165" fontId="70" fillId="0" borderId="3" xfId="0" quotePrefix="1" applyNumberFormat="1" applyFont="1" applyBorder="1" applyAlignment="1">
      <alignment vertical="top"/>
    </xf>
    <xf numFmtId="165" fontId="70" fillId="0" borderId="0" xfId="0" quotePrefix="1" applyNumberFormat="1" applyFont="1" applyAlignment="1">
      <alignment vertical="top"/>
    </xf>
    <xf numFmtId="0" fontId="78" fillId="0" borderId="0" xfId="0" applyFont="1" applyAlignment="1">
      <alignment vertical="top"/>
    </xf>
    <xf numFmtId="168" fontId="74" fillId="0" borderId="0" xfId="0" applyNumberFormat="1" applyFont="1" applyAlignment="1">
      <alignment horizontal="center" vertical="top"/>
    </xf>
    <xf numFmtId="165" fontId="74" fillId="0" borderId="0" xfId="0" applyNumberFormat="1" applyFont="1" applyAlignment="1">
      <alignment horizontal="center" vertical="top"/>
    </xf>
    <xf numFmtId="165" fontId="70" fillId="0" borderId="0" xfId="0" applyNumberFormat="1" applyFont="1" applyAlignment="1">
      <alignment horizontal="center" vertical="top"/>
    </xf>
    <xf numFmtId="168" fontId="74" fillId="0" borderId="0" xfId="0" applyNumberFormat="1" applyFont="1" applyAlignment="1">
      <alignment vertical="top"/>
    </xf>
    <xf numFmtId="168" fontId="14" fillId="0" borderId="0" xfId="0" quotePrefix="1" applyNumberFormat="1" applyFont="1" applyAlignment="1">
      <alignment horizontal="centerContinuous"/>
    </xf>
    <xf numFmtId="0" fontId="14" fillId="0" borderId="0" xfId="0" applyFont="1" applyAlignment="1">
      <alignment horizontal="centerContinuous"/>
    </xf>
    <xf numFmtId="168" fontId="14" fillId="0" borderId="0" xfId="0" applyNumberFormat="1" applyFont="1" applyAlignment="1">
      <alignment horizontal="centerContinuous"/>
    </xf>
    <xf numFmtId="37" fontId="14" fillId="0" borderId="0" xfId="2" applyNumberFormat="1" applyFont="1" applyAlignment="1">
      <alignment horizontal="right"/>
    </xf>
    <xf numFmtId="168" fontId="17" fillId="0" borderId="0" xfId="0" quotePrefix="1" applyNumberFormat="1" applyFont="1" applyAlignment="1">
      <alignment horizontal="centerContinuous"/>
    </xf>
    <xf numFmtId="0" fontId="17" fillId="0" borderId="0" xfId="0" applyFont="1" applyAlignment="1">
      <alignment horizontal="centerContinuous"/>
    </xf>
    <xf numFmtId="0" fontId="14" fillId="0" borderId="0" xfId="0" applyFont="1" applyAlignment="1">
      <alignment horizontal="center"/>
    </xf>
    <xf numFmtId="0" fontId="82" fillId="0" borderId="0" xfId="0" applyFont="1" applyAlignment="1">
      <alignment horizontal="left"/>
    </xf>
    <xf numFmtId="165" fontId="14" fillId="0" borderId="3" xfId="0" applyNumberFormat="1" applyFont="1" applyBorder="1" applyAlignment="1">
      <alignment horizontal="center"/>
    </xf>
    <xf numFmtId="49" fontId="13" fillId="0" borderId="0" xfId="0" applyNumberFormat="1" applyFont="1"/>
    <xf numFmtId="37" fontId="14" fillId="0" borderId="0" xfId="0" applyNumberFormat="1" applyFont="1"/>
    <xf numFmtId="169" fontId="14" fillId="0" borderId="0" xfId="0" applyNumberFormat="1" applyFont="1"/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165" fontId="14" fillId="0" borderId="4" xfId="0" applyNumberFormat="1" applyFont="1" applyBorder="1" applyAlignment="1">
      <alignment horizontal="right"/>
    </xf>
    <xf numFmtId="49" fontId="14" fillId="0" borderId="0" xfId="0" applyNumberFormat="1" applyFont="1"/>
    <xf numFmtId="167" fontId="14" fillId="0" borderId="4" xfId="0" applyNumberFormat="1" applyFont="1" applyBorder="1"/>
    <xf numFmtId="168" fontId="76" fillId="0" borderId="0" xfId="0" applyNumberFormat="1" applyFont="1" applyAlignment="1">
      <alignment horizontal="centerContinuous"/>
    </xf>
    <xf numFmtId="165" fontId="14" fillId="0" borderId="2" xfId="0" applyNumberFormat="1" applyFont="1" applyBorder="1"/>
    <xf numFmtId="165" fontId="14" fillId="0" borderId="18" xfId="0" applyNumberFormat="1" applyFont="1" applyBorder="1" applyAlignment="1">
      <alignment horizontal="center"/>
    </xf>
    <xf numFmtId="168" fontId="14" fillId="0" borderId="18" xfId="0" applyNumberFormat="1" applyFont="1" applyBorder="1"/>
    <xf numFmtId="168" fontId="14" fillId="0" borderId="19" xfId="0" applyNumberFormat="1" applyFont="1" applyBorder="1"/>
    <xf numFmtId="168" fontId="14" fillId="0" borderId="20" xfId="0" applyNumberFormat="1" applyFont="1" applyBorder="1"/>
    <xf numFmtId="37" fontId="13" fillId="0" borderId="0" xfId="0" applyNumberFormat="1" applyFont="1" applyAlignment="1">
      <alignment horizontal="left"/>
    </xf>
    <xf numFmtId="0" fontId="14" fillId="0" borderId="1" xfId="0" quotePrefix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5" fillId="0" borderId="0" xfId="0" applyFont="1" applyAlignment="1">
      <alignment horizontal="right"/>
    </xf>
    <xf numFmtId="168" fontId="20" fillId="0" borderId="0" xfId="0" applyNumberFormat="1" applyFont="1" applyAlignment="1">
      <alignment horizontal="center"/>
    </xf>
    <xf numFmtId="0" fontId="82" fillId="0" borderId="0" xfId="0" applyFont="1"/>
    <xf numFmtId="165" fontId="14" fillId="0" borderId="0" xfId="0" applyNumberFormat="1" applyFont="1" applyAlignment="1">
      <alignment horizontal="left"/>
    </xf>
    <xf numFmtId="165" fontId="14" fillId="0" borderId="2" xfId="0" applyNumberFormat="1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165" fontId="14" fillId="0" borderId="3" xfId="0" applyNumberFormat="1" applyFont="1" applyBorder="1" applyAlignment="1">
      <alignment horizontal="right"/>
    </xf>
    <xf numFmtId="37" fontId="14" fillId="0" borderId="0" xfId="1" applyNumberFormat="1" applyFont="1"/>
    <xf numFmtId="165" fontId="83" fillId="0" borderId="0" xfId="0" applyNumberFormat="1" applyFont="1" applyAlignment="1">
      <alignment horizontal="center"/>
    </xf>
    <xf numFmtId="0" fontId="82" fillId="0" borderId="0" xfId="0" quotePrefix="1" applyFont="1" applyAlignment="1">
      <alignment horizontal="left"/>
    </xf>
    <xf numFmtId="0" fontId="82" fillId="0" borderId="0" xfId="0" applyFont="1" applyAlignment="1">
      <alignment horizontal="left" vertical="top"/>
    </xf>
    <xf numFmtId="0" fontId="82" fillId="0" borderId="0" xfId="0" applyFont="1" applyAlignment="1">
      <alignment vertical="top"/>
    </xf>
    <xf numFmtId="0" fontId="14" fillId="0" borderId="5" xfId="0" applyFont="1" applyBorder="1"/>
    <xf numFmtId="168" fontId="13" fillId="0" borderId="1" xfId="0" applyNumberFormat="1" applyFont="1" applyBorder="1" applyAlignment="1">
      <alignment horizontal="center"/>
    </xf>
    <xf numFmtId="168" fontId="69" fillId="0" borderId="1" xfId="0" applyNumberFormat="1" applyFont="1" applyBorder="1" applyAlignment="1">
      <alignment horizontal="center" vertical="top"/>
    </xf>
    <xf numFmtId="168" fontId="70" fillId="0" borderId="2" xfId="0" applyNumberFormat="1" applyFont="1" applyBorder="1" applyAlignment="1">
      <alignment horizontal="center" vertical="top"/>
    </xf>
    <xf numFmtId="168" fontId="70" fillId="0" borderId="1" xfId="0" applyNumberFormat="1" applyFont="1" applyBorder="1" applyAlignment="1">
      <alignment horizontal="center" vertical="top"/>
    </xf>
    <xf numFmtId="168" fontId="70" fillId="0" borderId="18" xfId="0" applyNumberFormat="1" applyFont="1" applyBorder="1" applyAlignment="1">
      <alignment horizontal="center" vertical="top"/>
    </xf>
    <xf numFmtId="168" fontId="69" fillId="0" borderId="1" xfId="0" applyNumberFormat="1" applyFont="1" applyBorder="1" applyAlignment="1">
      <alignment horizontal="center"/>
    </xf>
    <xf numFmtId="168" fontId="70" fillId="0" borderId="1" xfId="0" applyNumberFormat="1" applyFont="1" applyBorder="1" applyAlignment="1">
      <alignment horizontal="center"/>
    </xf>
    <xf numFmtId="168" fontId="70" fillId="0" borderId="2" xfId="0" applyNumberFormat="1" applyFont="1" applyBorder="1" applyAlignment="1">
      <alignment horizontal="center"/>
    </xf>
    <xf numFmtId="168" fontId="14" fillId="0" borderId="0" xfId="0" applyNumberFormat="1" applyFont="1" applyAlignment="1">
      <alignment horizontal="center"/>
    </xf>
  </cellXfs>
  <cellStyles count="530">
    <cellStyle name="0,0_x000d__x000a_NA_x000d__x000a_" xfId="5" xr:uid="{00000000-0005-0000-0000-000000000000}"/>
    <cellStyle name="20% - ส่วนที่ถูกเน้น1" xfId="68" xr:uid="{00000000-0005-0000-0000-000001000000}"/>
    <cellStyle name="20% - ส่วนที่ถูกเน้น2" xfId="69" xr:uid="{00000000-0005-0000-0000-000002000000}"/>
    <cellStyle name="20% - ส่วนที่ถูกเน้น3" xfId="70" xr:uid="{00000000-0005-0000-0000-000003000000}"/>
    <cellStyle name="20% - ส่วนที่ถูกเน้น4" xfId="71" xr:uid="{00000000-0005-0000-0000-000004000000}"/>
    <cellStyle name="20% - ส่วนที่ถูกเน้น5" xfId="72" xr:uid="{00000000-0005-0000-0000-000005000000}"/>
    <cellStyle name="20% - ส่วนที่ถูกเน้น6" xfId="73" xr:uid="{00000000-0005-0000-0000-000006000000}"/>
    <cellStyle name="40% - ส่วนที่ถูกเน้น1" xfId="74" xr:uid="{00000000-0005-0000-0000-000007000000}"/>
    <cellStyle name="40% - ส่วนที่ถูกเน้น2" xfId="75" xr:uid="{00000000-0005-0000-0000-000008000000}"/>
    <cellStyle name="40% - ส่วนที่ถูกเน้น3" xfId="76" xr:uid="{00000000-0005-0000-0000-000009000000}"/>
    <cellStyle name="40% - ส่วนที่ถูกเน้น4" xfId="77" xr:uid="{00000000-0005-0000-0000-00000A000000}"/>
    <cellStyle name="40% - ส่วนที่ถูกเน้น5" xfId="78" xr:uid="{00000000-0005-0000-0000-00000B000000}"/>
    <cellStyle name="40% - ส่วนที่ถูกเน้น6" xfId="79" xr:uid="{00000000-0005-0000-0000-00000C000000}"/>
    <cellStyle name="60% - ส่วนที่ถูกเน้น1" xfId="80" xr:uid="{00000000-0005-0000-0000-00000D000000}"/>
    <cellStyle name="60% - ส่วนที่ถูกเน้น2" xfId="81" xr:uid="{00000000-0005-0000-0000-00000E000000}"/>
    <cellStyle name="60% - ส่วนที่ถูกเน้น3" xfId="82" xr:uid="{00000000-0005-0000-0000-00000F000000}"/>
    <cellStyle name="60% - ส่วนที่ถูกเน้น4" xfId="83" xr:uid="{00000000-0005-0000-0000-000010000000}"/>
    <cellStyle name="60% - ส่วนที่ถูกเน้น5" xfId="84" xr:uid="{00000000-0005-0000-0000-000011000000}"/>
    <cellStyle name="60% - ส่วนที่ถูกเน้น6" xfId="85" xr:uid="{00000000-0005-0000-0000-000012000000}"/>
    <cellStyle name="Bad 2" xfId="42" xr:uid="{00000000-0005-0000-0000-000013000000}"/>
    <cellStyle name="Comma" xfId="329" builtinId="3"/>
    <cellStyle name="Comma 10" xfId="28" xr:uid="{00000000-0005-0000-0000-000014000000}"/>
    <cellStyle name="Comma 10 2" xfId="340" xr:uid="{65EA2675-2A59-4B9F-A27A-02921D8D104A}"/>
    <cellStyle name="Comma 11" xfId="232" xr:uid="{00000000-0005-0000-0000-000015000000}"/>
    <cellStyle name="Comma 11 2" xfId="432" xr:uid="{5BD0ED9E-12A5-43F2-AC72-B84BA7E714CC}"/>
    <cellStyle name="Comma 2" xfId="11" xr:uid="{00000000-0005-0000-0000-000016000000}"/>
    <cellStyle name="Comma 2 2" xfId="48" xr:uid="{00000000-0005-0000-0000-000017000000}"/>
    <cellStyle name="Comma 2 2 2" xfId="129" xr:uid="{00000000-0005-0000-0000-000018000000}"/>
    <cellStyle name="Comma 2 2 3" xfId="144" xr:uid="{00000000-0005-0000-0000-000019000000}"/>
    <cellStyle name="Comma 2 3" xfId="65" xr:uid="{00000000-0005-0000-0000-00001A000000}"/>
    <cellStyle name="Comma 3" xfId="14" xr:uid="{00000000-0005-0000-0000-00001B000000}"/>
    <cellStyle name="Comma 3 2" xfId="62" xr:uid="{00000000-0005-0000-0000-00001C000000}"/>
    <cellStyle name="Comma 3 2 2" xfId="130" xr:uid="{00000000-0005-0000-0000-00001D000000}"/>
    <cellStyle name="Comma 3 3" xfId="127" xr:uid="{00000000-0005-0000-0000-00001E000000}"/>
    <cellStyle name="Comma 3 4" xfId="151" xr:uid="{00000000-0005-0000-0000-00001F000000}"/>
    <cellStyle name="Comma 3 4 2" xfId="287" xr:uid="{00000000-0005-0000-0000-000020000000}"/>
    <cellStyle name="Comma 3 4 2 2" xfId="487" xr:uid="{C55865BF-DCA3-4C5B-89E2-873FBDF0540C}"/>
    <cellStyle name="Comma 3 4 3" xfId="323" xr:uid="{00000000-0005-0000-0000-000021000000}"/>
    <cellStyle name="Comma 3 4 3 2" xfId="520" xr:uid="{7FE71584-9971-4363-9AB1-0E7E95BFEA47}"/>
    <cellStyle name="Comma 3 4 4" xfId="363" xr:uid="{2C79469D-1F94-416C-9F9A-C73060AF9177}"/>
    <cellStyle name="Comma 3 5" xfId="33" xr:uid="{00000000-0005-0000-0000-000022000000}"/>
    <cellStyle name="Comma 3 5 2" xfId="215" xr:uid="{00000000-0005-0000-0000-000023000000}"/>
    <cellStyle name="Comma 3 5 2 2" xfId="418" xr:uid="{4C78DA54-3991-4E53-8D2F-E153A749D15F}"/>
    <cellStyle name="Comma 3 5 3" xfId="207" xr:uid="{00000000-0005-0000-0000-000024000000}"/>
    <cellStyle name="Comma 3 5 4" xfId="343" xr:uid="{91AEAA0E-877D-4FE1-BBAC-838E41E76436}"/>
    <cellStyle name="Comma 3 6" xfId="234" xr:uid="{00000000-0005-0000-0000-000025000000}"/>
    <cellStyle name="Comma 3 6 2" xfId="434" xr:uid="{8B47D65A-7598-4C77-AB36-986D92B46C24}"/>
    <cellStyle name="Comma 3 7" xfId="306" xr:uid="{00000000-0005-0000-0000-000026000000}"/>
    <cellStyle name="Comma 3 7 2" xfId="503" xr:uid="{DAE34862-DF21-4536-8E05-76699CC94462}"/>
    <cellStyle name="Comma 4" xfId="6" xr:uid="{00000000-0005-0000-0000-000027000000}"/>
    <cellStyle name="Comma 4 2" xfId="10" xr:uid="{00000000-0005-0000-0000-000028000000}"/>
    <cellStyle name="Comma 4 2 2" xfId="67" xr:uid="{00000000-0005-0000-0000-000029000000}"/>
    <cellStyle name="Comma 4 2 3" xfId="337" xr:uid="{A70E26E0-0CC9-427A-A63A-CEC847FF8B43}"/>
    <cellStyle name="Comma 4 3" xfId="137" xr:uid="{00000000-0005-0000-0000-00002A000000}"/>
    <cellStyle name="Comma 4 4" xfId="38" xr:uid="{00000000-0005-0000-0000-00002B000000}"/>
    <cellStyle name="Comma 4 5" xfId="333" xr:uid="{18E62D73-494C-49C9-A40C-F7BC26B85B01}"/>
    <cellStyle name="Comma 5" xfId="111" xr:uid="{00000000-0005-0000-0000-00002C000000}"/>
    <cellStyle name="Comma 5 2" xfId="138" xr:uid="{00000000-0005-0000-0000-00002D000000}"/>
    <cellStyle name="Comma 5 2 2" xfId="148" xr:uid="{00000000-0005-0000-0000-00002E000000}"/>
    <cellStyle name="Comma 5 2 2 2" xfId="284" xr:uid="{00000000-0005-0000-0000-00002F000000}"/>
    <cellStyle name="Comma 5 2 2 2 2" xfId="484" xr:uid="{7B8B89CB-5FB6-4801-8872-C8FD65AF197C}"/>
    <cellStyle name="Comma 5 2 2 3" xfId="320" xr:uid="{00000000-0005-0000-0000-000030000000}"/>
    <cellStyle name="Comma 5 2 2 3 2" xfId="517" xr:uid="{18CDFF07-641A-476D-84D6-71EB62B1CE8C}"/>
    <cellStyle name="Comma 5 2 2 4" xfId="360" xr:uid="{00B7A13F-8298-42CA-B353-8428A795CA94}"/>
    <cellStyle name="Comma 5 3" xfId="265" xr:uid="{00000000-0005-0000-0000-000031000000}"/>
    <cellStyle name="Comma 5 3 2" xfId="465" xr:uid="{C4ECD5DC-8673-4E05-BAF6-CC00D2DDA5D1}"/>
    <cellStyle name="Comma 5 4" xfId="313" xr:uid="{00000000-0005-0000-0000-000032000000}"/>
    <cellStyle name="Comma 5 4 2" xfId="510" xr:uid="{B1A20F02-8E45-4FD8-82AE-563AEE0B5D15}"/>
    <cellStyle name="Comma 5 5" xfId="353" xr:uid="{E343E144-94C7-4917-A634-6BF3A635FF89}"/>
    <cellStyle name="Comma 6" xfId="113" xr:uid="{00000000-0005-0000-0000-000033000000}"/>
    <cellStyle name="Comma 7" xfId="124" xr:uid="{00000000-0005-0000-0000-000034000000}"/>
    <cellStyle name="Comma 7 2" xfId="150" xr:uid="{00000000-0005-0000-0000-000035000000}"/>
    <cellStyle name="Comma 7 2 2" xfId="286" xr:uid="{00000000-0005-0000-0000-000036000000}"/>
    <cellStyle name="Comma 7 2 2 2" xfId="486" xr:uid="{2F6B2B87-26F6-4DC7-A7A3-8602C5E04436}"/>
    <cellStyle name="Comma 7 2 3" xfId="322" xr:uid="{00000000-0005-0000-0000-000037000000}"/>
    <cellStyle name="Comma 7 2 3 2" xfId="519" xr:uid="{B2645CDB-5D54-466A-B418-F3D01A82F119}"/>
    <cellStyle name="Comma 7 2 4" xfId="362" xr:uid="{4A3BBF87-1820-4734-8E11-D7F9AE183EC1}"/>
    <cellStyle name="Comma 7 3" xfId="274" xr:uid="{00000000-0005-0000-0000-000038000000}"/>
    <cellStyle name="Comma 7 3 2" xfId="474" xr:uid="{DB39856D-B719-4C1B-AB21-511830833088}"/>
    <cellStyle name="Comma 7 4" xfId="315" xr:uid="{00000000-0005-0000-0000-000039000000}"/>
    <cellStyle name="Comma 7 4 2" xfId="512" xr:uid="{380D84FD-E218-4663-AA86-CF2958AE6922}"/>
    <cellStyle name="Comma 7 5" xfId="355" xr:uid="{8D60E23D-FC09-4590-A866-A82D324CE1E7}"/>
    <cellStyle name="Comma 8" xfId="54" xr:uid="{00000000-0005-0000-0000-00003A000000}"/>
    <cellStyle name="Comma 8 2" xfId="244" xr:uid="{00000000-0005-0000-0000-00003B000000}"/>
    <cellStyle name="Comma 8 2 2" xfId="444" xr:uid="{A5034EED-935C-4D92-B9CB-B65CC65A4807}"/>
    <cellStyle name="Comma 8 3" xfId="309" xr:uid="{00000000-0005-0000-0000-00003C000000}"/>
    <cellStyle name="Comma 8 3 2" xfId="506" xr:uid="{3A43BB9E-17A9-4019-85B1-2FCA39806ACB}"/>
    <cellStyle name="Comma 8 4" xfId="350" xr:uid="{68AD096B-ACDD-42AA-AB08-A0C74E21EBC7}"/>
    <cellStyle name="Comma 9" xfId="30" xr:uid="{00000000-0005-0000-0000-00003D000000}"/>
    <cellStyle name="comma zerodec" xfId="15" xr:uid="{00000000-0005-0000-0000-00003E000000}"/>
    <cellStyle name="Currency1" xfId="16" xr:uid="{00000000-0005-0000-0000-00003F000000}"/>
    <cellStyle name="Dollar (zero dec)" xfId="17" xr:uid="{00000000-0005-0000-0000-000040000000}"/>
    <cellStyle name="E&amp;Y House" xfId="34" xr:uid="{00000000-0005-0000-0000-000041000000}"/>
    <cellStyle name="E&amp;Y House 2" xfId="131" xr:uid="{00000000-0005-0000-0000-000042000000}"/>
    <cellStyle name="Good 2" xfId="50" xr:uid="{00000000-0005-0000-0000-000043000000}"/>
    <cellStyle name="Grey" xfId="18" xr:uid="{00000000-0005-0000-0000-000044000000}"/>
    <cellStyle name="Input [yellow]" xfId="19" xr:uid="{00000000-0005-0000-0000-000045000000}"/>
    <cellStyle name="Neutral 2" xfId="51" xr:uid="{00000000-0005-0000-0000-000046000000}"/>
    <cellStyle name="no dec" xfId="20" xr:uid="{00000000-0005-0000-0000-000047000000}"/>
    <cellStyle name="Normal" xfId="0" builtinId="0"/>
    <cellStyle name="Normal - Style1" xfId="21" xr:uid="{00000000-0005-0000-0000-000049000000}"/>
    <cellStyle name="Normal 10" xfId="53" xr:uid="{00000000-0005-0000-0000-00004A000000}"/>
    <cellStyle name="Normal 10 2" xfId="142" xr:uid="{00000000-0005-0000-0000-00004B000000}"/>
    <cellStyle name="Normal 10 3" xfId="243" xr:uid="{00000000-0005-0000-0000-00004C000000}"/>
    <cellStyle name="Normal 10 3 2" xfId="443" xr:uid="{E8A5B3EF-0CB6-4C9D-9C72-C7D928571E2F}"/>
    <cellStyle name="Normal 10 4" xfId="308" xr:uid="{00000000-0005-0000-0000-00004D000000}"/>
    <cellStyle name="Normal 10 4 2" xfId="505" xr:uid="{FB7AD085-AB31-460A-80A3-02328AB08962}"/>
    <cellStyle name="Normal 10 5" xfId="349" xr:uid="{33E6325D-2E8B-4F4B-AD09-D9E5A6C8B8E1}"/>
    <cellStyle name="Normal 100" xfId="275" xr:uid="{00000000-0005-0000-0000-00004E000000}"/>
    <cellStyle name="Normal 100 2" xfId="475" xr:uid="{377B7486-FF05-4D10-B82C-E8304CE42690}"/>
    <cellStyle name="Normal 101" xfId="298" xr:uid="{00000000-0005-0000-0000-00004F000000}"/>
    <cellStyle name="Normal 101 2" xfId="495" xr:uid="{87635AD2-C58F-48BA-AEC6-1990C714225B}"/>
    <cellStyle name="Normal 102" xfId="278" xr:uid="{00000000-0005-0000-0000-000050000000}"/>
    <cellStyle name="Normal 102 2" xfId="478" xr:uid="{E7704516-93FC-4B14-BC57-0E6B2470D54C}"/>
    <cellStyle name="Normal 103" xfId="246" xr:uid="{00000000-0005-0000-0000-000051000000}"/>
    <cellStyle name="Normal 103 2" xfId="446" xr:uid="{3C6137AC-04B1-45C3-9D08-055DE5FA64B2}"/>
    <cellStyle name="Normal 104" xfId="271" xr:uid="{00000000-0005-0000-0000-000052000000}"/>
    <cellStyle name="Normal 104 2" xfId="471" xr:uid="{CAB3D22C-4586-4BAC-BFD3-06F7A9E66BDD}"/>
    <cellStyle name="Normal 105" xfId="254" xr:uid="{00000000-0005-0000-0000-000053000000}"/>
    <cellStyle name="Normal 105 2" xfId="454" xr:uid="{A897B07C-364D-4CBA-A8CE-91BAC0C2ECCC}"/>
    <cellStyle name="Normal 106" xfId="297" xr:uid="{00000000-0005-0000-0000-000054000000}"/>
    <cellStyle name="Normal 106 2" xfId="494" xr:uid="{ACDF21A7-83B4-49BB-850B-9BF4BC533296}"/>
    <cellStyle name="Normal 107" xfId="268" xr:uid="{00000000-0005-0000-0000-000055000000}"/>
    <cellStyle name="Normal 107 2" xfId="468" xr:uid="{A55D7284-C6B3-495D-A1FE-1E0AECF95E7F}"/>
    <cellStyle name="Normal 108" xfId="296" xr:uid="{00000000-0005-0000-0000-000056000000}"/>
    <cellStyle name="Normal 108 2" xfId="493" xr:uid="{2E70C822-950C-42FE-A6C4-7F09E6CDCEE8}"/>
    <cellStyle name="Normal 109" xfId="258" xr:uid="{00000000-0005-0000-0000-000057000000}"/>
    <cellStyle name="Normal 109 2" xfId="458" xr:uid="{670B4A1B-AC22-4E5F-8245-60D034D91DC0}"/>
    <cellStyle name="Normal 11" xfId="86" xr:uid="{00000000-0005-0000-0000-000058000000}"/>
    <cellStyle name="Normal 110" xfId="241" xr:uid="{00000000-0005-0000-0000-000059000000}"/>
    <cellStyle name="Normal 110 2" xfId="441" xr:uid="{837CB271-09B8-4B5E-BCDC-C4CC6E8F2D07}"/>
    <cellStyle name="Normal 111" xfId="261" xr:uid="{00000000-0005-0000-0000-00005A000000}"/>
    <cellStyle name="Normal 111 2" xfId="461" xr:uid="{62776D94-DA49-42C5-835A-20B950942CC1}"/>
    <cellStyle name="Normal 112" xfId="279" xr:uid="{00000000-0005-0000-0000-00005B000000}"/>
    <cellStyle name="Normal 112 2" xfId="479" xr:uid="{D6FD4FC5-D25D-4EAD-B40B-126D14CD98B5}"/>
    <cellStyle name="Normal 113" xfId="242" xr:uid="{00000000-0005-0000-0000-00005C000000}"/>
    <cellStyle name="Normal 113 2" xfId="442" xr:uid="{00E3218F-F319-498A-BDBC-76C6D60A7280}"/>
    <cellStyle name="Normal 114" xfId="256" xr:uid="{00000000-0005-0000-0000-00005D000000}"/>
    <cellStyle name="Normal 114 2" xfId="456" xr:uid="{ABA3E78E-A888-4D3F-95E1-1645AD812C94}"/>
    <cellStyle name="Normal 115" xfId="299" xr:uid="{00000000-0005-0000-0000-00005E000000}"/>
    <cellStyle name="Normal 115 2" xfId="496" xr:uid="{3DDC5371-571D-454B-8E37-620DBECA6E7D}"/>
    <cellStyle name="Normal 116" xfId="301" xr:uid="{00000000-0005-0000-0000-00005F000000}"/>
    <cellStyle name="Normal 116 2" xfId="498" xr:uid="{76026490-7BDC-4079-9FFC-CB776341CEE1}"/>
    <cellStyle name="Normal 117" xfId="262" xr:uid="{00000000-0005-0000-0000-000060000000}"/>
    <cellStyle name="Normal 117 2" xfId="462" xr:uid="{D7C8A616-8D27-4793-A3E4-DB58A368757B}"/>
    <cellStyle name="Normal 118" xfId="237" xr:uid="{00000000-0005-0000-0000-000061000000}"/>
    <cellStyle name="Normal 118 2" xfId="437" xr:uid="{3A31F96A-2D8D-46DB-9402-D14182E49175}"/>
    <cellStyle name="Normal 119" xfId="236" xr:uid="{00000000-0005-0000-0000-000062000000}"/>
    <cellStyle name="Normal 119 2" xfId="436" xr:uid="{1FEDDEB6-C9A5-4B6A-9F77-A843F511D30E}"/>
    <cellStyle name="Normal 12" xfId="125" xr:uid="{00000000-0005-0000-0000-000063000000}"/>
    <cellStyle name="Normal 120" xfId="269" xr:uid="{00000000-0005-0000-0000-000064000000}"/>
    <cellStyle name="Normal 120 2" xfId="469" xr:uid="{73712CE1-C940-43AE-9C2B-E79CD056F5EE}"/>
    <cellStyle name="Normal 121" xfId="259" xr:uid="{00000000-0005-0000-0000-000065000000}"/>
    <cellStyle name="Normal 121 2" xfId="459" xr:uid="{B529EB76-44B2-42B7-A6E2-91BF86A68D20}"/>
    <cellStyle name="Normal 122" xfId="267" xr:uid="{00000000-0005-0000-0000-000066000000}"/>
    <cellStyle name="Normal 122 2" xfId="467" xr:uid="{E993D010-08D0-490B-97F8-CF2000D9E902}"/>
    <cellStyle name="Normal 123" xfId="302" xr:uid="{00000000-0005-0000-0000-000067000000}"/>
    <cellStyle name="Normal 123 2" xfId="499" xr:uid="{6BFF58B6-F3E5-42EC-935B-EFE31C132A54}"/>
    <cellStyle name="Normal 124" xfId="238" xr:uid="{00000000-0005-0000-0000-000068000000}"/>
    <cellStyle name="Normal 124 2" xfId="438" xr:uid="{E08F6A1A-B073-426C-BF94-9567D2007E1F}"/>
    <cellStyle name="Normal 125" xfId="239" xr:uid="{00000000-0005-0000-0000-000069000000}"/>
    <cellStyle name="Normal 125 2" xfId="439" xr:uid="{922091A4-077C-473B-948C-87BCE3900347}"/>
    <cellStyle name="Normal 126" xfId="257" xr:uid="{00000000-0005-0000-0000-00006A000000}"/>
    <cellStyle name="Normal 126 2" xfId="457" xr:uid="{09E8F1D9-1AAD-4CB6-BC01-0D43EF30E85A}"/>
    <cellStyle name="Normal 127" xfId="272" xr:uid="{00000000-0005-0000-0000-00006B000000}"/>
    <cellStyle name="Normal 127 2" xfId="472" xr:uid="{4931F087-9B29-490B-82F4-0D92063913C9}"/>
    <cellStyle name="Normal 128" xfId="300" xr:uid="{00000000-0005-0000-0000-00006C000000}"/>
    <cellStyle name="Normal 128 2" xfId="497" xr:uid="{D086409D-5B4D-4B99-BCED-345CC4378614}"/>
    <cellStyle name="Normal 129" xfId="253" xr:uid="{00000000-0005-0000-0000-00006D000000}"/>
    <cellStyle name="Normal 129 2" xfId="453" xr:uid="{8690AD40-5FD0-416C-8891-94E00593539C}"/>
    <cellStyle name="Normal 13" xfId="153" xr:uid="{00000000-0005-0000-0000-00006E000000}"/>
    <cellStyle name="Normal 13 2" xfId="289" xr:uid="{00000000-0005-0000-0000-00006F000000}"/>
    <cellStyle name="Normal 13 2 2" xfId="489" xr:uid="{BE652CE8-09CB-4E43-962C-30C22CDB54D1}"/>
    <cellStyle name="Normal 13 3" xfId="325" xr:uid="{00000000-0005-0000-0000-000070000000}"/>
    <cellStyle name="Normal 13 3 2" xfId="522" xr:uid="{0AE4A531-CEA6-4A82-B2B8-5C30A633D777}"/>
    <cellStyle name="Normal 13 4" xfId="365" xr:uid="{D0262E85-4C70-4FFA-A201-0921022C5B5B}"/>
    <cellStyle name="Normal 130" xfId="293" xr:uid="{00000000-0005-0000-0000-000071000000}"/>
    <cellStyle name="Normal 130 2" xfId="492" xr:uid="{D34B18FF-14D2-4829-913A-A683883BAAD0}"/>
    <cellStyle name="Normal 131" xfId="291" xr:uid="{00000000-0005-0000-0000-000072000000}"/>
    <cellStyle name="Normal 131 2" xfId="491" xr:uid="{EA20221D-6A1C-48DA-8094-51C2ABB19171}"/>
    <cellStyle name="Normal 132" xfId="277" xr:uid="{00000000-0005-0000-0000-000073000000}"/>
    <cellStyle name="Normal 132 2" xfId="477" xr:uid="{6453D728-A78E-4222-B391-CFA85782E839}"/>
    <cellStyle name="Normal 133" xfId="276" xr:uid="{00000000-0005-0000-0000-000074000000}"/>
    <cellStyle name="Normal 133 2" xfId="476" xr:uid="{39FC0033-01AB-43F7-A459-CDF01955E1C7}"/>
    <cellStyle name="Normal 134" xfId="303" xr:uid="{00000000-0005-0000-0000-000075000000}"/>
    <cellStyle name="Normal 134 2" xfId="500" xr:uid="{5811EB4F-3082-418E-93FE-DAF4B118633E}"/>
    <cellStyle name="Normal 135" xfId="260" xr:uid="{00000000-0005-0000-0000-000076000000}"/>
    <cellStyle name="Normal 135 2" xfId="460" xr:uid="{DD4B3ED8-54F9-4925-AF1A-017F10DD3CA9}"/>
    <cellStyle name="Normal 136" xfId="304" xr:uid="{00000000-0005-0000-0000-000077000000}"/>
    <cellStyle name="Normal 136 2" xfId="501" xr:uid="{12EE631F-01C2-418C-8F4E-41232F974887}"/>
    <cellStyle name="Normal 137" xfId="311" xr:uid="{00000000-0005-0000-0000-000078000000}"/>
    <cellStyle name="Normal 137 2" xfId="508" xr:uid="{1C710351-87D1-44F2-BB00-E3EB94AC4E8E}"/>
    <cellStyle name="Normal 14" xfId="154" xr:uid="{00000000-0005-0000-0000-000079000000}"/>
    <cellStyle name="Normal 14 2" xfId="290" xr:uid="{00000000-0005-0000-0000-00007A000000}"/>
    <cellStyle name="Normal 14 2 2" xfId="490" xr:uid="{DE3A39ED-F64E-4D16-92D5-3CD95E81E189}"/>
    <cellStyle name="Normal 14 3" xfId="326" xr:uid="{00000000-0005-0000-0000-00007B000000}"/>
    <cellStyle name="Normal 14 3 2" xfId="523" xr:uid="{1664672C-60D9-49C8-BC03-B5CD98897512}"/>
    <cellStyle name="Normal 14 4" xfId="366" xr:uid="{4DAA3743-ED78-4B18-95B3-E65B7E9EA36D}"/>
    <cellStyle name="Normal 15" xfId="29" xr:uid="{00000000-0005-0000-0000-00007C000000}"/>
    <cellStyle name="Normal 16" xfId="155" xr:uid="{00000000-0005-0000-0000-00007D000000}"/>
    <cellStyle name="Normal 17" xfId="27" xr:uid="{00000000-0005-0000-0000-00007E000000}"/>
    <cellStyle name="Normal 17 2" xfId="212" xr:uid="{00000000-0005-0000-0000-00007F000000}"/>
    <cellStyle name="Normal 17 2 2" xfId="415" xr:uid="{7F35C426-E713-413E-B250-5812AFA2FC04}"/>
    <cellStyle name="Normal 17 3" xfId="211" xr:uid="{00000000-0005-0000-0000-000080000000}"/>
    <cellStyle name="Normal 17 4" xfId="339" xr:uid="{C55F6BB4-71F6-48BF-AE2C-593BA097BF3A}"/>
    <cellStyle name="Normal 18" xfId="45" xr:uid="{00000000-0005-0000-0000-000081000000}"/>
    <cellStyle name="Normal 18 2" xfId="295" xr:uid="{00000000-0005-0000-0000-000082000000}"/>
    <cellStyle name="Normal 18 3" xfId="348" xr:uid="{851AA32C-CC1A-4D0F-8E09-1EF5FB1F4855}"/>
    <cellStyle name="Normal 19" xfId="180" xr:uid="{00000000-0005-0000-0000-000083000000}"/>
    <cellStyle name="Normal 19 2" xfId="292" xr:uid="{00000000-0005-0000-0000-000084000000}"/>
    <cellStyle name="Normal 19 3" xfId="390" xr:uid="{A2FDB97D-E13C-41B4-9C5B-FC8BC6B09C2C}"/>
    <cellStyle name="Normal 2" xfId="2" xr:uid="{00000000-0005-0000-0000-000085000000}"/>
    <cellStyle name="Normal 2 2" xfId="3" xr:uid="{00000000-0005-0000-0000-000086000000}"/>
    <cellStyle name="Normal 2 2 2" xfId="8" xr:uid="{00000000-0005-0000-0000-000087000000}"/>
    <cellStyle name="Normal 2 2 2 2" xfId="64" xr:uid="{00000000-0005-0000-0000-000088000000}"/>
    <cellStyle name="Normal 2 2 2 3" xfId="335" xr:uid="{D7CB1B0A-D28B-4B4B-9851-7B7D6F60F1D5}"/>
    <cellStyle name="Normal 2 2 3" xfId="132" xr:uid="{00000000-0005-0000-0000-000089000000}"/>
    <cellStyle name="Normal 2 2 4" xfId="331" xr:uid="{14060AA5-6FD4-46ED-A2F9-38993121F5A7}"/>
    <cellStyle name="Normal 2 3" xfId="7" xr:uid="{00000000-0005-0000-0000-00008A000000}"/>
    <cellStyle name="Normal 2 3 2" xfId="126" xr:uid="{00000000-0005-0000-0000-00008B000000}"/>
    <cellStyle name="Normal 2 3 3" xfId="334" xr:uid="{48420F0D-245E-4FD7-80DD-27FBC3F91A0F}"/>
    <cellStyle name="Normal 2 4" xfId="12" xr:uid="{00000000-0005-0000-0000-00008C000000}"/>
    <cellStyle name="Normal 2 5" xfId="328" xr:uid="{00000000-0005-0000-0000-00008D000000}"/>
    <cellStyle name="Normal 2 5 2" xfId="524" xr:uid="{0E1DDED2-B6EB-48B4-ACE0-5DEB1B45CDE7}"/>
    <cellStyle name="Normal 2 5 3" xfId="525" xr:uid="{3791E44C-8DEE-4471-B8C0-09CFF41FD9CE}"/>
    <cellStyle name="Normal 2 5 4" xfId="526" xr:uid="{1B031EAB-29D8-47F7-BDF3-E92607EEE021}"/>
    <cellStyle name="Normal 2 5 4 2" xfId="528" xr:uid="{B8FAB657-2DC5-457F-ACAC-1140684DCBAF}"/>
    <cellStyle name="Normal 2 5 4 2 2" xfId="529" xr:uid="{80EACE7C-44D6-4B03-8C0F-2DE8561EB7DC}"/>
    <cellStyle name="Normal 2 6" xfId="330" xr:uid="{3671B36E-6E9A-4924-9498-DF26D977BDF0}"/>
    <cellStyle name="Normal 20" xfId="186" xr:uid="{00000000-0005-0000-0000-00008E000000}"/>
    <cellStyle name="Normal 20 2" xfId="294" xr:uid="{00000000-0005-0000-0000-00008F000000}"/>
    <cellStyle name="Normal 20 3" xfId="396" xr:uid="{95597B29-683E-444E-9911-2DCA6EB6E451}"/>
    <cellStyle name="Normal 21" xfId="194" xr:uid="{00000000-0005-0000-0000-000090000000}"/>
    <cellStyle name="Normal 21 2" xfId="404" xr:uid="{47D26412-28B9-4250-AF2A-BB8DCE7B8AE2}"/>
    <cellStyle name="Normal 22" xfId="168" xr:uid="{00000000-0005-0000-0000-000091000000}"/>
    <cellStyle name="Normal 22 2" xfId="378" xr:uid="{DE8FB7E1-7463-4FD4-B899-703F6D710E12}"/>
    <cellStyle name="Normal 23" xfId="190" xr:uid="{00000000-0005-0000-0000-000092000000}"/>
    <cellStyle name="Normal 23 2" xfId="400" xr:uid="{F4B4A916-1F66-44C8-9E33-FBBE7FC211DE}"/>
    <cellStyle name="Normal 24" xfId="171" xr:uid="{00000000-0005-0000-0000-000093000000}"/>
    <cellStyle name="Normal 24 2" xfId="381" xr:uid="{1F91F221-E587-4B87-8A40-FA228C413723}"/>
    <cellStyle name="Normal 25" xfId="31" xr:uid="{00000000-0005-0000-0000-000094000000}"/>
    <cellStyle name="Normal 25 2" xfId="341" xr:uid="{C07CB640-08E2-45B0-B839-9315DEF3F3DD}"/>
    <cellStyle name="Normal 26" xfId="174" xr:uid="{00000000-0005-0000-0000-000095000000}"/>
    <cellStyle name="Normal 26 2" xfId="384" xr:uid="{87BC85F5-9275-47A5-B920-16606A696BE9}"/>
    <cellStyle name="Normal 27" xfId="199" xr:uid="{00000000-0005-0000-0000-000096000000}"/>
    <cellStyle name="Normal 27 2" xfId="408" xr:uid="{3889CA41-7260-43D6-BA52-5398675C951E}"/>
    <cellStyle name="Normal 28" xfId="165" xr:uid="{00000000-0005-0000-0000-000097000000}"/>
    <cellStyle name="Normal 28 2" xfId="375" xr:uid="{BDE2CFEC-740D-427C-A259-1E184FA9B2C9}"/>
    <cellStyle name="Normal 29" xfId="40" xr:uid="{00000000-0005-0000-0000-000098000000}"/>
    <cellStyle name="Normal 29 2" xfId="345" xr:uid="{BAB8ACCC-B975-4126-BAC5-EEFACFD7F1EC}"/>
    <cellStyle name="Normal 3" xfId="22" xr:uid="{00000000-0005-0000-0000-000099000000}"/>
    <cellStyle name="Normal 3 2" xfId="49" xr:uid="{00000000-0005-0000-0000-00009A000000}"/>
    <cellStyle name="Normal 3 2 2" xfId="133" xr:uid="{00000000-0005-0000-0000-00009B000000}"/>
    <cellStyle name="Normal 3 2 3" xfId="145" xr:uid="{00000000-0005-0000-0000-00009C000000}"/>
    <cellStyle name="Normal 3 2 3 2" xfId="281" xr:uid="{00000000-0005-0000-0000-00009D000000}"/>
    <cellStyle name="Normal 3 2 3 2 2" xfId="481" xr:uid="{24E91E61-14F9-4BFF-9BEC-2E79D747D900}"/>
    <cellStyle name="Normal 3 2 3 3" xfId="317" xr:uid="{00000000-0005-0000-0000-00009E000000}"/>
    <cellStyle name="Normal 3 2 3 3 2" xfId="514" xr:uid="{1756D82B-3740-474A-8B66-8B745F3B6F7C}"/>
    <cellStyle name="Normal 3 2 3 4" xfId="357" xr:uid="{30E7D387-9DE1-4922-9F97-93AC09361936}"/>
    <cellStyle name="Normal 3 3" xfId="110" xr:uid="{00000000-0005-0000-0000-00009F000000}"/>
    <cellStyle name="Normal 3 3 2" xfId="264" xr:uid="{00000000-0005-0000-0000-0000A0000000}"/>
    <cellStyle name="Normal 3 3 2 2" xfId="464" xr:uid="{0644BD89-0143-4E3E-B481-6A87B42AFF38}"/>
    <cellStyle name="Normal 3 3 3" xfId="312" xr:uid="{00000000-0005-0000-0000-0000A1000000}"/>
    <cellStyle name="Normal 3 3 3 2" xfId="509" xr:uid="{47639447-0478-4F76-B1BF-A46D76FE9774}"/>
    <cellStyle name="Normal 3 3 4" xfId="352" xr:uid="{0DA81753-C6D2-49A9-BA19-3BA853EC2EDC}"/>
    <cellStyle name="Normal 3 4" xfId="32" xr:uid="{00000000-0005-0000-0000-0000A2000000}"/>
    <cellStyle name="Normal 3 4 2" xfId="342" xr:uid="{F170C691-B9D8-47BF-A137-273F016AB16A}"/>
    <cellStyle name="Normal 3 5" xfId="233" xr:uid="{00000000-0005-0000-0000-0000A3000000}"/>
    <cellStyle name="Normal 3 5 2" xfId="433" xr:uid="{28BAECBC-C492-4B44-9F61-410500956458}"/>
    <cellStyle name="Normal 3 6" xfId="305" xr:uid="{00000000-0005-0000-0000-0000A4000000}"/>
    <cellStyle name="Normal 3 6 2" xfId="502" xr:uid="{AF15FF22-33AD-4059-970F-75E93F2D8406}"/>
    <cellStyle name="Normal 3 7" xfId="327" xr:uid="{00000000-0005-0000-0000-0000A5000000}"/>
    <cellStyle name="Normal 3 8" xfId="338" xr:uid="{F9454286-7345-435B-B685-3FCAA3324D84}"/>
    <cellStyle name="Normal 30" xfId="175" xr:uid="{00000000-0005-0000-0000-0000A6000000}"/>
    <cellStyle name="Normal 30 2" xfId="385" xr:uid="{1D4C8A95-248E-4149-9B84-46BC1AF9ACCE}"/>
    <cellStyle name="Normal 31" xfId="184" xr:uid="{00000000-0005-0000-0000-0000A7000000}"/>
    <cellStyle name="Normal 31 2" xfId="394" xr:uid="{6460DD78-48CB-4850-858F-4D23AD319D27}"/>
    <cellStyle name="Normal 32" xfId="197" xr:uid="{00000000-0005-0000-0000-0000A8000000}"/>
    <cellStyle name="Normal 32 2" xfId="407" xr:uid="{9DD758AD-1777-45A9-9176-67BB84D2E05F}"/>
    <cellStyle name="Normal 33" xfId="166" xr:uid="{00000000-0005-0000-0000-0000A9000000}"/>
    <cellStyle name="Normal 33 2" xfId="376" xr:uid="{56376B8F-65C8-472E-8B2F-DC0D7C10B303}"/>
    <cellStyle name="Normal 34" xfId="191" xr:uid="{00000000-0005-0000-0000-0000AA000000}"/>
    <cellStyle name="Normal 34 2" xfId="401" xr:uid="{47C33DBE-BB8D-4568-81CB-B1F4FF37AA5E}"/>
    <cellStyle name="Normal 34 2 2" xfId="527" xr:uid="{4F69A14E-186B-4539-9939-33DC9CD1B88B}"/>
    <cellStyle name="Normal 35" xfId="170" xr:uid="{00000000-0005-0000-0000-0000AB000000}"/>
    <cellStyle name="Normal 35 2" xfId="380" xr:uid="{0062DAB6-61DD-46FD-A824-B4189DDB9714}"/>
    <cellStyle name="Normal 36" xfId="193" xr:uid="{00000000-0005-0000-0000-0000AC000000}"/>
    <cellStyle name="Normal 36 2" xfId="403" xr:uid="{9D4E2EC8-21C1-471B-B5A6-AE5F4BB0BF80}"/>
    <cellStyle name="Normal 37" xfId="169" xr:uid="{00000000-0005-0000-0000-0000AD000000}"/>
    <cellStyle name="Normal 37 2" xfId="379" xr:uid="{9F0B7DDA-7447-4AED-94BB-EF1DFFF29DBB}"/>
    <cellStyle name="Normal 38" xfId="164" xr:uid="{00000000-0005-0000-0000-0000AE000000}"/>
    <cellStyle name="Normal 38 2" xfId="374" xr:uid="{D369AA5F-466C-4D51-A841-B58E46926F53}"/>
    <cellStyle name="Normal 39" xfId="209" xr:uid="{00000000-0005-0000-0000-0000AF000000}"/>
    <cellStyle name="Normal 4" xfId="13" xr:uid="{00000000-0005-0000-0000-0000B0000000}"/>
    <cellStyle name="Normal 4 2" xfId="114" xr:uid="{00000000-0005-0000-0000-0000B1000000}"/>
    <cellStyle name="Normal 40" xfId="218" xr:uid="{00000000-0005-0000-0000-0000B2000000}"/>
    <cellStyle name="Normal 41" xfId="210" xr:uid="{00000000-0005-0000-0000-0000B3000000}"/>
    <cellStyle name="Normal 42" xfId="173" xr:uid="{00000000-0005-0000-0000-0000B4000000}"/>
    <cellStyle name="Normal 42 2" xfId="198" xr:uid="{00000000-0005-0000-0000-0000B5000000}"/>
    <cellStyle name="Normal 42 3" xfId="383" xr:uid="{1AC07DED-C9FE-43D2-A1CF-AA2D07714EE4}"/>
    <cellStyle name="Normal 43" xfId="41" xr:uid="{00000000-0005-0000-0000-0000B6000000}"/>
    <cellStyle name="Normal 43 2" xfId="159" xr:uid="{00000000-0005-0000-0000-0000B7000000}"/>
    <cellStyle name="Normal 43 3" xfId="346" xr:uid="{BC319B14-3E51-43CE-A3C1-00B3E979CF10}"/>
    <cellStyle name="Normal 44" xfId="223" xr:uid="{00000000-0005-0000-0000-0000B8000000}"/>
    <cellStyle name="Normal 44 2" xfId="423" xr:uid="{0E76CE26-792B-4635-9957-83B6C59B185F}"/>
    <cellStyle name="Normal 45" xfId="172" xr:uid="{00000000-0005-0000-0000-0000B9000000}"/>
    <cellStyle name="Normal 45 2" xfId="382" xr:uid="{7510E46A-1D17-4720-99BB-5E34556B8F5F}"/>
    <cellStyle name="Normal 46" xfId="183" xr:uid="{00000000-0005-0000-0000-0000BA000000}"/>
    <cellStyle name="Normal 46 2" xfId="393" xr:uid="{AA0C741C-DE64-4FAA-8B76-5DB5306E0A5D}"/>
    <cellStyle name="Normal 47" xfId="203" xr:uid="{00000000-0005-0000-0000-0000BB000000}"/>
    <cellStyle name="Normal 47 2" xfId="412" xr:uid="{36A81DF8-5A0E-4C50-9B79-236E31D7C1F4}"/>
    <cellStyle name="Normal 48" xfId="43" xr:uid="{00000000-0005-0000-0000-0000BC000000}"/>
    <cellStyle name="Normal 48 2" xfId="347" xr:uid="{E19886BD-37C2-4AF7-B386-933E7D33B6DE}"/>
    <cellStyle name="Normal 49" xfId="213" xr:uid="{00000000-0005-0000-0000-0000BD000000}"/>
    <cellStyle name="Normal 49 2" xfId="416" xr:uid="{382D1434-44AE-490E-8028-1A389667AE91}"/>
    <cellStyle name="Normal 5" xfId="4" xr:uid="{00000000-0005-0000-0000-0000BE000000}"/>
    <cellStyle name="Normal 5 2" xfId="9" xr:uid="{00000000-0005-0000-0000-0000BF000000}"/>
    <cellStyle name="Normal 5 2 2" xfId="134" xr:uid="{00000000-0005-0000-0000-0000C0000000}"/>
    <cellStyle name="Normal 5 2 3" xfId="336" xr:uid="{34A9E83C-6751-42B7-8398-CEE5A0C789C3}"/>
    <cellStyle name="Normal 5 3" xfId="143" xr:uid="{00000000-0005-0000-0000-0000C1000000}"/>
    <cellStyle name="Normal 5 3 2" xfId="280" xr:uid="{00000000-0005-0000-0000-0000C2000000}"/>
    <cellStyle name="Normal 5 3 2 2" xfId="480" xr:uid="{03FB9F80-84A3-4327-82B8-06BF2A9834F9}"/>
    <cellStyle name="Normal 5 3 3" xfId="316" xr:uid="{00000000-0005-0000-0000-0000C3000000}"/>
    <cellStyle name="Normal 5 3 3 2" xfId="513" xr:uid="{505A01DD-2658-4867-8A43-48A8604152C4}"/>
    <cellStyle name="Normal 5 3 4" xfId="356" xr:uid="{7E70990D-4176-4D53-8A50-82550D7E118E}"/>
    <cellStyle name="Normal 5 4" xfId="36" xr:uid="{00000000-0005-0000-0000-0000C4000000}"/>
    <cellStyle name="Normal 5 4 2" xfId="216" xr:uid="{00000000-0005-0000-0000-0000C5000000}"/>
    <cellStyle name="Normal 5 4 3" xfId="208" xr:uid="{00000000-0005-0000-0000-0000C6000000}"/>
    <cellStyle name="Normal 5 5" xfId="23" xr:uid="{00000000-0005-0000-0000-0000C7000000}"/>
    <cellStyle name="Normal 5 6" xfId="332" xr:uid="{AFBCDC84-4B64-4235-9408-6852308331F6}"/>
    <cellStyle name="Normal 50" xfId="205" xr:uid="{00000000-0005-0000-0000-0000C8000000}"/>
    <cellStyle name="Normal 50 2" xfId="414" xr:uid="{12B3A6F2-F0EA-4D67-945E-C599FE599862}"/>
    <cellStyle name="Normal 51" xfId="162" xr:uid="{00000000-0005-0000-0000-0000C9000000}"/>
    <cellStyle name="Normal 51 2" xfId="372" xr:uid="{82977F29-3737-4611-9462-12E1A1AD0718}"/>
    <cellStyle name="Normal 52" xfId="202" xr:uid="{00000000-0005-0000-0000-0000CA000000}"/>
    <cellStyle name="Normal 52 2" xfId="411" xr:uid="{CE9B67DD-F63A-40DB-8173-446237C1E745}"/>
    <cellStyle name="Normal 53" xfId="187" xr:uid="{00000000-0005-0000-0000-0000CB000000}"/>
    <cellStyle name="Normal 53 2" xfId="397" xr:uid="{9838272B-A5FF-4B39-9F6F-74D14C6BB477}"/>
    <cellStyle name="Normal 54" xfId="181" xr:uid="{00000000-0005-0000-0000-0000CC000000}"/>
    <cellStyle name="Normal 54 2" xfId="391" xr:uid="{EE0263B0-AA7B-4947-A1E4-FBFD5322D9F9}"/>
    <cellStyle name="Normal 55" xfId="214" xr:uid="{00000000-0005-0000-0000-0000CD000000}"/>
    <cellStyle name="Normal 55 2" xfId="417" xr:uid="{467BDF0F-348F-4082-AE8F-36A208736307}"/>
    <cellStyle name="Normal 56" xfId="227" xr:uid="{00000000-0005-0000-0000-0000CE000000}"/>
    <cellStyle name="Normal 56 2" xfId="427" xr:uid="{59789093-B1DC-4611-9174-F014378123EC}"/>
    <cellStyle name="Normal 57" xfId="182" xr:uid="{00000000-0005-0000-0000-0000CF000000}"/>
    <cellStyle name="Normal 57 2" xfId="392" xr:uid="{0BD0DE26-DE8A-4548-81F5-6EA8C13A7BD3}"/>
    <cellStyle name="Normal 58" xfId="178" xr:uid="{00000000-0005-0000-0000-0000D0000000}"/>
    <cellStyle name="Normal 58 2" xfId="388" xr:uid="{C98F62DA-0C0B-4404-9C40-B596D54C92A4}"/>
    <cellStyle name="Normal 59" xfId="220" xr:uid="{00000000-0005-0000-0000-0000D1000000}"/>
    <cellStyle name="Normal 59 2" xfId="420" xr:uid="{6FB51858-2719-42FE-8F31-C79B4886D5C1}"/>
    <cellStyle name="Normal 6" xfId="24" xr:uid="{00000000-0005-0000-0000-0000D2000000}"/>
    <cellStyle name="Normal 6 2" xfId="66" xr:uid="{00000000-0005-0000-0000-0000D3000000}"/>
    <cellStyle name="Normal 6 3" xfId="139" xr:uid="{00000000-0005-0000-0000-0000D4000000}"/>
    <cellStyle name="Normal 6 4" xfId="37" xr:uid="{00000000-0005-0000-0000-0000D5000000}"/>
    <cellStyle name="Normal 6 4 2" xfId="217" xr:uid="{00000000-0005-0000-0000-0000D6000000}"/>
    <cellStyle name="Normal 6 4 3" xfId="206" xr:uid="{00000000-0005-0000-0000-0000D7000000}"/>
    <cellStyle name="Normal 60" xfId="157" xr:uid="{00000000-0005-0000-0000-0000D8000000}"/>
    <cellStyle name="Normal 60 2" xfId="368" xr:uid="{040858DA-37FC-46CE-85D8-8CF0D05E5BA2}"/>
    <cellStyle name="Normal 61" xfId="158" xr:uid="{00000000-0005-0000-0000-0000D9000000}"/>
    <cellStyle name="Normal 61 2" xfId="369" xr:uid="{637A9C2F-1BDF-4016-A20A-9BFAF5258A1C}"/>
    <cellStyle name="Normal 62" xfId="204" xr:uid="{00000000-0005-0000-0000-0000DA000000}"/>
    <cellStyle name="Normal 62 2" xfId="413" xr:uid="{ABDD035B-3B6D-4D5D-9E5C-C4A5AAF02EB0}"/>
    <cellStyle name="Normal 63" xfId="167" xr:uid="{00000000-0005-0000-0000-0000DB000000}"/>
    <cellStyle name="Normal 63 2" xfId="377" xr:uid="{FD2BFEDA-1CE1-47B6-A52C-E83F7362223E}"/>
    <cellStyle name="Normal 64" xfId="192" xr:uid="{00000000-0005-0000-0000-0000DC000000}"/>
    <cellStyle name="Normal 64 2" xfId="402" xr:uid="{467490B9-4E83-4715-BEEB-4DA3C467C076}"/>
    <cellStyle name="Normal 65" xfId="185" xr:uid="{00000000-0005-0000-0000-0000DD000000}"/>
    <cellStyle name="Normal 65 2" xfId="395" xr:uid="{1EB63BBF-9F84-4712-9438-28D5B0A0E838}"/>
    <cellStyle name="Normal 66" xfId="195" xr:uid="{00000000-0005-0000-0000-0000DE000000}"/>
    <cellStyle name="Normal 66 2" xfId="405" xr:uid="{87926955-C248-41BD-B7FC-D52EE27ADA35}"/>
    <cellStyle name="Normal 67" xfId="196" xr:uid="{00000000-0005-0000-0000-0000DF000000}"/>
    <cellStyle name="Normal 67 2" xfId="406" xr:uid="{BCE46E3E-FAD3-4984-B95D-E8F7E0538435}"/>
    <cellStyle name="Normal 68" xfId="219" xr:uid="{00000000-0005-0000-0000-0000E0000000}"/>
    <cellStyle name="Normal 68 2" xfId="419" xr:uid="{C41D77DE-98BD-4216-8063-BA435F9F8E9E}"/>
    <cellStyle name="Normal 69" xfId="189" xr:uid="{00000000-0005-0000-0000-0000E1000000}"/>
    <cellStyle name="Normal 69 2" xfId="399" xr:uid="{65B0DA54-355D-495B-BDEC-2845FA7D08B6}"/>
    <cellStyle name="Normal 7" xfId="44" xr:uid="{00000000-0005-0000-0000-0000E2000000}"/>
    <cellStyle name="Normal 7 2" xfId="140" xr:uid="{00000000-0005-0000-0000-0000E3000000}"/>
    <cellStyle name="Normal 7 3" xfId="146" xr:uid="{00000000-0005-0000-0000-0000E4000000}"/>
    <cellStyle name="Normal 7 3 2" xfId="282" xr:uid="{00000000-0005-0000-0000-0000E5000000}"/>
    <cellStyle name="Normal 7 3 2 2" xfId="482" xr:uid="{56DA8AFD-4BB1-4C86-B14C-9C62936FE0CE}"/>
    <cellStyle name="Normal 7 3 3" xfId="318" xr:uid="{00000000-0005-0000-0000-0000E6000000}"/>
    <cellStyle name="Normal 7 3 3 2" xfId="515" xr:uid="{8DC708F6-FC4A-463E-A09B-B92DD16385D8}"/>
    <cellStyle name="Normal 7 3 4" xfId="358" xr:uid="{BE864576-7A9C-4D4C-A84A-E77BA6AA2394}"/>
    <cellStyle name="Normal 70" xfId="229" xr:uid="{00000000-0005-0000-0000-0000E7000000}"/>
    <cellStyle name="Normal 70 2" xfId="429" xr:uid="{64620211-E931-46C7-87A6-F0DDE9EB3466}"/>
    <cellStyle name="Normal 71" xfId="188" xr:uid="{00000000-0005-0000-0000-0000E8000000}"/>
    <cellStyle name="Normal 71 2" xfId="398" xr:uid="{5F846511-6E3A-40ED-BE82-BDD8FDF42F54}"/>
    <cellStyle name="Normal 72" xfId="161" xr:uid="{00000000-0005-0000-0000-0000E9000000}"/>
    <cellStyle name="Normal 72 2" xfId="371" xr:uid="{A98C2128-394C-44FD-B9D4-6BFC0FE0639D}"/>
    <cellStyle name="Normal 73" xfId="163" xr:uid="{00000000-0005-0000-0000-0000EA000000}"/>
    <cellStyle name="Normal 73 2" xfId="373" xr:uid="{65089739-F41E-424F-AEDE-CAC06FDE51EA}"/>
    <cellStyle name="Normal 74" xfId="160" xr:uid="{00000000-0005-0000-0000-0000EB000000}"/>
    <cellStyle name="Normal 74 2" xfId="370" xr:uid="{175F841C-9C9F-4A7C-95EA-621C871DA168}"/>
    <cellStyle name="Normal 75" xfId="156" xr:uid="{00000000-0005-0000-0000-0000EC000000}"/>
    <cellStyle name="Normal 75 2" xfId="367" xr:uid="{E57D945F-2F79-4657-87E6-024626D7AD05}"/>
    <cellStyle name="Normal 76" xfId="176" xr:uid="{00000000-0005-0000-0000-0000ED000000}"/>
    <cellStyle name="Normal 76 2" xfId="386" xr:uid="{48ED564A-4DFC-4211-82BA-82642A4733F4}"/>
    <cellStyle name="Normal 77" xfId="226" xr:uid="{00000000-0005-0000-0000-0000EE000000}"/>
    <cellStyle name="Normal 77 2" xfId="426" xr:uid="{893F7043-B9AE-4072-B4A7-593C8D579730}"/>
    <cellStyle name="Normal 78" xfId="225" xr:uid="{00000000-0005-0000-0000-0000EF000000}"/>
    <cellStyle name="Normal 78 2" xfId="425" xr:uid="{15E8D2E5-9C17-4B90-83FC-7E323A9698E7}"/>
    <cellStyle name="Normal 79" xfId="177" xr:uid="{00000000-0005-0000-0000-0000F0000000}"/>
    <cellStyle name="Normal 79 2" xfId="387" xr:uid="{7A577E95-F791-458B-B8B9-F422B266B836}"/>
    <cellStyle name="Normal 8" xfId="52" xr:uid="{00000000-0005-0000-0000-0000F1000000}"/>
    <cellStyle name="Normal 8 2" xfId="128" xr:uid="{00000000-0005-0000-0000-0000F2000000}"/>
    <cellStyle name="Normal 80" xfId="228" xr:uid="{00000000-0005-0000-0000-0000F3000000}"/>
    <cellStyle name="Normal 80 2" xfId="428" xr:uid="{D60C6267-36B5-4CF7-AE90-A436130925B9}"/>
    <cellStyle name="Normal 81" xfId="230" xr:uid="{00000000-0005-0000-0000-0000F4000000}"/>
    <cellStyle name="Normal 81 2" xfId="430" xr:uid="{D656FA2C-98DF-4DF2-AAEE-21C9C1E88026}"/>
    <cellStyle name="Normal 82" xfId="221" xr:uid="{00000000-0005-0000-0000-0000F5000000}"/>
    <cellStyle name="Normal 82 2" xfId="421" xr:uid="{F4ECE8A3-B940-4A3E-B2E3-26391A25DE38}"/>
    <cellStyle name="Normal 83" xfId="222" xr:uid="{00000000-0005-0000-0000-0000F6000000}"/>
    <cellStyle name="Normal 83 2" xfId="422" xr:uid="{67A01973-30C3-49E6-9404-B502BA13D9C0}"/>
    <cellStyle name="Normal 84" xfId="179" xr:uid="{00000000-0005-0000-0000-0000F7000000}"/>
    <cellStyle name="Normal 84 2" xfId="389" xr:uid="{1367A5AC-488D-4513-9935-0C99828429B7}"/>
    <cellStyle name="Normal 85" xfId="224" xr:uid="{00000000-0005-0000-0000-0000F8000000}"/>
    <cellStyle name="Normal 85 2" xfId="424" xr:uid="{480054BA-8D0D-4D1D-91E1-3F47AF664656}"/>
    <cellStyle name="Normal 86" xfId="200" xr:uid="{00000000-0005-0000-0000-0000F9000000}"/>
    <cellStyle name="Normal 86 2" xfId="409" xr:uid="{194F77DC-0210-4436-AFDE-63E4737C1B22}"/>
    <cellStyle name="Normal 87" xfId="201" xr:uid="{00000000-0005-0000-0000-0000FA000000}"/>
    <cellStyle name="Normal 87 2" xfId="410" xr:uid="{1505C084-4EDD-419A-B6EB-B3575B6E6DE0}"/>
    <cellStyle name="Normal 88" xfId="231" xr:uid="{00000000-0005-0000-0000-0000FB000000}"/>
    <cellStyle name="Normal 88 2" xfId="431" xr:uid="{6F5EE12C-8A72-42BF-A7B7-C43134354092}"/>
    <cellStyle name="Normal 89" xfId="263" xr:uid="{00000000-0005-0000-0000-0000FC000000}"/>
    <cellStyle name="Normal 89 2" xfId="463" xr:uid="{AAFFB7E9-533D-4875-9ACD-71267B49BEA8}"/>
    <cellStyle name="Normal 9" xfId="39" xr:uid="{00000000-0005-0000-0000-0000FD000000}"/>
    <cellStyle name="Normal 9 2" xfId="141" xr:uid="{00000000-0005-0000-0000-0000FE000000}"/>
    <cellStyle name="Normal 90" xfId="248" xr:uid="{00000000-0005-0000-0000-0000FF000000}"/>
    <cellStyle name="Normal 90 2" xfId="448" xr:uid="{F8876DA3-0235-4F9E-8DCF-2C345BDE3E0A}"/>
    <cellStyle name="Normal 91" xfId="247" xr:uid="{00000000-0005-0000-0000-000000010000}"/>
    <cellStyle name="Normal 91 2" xfId="447" xr:uid="{9236F9A1-3080-4159-AC43-C21451AE26A2}"/>
    <cellStyle name="Normal 92" xfId="270" xr:uid="{00000000-0005-0000-0000-000001010000}"/>
    <cellStyle name="Normal 92 2" xfId="470" xr:uid="{183976C0-955D-4402-82B7-DBA1B1B7E49B}"/>
    <cellStyle name="Normal 93" xfId="255" xr:uid="{00000000-0005-0000-0000-000002010000}"/>
    <cellStyle name="Normal 93 2" xfId="455" xr:uid="{89DA7581-D9EC-47E1-A433-E88399771D4E}"/>
    <cellStyle name="Normal 94" xfId="273" xr:uid="{00000000-0005-0000-0000-000003010000}"/>
    <cellStyle name="Normal 94 2" xfId="473" xr:uid="{654E0B7E-2626-42B7-97E3-83294FBD6CA8}"/>
    <cellStyle name="Normal 95" xfId="252" xr:uid="{00000000-0005-0000-0000-000004010000}"/>
    <cellStyle name="Normal 95 2" xfId="452" xr:uid="{DD21A5C5-CC55-4CC6-B46B-EF0ACB7A3F0D}"/>
    <cellStyle name="Normal 96" xfId="240" xr:uid="{00000000-0005-0000-0000-000005010000}"/>
    <cellStyle name="Normal 96 2" xfId="440" xr:uid="{0367131C-B0E6-46A3-A29E-E7EC121CB419}"/>
    <cellStyle name="Normal 97" xfId="249" xr:uid="{00000000-0005-0000-0000-000006010000}"/>
    <cellStyle name="Normal 97 2" xfId="449" xr:uid="{05147575-52D4-4109-8F76-35A9A2EE7206}"/>
    <cellStyle name="Normal 98" xfId="250" xr:uid="{00000000-0005-0000-0000-000007010000}"/>
    <cellStyle name="Normal 98 2" xfId="450" xr:uid="{7338FBE3-9E84-4844-B755-FFE750241391}"/>
    <cellStyle name="Normal 99" xfId="251" xr:uid="{00000000-0005-0000-0000-000008010000}"/>
    <cellStyle name="Normal 99 2" xfId="451" xr:uid="{9DA2A993-6220-492E-8A18-6E4B7D4B18A4}"/>
    <cellStyle name="Normal_BS&amp;PLT Q1'2006" xfId="1" xr:uid="{00000000-0005-0000-0000-000009010000}"/>
    <cellStyle name="Percent [2]" xfId="25" xr:uid="{00000000-0005-0000-0000-00000A010000}"/>
    <cellStyle name="Percent 2" xfId="35" xr:uid="{00000000-0005-0000-0000-00000B010000}"/>
    <cellStyle name="Percent 2 2" xfId="63" xr:uid="{00000000-0005-0000-0000-00000C010000}"/>
    <cellStyle name="Percent 2 3" xfId="152" xr:uid="{00000000-0005-0000-0000-00000D010000}"/>
    <cellStyle name="Percent 2 3 2" xfId="288" xr:uid="{00000000-0005-0000-0000-00000E010000}"/>
    <cellStyle name="Percent 2 3 2 2" xfId="488" xr:uid="{A62F2F60-E80C-48D5-9652-01A781BEAFC9}"/>
    <cellStyle name="Percent 2 3 3" xfId="324" xr:uid="{00000000-0005-0000-0000-00000F010000}"/>
    <cellStyle name="Percent 2 3 3 2" xfId="521" xr:uid="{02C7DB0D-1002-4FC7-A474-6880BBB58575}"/>
    <cellStyle name="Percent 2 3 4" xfId="364" xr:uid="{27B6EAB8-7513-49A3-B3E4-BF132E76E5C6}"/>
    <cellStyle name="Percent 2 4" xfId="235" xr:uid="{00000000-0005-0000-0000-000010010000}"/>
    <cellStyle name="Percent 2 4 2" xfId="435" xr:uid="{CF889610-7ADC-4525-AB63-C983EF55342C}"/>
    <cellStyle name="Percent 2 5" xfId="307" xr:uid="{00000000-0005-0000-0000-000011010000}"/>
    <cellStyle name="Percent 2 5 2" xfId="504" xr:uid="{AC3227D5-D6CC-4774-BE60-3B496566C100}"/>
    <cellStyle name="Percent 2 6" xfId="344" xr:uid="{80CB2649-CF26-4EF9-800B-C3D0F867048B}"/>
    <cellStyle name="Percent 3" xfId="112" xr:uid="{00000000-0005-0000-0000-000012010000}"/>
    <cellStyle name="Percent 3 2" xfId="149" xr:uid="{00000000-0005-0000-0000-000013010000}"/>
    <cellStyle name="Percent 3 2 2" xfId="285" xr:uid="{00000000-0005-0000-0000-000014010000}"/>
    <cellStyle name="Percent 3 2 2 2" xfId="485" xr:uid="{9387D215-C7D6-4972-9D79-6ADC0E1B384D}"/>
    <cellStyle name="Percent 3 2 3" xfId="321" xr:uid="{00000000-0005-0000-0000-000015010000}"/>
    <cellStyle name="Percent 3 2 3 2" xfId="518" xr:uid="{AFF0D77D-0912-4FA6-B00E-145E5F9DE968}"/>
    <cellStyle name="Percent 3 2 4" xfId="361" xr:uid="{D3C42070-E0EF-4622-94CC-04D12E274344}"/>
    <cellStyle name="Percent 3 3" xfId="266" xr:uid="{00000000-0005-0000-0000-000016010000}"/>
    <cellStyle name="Percent 3 3 2" xfId="466" xr:uid="{7FBE8A80-5332-47B3-B218-34F397CC7FC0}"/>
    <cellStyle name="Percent 3 4" xfId="314" xr:uid="{00000000-0005-0000-0000-000017010000}"/>
    <cellStyle name="Percent 3 4 2" xfId="511" xr:uid="{A0989E09-B210-4AAE-9FF5-FFA92C5A3844}"/>
    <cellStyle name="Percent 3 5" xfId="354" xr:uid="{538FCD9B-DD3A-4670-8F98-AB14B84E4C5D}"/>
    <cellStyle name="Percent 4" xfId="55" xr:uid="{00000000-0005-0000-0000-000018010000}"/>
    <cellStyle name="Percent 4 2" xfId="245" xr:uid="{00000000-0005-0000-0000-000019010000}"/>
    <cellStyle name="Percent 4 2 2" xfId="445" xr:uid="{4EB3183F-9A4C-43CC-9716-0CFE8ABAD499}"/>
    <cellStyle name="Percent 4 3" xfId="310" xr:uid="{00000000-0005-0000-0000-00001A010000}"/>
    <cellStyle name="Percent 4 3 2" xfId="507" xr:uid="{4D5F227D-68E9-44F9-A994-430BCD87F3F8}"/>
    <cellStyle name="Percent 4 4" xfId="351" xr:uid="{07998719-CAFF-4246-8481-F7E38895928D}"/>
    <cellStyle name="Percent 5" xfId="147" xr:uid="{00000000-0005-0000-0000-00001B010000}"/>
    <cellStyle name="Percent 5 2" xfId="283" xr:uid="{00000000-0005-0000-0000-00001C010000}"/>
    <cellStyle name="Percent 5 2 2" xfId="483" xr:uid="{A7BF5C2D-1449-42CB-954D-A59E13B7C9B0}"/>
    <cellStyle name="Percent 5 3" xfId="319" xr:uid="{00000000-0005-0000-0000-00001D010000}"/>
    <cellStyle name="Percent 5 3 2" xfId="516" xr:uid="{602855CA-319B-474C-A70F-3F9E0830334C}"/>
    <cellStyle name="Percent 5 4" xfId="359" xr:uid="{25F1D1C7-365F-4C03-8BA4-CEB7C3F7A60A}"/>
    <cellStyle name="Quantity" xfId="26" xr:uid="{00000000-0005-0000-0000-00001E010000}"/>
    <cellStyle name="STYLE1" xfId="115" xr:uid="{00000000-0005-0000-0000-00001F010000}"/>
    <cellStyle name="STYLE2" xfId="116" xr:uid="{00000000-0005-0000-0000-000020010000}"/>
    <cellStyle name="STYLE3" xfId="117" xr:uid="{00000000-0005-0000-0000-000021010000}"/>
    <cellStyle name="STYLE4" xfId="118" xr:uid="{00000000-0005-0000-0000-000022010000}"/>
    <cellStyle name="STYLE5" xfId="119" xr:uid="{00000000-0005-0000-0000-000023010000}"/>
    <cellStyle name="STYLE6" xfId="120" xr:uid="{00000000-0005-0000-0000-000024010000}"/>
    <cellStyle name="STYLE7" xfId="121" xr:uid="{00000000-0005-0000-0000-000025010000}"/>
    <cellStyle name="STYLE8" xfId="122" xr:uid="{00000000-0005-0000-0000-000026010000}"/>
    <cellStyle name="STYLE9" xfId="123" xr:uid="{00000000-0005-0000-0000-000027010000}"/>
    <cellStyle name="เครื่องหมายจุลภาค [0]_BGT-Q1" xfId="56" xr:uid="{00000000-0005-0000-0000-000028010000}"/>
    <cellStyle name="เครื่องหมายจุลภาค_BGT-Q1" xfId="57" xr:uid="{00000000-0005-0000-0000-000029010000}"/>
    <cellStyle name="เครื่องหมายสกุลเงิน [0]_BGT-Q1" xfId="58" xr:uid="{00000000-0005-0000-0000-00002A010000}"/>
    <cellStyle name="เครื่องหมายสกุลเงิน_BGT-Q1" xfId="59" xr:uid="{00000000-0005-0000-0000-00002B010000}"/>
    <cellStyle name="เชื่อมโยงหลายมิติ" xfId="46" xr:uid="{00000000-0005-0000-0000-00002C010000}"/>
    <cellStyle name="เชื่อมโยงหลายมิติ 2" xfId="135" xr:uid="{00000000-0005-0000-0000-00002D010000}"/>
    <cellStyle name="เซลล์ตรวจสอบ" xfId="87" xr:uid="{00000000-0005-0000-0000-00002E010000}"/>
    <cellStyle name="เซลล์ที่มีการเชื่อมโยง" xfId="88" xr:uid="{00000000-0005-0000-0000-00002F010000}"/>
    <cellStyle name="แย่" xfId="89" xr:uid="{00000000-0005-0000-0000-000030010000}"/>
    <cellStyle name="แสดงผล" xfId="90" xr:uid="{00000000-0005-0000-0000-000031010000}"/>
    <cellStyle name="การคำนวณ" xfId="91" xr:uid="{00000000-0005-0000-0000-000032010000}"/>
    <cellStyle name="ข้อความเตือน" xfId="92" xr:uid="{00000000-0005-0000-0000-000033010000}"/>
    <cellStyle name="ข้อความอธิบาย" xfId="93" xr:uid="{00000000-0005-0000-0000-000034010000}"/>
    <cellStyle name="ชื่อเรื่อง" xfId="94" xr:uid="{00000000-0005-0000-0000-000035010000}"/>
    <cellStyle name="ดี" xfId="95" xr:uid="{00000000-0005-0000-0000-000036010000}"/>
    <cellStyle name="ตามการเชื่อมโยงหลายมิติ" xfId="47" xr:uid="{00000000-0005-0000-0000-000037010000}"/>
    <cellStyle name="ตามการเชื่อมโยงหลายมิติ 2" xfId="136" xr:uid="{00000000-0005-0000-0000-000038010000}"/>
    <cellStyle name="ตามการเชื่อมโยงหลายมิติ_cost" xfId="60" xr:uid="{00000000-0005-0000-0000-000039010000}"/>
    <cellStyle name="ปกติ_cost" xfId="61" xr:uid="{00000000-0005-0000-0000-00003A010000}"/>
    <cellStyle name="ป้อนค่า" xfId="96" xr:uid="{00000000-0005-0000-0000-00003B010000}"/>
    <cellStyle name="ปานกลาง" xfId="97" xr:uid="{00000000-0005-0000-0000-00003C010000}"/>
    <cellStyle name="ผลรวม" xfId="98" xr:uid="{00000000-0005-0000-0000-00003D010000}"/>
    <cellStyle name="ส่วนที่ถูกเน้น1" xfId="99" xr:uid="{00000000-0005-0000-0000-00003E010000}"/>
    <cellStyle name="ส่วนที่ถูกเน้น2" xfId="100" xr:uid="{00000000-0005-0000-0000-00003F010000}"/>
    <cellStyle name="ส่วนที่ถูกเน้น3" xfId="101" xr:uid="{00000000-0005-0000-0000-000040010000}"/>
    <cellStyle name="ส่วนที่ถูกเน้น4" xfId="102" xr:uid="{00000000-0005-0000-0000-000041010000}"/>
    <cellStyle name="ส่วนที่ถูกเน้น5" xfId="103" xr:uid="{00000000-0005-0000-0000-000042010000}"/>
    <cellStyle name="ส่วนที่ถูกเน้น6" xfId="104" xr:uid="{00000000-0005-0000-0000-000043010000}"/>
    <cellStyle name="หมายเหตุ" xfId="105" xr:uid="{00000000-0005-0000-0000-000044010000}"/>
    <cellStyle name="หัวเรื่อง 1" xfId="106" xr:uid="{00000000-0005-0000-0000-000045010000}"/>
    <cellStyle name="หัวเรื่อง 2" xfId="107" xr:uid="{00000000-0005-0000-0000-000046010000}"/>
    <cellStyle name="หัวเรื่อง 3" xfId="108" xr:uid="{00000000-0005-0000-0000-000047010000}"/>
    <cellStyle name="หัวเรื่อง 4" xfId="109" xr:uid="{00000000-0005-0000-0000-000048010000}"/>
  </cellStyles>
  <dxfs count="0"/>
  <tableStyles count="0" defaultTableStyle="TableStyleMedium9" defaultPivotStyle="PivotStyleLight16"/>
  <colors>
    <mruColors>
      <color rgb="FFCCFF99"/>
      <color rgb="FFFF99CC"/>
      <color rgb="FF66FF33"/>
      <color rgb="FFBCFCE7"/>
      <color rgb="FFFFFFCC"/>
      <color rgb="FFFF66FF"/>
      <color rgb="FF66FF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5"/>
  <sheetViews>
    <sheetView showGridLines="0" tabSelected="1" view="pageBreakPreview" zoomScale="85" zoomScaleNormal="55" zoomScaleSheetLayoutView="85" workbookViewId="0"/>
  </sheetViews>
  <sheetFormatPr defaultColWidth="10.5703125" defaultRowHeight="24" customHeight="1"/>
  <cols>
    <col min="1" max="1" width="45.7109375" style="9" customWidth="1"/>
    <col min="2" max="2" width="1.7109375" style="10" customWidth="1"/>
    <col min="3" max="3" width="8.7109375" style="9" customWidth="1"/>
    <col min="4" max="4" width="1.7109375" style="10" customWidth="1"/>
    <col min="5" max="5" width="14.7109375" style="10" customWidth="1"/>
    <col min="6" max="6" width="1.7109375" style="10" customWidth="1"/>
    <col min="7" max="7" width="14.7109375" style="10" customWidth="1"/>
    <col min="8" max="8" width="1.7109375" style="10" customWidth="1"/>
    <col min="9" max="9" width="14.7109375" style="10" customWidth="1"/>
    <col min="10" max="10" width="1.7109375" style="10" customWidth="1"/>
    <col min="11" max="11" width="14.7109375" style="10" customWidth="1"/>
    <col min="12" max="12" width="1.7109375" style="10" customWidth="1"/>
    <col min="13" max="13" width="17.85546875" style="10" customWidth="1"/>
    <col min="14" max="16384" width="10.5703125" style="10"/>
  </cols>
  <sheetData>
    <row r="1" spans="1:11" s="5" customFormat="1" ht="23.1" customHeight="1">
      <c r="A1" s="1" t="s">
        <v>0</v>
      </c>
      <c r="B1" s="92"/>
      <c r="C1" s="93"/>
      <c r="D1" s="94"/>
      <c r="E1" s="94"/>
      <c r="F1" s="94"/>
      <c r="G1" s="94"/>
      <c r="H1" s="94"/>
      <c r="I1" s="94"/>
      <c r="J1" s="94"/>
      <c r="K1" s="94"/>
    </row>
    <row r="2" spans="1:11" s="5" customFormat="1" ht="23.1" customHeight="1">
      <c r="A2" s="115" t="s">
        <v>226</v>
      </c>
      <c r="B2" s="92"/>
      <c r="C2" s="93"/>
      <c r="D2" s="94"/>
      <c r="E2" s="94"/>
      <c r="F2" s="94"/>
      <c r="G2" s="94"/>
      <c r="H2" s="94"/>
      <c r="I2" s="92"/>
      <c r="J2" s="94"/>
      <c r="K2" s="92"/>
    </row>
    <row r="3" spans="1:11" ht="23.1" customHeight="1">
      <c r="A3" s="19" t="s">
        <v>245</v>
      </c>
      <c r="B3" s="94"/>
      <c r="C3" s="93"/>
      <c r="D3" s="94"/>
      <c r="E3" s="94"/>
      <c r="F3" s="94"/>
      <c r="G3" s="94"/>
      <c r="H3" s="94"/>
      <c r="I3" s="94"/>
      <c r="J3" s="94"/>
      <c r="K3" s="8"/>
    </row>
    <row r="4" spans="1:11" ht="23.1" customHeight="1">
      <c r="A4" s="19"/>
      <c r="B4" s="94"/>
      <c r="C4" s="93"/>
      <c r="D4" s="94"/>
      <c r="E4" s="94"/>
      <c r="F4" s="94"/>
      <c r="G4" s="94"/>
      <c r="H4" s="94"/>
      <c r="I4" s="94"/>
      <c r="J4" s="94"/>
      <c r="K4" s="8" t="s">
        <v>1</v>
      </c>
    </row>
    <row r="5" spans="1:11" ht="23.1" customHeight="1">
      <c r="E5" s="132" t="s">
        <v>2</v>
      </c>
      <c r="F5" s="132"/>
      <c r="G5" s="132"/>
      <c r="H5" s="13"/>
      <c r="I5" s="132" t="s">
        <v>3</v>
      </c>
      <c r="J5" s="132"/>
      <c r="K5" s="132"/>
    </row>
    <row r="6" spans="1:11" ht="23.1" customHeight="1">
      <c r="C6" s="14" t="s">
        <v>4</v>
      </c>
      <c r="D6" s="15"/>
      <c r="E6" s="116" t="s">
        <v>246</v>
      </c>
      <c r="F6" s="17"/>
      <c r="G6" s="116" t="s">
        <v>250</v>
      </c>
      <c r="H6" s="17"/>
      <c r="I6" s="116" t="s">
        <v>246</v>
      </c>
      <c r="J6" s="17"/>
      <c r="K6" s="116" t="s">
        <v>250</v>
      </c>
    </row>
    <row r="7" spans="1:11" ht="23.1" customHeight="1">
      <c r="C7" s="117"/>
      <c r="D7" s="15"/>
      <c r="E7" s="118" t="s">
        <v>5</v>
      </c>
      <c r="F7" s="98"/>
      <c r="G7" s="118" t="s">
        <v>6</v>
      </c>
      <c r="H7" s="119"/>
      <c r="I7" s="118" t="s">
        <v>5</v>
      </c>
      <c r="J7" s="98"/>
      <c r="K7" s="118" t="s">
        <v>6</v>
      </c>
    </row>
    <row r="8" spans="1:11" ht="23.1" customHeight="1">
      <c r="A8" s="19"/>
      <c r="E8" s="118" t="s">
        <v>7</v>
      </c>
      <c r="I8" s="118" t="s">
        <v>7</v>
      </c>
    </row>
    <row r="9" spans="1:11" ht="23.1" customHeight="1">
      <c r="A9" s="19" t="s">
        <v>8</v>
      </c>
      <c r="E9" s="118"/>
      <c r="I9" s="118"/>
    </row>
    <row r="10" spans="1:11" ht="23.1" customHeight="1">
      <c r="A10" s="19" t="s">
        <v>9</v>
      </c>
      <c r="C10" s="3"/>
    </row>
    <row r="11" spans="1:11" ht="23.1" customHeight="1">
      <c r="A11" s="9" t="s">
        <v>10</v>
      </c>
      <c r="C11" s="3"/>
      <c r="E11" s="20">
        <v>26449902</v>
      </c>
      <c r="F11" s="28"/>
      <c r="G11" s="28">
        <v>29042414</v>
      </c>
      <c r="H11" s="28"/>
      <c r="I11" s="28">
        <v>21738141</v>
      </c>
      <c r="J11" s="28"/>
      <c r="K11" s="28">
        <v>25571834</v>
      </c>
    </row>
    <row r="12" spans="1:11" ht="23.1" customHeight="1">
      <c r="A12" s="9" t="s">
        <v>11</v>
      </c>
      <c r="C12" s="3"/>
      <c r="E12" s="20">
        <v>18102948</v>
      </c>
      <c r="F12" s="28"/>
      <c r="G12" s="28">
        <v>10695314</v>
      </c>
      <c r="H12" s="28"/>
      <c r="I12" s="28">
        <v>17934060</v>
      </c>
      <c r="J12" s="28"/>
      <c r="K12" s="28">
        <v>10526504</v>
      </c>
    </row>
    <row r="13" spans="1:11" ht="23.1" customHeight="1">
      <c r="A13" s="9" t="s">
        <v>12</v>
      </c>
      <c r="C13" s="3">
        <v>3</v>
      </c>
      <c r="D13" s="120"/>
      <c r="E13" s="28">
        <v>26440503</v>
      </c>
      <c r="F13" s="28"/>
      <c r="G13" s="28">
        <v>27600683</v>
      </c>
      <c r="H13" s="28"/>
      <c r="I13" s="28">
        <v>26768549</v>
      </c>
      <c r="J13" s="28"/>
      <c r="K13" s="28">
        <v>28032856</v>
      </c>
    </row>
    <row r="14" spans="1:11" ht="23.1" customHeight="1">
      <c r="A14" s="121" t="s">
        <v>251</v>
      </c>
      <c r="C14" s="3"/>
      <c r="D14" s="120"/>
      <c r="E14" s="28">
        <v>1405037</v>
      </c>
      <c r="F14" s="28"/>
      <c r="G14" s="28">
        <v>2212275</v>
      </c>
      <c r="H14" s="28"/>
      <c r="I14" s="28">
        <v>1523138</v>
      </c>
      <c r="J14" s="28"/>
      <c r="K14" s="28">
        <v>2284007</v>
      </c>
    </row>
    <row r="15" spans="1:11" ht="23.1" customHeight="1">
      <c r="A15" s="9" t="s">
        <v>238</v>
      </c>
      <c r="C15" s="3"/>
      <c r="E15" s="20">
        <v>0</v>
      </c>
      <c r="F15" s="28"/>
      <c r="G15" s="28">
        <v>0</v>
      </c>
      <c r="H15" s="28"/>
      <c r="I15" s="28">
        <v>348985</v>
      </c>
      <c r="J15" s="28"/>
      <c r="K15" s="28">
        <v>348996</v>
      </c>
    </row>
    <row r="16" spans="1:11" ht="23.1" customHeight="1">
      <c r="A16" s="9" t="s">
        <v>14</v>
      </c>
      <c r="C16" s="3"/>
      <c r="D16" s="120"/>
      <c r="E16" s="28">
        <v>121062</v>
      </c>
      <c r="F16" s="28"/>
      <c r="G16" s="28">
        <v>144306</v>
      </c>
      <c r="H16" s="28"/>
      <c r="I16" s="28">
        <v>121062</v>
      </c>
      <c r="J16" s="28"/>
      <c r="K16" s="28">
        <v>144306</v>
      </c>
    </row>
    <row r="17" spans="1:11" ht="23.1" customHeight="1">
      <c r="A17" s="9" t="s">
        <v>15</v>
      </c>
      <c r="C17" s="3">
        <v>2</v>
      </c>
      <c r="D17" s="120"/>
      <c r="E17" s="28">
        <v>0</v>
      </c>
      <c r="F17" s="28"/>
      <c r="G17" s="28">
        <v>0</v>
      </c>
      <c r="H17" s="28"/>
      <c r="I17" s="28">
        <v>666838</v>
      </c>
      <c r="J17" s="28"/>
      <c r="K17" s="28">
        <v>232885</v>
      </c>
    </row>
    <row r="18" spans="1:11" ht="23.1" customHeight="1">
      <c r="A18" s="26" t="s">
        <v>16</v>
      </c>
      <c r="B18" s="25"/>
      <c r="C18" s="3"/>
      <c r="E18" s="28">
        <v>43465318</v>
      </c>
      <c r="F18" s="28"/>
      <c r="G18" s="28">
        <v>40577074</v>
      </c>
      <c r="H18" s="28"/>
      <c r="I18" s="28">
        <v>38255893</v>
      </c>
      <c r="J18" s="28"/>
      <c r="K18" s="28">
        <v>35750471</v>
      </c>
    </row>
    <row r="19" spans="1:11" ht="23.1" customHeight="1">
      <c r="A19" s="9" t="s">
        <v>17</v>
      </c>
      <c r="C19" s="3">
        <v>12</v>
      </c>
      <c r="E19" s="122">
        <v>190818</v>
      </c>
      <c r="F19" s="28"/>
      <c r="G19" s="28">
        <v>58417</v>
      </c>
      <c r="H19" s="28"/>
      <c r="I19" s="28">
        <v>190796</v>
      </c>
      <c r="J19" s="28"/>
      <c r="K19" s="28">
        <v>55170</v>
      </c>
    </row>
    <row r="20" spans="1:11" ht="23.1" customHeight="1">
      <c r="A20" s="9" t="s">
        <v>18</v>
      </c>
      <c r="C20" s="3"/>
      <c r="E20" s="122">
        <v>1389700</v>
      </c>
      <c r="F20" s="28"/>
      <c r="G20" s="28">
        <v>1367687</v>
      </c>
      <c r="H20" s="28"/>
      <c r="I20" s="28">
        <v>920793</v>
      </c>
      <c r="J20" s="28"/>
      <c r="K20" s="28">
        <v>920793</v>
      </c>
    </row>
    <row r="21" spans="1:11" ht="23.1" customHeight="1">
      <c r="A21" s="9" t="s">
        <v>19</v>
      </c>
      <c r="C21" s="3"/>
      <c r="E21" s="122">
        <v>481154</v>
      </c>
      <c r="F21" s="28"/>
      <c r="G21" s="122">
        <v>523671</v>
      </c>
      <c r="H21" s="28"/>
      <c r="I21" s="28">
        <v>0</v>
      </c>
      <c r="J21" s="28"/>
      <c r="K21" s="28">
        <v>0</v>
      </c>
    </row>
    <row r="22" spans="1:11" ht="23.1" customHeight="1">
      <c r="A22" s="19" t="s">
        <v>20</v>
      </c>
      <c r="C22" s="3"/>
      <c r="E22" s="123">
        <f>SUM(E11:E21)</f>
        <v>118046442</v>
      </c>
      <c r="F22" s="28"/>
      <c r="G22" s="123">
        <f>SUM(G11:G21)</f>
        <v>112221841</v>
      </c>
      <c r="H22" s="20"/>
      <c r="I22" s="123">
        <f>SUM(I11:I21)</f>
        <v>108468255</v>
      </c>
      <c r="J22" s="28"/>
      <c r="K22" s="123">
        <f>SUM(K11:K21)</f>
        <v>103867822</v>
      </c>
    </row>
    <row r="23" spans="1:11" ht="23.1" customHeight="1">
      <c r="A23" s="19" t="s">
        <v>21</v>
      </c>
      <c r="C23" s="3"/>
      <c r="E23" s="28"/>
      <c r="F23" s="28"/>
      <c r="G23" s="28"/>
      <c r="H23" s="28"/>
      <c r="I23" s="28"/>
      <c r="J23" s="28"/>
      <c r="K23" s="28"/>
    </row>
    <row r="24" spans="1:11" ht="23.1" customHeight="1">
      <c r="A24" s="9" t="s">
        <v>22</v>
      </c>
      <c r="C24" s="3"/>
      <c r="E24" s="28"/>
      <c r="F24" s="28"/>
      <c r="G24" s="28"/>
      <c r="H24" s="28"/>
      <c r="I24" s="28"/>
      <c r="J24" s="28"/>
      <c r="K24" s="28"/>
    </row>
    <row r="25" spans="1:11" ht="23.1" customHeight="1">
      <c r="A25" s="9" t="s">
        <v>23</v>
      </c>
      <c r="C25" s="3">
        <v>12</v>
      </c>
      <c r="E25" s="28">
        <v>670170</v>
      </c>
      <c r="F25" s="28"/>
      <c r="G25" s="28">
        <v>685885</v>
      </c>
      <c r="H25" s="28"/>
      <c r="I25" s="28">
        <v>249693</v>
      </c>
      <c r="J25" s="28"/>
      <c r="K25" s="28">
        <v>274213</v>
      </c>
    </row>
    <row r="26" spans="1:11" ht="23.1" customHeight="1">
      <c r="A26" s="9" t="s">
        <v>22</v>
      </c>
      <c r="C26" s="3"/>
      <c r="E26" s="28"/>
      <c r="F26" s="28"/>
      <c r="G26" s="28"/>
      <c r="H26" s="28"/>
      <c r="I26" s="28"/>
      <c r="J26" s="28"/>
      <c r="K26" s="28"/>
    </row>
    <row r="27" spans="1:11" ht="23.1" customHeight="1">
      <c r="A27" s="9" t="s">
        <v>24</v>
      </c>
      <c r="C27" s="3">
        <v>12</v>
      </c>
      <c r="E27" s="28">
        <v>7998046</v>
      </c>
      <c r="F27" s="28"/>
      <c r="G27" s="28">
        <v>11313204</v>
      </c>
      <c r="H27" s="28"/>
      <c r="I27" s="28">
        <v>7544276</v>
      </c>
      <c r="J27" s="28"/>
      <c r="K27" s="28">
        <v>10786965</v>
      </c>
    </row>
    <row r="28" spans="1:11" ht="23.1" customHeight="1">
      <c r="A28" s="9" t="s">
        <v>25</v>
      </c>
      <c r="C28" s="3">
        <v>4</v>
      </c>
      <c r="E28" s="28">
        <v>0</v>
      </c>
      <c r="F28" s="28"/>
      <c r="G28" s="28">
        <v>0</v>
      </c>
      <c r="H28" s="28"/>
      <c r="I28" s="28">
        <v>41280365</v>
      </c>
      <c r="J28" s="28"/>
      <c r="K28" s="28">
        <v>41280365</v>
      </c>
    </row>
    <row r="29" spans="1:11" ht="23.1" customHeight="1">
      <c r="A29" s="9" t="s">
        <v>225</v>
      </c>
      <c r="C29" s="3">
        <v>5</v>
      </c>
      <c r="E29" s="28">
        <v>31251880</v>
      </c>
      <c r="F29" s="28"/>
      <c r="G29" s="28">
        <v>31427043</v>
      </c>
      <c r="H29" s="28"/>
      <c r="I29" s="28">
        <v>981870</v>
      </c>
      <c r="J29" s="28"/>
      <c r="K29" s="28">
        <v>981870</v>
      </c>
    </row>
    <row r="30" spans="1:11" ht="23.1" customHeight="1">
      <c r="A30" s="9" t="s">
        <v>26</v>
      </c>
      <c r="C30" s="3">
        <v>2</v>
      </c>
      <c r="E30" s="28">
        <v>0</v>
      </c>
      <c r="F30" s="28"/>
      <c r="G30" s="28">
        <v>0</v>
      </c>
      <c r="H30" s="28"/>
      <c r="I30" s="28">
        <v>9987769</v>
      </c>
      <c r="J30" s="28"/>
      <c r="K30" s="28">
        <v>9987401</v>
      </c>
    </row>
    <row r="31" spans="1:11" ht="23.1" customHeight="1">
      <c r="A31" s="9" t="s">
        <v>27</v>
      </c>
      <c r="C31" s="3"/>
      <c r="E31" s="28"/>
      <c r="F31" s="28"/>
      <c r="G31" s="28"/>
      <c r="H31" s="28"/>
      <c r="I31" s="28"/>
      <c r="J31" s="28"/>
      <c r="K31" s="28"/>
    </row>
    <row r="32" spans="1:11" ht="23.1" customHeight="1">
      <c r="A32" s="9" t="s">
        <v>28</v>
      </c>
      <c r="C32" s="3"/>
      <c r="E32" s="28">
        <v>0</v>
      </c>
      <c r="F32" s="28"/>
      <c r="G32" s="28">
        <v>0</v>
      </c>
      <c r="H32" s="28"/>
      <c r="I32" s="28">
        <v>848465</v>
      </c>
      <c r="J32" s="28"/>
      <c r="K32" s="28">
        <v>837977</v>
      </c>
    </row>
    <row r="33" spans="1:13" ht="23.1" customHeight="1">
      <c r="A33" s="9" t="s">
        <v>29</v>
      </c>
      <c r="C33" s="3"/>
      <c r="E33" s="28">
        <v>102520</v>
      </c>
      <c r="F33" s="28"/>
      <c r="G33" s="28">
        <v>102520</v>
      </c>
      <c r="H33" s="28"/>
      <c r="I33" s="28">
        <v>1185364</v>
      </c>
      <c r="J33" s="28"/>
      <c r="K33" s="28">
        <v>1185364</v>
      </c>
    </row>
    <row r="34" spans="1:13" ht="23.1" customHeight="1">
      <c r="A34" s="26" t="s">
        <v>30</v>
      </c>
      <c r="B34" s="25"/>
      <c r="C34" s="3">
        <v>6</v>
      </c>
      <c r="E34" s="28">
        <v>212922203</v>
      </c>
      <c r="F34" s="28"/>
      <c r="G34" s="28">
        <v>224152543</v>
      </c>
      <c r="H34" s="28"/>
      <c r="I34" s="28">
        <v>186532599</v>
      </c>
      <c r="J34" s="28"/>
      <c r="K34" s="28">
        <v>197165193</v>
      </c>
    </row>
    <row r="35" spans="1:13" ht="23.1" customHeight="1">
      <c r="A35" s="26" t="s">
        <v>31</v>
      </c>
      <c r="B35" s="25"/>
      <c r="C35" s="3"/>
      <c r="E35" s="28">
        <v>19897279</v>
      </c>
      <c r="F35" s="28"/>
      <c r="G35" s="28">
        <v>20381870</v>
      </c>
      <c r="H35" s="28"/>
      <c r="I35" s="28">
        <v>19259724</v>
      </c>
      <c r="J35" s="28"/>
      <c r="K35" s="28">
        <v>19737295</v>
      </c>
    </row>
    <row r="36" spans="1:13" ht="23.1" customHeight="1">
      <c r="A36" s="22" t="s">
        <v>32</v>
      </c>
      <c r="B36" s="25"/>
      <c r="C36" s="3"/>
      <c r="E36" s="28">
        <v>794954</v>
      </c>
      <c r="F36" s="28"/>
      <c r="G36" s="28">
        <v>798332</v>
      </c>
      <c r="H36" s="28"/>
      <c r="I36" s="28">
        <v>0</v>
      </c>
      <c r="J36" s="28"/>
      <c r="K36" s="28">
        <v>0</v>
      </c>
    </row>
    <row r="37" spans="1:13" ht="23.1" customHeight="1">
      <c r="A37" s="22" t="s">
        <v>33</v>
      </c>
      <c r="B37" s="25"/>
      <c r="C37" s="3"/>
      <c r="E37" s="28">
        <v>2435592</v>
      </c>
      <c r="F37" s="28"/>
      <c r="G37" s="28">
        <v>2457119</v>
      </c>
      <c r="H37" s="28"/>
      <c r="I37" s="28">
        <v>982750</v>
      </c>
      <c r="J37" s="28"/>
      <c r="K37" s="28">
        <v>979066</v>
      </c>
    </row>
    <row r="38" spans="1:13" ht="23.1" customHeight="1">
      <c r="A38" s="22" t="s">
        <v>34</v>
      </c>
      <c r="B38" s="25"/>
      <c r="C38" s="3"/>
      <c r="E38" s="28">
        <v>6828156</v>
      </c>
      <c r="F38" s="28"/>
      <c r="G38" s="28">
        <v>3460469</v>
      </c>
      <c r="H38" s="28"/>
      <c r="I38" s="28">
        <v>6641669</v>
      </c>
      <c r="J38" s="28"/>
      <c r="K38" s="28">
        <v>3290865</v>
      </c>
    </row>
    <row r="39" spans="1:13" ht="23.1" customHeight="1">
      <c r="A39" s="9" t="s">
        <v>35</v>
      </c>
      <c r="C39" s="3"/>
      <c r="E39" s="124">
        <v>2012999</v>
      </c>
      <c r="F39" s="28"/>
      <c r="G39" s="124">
        <v>2009606</v>
      </c>
      <c r="H39" s="28"/>
      <c r="I39" s="124">
        <v>1991001</v>
      </c>
      <c r="J39" s="28"/>
      <c r="K39" s="124">
        <v>1979309</v>
      </c>
    </row>
    <row r="40" spans="1:13" ht="23.1" customHeight="1">
      <c r="A40" s="19" t="s">
        <v>36</v>
      </c>
      <c r="C40" s="3"/>
      <c r="E40" s="28">
        <f>SUM(E24:E39)</f>
        <v>284913799</v>
      </c>
      <c r="F40" s="28"/>
      <c r="G40" s="28">
        <f>SUM(G24:G39)</f>
        <v>296788591</v>
      </c>
      <c r="H40" s="20"/>
      <c r="I40" s="28">
        <f>SUM(I24:I39)</f>
        <v>277485545</v>
      </c>
      <c r="J40" s="28"/>
      <c r="K40" s="28">
        <f>SUM(K24:K39)</f>
        <v>288485883</v>
      </c>
    </row>
    <row r="41" spans="1:13" ht="23.1" customHeight="1" thickBot="1">
      <c r="A41" s="19" t="s">
        <v>37</v>
      </c>
      <c r="E41" s="125">
        <f>SUM(E22,E40)</f>
        <v>402960241</v>
      </c>
      <c r="F41" s="28"/>
      <c r="G41" s="125">
        <f>SUM(G22,G40)</f>
        <v>409010432</v>
      </c>
      <c r="H41" s="20"/>
      <c r="I41" s="125">
        <f>SUM(I22,I40)</f>
        <v>385953800</v>
      </c>
      <c r="J41" s="28"/>
      <c r="K41" s="125">
        <f>SUM(K22,K40)</f>
        <v>392353705</v>
      </c>
    </row>
    <row r="42" spans="1:13" ht="23.1" customHeight="1" thickTop="1">
      <c r="M42" s="5"/>
    </row>
    <row r="43" spans="1:13" ht="23.1" customHeight="1">
      <c r="A43" s="9" t="s">
        <v>38</v>
      </c>
    </row>
    <row r="44" spans="1:13" s="5" customFormat="1" ht="24" customHeight="1">
      <c r="A44" s="1" t="s">
        <v>0</v>
      </c>
      <c r="B44" s="92"/>
      <c r="C44" s="93"/>
      <c r="D44" s="94"/>
      <c r="E44" s="94"/>
      <c r="F44" s="94"/>
      <c r="G44" s="94"/>
      <c r="H44" s="94"/>
      <c r="I44" s="94"/>
      <c r="J44" s="94"/>
      <c r="K44" s="94"/>
      <c r="L44" s="10"/>
      <c r="M44" s="126"/>
    </row>
    <row r="45" spans="1:13" s="5" customFormat="1" ht="24" customHeight="1">
      <c r="A45" s="6" t="s">
        <v>227</v>
      </c>
      <c r="B45" s="92"/>
      <c r="C45" s="93"/>
      <c r="D45" s="94"/>
      <c r="E45" s="94"/>
      <c r="F45" s="94"/>
      <c r="G45" s="94"/>
      <c r="H45" s="94"/>
      <c r="I45" s="92"/>
      <c r="J45" s="94"/>
      <c r="K45" s="92"/>
      <c r="L45" s="10"/>
      <c r="M45" s="10"/>
    </row>
    <row r="46" spans="1:13" s="126" customFormat="1" ht="24" customHeight="1">
      <c r="A46" s="19" t="s">
        <v>245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0"/>
      <c r="M46" s="5"/>
    </row>
    <row r="47" spans="1:13" ht="24" customHeight="1">
      <c r="A47" s="93"/>
      <c r="B47" s="94"/>
      <c r="C47" s="93"/>
      <c r="D47" s="94"/>
      <c r="E47" s="94"/>
      <c r="F47" s="94"/>
      <c r="G47" s="94"/>
      <c r="H47" s="94"/>
      <c r="I47" s="94"/>
      <c r="J47" s="94"/>
      <c r="K47" s="8" t="s">
        <v>1</v>
      </c>
      <c r="M47" s="5"/>
    </row>
    <row r="48" spans="1:13" ht="24" customHeight="1">
      <c r="E48" s="132" t="s">
        <v>2</v>
      </c>
      <c r="F48" s="132"/>
      <c r="G48" s="132"/>
      <c r="H48" s="13"/>
      <c r="I48" s="132" t="s">
        <v>3</v>
      </c>
      <c r="J48" s="132"/>
      <c r="K48" s="132"/>
      <c r="M48" s="126"/>
    </row>
    <row r="49" spans="1:19" ht="24" customHeight="1">
      <c r="C49" s="14" t="s">
        <v>4</v>
      </c>
      <c r="D49" s="15"/>
      <c r="E49" s="116" t="s">
        <v>246</v>
      </c>
      <c r="F49" s="17"/>
      <c r="G49" s="116" t="s">
        <v>250</v>
      </c>
      <c r="H49" s="17"/>
      <c r="I49" s="116" t="s">
        <v>246</v>
      </c>
      <c r="J49" s="17"/>
      <c r="K49" s="116" t="s">
        <v>250</v>
      </c>
    </row>
    <row r="50" spans="1:19" ht="24" customHeight="1">
      <c r="C50" s="117"/>
      <c r="D50" s="15"/>
      <c r="E50" s="118" t="s">
        <v>5</v>
      </c>
      <c r="F50" s="98"/>
      <c r="G50" s="118" t="s">
        <v>6</v>
      </c>
      <c r="H50" s="119"/>
      <c r="I50" s="118" t="s">
        <v>5</v>
      </c>
      <c r="J50" s="98"/>
      <c r="K50" s="118" t="s">
        <v>6</v>
      </c>
    </row>
    <row r="51" spans="1:19" ht="24" customHeight="1">
      <c r="C51" s="117"/>
      <c r="D51" s="15"/>
      <c r="E51" s="118" t="s">
        <v>7</v>
      </c>
      <c r="I51" s="118" t="s">
        <v>7</v>
      </c>
    </row>
    <row r="52" spans="1:19" ht="24" customHeight="1">
      <c r="A52" s="19" t="s">
        <v>39</v>
      </c>
      <c r="E52" s="21"/>
      <c r="F52" s="21"/>
      <c r="G52" s="21"/>
      <c r="H52" s="21"/>
      <c r="I52" s="21"/>
      <c r="J52" s="21"/>
      <c r="K52" s="21"/>
    </row>
    <row r="53" spans="1:19" ht="24" customHeight="1">
      <c r="A53" s="19" t="s">
        <v>40</v>
      </c>
      <c r="E53" s="21"/>
      <c r="F53" s="21"/>
      <c r="H53" s="21"/>
      <c r="I53" s="21"/>
      <c r="J53" s="21"/>
      <c r="K53" s="21"/>
    </row>
    <row r="54" spans="1:19" ht="24" customHeight="1">
      <c r="A54" s="26" t="s">
        <v>41</v>
      </c>
      <c r="B54" s="25"/>
      <c r="C54" s="3"/>
      <c r="E54" s="10">
        <v>2442908</v>
      </c>
      <c r="F54" s="20"/>
      <c r="G54" s="20">
        <v>2724908</v>
      </c>
      <c r="H54" s="28"/>
      <c r="I54" s="20">
        <v>0</v>
      </c>
      <c r="J54" s="20"/>
      <c r="K54" s="20">
        <v>0</v>
      </c>
      <c r="M54" s="127"/>
      <c r="N54" s="127"/>
      <c r="O54" s="127"/>
      <c r="P54" s="127"/>
      <c r="Q54" s="127"/>
      <c r="R54" s="127"/>
      <c r="S54" s="127"/>
    </row>
    <row r="55" spans="1:19" ht="24" customHeight="1">
      <c r="A55" s="26" t="s">
        <v>42</v>
      </c>
      <c r="B55" s="25"/>
      <c r="C55" s="3">
        <v>2</v>
      </c>
      <c r="E55" s="20">
        <v>0</v>
      </c>
      <c r="F55" s="20"/>
      <c r="G55" s="20">
        <v>0</v>
      </c>
      <c r="H55" s="28"/>
      <c r="I55" s="20">
        <v>8293701</v>
      </c>
      <c r="J55" s="20"/>
      <c r="K55" s="20">
        <v>7648230</v>
      </c>
      <c r="M55" s="127"/>
      <c r="N55" s="127"/>
      <c r="O55" s="127"/>
      <c r="P55" s="127"/>
      <c r="Q55" s="127"/>
      <c r="R55" s="127"/>
      <c r="S55" s="127"/>
    </row>
    <row r="56" spans="1:19" ht="24" customHeight="1">
      <c r="A56" s="26" t="s">
        <v>43</v>
      </c>
      <c r="B56" s="25"/>
      <c r="C56" s="3"/>
      <c r="E56" s="20">
        <v>45407656</v>
      </c>
      <c r="F56" s="20"/>
      <c r="G56" s="20">
        <v>51579312</v>
      </c>
      <c r="H56" s="28"/>
      <c r="I56" s="20">
        <v>48697640</v>
      </c>
      <c r="J56" s="20"/>
      <c r="K56" s="20">
        <v>55024571</v>
      </c>
      <c r="M56" s="127"/>
      <c r="N56" s="127"/>
      <c r="O56" s="127"/>
      <c r="P56" s="127"/>
      <c r="Q56" s="127"/>
      <c r="R56" s="127"/>
      <c r="S56" s="127"/>
    </row>
    <row r="57" spans="1:19" ht="24" customHeight="1">
      <c r="A57" s="128" t="s">
        <v>252</v>
      </c>
      <c r="B57" s="25"/>
      <c r="C57" s="3"/>
      <c r="E57" s="20">
        <v>3209133</v>
      </c>
      <c r="F57" s="20"/>
      <c r="G57" s="20">
        <v>3698075</v>
      </c>
      <c r="H57" s="28"/>
      <c r="I57" s="20">
        <v>3131769</v>
      </c>
      <c r="J57" s="20"/>
      <c r="K57" s="20">
        <v>3285288</v>
      </c>
      <c r="M57" s="127"/>
      <c r="N57" s="127"/>
      <c r="O57" s="127"/>
      <c r="P57" s="127"/>
      <c r="Q57" s="127"/>
      <c r="R57" s="127"/>
      <c r="S57" s="127"/>
    </row>
    <row r="58" spans="1:19" ht="24" customHeight="1">
      <c r="A58" s="26" t="s">
        <v>44</v>
      </c>
      <c r="B58" s="25"/>
      <c r="C58" s="3"/>
      <c r="E58" s="20"/>
      <c r="F58" s="20"/>
      <c r="G58" s="20"/>
      <c r="H58" s="20"/>
      <c r="I58" s="20"/>
      <c r="J58" s="20"/>
      <c r="K58" s="20"/>
      <c r="M58" s="127"/>
      <c r="N58" s="127"/>
      <c r="O58" s="127"/>
      <c r="P58" s="127"/>
      <c r="Q58" s="127"/>
      <c r="R58" s="127"/>
      <c r="S58" s="127"/>
    </row>
    <row r="59" spans="1:19" ht="24" customHeight="1">
      <c r="A59" s="26" t="s">
        <v>28</v>
      </c>
      <c r="B59" s="25"/>
      <c r="C59" s="3">
        <v>7</v>
      </c>
      <c r="E59" s="20">
        <v>3931549</v>
      </c>
      <c r="F59" s="20"/>
      <c r="G59" s="20">
        <v>3776683</v>
      </c>
      <c r="H59" s="20"/>
      <c r="I59" s="20">
        <v>3254963</v>
      </c>
      <c r="J59" s="20"/>
      <c r="K59" s="20">
        <v>3100836</v>
      </c>
      <c r="M59" s="127"/>
      <c r="N59" s="127"/>
      <c r="O59" s="127"/>
      <c r="P59" s="127"/>
      <c r="Q59" s="127"/>
      <c r="R59" s="127"/>
      <c r="S59" s="127"/>
    </row>
    <row r="60" spans="1:19" ht="24" customHeight="1">
      <c r="A60" s="26" t="s">
        <v>45</v>
      </c>
      <c r="B60" s="25"/>
      <c r="C60" s="3" t="s">
        <v>256</v>
      </c>
      <c r="E60" s="20">
        <v>1399699</v>
      </c>
      <c r="F60" s="20"/>
      <c r="G60" s="20">
        <v>1399902</v>
      </c>
      <c r="H60" s="20"/>
      <c r="I60" s="20">
        <v>1399699</v>
      </c>
      <c r="J60" s="20"/>
      <c r="K60" s="20">
        <v>1399902</v>
      </c>
      <c r="M60" s="127"/>
      <c r="N60" s="127"/>
      <c r="O60" s="127"/>
      <c r="P60" s="127"/>
      <c r="Q60" s="127"/>
      <c r="R60" s="127"/>
      <c r="S60" s="127"/>
    </row>
    <row r="61" spans="1:19" ht="24" customHeight="1">
      <c r="A61" s="26" t="s">
        <v>46</v>
      </c>
      <c r="B61" s="25"/>
      <c r="C61" s="3">
        <v>12</v>
      </c>
      <c r="E61" s="20">
        <v>0</v>
      </c>
      <c r="F61" s="20"/>
      <c r="G61" s="20">
        <v>2522</v>
      </c>
      <c r="H61" s="20"/>
      <c r="I61" s="20">
        <v>2121</v>
      </c>
      <c r="J61" s="20"/>
      <c r="K61" s="20">
        <v>2675</v>
      </c>
      <c r="M61" s="127"/>
      <c r="N61" s="127"/>
      <c r="O61" s="127"/>
      <c r="P61" s="127"/>
      <c r="Q61" s="127"/>
      <c r="R61" s="127"/>
      <c r="S61" s="127"/>
    </row>
    <row r="62" spans="1:19" ht="24" customHeight="1">
      <c r="A62" s="22" t="s">
        <v>47</v>
      </c>
      <c r="B62" s="25"/>
      <c r="C62" s="3"/>
      <c r="E62" s="20"/>
      <c r="F62" s="20"/>
      <c r="G62" s="20"/>
      <c r="H62" s="28"/>
      <c r="I62" s="20"/>
      <c r="J62" s="20"/>
      <c r="K62" s="20"/>
      <c r="M62" s="127"/>
      <c r="N62" s="127"/>
      <c r="O62" s="127"/>
      <c r="P62" s="127"/>
      <c r="Q62" s="127"/>
      <c r="R62" s="127"/>
      <c r="S62" s="127"/>
    </row>
    <row r="63" spans="1:19" ht="24" customHeight="1">
      <c r="A63" s="22" t="s">
        <v>13</v>
      </c>
      <c r="B63" s="25"/>
      <c r="C63" s="3"/>
      <c r="E63" s="20">
        <v>1395639</v>
      </c>
      <c r="F63" s="20"/>
      <c r="G63" s="20">
        <v>1444930</v>
      </c>
      <c r="H63" s="20"/>
      <c r="I63" s="20">
        <v>1369679</v>
      </c>
      <c r="J63" s="20"/>
      <c r="K63" s="20">
        <v>1423313</v>
      </c>
      <c r="M63" s="127"/>
      <c r="N63" s="127"/>
      <c r="O63" s="127"/>
      <c r="P63" s="127"/>
      <c r="Q63" s="127"/>
      <c r="R63" s="127"/>
      <c r="S63" s="127"/>
    </row>
    <row r="64" spans="1:19" ht="24" customHeight="1">
      <c r="A64" s="99" t="s">
        <v>253</v>
      </c>
      <c r="B64" s="25"/>
      <c r="C64" s="3"/>
      <c r="E64" s="20">
        <v>3627681</v>
      </c>
      <c r="F64" s="20"/>
      <c r="G64" s="20">
        <v>445422</v>
      </c>
      <c r="H64" s="28"/>
      <c r="I64" s="20">
        <v>2864843</v>
      </c>
      <c r="J64" s="20"/>
      <c r="K64" s="20">
        <v>0</v>
      </c>
      <c r="M64" s="127"/>
      <c r="N64" s="127"/>
      <c r="O64" s="127"/>
      <c r="P64" s="127"/>
      <c r="Q64" s="127"/>
      <c r="R64" s="127"/>
      <c r="S64" s="127"/>
    </row>
    <row r="65" spans="1:19" ht="24" customHeight="1">
      <c r="A65" s="22" t="s">
        <v>48</v>
      </c>
      <c r="B65" s="25"/>
      <c r="C65" s="3"/>
      <c r="E65" s="20">
        <v>971405</v>
      </c>
      <c r="F65" s="20"/>
      <c r="G65" s="20">
        <v>2536116</v>
      </c>
      <c r="H65" s="28"/>
      <c r="I65" s="20">
        <v>970916</v>
      </c>
      <c r="J65" s="20"/>
      <c r="K65" s="20">
        <v>2535199</v>
      </c>
      <c r="M65" s="127"/>
      <c r="N65" s="127"/>
      <c r="O65" s="127"/>
      <c r="P65" s="127"/>
      <c r="Q65" s="127"/>
      <c r="R65" s="127"/>
      <c r="S65" s="127"/>
    </row>
    <row r="66" spans="1:19" ht="24" customHeight="1">
      <c r="A66" s="129" t="s">
        <v>254</v>
      </c>
      <c r="B66" s="25"/>
      <c r="C66" s="3"/>
      <c r="E66" s="20">
        <v>54757</v>
      </c>
      <c r="F66" s="20"/>
      <c r="G66" s="20">
        <v>55223</v>
      </c>
      <c r="H66" s="28"/>
      <c r="I66" s="20">
        <v>54757</v>
      </c>
      <c r="J66" s="20"/>
      <c r="K66" s="20">
        <v>55223</v>
      </c>
    </row>
    <row r="67" spans="1:19" ht="24" customHeight="1">
      <c r="A67" s="19" t="s">
        <v>49</v>
      </c>
      <c r="C67" s="3"/>
      <c r="E67" s="29">
        <f>SUM(E54:E66)</f>
        <v>62440427</v>
      </c>
      <c r="F67" s="20"/>
      <c r="G67" s="29">
        <f>SUM(G54:G66)</f>
        <v>67663093</v>
      </c>
      <c r="H67" s="20"/>
      <c r="I67" s="29">
        <f>SUM(I54:I66)</f>
        <v>70040088</v>
      </c>
      <c r="J67" s="20"/>
      <c r="K67" s="29">
        <f>SUM(K54:K66)</f>
        <v>74475237</v>
      </c>
    </row>
    <row r="68" spans="1:19" ht="24" customHeight="1">
      <c r="A68" s="19" t="s">
        <v>50</v>
      </c>
      <c r="C68" s="3"/>
      <c r="E68" s="20"/>
      <c r="F68" s="20"/>
      <c r="G68" s="20"/>
      <c r="H68" s="20"/>
      <c r="I68" s="20"/>
      <c r="J68" s="20"/>
      <c r="K68" s="20"/>
    </row>
    <row r="69" spans="1:19" ht="24" customHeight="1">
      <c r="A69" s="9" t="s">
        <v>51</v>
      </c>
      <c r="C69" s="3"/>
      <c r="E69" s="20"/>
      <c r="F69" s="20"/>
      <c r="G69" s="20"/>
      <c r="H69" s="20"/>
      <c r="I69" s="20"/>
      <c r="J69" s="20"/>
      <c r="K69" s="20"/>
    </row>
    <row r="70" spans="1:19" ht="24" customHeight="1">
      <c r="A70" s="9" t="s">
        <v>28</v>
      </c>
      <c r="C70" s="3">
        <v>7</v>
      </c>
      <c r="E70" s="20">
        <v>18713097</v>
      </c>
      <c r="F70" s="20"/>
      <c r="G70" s="20">
        <v>19225919</v>
      </c>
      <c r="H70" s="20"/>
      <c r="I70" s="20">
        <v>17241409</v>
      </c>
      <c r="J70" s="20"/>
      <c r="K70" s="20">
        <v>17738613</v>
      </c>
    </row>
    <row r="71" spans="1:19" ht="24" customHeight="1">
      <c r="A71" s="9" t="s">
        <v>52</v>
      </c>
      <c r="C71" s="3"/>
      <c r="E71" s="20">
        <v>178938</v>
      </c>
      <c r="F71" s="20"/>
      <c r="G71" s="20">
        <v>178938</v>
      </c>
      <c r="H71" s="28"/>
      <c r="I71" s="20">
        <v>0</v>
      </c>
      <c r="J71" s="20"/>
      <c r="K71" s="20">
        <v>0</v>
      </c>
    </row>
    <row r="72" spans="1:19" ht="24" customHeight="1">
      <c r="A72" s="9" t="s">
        <v>257</v>
      </c>
      <c r="C72" s="3" t="s">
        <v>258</v>
      </c>
      <c r="E72" s="20">
        <v>0</v>
      </c>
      <c r="F72" s="20"/>
      <c r="G72" s="20">
        <v>0</v>
      </c>
      <c r="H72" s="28"/>
      <c r="I72" s="20">
        <v>94819180</v>
      </c>
      <c r="J72" s="20"/>
      <c r="K72" s="20">
        <v>94983244</v>
      </c>
    </row>
    <row r="73" spans="1:19" ht="24" customHeight="1">
      <c r="A73" s="9" t="s">
        <v>53</v>
      </c>
      <c r="C73" s="3" t="s">
        <v>256</v>
      </c>
      <c r="E73" s="20">
        <v>126169904</v>
      </c>
      <c r="F73" s="20"/>
      <c r="G73" s="20">
        <v>127491540</v>
      </c>
      <c r="H73" s="28"/>
      <c r="I73" s="20">
        <v>32695064</v>
      </c>
      <c r="J73" s="20"/>
      <c r="K73" s="20">
        <v>33856580</v>
      </c>
    </row>
    <row r="74" spans="1:19" ht="24" customHeight="1">
      <c r="A74" s="9" t="s">
        <v>46</v>
      </c>
      <c r="C74" s="3">
        <v>12</v>
      </c>
      <c r="E74" s="20">
        <v>4536911</v>
      </c>
      <c r="F74" s="20"/>
      <c r="G74" s="20">
        <v>2645709</v>
      </c>
      <c r="H74" s="28"/>
      <c r="I74" s="20">
        <v>4536911</v>
      </c>
      <c r="J74" s="20"/>
      <c r="K74" s="20">
        <v>2645709</v>
      </c>
    </row>
    <row r="75" spans="1:19" ht="24" customHeight="1">
      <c r="A75" s="9" t="s">
        <v>54</v>
      </c>
      <c r="C75" s="3"/>
      <c r="E75" s="20"/>
      <c r="F75" s="20"/>
      <c r="G75" s="20"/>
      <c r="H75" s="20"/>
      <c r="I75" s="20"/>
      <c r="J75" s="20"/>
      <c r="K75" s="20"/>
    </row>
    <row r="76" spans="1:19" ht="24" customHeight="1">
      <c r="A76" s="9" t="s">
        <v>55</v>
      </c>
      <c r="C76" s="3"/>
      <c r="E76" s="20">
        <v>17871713</v>
      </c>
      <c r="F76" s="20"/>
      <c r="G76" s="20">
        <v>18111686</v>
      </c>
      <c r="H76" s="28"/>
      <c r="I76" s="20">
        <v>18093363</v>
      </c>
      <c r="J76" s="20"/>
      <c r="K76" s="20">
        <v>18324587</v>
      </c>
    </row>
    <row r="77" spans="1:19" ht="24" customHeight="1">
      <c r="A77" s="9" t="s">
        <v>56</v>
      </c>
      <c r="C77" s="3"/>
      <c r="E77" s="20">
        <v>20550</v>
      </c>
      <c r="F77" s="20"/>
      <c r="G77" s="20">
        <v>17741</v>
      </c>
      <c r="H77" s="28"/>
      <c r="I77" s="20">
        <v>0</v>
      </c>
      <c r="J77" s="20"/>
      <c r="K77" s="20">
        <v>0</v>
      </c>
    </row>
    <row r="78" spans="1:19" ht="24" customHeight="1">
      <c r="A78" s="130" t="s">
        <v>255</v>
      </c>
      <c r="C78" s="3"/>
      <c r="E78" s="20">
        <v>2593510</v>
      </c>
      <c r="F78" s="20"/>
      <c r="G78" s="20">
        <v>2644907</v>
      </c>
      <c r="H78" s="28"/>
      <c r="I78" s="20">
        <v>1866874</v>
      </c>
      <c r="J78" s="20"/>
      <c r="K78" s="20">
        <v>1934350</v>
      </c>
    </row>
    <row r="79" spans="1:19" ht="24" customHeight="1">
      <c r="A79" s="9" t="s">
        <v>57</v>
      </c>
      <c r="C79" s="3"/>
      <c r="E79" s="23">
        <v>4855347</v>
      </c>
      <c r="F79" s="20"/>
      <c r="G79" s="23">
        <v>4846002</v>
      </c>
      <c r="H79" s="28"/>
      <c r="I79" s="23">
        <v>5051179</v>
      </c>
      <c r="J79" s="20"/>
      <c r="K79" s="23">
        <v>5032642</v>
      </c>
    </row>
    <row r="80" spans="1:19" ht="24" customHeight="1">
      <c r="A80" s="19" t="s">
        <v>58</v>
      </c>
      <c r="C80" s="3"/>
      <c r="E80" s="20">
        <f>SUM(E70:E79)</f>
        <v>174939970</v>
      </c>
      <c r="F80" s="20"/>
      <c r="G80" s="20">
        <f>SUM(G70:G79)</f>
        <v>175162442</v>
      </c>
      <c r="H80" s="20"/>
      <c r="I80" s="20">
        <f>SUM(I70:I79)</f>
        <v>174303980</v>
      </c>
      <c r="J80" s="20"/>
      <c r="K80" s="20">
        <f>SUM(K70:K79)</f>
        <v>174515725</v>
      </c>
    </row>
    <row r="81" spans="1:13" ht="24" customHeight="1">
      <c r="A81" s="19" t="s">
        <v>59</v>
      </c>
      <c r="E81" s="29">
        <f>SUM(E67,E80)</f>
        <v>237380397</v>
      </c>
      <c r="F81" s="20"/>
      <c r="G81" s="29">
        <f>SUM(G67,G80)</f>
        <v>242825535</v>
      </c>
      <c r="H81" s="20"/>
      <c r="I81" s="29">
        <f>SUM(I67,I80)</f>
        <v>244344068</v>
      </c>
      <c r="J81" s="20"/>
      <c r="K81" s="29">
        <f>SUM(K67,K80)</f>
        <v>248990962</v>
      </c>
    </row>
    <row r="83" spans="1:13" ht="24" customHeight="1">
      <c r="A83" s="9" t="s">
        <v>38</v>
      </c>
    </row>
    <row r="84" spans="1:13" s="5" customFormat="1" ht="24" customHeight="1">
      <c r="A84" s="1" t="s">
        <v>0</v>
      </c>
      <c r="B84" s="92"/>
      <c r="C84" s="93"/>
      <c r="D84" s="94"/>
      <c r="E84" s="94"/>
      <c r="F84" s="94"/>
      <c r="G84" s="94"/>
      <c r="H84" s="94"/>
      <c r="I84" s="94"/>
      <c r="J84" s="94"/>
      <c r="K84" s="94"/>
      <c r="L84" s="10"/>
      <c r="M84" s="10"/>
    </row>
    <row r="85" spans="1:13" s="5" customFormat="1" ht="24" customHeight="1">
      <c r="A85" s="6" t="s">
        <v>227</v>
      </c>
      <c r="B85" s="92"/>
      <c r="C85" s="93"/>
      <c r="D85" s="94"/>
      <c r="E85" s="94"/>
      <c r="F85" s="94"/>
      <c r="G85" s="94"/>
      <c r="H85" s="94"/>
      <c r="I85" s="92"/>
      <c r="J85" s="94"/>
      <c r="K85" s="92"/>
      <c r="L85" s="10"/>
    </row>
    <row r="86" spans="1:13" s="126" customFormat="1" ht="24" customHeight="1">
      <c r="A86" s="19" t="s">
        <v>245</v>
      </c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0"/>
      <c r="M86" s="10"/>
    </row>
    <row r="87" spans="1:13" ht="24" customHeight="1">
      <c r="A87" s="93"/>
      <c r="B87" s="94"/>
      <c r="C87" s="93"/>
      <c r="D87" s="94"/>
      <c r="E87" s="94"/>
      <c r="F87" s="94"/>
      <c r="G87" s="94"/>
      <c r="H87" s="94"/>
      <c r="I87" s="94"/>
      <c r="J87" s="94"/>
      <c r="K87" s="8" t="s">
        <v>1</v>
      </c>
    </row>
    <row r="88" spans="1:13" ht="24" customHeight="1">
      <c r="E88" s="132" t="s">
        <v>2</v>
      </c>
      <c r="F88" s="132"/>
      <c r="G88" s="132"/>
      <c r="H88" s="13"/>
      <c r="I88" s="132" t="s">
        <v>3</v>
      </c>
      <c r="J88" s="132"/>
      <c r="K88" s="132"/>
      <c r="M88" s="5"/>
    </row>
    <row r="89" spans="1:13" ht="24" customHeight="1">
      <c r="D89" s="15"/>
      <c r="E89" s="116" t="s">
        <v>246</v>
      </c>
      <c r="F89" s="17"/>
      <c r="G89" s="116" t="s">
        <v>250</v>
      </c>
      <c r="H89" s="17"/>
      <c r="I89" s="116" t="s">
        <v>246</v>
      </c>
      <c r="J89" s="17"/>
      <c r="K89" s="116" t="s">
        <v>250</v>
      </c>
      <c r="M89" s="5"/>
    </row>
    <row r="90" spans="1:13" ht="24" customHeight="1">
      <c r="D90" s="15"/>
      <c r="E90" s="118" t="s">
        <v>5</v>
      </c>
      <c r="F90" s="98"/>
      <c r="G90" s="118" t="s">
        <v>6</v>
      </c>
      <c r="H90" s="119"/>
      <c r="I90" s="118" t="s">
        <v>5</v>
      </c>
      <c r="J90" s="98"/>
      <c r="K90" s="118" t="s">
        <v>6</v>
      </c>
      <c r="M90" s="126"/>
    </row>
    <row r="91" spans="1:13" ht="24" customHeight="1">
      <c r="D91" s="15"/>
      <c r="E91" s="118" t="s">
        <v>7</v>
      </c>
      <c r="I91" s="118" t="s">
        <v>7</v>
      </c>
    </row>
    <row r="92" spans="1:13" ht="24" customHeight="1">
      <c r="A92" s="19" t="s">
        <v>60</v>
      </c>
      <c r="E92" s="27"/>
      <c r="F92" s="27"/>
      <c r="G92" s="27"/>
      <c r="H92" s="27"/>
      <c r="I92" s="27"/>
      <c r="J92" s="27"/>
      <c r="K92" s="27"/>
    </row>
    <row r="93" spans="1:13" ht="24" customHeight="1">
      <c r="A93" s="9" t="s">
        <v>61</v>
      </c>
      <c r="C93" s="3"/>
      <c r="E93" s="28"/>
      <c r="F93" s="28"/>
      <c r="G93" s="28"/>
      <c r="H93" s="28"/>
      <c r="I93" s="28"/>
      <c r="J93" s="28"/>
      <c r="K93" s="28"/>
    </row>
    <row r="94" spans="1:13" ht="24" customHeight="1">
      <c r="A94" s="22" t="s">
        <v>62</v>
      </c>
      <c r="B94" s="25"/>
      <c r="C94" s="3"/>
      <c r="E94" s="28"/>
      <c r="F94" s="28"/>
      <c r="G94" s="28"/>
      <c r="H94" s="28"/>
      <c r="I94" s="28"/>
      <c r="J94" s="28"/>
      <c r="K94" s="28"/>
    </row>
    <row r="95" spans="1:13" ht="24" customHeight="1" thickBot="1">
      <c r="A95" s="22" t="s">
        <v>221</v>
      </c>
      <c r="B95" s="5"/>
      <c r="C95" s="3"/>
      <c r="E95" s="106">
        <v>22338356</v>
      </c>
      <c r="F95" s="28"/>
      <c r="G95" s="106">
        <v>22338356</v>
      </c>
      <c r="H95" s="28"/>
      <c r="I95" s="106">
        <v>22338356</v>
      </c>
      <c r="J95" s="28"/>
      <c r="K95" s="106">
        <v>22338356</v>
      </c>
    </row>
    <row r="96" spans="1:13" ht="24" customHeight="1" thickTop="1">
      <c r="A96" s="22" t="s">
        <v>63</v>
      </c>
      <c r="B96" s="25"/>
      <c r="C96" s="3"/>
      <c r="E96" s="28"/>
      <c r="F96" s="28"/>
      <c r="G96" s="28"/>
      <c r="H96" s="28"/>
      <c r="I96" s="28"/>
      <c r="J96" s="28"/>
      <c r="K96" s="28"/>
    </row>
    <row r="97" spans="1:11" ht="24" customHeight="1">
      <c r="A97" s="22" t="s">
        <v>221</v>
      </c>
      <c r="B97" s="5"/>
      <c r="E97" s="28">
        <f>Consolidated!C24</f>
        <v>22338356</v>
      </c>
      <c r="F97" s="28"/>
      <c r="G97" s="28">
        <v>22338356</v>
      </c>
      <c r="H97" s="28"/>
      <c r="I97" s="28">
        <f>'The Company'!C25</f>
        <v>22338356</v>
      </c>
      <c r="J97" s="28"/>
      <c r="K97" s="28">
        <f>'The Company'!C21</f>
        <v>22338356</v>
      </c>
    </row>
    <row r="98" spans="1:11" ht="24" customHeight="1">
      <c r="A98" s="22" t="s">
        <v>64</v>
      </c>
      <c r="B98" s="5"/>
      <c r="C98" s="3"/>
      <c r="E98" s="28">
        <f>Consolidated!E24</f>
        <v>10698724</v>
      </c>
      <c r="F98" s="28"/>
      <c r="G98" s="28">
        <f>Consolidated!E20</f>
        <v>10698724</v>
      </c>
      <c r="H98" s="28"/>
      <c r="I98" s="28">
        <f>'The Company'!E25</f>
        <v>10698724</v>
      </c>
      <c r="J98" s="28"/>
      <c r="K98" s="28">
        <f>'The Company'!E21</f>
        <v>10698724</v>
      </c>
    </row>
    <row r="99" spans="1:11" ht="24" customHeight="1">
      <c r="A99" s="22" t="s">
        <v>65</v>
      </c>
      <c r="B99" s="5"/>
      <c r="C99" s="3"/>
      <c r="E99" s="28">
        <f>Consolidated!G24+Consolidated!I24+Consolidated!K24</f>
        <v>-4344397</v>
      </c>
      <c r="F99" s="28"/>
      <c r="G99" s="28">
        <v>-4344397</v>
      </c>
      <c r="H99" s="28"/>
      <c r="I99" s="28">
        <f>'The Company'!G25</f>
        <v>-9146634</v>
      </c>
      <c r="J99" s="28"/>
      <c r="K99" s="28">
        <f>'The Company'!G21</f>
        <v>-9146634</v>
      </c>
    </row>
    <row r="100" spans="1:11" ht="24" customHeight="1">
      <c r="A100" s="22" t="s">
        <v>66</v>
      </c>
      <c r="B100" s="5"/>
      <c r="C100" s="3"/>
      <c r="E100" s="28"/>
      <c r="F100" s="28"/>
      <c r="G100" s="28"/>
      <c r="H100" s="28"/>
      <c r="I100" s="28"/>
      <c r="J100" s="28"/>
      <c r="K100" s="28"/>
    </row>
    <row r="101" spans="1:11" ht="24" customHeight="1">
      <c r="A101" s="22" t="s">
        <v>67</v>
      </c>
      <c r="B101" s="5"/>
      <c r="C101" s="3"/>
      <c r="E101" s="28">
        <f>Consolidated!M24</f>
        <v>2315148</v>
      </c>
      <c r="F101" s="28"/>
      <c r="G101" s="28">
        <f>Consolidated!M20</f>
        <v>2315148</v>
      </c>
      <c r="H101" s="28"/>
      <c r="I101" s="28">
        <f>'The Company'!I25</f>
        <v>2315148</v>
      </c>
      <c r="J101" s="28"/>
      <c r="K101" s="28">
        <f>'The Company'!I21</f>
        <v>2315148</v>
      </c>
    </row>
    <row r="102" spans="1:11" ht="24" customHeight="1">
      <c r="A102" s="22" t="s">
        <v>68</v>
      </c>
      <c r="B102" s="5"/>
      <c r="C102" s="3"/>
      <c r="E102" s="28">
        <f>Consolidated!O24</f>
        <v>244500</v>
      </c>
      <c r="F102" s="28"/>
      <c r="G102" s="28">
        <f>Consolidated!O20</f>
        <v>244500</v>
      </c>
      <c r="H102" s="28"/>
      <c r="I102" s="28">
        <f>'The Company'!K25</f>
        <v>244500</v>
      </c>
      <c r="J102" s="28"/>
      <c r="K102" s="28">
        <f>'The Company'!K21</f>
        <v>244500</v>
      </c>
    </row>
    <row r="103" spans="1:11" ht="24" customHeight="1">
      <c r="A103" s="22" t="s">
        <v>69</v>
      </c>
      <c r="B103" s="5"/>
      <c r="E103" s="28">
        <f>Consolidated!Q24</f>
        <v>145927485</v>
      </c>
      <c r="F103" s="28"/>
      <c r="G103" s="28">
        <f>Consolidated!Q20</f>
        <v>142423975</v>
      </c>
      <c r="H103" s="28"/>
      <c r="I103" s="28">
        <f>'The Company'!M25</f>
        <v>130071225</v>
      </c>
      <c r="J103" s="28"/>
      <c r="K103" s="28">
        <f>'The Company'!M21</f>
        <v>127829355</v>
      </c>
    </row>
    <row r="104" spans="1:11" ht="24" customHeight="1">
      <c r="A104" s="22" t="s">
        <v>70</v>
      </c>
      <c r="B104" s="5"/>
      <c r="E104" s="124">
        <f>SUM(Consolidated!S24:AA24)</f>
        <v>-14351372</v>
      </c>
      <c r="F104" s="28"/>
      <c r="G104" s="124">
        <v>-10229973</v>
      </c>
      <c r="H104" s="28"/>
      <c r="I104" s="124">
        <f>'The Company'!O25+'The Company'!Q25+'The Company'!S25</f>
        <v>-14911587</v>
      </c>
      <c r="J104" s="28"/>
      <c r="K104" s="124">
        <f>'The Company'!O21+'The Company'!Q21+'The Company'!S21</f>
        <v>-10916706</v>
      </c>
    </row>
    <row r="105" spans="1:11" ht="24" customHeight="1">
      <c r="A105" s="22" t="s">
        <v>71</v>
      </c>
      <c r="B105" s="5"/>
      <c r="E105" s="28">
        <f>SUM(E97:E104)</f>
        <v>162828444</v>
      </c>
      <c r="F105" s="28"/>
      <c r="G105" s="28">
        <f>SUM(G97:G104)</f>
        <v>163446333</v>
      </c>
      <c r="H105" s="20"/>
      <c r="I105" s="28">
        <f>SUM(I97:I104)</f>
        <v>141609732</v>
      </c>
      <c r="J105" s="28"/>
      <c r="K105" s="28">
        <f>SUM(K97:K104)</f>
        <v>143362743</v>
      </c>
    </row>
    <row r="106" spans="1:11" ht="24" customHeight="1">
      <c r="A106" s="22" t="s">
        <v>72</v>
      </c>
      <c r="B106" s="25"/>
      <c r="E106" s="124">
        <f>Consolidated!AE24</f>
        <v>2751400</v>
      </c>
      <c r="F106" s="28"/>
      <c r="G106" s="124">
        <v>2738564</v>
      </c>
      <c r="H106" s="28"/>
      <c r="I106" s="124">
        <v>0</v>
      </c>
      <c r="J106" s="28"/>
      <c r="K106" s="124">
        <v>0</v>
      </c>
    </row>
    <row r="107" spans="1:11" ht="24" customHeight="1">
      <c r="A107" s="6" t="s">
        <v>73</v>
      </c>
      <c r="B107" s="5"/>
      <c r="E107" s="124">
        <f>SUM(E105:E106)</f>
        <v>165579844</v>
      </c>
      <c r="F107" s="28"/>
      <c r="G107" s="124">
        <f>SUM(G105:G106)</f>
        <v>166184897</v>
      </c>
      <c r="H107" s="20"/>
      <c r="I107" s="124">
        <f>SUM(I105:I106)</f>
        <v>141609732</v>
      </c>
      <c r="J107" s="28"/>
      <c r="K107" s="124">
        <f>SUM(K105:K106)</f>
        <v>143362743</v>
      </c>
    </row>
    <row r="108" spans="1:11" ht="24" customHeight="1" thickBot="1">
      <c r="A108" s="19" t="s">
        <v>74</v>
      </c>
      <c r="E108" s="106">
        <f>SUM(E81,E107)</f>
        <v>402960241</v>
      </c>
      <c r="F108" s="28"/>
      <c r="G108" s="106">
        <f>SUM(G81,G107)</f>
        <v>409010432</v>
      </c>
      <c r="H108" s="20"/>
      <c r="I108" s="106">
        <f>SUM(I81,I107)</f>
        <v>385953800</v>
      </c>
      <c r="J108" s="28"/>
      <c r="K108" s="106">
        <f>SUM(K81,K107)</f>
        <v>392353705</v>
      </c>
    </row>
    <row r="109" spans="1:11" ht="24" customHeight="1" thickTop="1">
      <c r="C109" s="118"/>
      <c r="E109" s="28"/>
      <c r="F109" s="21"/>
      <c r="G109" s="28"/>
      <c r="H109" s="21"/>
      <c r="I109" s="28"/>
      <c r="J109" s="21"/>
      <c r="K109" s="28"/>
    </row>
    <row r="110" spans="1:11" ht="24" customHeight="1">
      <c r="A110" s="9" t="s">
        <v>38</v>
      </c>
      <c r="C110" s="118"/>
      <c r="E110" s="21"/>
      <c r="F110" s="21"/>
      <c r="G110" s="21"/>
      <c r="H110" s="21"/>
      <c r="I110" s="21"/>
      <c r="J110" s="21"/>
      <c r="K110" s="21"/>
    </row>
    <row r="111" spans="1:11" ht="24" customHeight="1">
      <c r="C111" s="118"/>
      <c r="E111" s="21"/>
      <c r="F111" s="21"/>
      <c r="G111" s="21"/>
      <c r="H111" s="21"/>
      <c r="I111" s="21"/>
      <c r="J111" s="21"/>
      <c r="K111" s="21"/>
    </row>
    <row r="112" spans="1:11" ht="24" customHeight="1">
      <c r="A112" s="131"/>
      <c r="C112" s="118"/>
      <c r="E112" s="21"/>
      <c r="F112" s="21"/>
      <c r="G112" s="21"/>
      <c r="H112" s="21"/>
      <c r="I112" s="21"/>
      <c r="J112" s="21"/>
      <c r="K112" s="21"/>
    </row>
    <row r="113" spans="1:3" ht="24" customHeight="1">
      <c r="C113" s="118"/>
    </row>
    <row r="114" spans="1:3" ht="24" customHeight="1">
      <c r="B114" s="22" t="s">
        <v>75</v>
      </c>
    </row>
    <row r="115" spans="1:3" ht="24" customHeight="1">
      <c r="A115" s="131"/>
      <c r="C115" s="118"/>
    </row>
  </sheetData>
  <mergeCells count="6">
    <mergeCell ref="I5:K5"/>
    <mergeCell ref="I48:K48"/>
    <mergeCell ref="E5:G5"/>
    <mergeCell ref="E48:G48"/>
    <mergeCell ref="E88:G88"/>
    <mergeCell ref="I88:K88"/>
  </mergeCells>
  <printOptions horizontalCentered="1"/>
  <pageMargins left="0.78740157480314965" right="0.19685039370078741" top="0.62992125984251968" bottom="0.19685039370078741" header="0.19685039370078741" footer="0.19685039370078741"/>
  <pageSetup paperSize="9" scale="72" firstPageNumber="2" fitToHeight="7" orientation="portrait" useFirstPageNumber="1" r:id="rId1"/>
  <headerFooter>
    <oddFooter xml:space="preserve">&amp;R&amp;"Angsana New,Regular"&amp;18&amp;P          </oddFooter>
    <evenHeader>&amp;R&amp;"Arial,Italic"&amp;12For internal use only</evenHeader>
  </headerFooter>
  <rowBreaks count="2" manualBreakCount="2">
    <brk id="43" max="16383" man="1"/>
    <brk id="83" max="11" man="1"/>
  </rowBreaks>
  <customProperties>
    <customPr name="FPMExcelClientCellBasedFunctionStatus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showGridLines="0" view="pageBreakPreview" zoomScale="80" zoomScaleNormal="100" zoomScaleSheetLayoutView="80" workbookViewId="0"/>
  </sheetViews>
  <sheetFormatPr defaultColWidth="10.5703125" defaultRowHeight="24" customHeight="1"/>
  <cols>
    <col min="1" max="1" width="50.7109375" style="9" customWidth="1"/>
    <col min="2" max="2" width="1.7109375" style="10" customWidth="1"/>
    <col min="3" max="3" width="8.7109375" style="9" customWidth="1"/>
    <col min="4" max="4" width="1.7109375" style="10" customWidth="1"/>
    <col min="5" max="5" width="13.7109375" style="10" customWidth="1"/>
    <col min="6" max="6" width="1.7109375" style="10" customWidth="1"/>
    <col min="7" max="7" width="13.7109375" style="10" customWidth="1"/>
    <col min="8" max="8" width="1.7109375" style="10" customWidth="1"/>
    <col min="9" max="9" width="13.7109375" style="10" customWidth="1"/>
    <col min="10" max="10" width="1.7109375" style="10" customWidth="1"/>
    <col min="11" max="11" width="13.7109375" style="10" customWidth="1"/>
    <col min="12" max="12" width="1.7109375" style="10" customWidth="1"/>
    <col min="13" max="16384" width="10.5703125" style="10"/>
  </cols>
  <sheetData>
    <row r="1" spans="1:12" s="5" customFormat="1" ht="24" customHeight="1">
      <c r="A1" s="1"/>
      <c r="B1" s="92"/>
      <c r="C1" s="93"/>
      <c r="D1" s="94"/>
      <c r="E1" s="94"/>
      <c r="F1" s="94"/>
      <c r="G1" s="94"/>
      <c r="H1" s="94"/>
      <c r="I1" s="94"/>
      <c r="J1" s="94"/>
      <c r="K1" s="95" t="s">
        <v>76</v>
      </c>
    </row>
    <row r="2" spans="1:12" s="5" customFormat="1" ht="24" customHeight="1">
      <c r="A2" s="1" t="s">
        <v>0</v>
      </c>
      <c r="B2" s="92"/>
      <c r="C2" s="93"/>
      <c r="D2" s="94"/>
      <c r="E2" s="94"/>
      <c r="F2" s="94"/>
      <c r="G2" s="94"/>
      <c r="H2" s="94"/>
      <c r="I2" s="94"/>
      <c r="J2" s="94"/>
      <c r="K2" s="94"/>
    </row>
    <row r="3" spans="1:12" s="5" customFormat="1" ht="24" customHeight="1">
      <c r="A3" s="1" t="s">
        <v>77</v>
      </c>
      <c r="B3" s="92"/>
      <c r="C3" s="93"/>
      <c r="D3" s="94"/>
      <c r="E3" s="94"/>
      <c r="F3" s="94"/>
      <c r="G3" s="94"/>
      <c r="H3" s="94"/>
      <c r="I3" s="94"/>
      <c r="J3" s="94"/>
      <c r="K3" s="94"/>
    </row>
    <row r="4" spans="1:12" s="5" customFormat="1" ht="24" customHeight="1">
      <c r="A4" s="1" t="s">
        <v>247</v>
      </c>
      <c r="B4" s="92"/>
      <c r="C4" s="93"/>
      <c r="D4" s="94"/>
      <c r="E4" s="94"/>
      <c r="F4" s="94"/>
      <c r="G4" s="94"/>
      <c r="H4" s="94"/>
      <c r="I4" s="94"/>
      <c r="J4" s="94"/>
      <c r="K4" s="94"/>
    </row>
    <row r="5" spans="1:12" s="5" customFormat="1" ht="24" customHeight="1">
      <c r="B5" s="96"/>
      <c r="C5" s="97"/>
      <c r="D5" s="94"/>
      <c r="E5" s="94"/>
      <c r="F5" s="94"/>
      <c r="G5" s="94"/>
      <c r="H5" s="94"/>
      <c r="I5" s="92"/>
      <c r="J5" s="94"/>
      <c r="K5" s="8" t="s">
        <v>78</v>
      </c>
    </row>
    <row r="6" spans="1:12" ht="24" customHeight="1">
      <c r="E6" s="12"/>
      <c r="F6" s="12" t="s">
        <v>2</v>
      </c>
      <c r="G6" s="12"/>
      <c r="H6" s="13"/>
      <c r="I6" s="12"/>
      <c r="J6" s="12" t="s">
        <v>3</v>
      </c>
      <c r="K6" s="12"/>
    </row>
    <row r="7" spans="1:12" ht="24" customHeight="1">
      <c r="C7" s="14" t="s">
        <v>4</v>
      </c>
      <c r="D7" s="15"/>
      <c r="E7" s="14">
        <v>2568</v>
      </c>
      <c r="F7" s="17"/>
      <c r="G7" s="14">
        <v>2567</v>
      </c>
      <c r="H7" s="18"/>
      <c r="I7" s="14">
        <v>2568</v>
      </c>
      <c r="J7" s="17"/>
      <c r="K7" s="14">
        <v>2567</v>
      </c>
    </row>
    <row r="8" spans="1:12" ht="24" customHeight="1">
      <c r="A8" s="19" t="s">
        <v>79</v>
      </c>
    </row>
    <row r="9" spans="1:12" ht="24" customHeight="1">
      <c r="A9" s="22" t="s">
        <v>80</v>
      </c>
      <c r="B9" s="25"/>
      <c r="C9" s="3"/>
      <c r="E9" s="20">
        <v>106269591</v>
      </c>
      <c r="F9" s="20"/>
      <c r="G9" s="20">
        <v>114238619</v>
      </c>
      <c r="H9" s="20"/>
      <c r="I9" s="20">
        <v>112862878</v>
      </c>
      <c r="J9" s="20"/>
      <c r="K9" s="20">
        <v>122032529</v>
      </c>
      <c r="L9" s="20"/>
    </row>
    <row r="10" spans="1:12" ht="24" customHeight="1">
      <c r="A10" s="22" t="s">
        <v>81</v>
      </c>
      <c r="B10" s="25"/>
      <c r="C10" s="3"/>
      <c r="E10" s="23">
        <v>518344</v>
      </c>
      <c r="F10" s="20"/>
      <c r="G10" s="23">
        <v>5293319</v>
      </c>
      <c r="H10" s="20"/>
      <c r="I10" s="23">
        <v>518344</v>
      </c>
      <c r="J10" s="20"/>
      <c r="K10" s="23">
        <v>5293319</v>
      </c>
      <c r="L10" s="20"/>
    </row>
    <row r="11" spans="1:12" ht="24" customHeight="1">
      <c r="A11" s="6" t="s">
        <v>82</v>
      </c>
      <c r="B11" s="25"/>
      <c r="C11" s="3"/>
      <c r="E11" s="20">
        <f>SUM(E9:E10)</f>
        <v>106787935</v>
      </c>
      <c r="F11" s="20"/>
      <c r="G11" s="20">
        <f>SUM(G9:G10)</f>
        <v>119531938</v>
      </c>
      <c r="H11" s="20"/>
      <c r="I11" s="20">
        <f>SUM(I9:I10)</f>
        <v>113381222</v>
      </c>
      <c r="J11" s="20"/>
      <c r="K11" s="20">
        <f>SUM(K9:K10)</f>
        <v>127325848</v>
      </c>
      <c r="L11" s="20"/>
    </row>
    <row r="12" spans="1:12" ht="24" customHeight="1">
      <c r="A12" s="22" t="s">
        <v>83</v>
      </c>
      <c r="B12" s="25"/>
      <c r="C12" s="98"/>
      <c r="E12" s="23">
        <v>-101633152</v>
      </c>
      <c r="F12" s="20"/>
      <c r="G12" s="23">
        <v>-109787515</v>
      </c>
      <c r="H12" s="20"/>
      <c r="I12" s="23">
        <v>-110652767</v>
      </c>
      <c r="J12" s="20"/>
      <c r="K12" s="23">
        <v>-119843282</v>
      </c>
      <c r="L12" s="20"/>
    </row>
    <row r="13" spans="1:12" ht="24" customHeight="1">
      <c r="A13" s="6" t="s">
        <v>107</v>
      </c>
      <c r="B13" s="25"/>
      <c r="C13" s="98"/>
      <c r="E13" s="20">
        <f>E11+E12</f>
        <v>5154783</v>
      </c>
      <c r="F13" s="20"/>
      <c r="G13" s="20">
        <f>G11+G12</f>
        <v>9744423</v>
      </c>
      <c r="H13" s="20"/>
      <c r="I13" s="20">
        <f>I11+I12</f>
        <v>2728455</v>
      </c>
      <c r="J13" s="20"/>
      <c r="K13" s="20">
        <f>K11+K12</f>
        <v>7482566</v>
      </c>
      <c r="L13" s="20"/>
    </row>
    <row r="14" spans="1:12" ht="24" customHeight="1">
      <c r="A14" s="22" t="s">
        <v>84</v>
      </c>
      <c r="B14" s="25"/>
      <c r="C14" s="3"/>
      <c r="E14" s="20">
        <v>1005</v>
      </c>
      <c r="F14" s="20"/>
      <c r="G14" s="20">
        <v>7414</v>
      </c>
      <c r="H14" s="20"/>
      <c r="I14" s="20">
        <v>0</v>
      </c>
      <c r="J14" s="20"/>
      <c r="K14" s="20">
        <v>6348</v>
      </c>
      <c r="L14" s="20"/>
    </row>
    <row r="15" spans="1:12" ht="24" customHeight="1">
      <c r="A15" s="22" t="s">
        <v>222</v>
      </c>
      <c r="B15" s="25"/>
      <c r="C15" s="98"/>
      <c r="E15" s="20">
        <v>261271</v>
      </c>
      <c r="F15" s="20"/>
      <c r="G15" s="20">
        <v>-110395</v>
      </c>
      <c r="H15" s="20"/>
      <c r="I15" s="20">
        <v>257266</v>
      </c>
      <c r="J15" s="20"/>
      <c r="K15" s="20">
        <v>-118924</v>
      </c>
      <c r="L15" s="20"/>
    </row>
    <row r="16" spans="1:12" ht="24" customHeight="1">
      <c r="A16" s="22" t="s">
        <v>239</v>
      </c>
      <c r="B16" s="25"/>
      <c r="C16" s="98"/>
      <c r="E16" s="20">
        <v>79654</v>
      </c>
      <c r="F16" s="20"/>
      <c r="G16" s="20">
        <v>-871238</v>
      </c>
      <c r="H16" s="20"/>
      <c r="I16" s="20">
        <v>89302</v>
      </c>
      <c r="J16" s="20"/>
      <c r="K16" s="20">
        <v>-1152684</v>
      </c>
      <c r="L16" s="20"/>
    </row>
    <row r="17" spans="1:12" ht="24" customHeight="1">
      <c r="A17" s="22" t="s">
        <v>232</v>
      </c>
      <c r="B17" s="25"/>
      <c r="C17" s="3">
        <v>8</v>
      </c>
      <c r="E17" s="20">
        <v>173698</v>
      </c>
      <c r="F17" s="20"/>
      <c r="G17" s="20">
        <v>231560</v>
      </c>
      <c r="H17" s="20"/>
      <c r="I17" s="20">
        <v>173698</v>
      </c>
      <c r="J17" s="20"/>
      <c r="K17" s="20">
        <v>0</v>
      </c>
      <c r="L17" s="20"/>
    </row>
    <row r="18" spans="1:12" ht="24" customHeight="1">
      <c r="A18" s="22" t="s">
        <v>85</v>
      </c>
      <c r="B18" s="25"/>
      <c r="C18" s="3"/>
      <c r="E18" s="20">
        <v>622476</v>
      </c>
      <c r="F18" s="20"/>
      <c r="G18" s="20">
        <v>374668</v>
      </c>
      <c r="H18" s="20"/>
      <c r="I18" s="20">
        <v>1186356</v>
      </c>
      <c r="J18" s="20"/>
      <c r="K18" s="20">
        <v>963130</v>
      </c>
      <c r="L18" s="20"/>
    </row>
    <row r="19" spans="1:12" ht="24" customHeight="1">
      <c r="A19" s="22" t="s">
        <v>86</v>
      </c>
      <c r="B19" s="25"/>
      <c r="C19" s="3"/>
      <c r="E19" s="20">
        <v>-293840</v>
      </c>
      <c r="F19" s="20"/>
      <c r="G19" s="20">
        <v>-273528</v>
      </c>
      <c r="H19" s="20"/>
      <c r="I19" s="20">
        <v>-47154</v>
      </c>
      <c r="J19" s="20"/>
      <c r="K19" s="20">
        <v>-47077</v>
      </c>
      <c r="L19" s="20"/>
    </row>
    <row r="20" spans="1:12" ht="24" customHeight="1">
      <c r="A20" s="22" t="s">
        <v>87</v>
      </c>
      <c r="B20" s="25"/>
      <c r="C20" s="3"/>
      <c r="E20" s="20">
        <v>-518606</v>
      </c>
      <c r="F20" s="20"/>
      <c r="G20" s="20">
        <v>-567385</v>
      </c>
      <c r="H20" s="20"/>
      <c r="I20" s="20">
        <v>-638266</v>
      </c>
      <c r="J20" s="20"/>
      <c r="K20" s="20">
        <v>-671105</v>
      </c>
      <c r="L20" s="20"/>
    </row>
    <row r="21" spans="1:12" ht="24" customHeight="1">
      <c r="A21" s="99" t="s">
        <v>259</v>
      </c>
      <c r="B21" s="25"/>
      <c r="C21" s="3">
        <v>5</v>
      </c>
      <c r="E21" s="23">
        <v>-112803</v>
      </c>
      <c r="F21" s="20"/>
      <c r="G21" s="23">
        <v>-123978</v>
      </c>
      <c r="H21" s="20"/>
      <c r="I21" s="23">
        <v>0</v>
      </c>
      <c r="J21" s="20"/>
      <c r="K21" s="23">
        <v>0</v>
      </c>
      <c r="L21" s="20"/>
    </row>
    <row r="22" spans="1:12" ht="24" customHeight="1">
      <c r="A22" s="6" t="s">
        <v>108</v>
      </c>
      <c r="B22" s="5"/>
      <c r="E22" s="20">
        <f>SUM(E13:F21)</f>
        <v>5367638</v>
      </c>
      <c r="F22" s="20"/>
      <c r="G22" s="20">
        <f>SUM(G13:H21)</f>
        <v>8411541</v>
      </c>
      <c r="H22" s="20"/>
      <c r="I22" s="20">
        <f>SUM(I13:J20)</f>
        <v>3749657</v>
      </c>
      <c r="J22" s="20"/>
      <c r="K22" s="20">
        <f>SUM(K13:L20)</f>
        <v>6462254</v>
      </c>
      <c r="L22" s="20"/>
    </row>
    <row r="23" spans="1:12" ht="24" customHeight="1">
      <c r="A23" s="22" t="s">
        <v>88</v>
      </c>
      <c r="B23" s="5"/>
      <c r="E23" s="23">
        <v>-969114</v>
      </c>
      <c r="F23" s="20"/>
      <c r="G23" s="23">
        <v>-1046780</v>
      </c>
      <c r="H23" s="20"/>
      <c r="I23" s="23">
        <v>-966918</v>
      </c>
      <c r="J23" s="20"/>
      <c r="K23" s="23">
        <v>-1048883</v>
      </c>
      <c r="L23" s="20"/>
    </row>
    <row r="24" spans="1:12" ht="24" customHeight="1">
      <c r="A24" s="6" t="s">
        <v>109</v>
      </c>
      <c r="B24" s="5"/>
      <c r="E24" s="20">
        <f>SUM(E22:E23)</f>
        <v>4398524</v>
      </c>
      <c r="F24" s="20"/>
      <c r="G24" s="20">
        <f>SUM(G22:G23)</f>
        <v>7364761</v>
      </c>
      <c r="H24" s="20"/>
      <c r="I24" s="20">
        <f>SUM(I22:I23)</f>
        <v>2782739</v>
      </c>
      <c r="J24" s="20"/>
      <c r="K24" s="20">
        <f>SUM(K22:K23)</f>
        <v>5413371</v>
      </c>
    </row>
    <row r="25" spans="1:12" ht="24" customHeight="1">
      <c r="A25" s="22" t="s">
        <v>110</v>
      </c>
      <c r="B25" s="5"/>
      <c r="C25" s="3">
        <v>9</v>
      </c>
      <c r="E25" s="20">
        <v>-883069</v>
      </c>
      <c r="F25" s="20"/>
      <c r="G25" s="20">
        <v>-1463621</v>
      </c>
      <c r="H25" s="20"/>
      <c r="I25" s="20">
        <f>-540869</f>
        <v>-540869</v>
      </c>
      <c r="J25" s="20"/>
      <c r="K25" s="20">
        <v>-1114213</v>
      </c>
      <c r="L25" s="20"/>
    </row>
    <row r="26" spans="1:12" ht="24" customHeight="1" thickBot="1">
      <c r="A26" s="19" t="s">
        <v>111</v>
      </c>
      <c r="E26" s="100">
        <f>SUM(E24:E25)</f>
        <v>3515455</v>
      </c>
      <c r="F26" s="20"/>
      <c r="G26" s="100">
        <f>SUM(G24:G25)</f>
        <v>5901140</v>
      </c>
      <c r="H26" s="20"/>
      <c r="I26" s="100">
        <f>SUM(I24:I25)</f>
        <v>2241870</v>
      </c>
      <c r="J26" s="20"/>
      <c r="K26" s="100">
        <f>SUM(K24:K25)</f>
        <v>4299158</v>
      </c>
    </row>
    <row r="27" spans="1:12" ht="24" customHeight="1" thickTop="1">
      <c r="A27" s="19"/>
      <c r="E27" s="20"/>
      <c r="F27" s="20"/>
      <c r="G27" s="20"/>
      <c r="H27" s="20"/>
      <c r="I27" s="20"/>
      <c r="J27" s="20"/>
      <c r="K27" s="20"/>
    </row>
    <row r="28" spans="1:12" s="102" customFormat="1" ht="24" customHeight="1">
      <c r="A28" s="101" t="s">
        <v>112</v>
      </c>
      <c r="C28" s="103"/>
      <c r="D28" s="104"/>
      <c r="E28" s="103"/>
      <c r="F28" s="105"/>
      <c r="G28" s="103"/>
      <c r="H28" s="21"/>
      <c r="I28" s="28"/>
      <c r="J28" s="103"/>
      <c r="K28" s="28"/>
    </row>
    <row r="29" spans="1:12" s="102" customFormat="1" ht="24" customHeight="1" thickBot="1">
      <c r="A29" s="9" t="s">
        <v>89</v>
      </c>
      <c r="C29" s="103"/>
      <c r="D29" s="104"/>
      <c r="E29" s="28">
        <f>E26-E30</f>
        <v>3503510</v>
      </c>
      <c r="F29" s="21"/>
      <c r="G29" s="28">
        <f>G26-G30</f>
        <v>5862944</v>
      </c>
      <c r="H29" s="20"/>
      <c r="I29" s="106">
        <f>I26</f>
        <v>2241870</v>
      </c>
      <c r="J29" s="28"/>
      <c r="K29" s="106">
        <f>K26</f>
        <v>4299158</v>
      </c>
      <c r="L29" s="20"/>
    </row>
    <row r="30" spans="1:12" s="102" customFormat="1" ht="24" customHeight="1" thickTop="1">
      <c r="A30" s="9" t="s">
        <v>90</v>
      </c>
      <c r="C30" s="103"/>
      <c r="D30" s="104"/>
      <c r="E30" s="28">
        <v>11945</v>
      </c>
      <c r="F30" s="21"/>
      <c r="G30" s="28">
        <v>38196</v>
      </c>
      <c r="H30" s="20"/>
      <c r="I30" s="28"/>
      <c r="J30" s="28"/>
      <c r="K30" s="28"/>
    </row>
    <row r="31" spans="1:12" s="102" customFormat="1" ht="24" customHeight="1" thickBot="1">
      <c r="A31" s="107"/>
      <c r="C31" s="103"/>
      <c r="D31" s="104"/>
      <c r="E31" s="100">
        <f>SUM(E29:E30)</f>
        <v>3515455</v>
      </c>
      <c r="F31" s="20"/>
      <c r="G31" s="100">
        <f>SUM(G29:G30)</f>
        <v>5901140</v>
      </c>
      <c r="H31" s="20"/>
      <c r="I31" s="20"/>
      <c r="J31" s="20"/>
      <c r="K31" s="20"/>
    </row>
    <row r="32" spans="1:12" s="102" customFormat="1" ht="24" customHeight="1" thickTop="1">
      <c r="A32" s="19" t="s">
        <v>113</v>
      </c>
      <c r="B32" s="9"/>
      <c r="C32" s="3"/>
      <c r="D32" s="9"/>
      <c r="E32" s="9"/>
      <c r="F32" s="9"/>
      <c r="G32" s="9"/>
      <c r="H32" s="9"/>
      <c r="I32" s="9"/>
      <c r="J32" s="9"/>
      <c r="K32" s="9"/>
    </row>
    <row r="33" spans="1:12" s="102" customFormat="1" ht="24" customHeight="1">
      <c r="A33" s="9" t="s">
        <v>114</v>
      </c>
      <c r="B33" s="9"/>
      <c r="C33" s="11"/>
      <c r="D33" s="9"/>
      <c r="E33" s="9"/>
      <c r="F33" s="9"/>
      <c r="G33" s="9"/>
      <c r="H33" s="9"/>
      <c r="I33" s="9"/>
      <c r="J33" s="9"/>
      <c r="K33" s="9"/>
    </row>
    <row r="34" spans="1:12" s="102" customFormat="1" ht="24" customHeight="1" thickBot="1">
      <c r="A34" s="9" t="s">
        <v>115</v>
      </c>
      <c r="B34" s="9"/>
      <c r="C34" s="11"/>
      <c r="D34" s="9"/>
      <c r="E34" s="108">
        <f>E29*1000/2233835566</f>
        <v>1.568383122430776</v>
      </c>
      <c r="F34" s="9"/>
      <c r="G34" s="108">
        <f>G29*1000/2233835566</f>
        <v>2.624608583208492</v>
      </c>
      <c r="H34" s="9"/>
      <c r="I34" s="108">
        <f>I29*1000/2233835566</f>
        <v>1.003596698934464</v>
      </c>
      <c r="J34" s="9"/>
      <c r="K34" s="108">
        <f>K29*1000/2233835566</f>
        <v>1.9245633230284058</v>
      </c>
    </row>
    <row r="35" spans="1:12" s="102" customFormat="1" ht="24" customHeight="1" thickTop="1">
      <c r="A35" s="9"/>
      <c r="B35" s="9"/>
      <c r="C35" s="11"/>
      <c r="D35" s="9"/>
      <c r="E35" s="9"/>
      <c r="F35" s="9"/>
      <c r="G35" s="9"/>
      <c r="H35" s="9"/>
      <c r="I35" s="9"/>
      <c r="J35" s="9"/>
      <c r="K35" s="9"/>
    </row>
    <row r="36" spans="1:12" s="102" customFormat="1" ht="24" customHeight="1">
      <c r="A36" s="9" t="s">
        <v>38</v>
      </c>
      <c r="C36" s="103"/>
      <c r="D36" s="104"/>
      <c r="E36" s="20"/>
      <c r="F36" s="20"/>
      <c r="G36" s="20"/>
      <c r="H36" s="20"/>
      <c r="I36" s="20"/>
      <c r="J36" s="20"/>
      <c r="K36" s="20"/>
    </row>
    <row r="37" spans="1:12" ht="24" customHeight="1">
      <c r="A37" s="1"/>
      <c r="B37" s="92"/>
      <c r="C37" s="93"/>
      <c r="D37" s="94"/>
      <c r="E37" s="94"/>
      <c r="F37" s="94"/>
      <c r="G37" s="94"/>
      <c r="H37" s="94"/>
      <c r="I37" s="94"/>
      <c r="J37" s="94"/>
      <c r="K37" s="95" t="s">
        <v>76</v>
      </c>
      <c r="L37" s="5"/>
    </row>
    <row r="38" spans="1:12" ht="24" customHeight="1">
      <c r="A38" s="1" t="s">
        <v>0</v>
      </c>
      <c r="B38" s="92"/>
      <c r="C38" s="93"/>
      <c r="D38" s="94"/>
      <c r="E38" s="94"/>
      <c r="F38" s="94"/>
      <c r="G38" s="94"/>
      <c r="H38" s="94"/>
      <c r="I38" s="94"/>
      <c r="J38" s="94"/>
      <c r="K38" s="94"/>
      <c r="L38" s="5"/>
    </row>
    <row r="39" spans="1:12" ht="24" customHeight="1">
      <c r="A39" s="19" t="s">
        <v>91</v>
      </c>
      <c r="B39" s="92"/>
      <c r="C39" s="93"/>
      <c r="D39" s="94"/>
      <c r="E39" s="109"/>
      <c r="F39" s="109"/>
      <c r="G39" s="109"/>
      <c r="H39" s="109"/>
      <c r="I39" s="109"/>
      <c r="J39" s="109"/>
      <c r="K39" s="109"/>
      <c r="L39" s="5"/>
    </row>
    <row r="40" spans="1:12" ht="24" customHeight="1">
      <c r="A40" s="1" t="s">
        <v>247</v>
      </c>
      <c r="B40" s="92"/>
      <c r="C40" s="93"/>
      <c r="D40" s="94"/>
      <c r="E40" s="109"/>
      <c r="F40" s="109"/>
      <c r="G40" s="109"/>
      <c r="H40" s="109"/>
      <c r="I40" s="109"/>
      <c r="J40" s="109"/>
      <c r="K40" s="109"/>
      <c r="L40" s="5"/>
    </row>
    <row r="41" spans="1:12" ht="24" customHeight="1">
      <c r="A41" s="5"/>
      <c r="B41" s="96"/>
      <c r="C41" s="97"/>
      <c r="D41" s="94"/>
      <c r="E41" s="94"/>
      <c r="F41" s="94"/>
      <c r="G41" s="94"/>
      <c r="H41" s="94"/>
      <c r="I41" s="92"/>
      <c r="J41" s="94"/>
      <c r="K41" s="8" t="s">
        <v>1</v>
      </c>
    </row>
    <row r="42" spans="1:12" ht="24" customHeight="1">
      <c r="E42" s="12"/>
      <c r="F42" s="12" t="s">
        <v>2</v>
      </c>
      <c r="G42" s="12"/>
      <c r="H42" s="13"/>
      <c r="I42" s="12"/>
      <c r="J42" s="12" t="s">
        <v>3</v>
      </c>
      <c r="K42" s="12"/>
    </row>
    <row r="43" spans="1:12" ht="24" customHeight="1">
      <c r="D43" s="15"/>
      <c r="E43" s="16">
        <v>2568</v>
      </c>
      <c r="F43" s="17"/>
      <c r="G43" s="16">
        <v>2567</v>
      </c>
      <c r="H43" s="18"/>
      <c r="I43" s="16">
        <v>2568</v>
      </c>
      <c r="J43" s="17"/>
      <c r="K43" s="16">
        <v>2567</v>
      </c>
    </row>
    <row r="44" spans="1:12" ht="24" customHeight="1">
      <c r="A44" s="19" t="s">
        <v>111</v>
      </c>
      <c r="B44" s="9"/>
      <c r="C44" s="19"/>
      <c r="D44" s="19"/>
      <c r="E44" s="110">
        <f>E26</f>
        <v>3515455</v>
      </c>
      <c r="F44" s="9"/>
      <c r="G44" s="110">
        <f>G26</f>
        <v>5901140</v>
      </c>
      <c r="H44" s="9"/>
      <c r="I44" s="110">
        <f>I26</f>
        <v>2241870</v>
      </c>
      <c r="J44" s="9"/>
      <c r="K44" s="110">
        <f>K26</f>
        <v>4299158</v>
      </c>
      <c r="L44" s="20"/>
    </row>
    <row r="45" spans="1:12" ht="24" customHeight="1">
      <c r="A45" s="19"/>
      <c r="L45" s="20"/>
    </row>
    <row r="46" spans="1:12" ht="24" customHeight="1">
      <c r="A46" s="19" t="s">
        <v>92</v>
      </c>
      <c r="B46" s="25"/>
      <c r="C46" s="3"/>
      <c r="E46" s="20"/>
      <c r="F46" s="20"/>
      <c r="G46" s="20"/>
      <c r="H46" s="20"/>
      <c r="I46" s="20"/>
      <c r="J46" s="20"/>
      <c r="K46" s="20"/>
      <c r="L46" s="20"/>
    </row>
    <row r="47" spans="1:12" ht="24" customHeight="1">
      <c r="A47" s="11" t="s">
        <v>93</v>
      </c>
      <c r="B47" s="25"/>
      <c r="C47" s="3"/>
      <c r="E47" s="20"/>
      <c r="F47" s="20"/>
      <c r="G47" s="20"/>
      <c r="H47" s="20"/>
      <c r="I47" s="20"/>
      <c r="J47" s="20"/>
      <c r="K47" s="20"/>
      <c r="L47" s="20"/>
    </row>
    <row r="48" spans="1:12" ht="24" customHeight="1">
      <c r="A48" s="9" t="s">
        <v>94</v>
      </c>
      <c r="B48" s="25"/>
      <c r="C48" s="3"/>
      <c r="E48" s="20">
        <v>702277</v>
      </c>
      <c r="F48" s="20"/>
      <c r="G48" s="20">
        <v>-3827453</v>
      </c>
      <c r="H48" s="20"/>
      <c r="I48" s="20">
        <v>702277</v>
      </c>
      <c r="J48" s="20"/>
      <c r="K48" s="20">
        <v>-3827453</v>
      </c>
      <c r="L48" s="20"/>
    </row>
    <row r="49" spans="1:12" ht="24" customHeight="1">
      <c r="A49" s="9" t="s">
        <v>95</v>
      </c>
      <c r="B49" s="25"/>
      <c r="C49" s="3"/>
      <c r="E49" s="20">
        <v>-2103007</v>
      </c>
      <c r="F49" s="20"/>
      <c r="G49" s="20">
        <v>144004</v>
      </c>
      <c r="H49" s="20"/>
      <c r="I49" s="20">
        <v>-2103007</v>
      </c>
      <c r="J49" s="20"/>
      <c r="K49" s="20">
        <v>144004</v>
      </c>
      <c r="L49" s="20"/>
    </row>
    <row r="50" spans="1:12" ht="24" customHeight="1">
      <c r="A50" s="9" t="s">
        <v>96</v>
      </c>
      <c r="B50" s="25"/>
      <c r="C50" s="3"/>
      <c r="E50" s="20">
        <v>-58051</v>
      </c>
      <c r="F50" s="20"/>
      <c r="G50" s="20">
        <v>2067650</v>
      </c>
      <c r="H50" s="20"/>
      <c r="I50" s="20">
        <v>0</v>
      </c>
      <c r="J50" s="20"/>
      <c r="K50" s="20">
        <v>0</v>
      </c>
      <c r="L50" s="20"/>
    </row>
    <row r="51" spans="1:12" ht="24" customHeight="1">
      <c r="A51" s="9" t="s">
        <v>97</v>
      </c>
      <c r="B51" s="25"/>
      <c r="C51" s="3"/>
      <c r="E51" s="20"/>
      <c r="F51" s="20"/>
      <c r="G51" s="20"/>
      <c r="H51" s="20"/>
      <c r="I51" s="20"/>
      <c r="J51" s="20"/>
      <c r="K51" s="20"/>
    </row>
    <row r="52" spans="1:12" ht="24" customHeight="1">
      <c r="A52" s="9" t="s">
        <v>98</v>
      </c>
      <c r="B52" s="25"/>
      <c r="C52" s="3"/>
      <c r="E52" s="111">
        <v>-9986</v>
      </c>
      <c r="F52" s="20"/>
      <c r="G52" s="111">
        <v>9026</v>
      </c>
      <c r="H52" s="20"/>
      <c r="I52" s="111">
        <v>0</v>
      </c>
      <c r="J52" s="20"/>
      <c r="K52" s="111">
        <v>0</v>
      </c>
    </row>
    <row r="53" spans="1:12" ht="24" customHeight="1">
      <c r="A53" s="9" t="s">
        <v>93</v>
      </c>
    </row>
    <row r="54" spans="1:12" ht="24" customHeight="1">
      <c r="A54" s="9" t="s">
        <v>99</v>
      </c>
      <c r="E54" s="111">
        <f>SUM(E48:E52)</f>
        <v>-1468767</v>
      </c>
      <c r="G54" s="111">
        <f>SUM(G48:G52)</f>
        <v>-1606773</v>
      </c>
      <c r="I54" s="111">
        <f>SUM(I48:I52)</f>
        <v>-1400730</v>
      </c>
      <c r="K54" s="111">
        <f>SUM(K48:K52)</f>
        <v>-3683449</v>
      </c>
    </row>
    <row r="56" spans="1:12" ht="24" customHeight="1">
      <c r="A56" s="11" t="s">
        <v>100</v>
      </c>
    </row>
    <row r="57" spans="1:12" ht="24" customHeight="1">
      <c r="A57" s="9" t="s">
        <v>101</v>
      </c>
    </row>
    <row r="58" spans="1:12" ht="24" customHeight="1">
      <c r="A58" s="9" t="s">
        <v>102</v>
      </c>
    </row>
    <row r="59" spans="1:12" ht="24" customHeight="1">
      <c r="A59" s="9" t="s">
        <v>103</v>
      </c>
      <c r="E59" s="24">
        <v>-2651740</v>
      </c>
      <c r="G59" s="24">
        <v>950945</v>
      </c>
      <c r="H59" s="20"/>
      <c r="I59" s="23">
        <v>-2594151</v>
      </c>
      <c r="J59" s="20"/>
      <c r="K59" s="23">
        <v>958707</v>
      </c>
    </row>
    <row r="60" spans="1:12" ht="24" customHeight="1">
      <c r="A60" s="9" t="s">
        <v>100</v>
      </c>
      <c r="B60" s="9"/>
    </row>
    <row r="61" spans="1:12" ht="24" customHeight="1">
      <c r="A61" s="9" t="s">
        <v>99</v>
      </c>
      <c r="E61" s="112">
        <f>SUM(E59)</f>
        <v>-2651740</v>
      </c>
      <c r="G61" s="112">
        <f>SUM(G59)</f>
        <v>950945</v>
      </c>
      <c r="I61" s="112">
        <f>SUM(I59)</f>
        <v>-2594151</v>
      </c>
      <c r="K61" s="112">
        <f>SUM(K59)</f>
        <v>958707</v>
      </c>
    </row>
    <row r="62" spans="1:12" ht="24" customHeight="1">
      <c r="A62" s="19" t="s">
        <v>104</v>
      </c>
      <c r="E62" s="112">
        <f>SUM(E54,E61)</f>
        <v>-4120507</v>
      </c>
      <c r="G62" s="112">
        <f>SUM(G54,G61)</f>
        <v>-655828</v>
      </c>
      <c r="I62" s="112">
        <f>SUM(I54,I61)</f>
        <v>-3994881</v>
      </c>
      <c r="K62" s="112">
        <f>SUM(K54,K61)</f>
        <v>-2724742</v>
      </c>
    </row>
    <row r="63" spans="1:12" ht="24" customHeight="1" thickBot="1">
      <c r="A63" s="19" t="s">
        <v>105</v>
      </c>
      <c r="E63" s="113">
        <f>SUM(E62,E44)</f>
        <v>-605052</v>
      </c>
      <c r="G63" s="113">
        <f>SUM(G62,G44)</f>
        <v>5245312</v>
      </c>
      <c r="I63" s="113">
        <f>SUM(I62,I44)</f>
        <v>-1753011</v>
      </c>
      <c r="K63" s="113">
        <f>SUM(K62,K44)</f>
        <v>1574416</v>
      </c>
    </row>
    <row r="64" spans="1:12" ht="24" customHeight="1" thickTop="1">
      <c r="A64" s="19"/>
    </row>
    <row r="65" spans="1:11" ht="24" customHeight="1">
      <c r="A65" s="19" t="s">
        <v>106</v>
      </c>
    </row>
    <row r="66" spans="1:11" ht="24" customHeight="1" thickBot="1">
      <c r="A66" s="9" t="s">
        <v>89</v>
      </c>
      <c r="E66" s="10">
        <f>E63-E67</f>
        <v>-617887</v>
      </c>
      <c r="G66" s="10">
        <f>G63-G67</f>
        <v>5206136</v>
      </c>
      <c r="I66" s="114">
        <f>I63</f>
        <v>-1753011</v>
      </c>
      <c r="J66" s="9"/>
      <c r="K66" s="114">
        <f>K63</f>
        <v>1574416</v>
      </c>
    </row>
    <row r="67" spans="1:11" ht="24" customHeight="1" thickTop="1">
      <c r="A67" s="9" t="s">
        <v>90</v>
      </c>
      <c r="E67" s="10">
        <v>12835</v>
      </c>
      <c r="G67" s="10">
        <v>39176</v>
      </c>
    </row>
    <row r="68" spans="1:11" ht="24" customHeight="1" thickBot="1">
      <c r="E68" s="113">
        <f>SUM(E66:E67)</f>
        <v>-605052</v>
      </c>
      <c r="G68" s="113">
        <f>SUM(G66:G67)</f>
        <v>5245312</v>
      </c>
    </row>
    <row r="69" spans="1:11" ht="24" customHeight="1" thickTop="1"/>
    <row r="70" spans="1:11" ht="24" customHeight="1">
      <c r="A70" s="9" t="s">
        <v>38</v>
      </c>
    </row>
  </sheetData>
  <printOptions horizontalCentered="1"/>
  <pageMargins left="0.78740157480314965" right="0.19685039370078741" top="0.62992125984251968" bottom="0.19685039370078741" header="0.19685039370078741" footer="0.19685039370078741"/>
  <pageSetup paperSize="9" scale="72" firstPageNumber="5" fitToHeight="2" orientation="portrait" useFirstPageNumber="1" r:id="rId1"/>
  <headerFooter>
    <oddFooter xml:space="preserve">&amp;R&amp;"Angsana New,Regular"&amp;18&amp;P          </oddFooter>
    <evenHeader>&amp;R&amp;"Arial,Italic"&amp;12For internal use only</evenHeader>
  </headerFooter>
  <rowBreaks count="1" manualBreakCount="1">
    <brk id="3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4"/>
  <sheetViews>
    <sheetView showGridLines="0" view="pageBreakPreview" zoomScale="79" zoomScaleNormal="55" zoomScaleSheetLayoutView="79" workbookViewId="0"/>
  </sheetViews>
  <sheetFormatPr defaultColWidth="9.42578125" defaultRowHeight="23.1" customHeight="1"/>
  <cols>
    <col min="1" max="1" width="27.7109375" style="66" customWidth="1"/>
    <col min="2" max="2" width="1.7109375" style="66" customWidth="1"/>
    <col min="3" max="3" width="11.7109375" style="66" customWidth="1"/>
    <col min="4" max="4" width="1.7109375" style="66" customWidth="1"/>
    <col min="5" max="5" width="11.7109375" style="66" customWidth="1"/>
    <col min="6" max="6" width="1.7109375" style="66" customWidth="1"/>
    <col min="7" max="7" width="12.7109375" style="66" customWidth="1"/>
    <col min="8" max="8" width="1.7109375" style="66" customWidth="1"/>
    <col min="9" max="9" width="12.7109375" style="66" customWidth="1"/>
    <col min="10" max="10" width="1.7109375" style="66" customWidth="1"/>
    <col min="11" max="11" width="12.7109375" style="66" customWidth="1"/>
    <col min="12" max="12" width="1.7109375" style="66" customWidth="1"/>
    <col min="13" max="13" width="11.7109375" style="66" customWidth="1"/>
    <col min="14" max="14" width="1.7109375" style="66" customWidth="1"/>
    <col min="15" max="15" width="11.7109375" style="66" customWidth="1"/>
    <col min="16" max="16" width="1.7109375" style="66" customWidth="1"/>
    <col min="17" max="17" width="11.7109375" style="66" customWidth="1"/>
    <col min="18" max="18" width="1.7109375" style="66" customWidth="1"/>
    <col min="19" max="19" width="16.7109375" style="66" customWidth="1"/>
    <col min="20" max="20" width="1.7109375" style="66" customWidth="1"/>
    <col min="21" max="21" width="13.7109375" style="66" customWidth="1"/>
    <col min="22" max="22" width="1.7109375" style="66" customWidth="1"/>
    <col min="23" max="23" width="11.7109375" style="66" customWidth="1"/>
    <col min="24" max="24" width="1.7109375" style="66" customWidth="1"/>
    <col min="25" max="25" width="12.7109375" style="66" customWidth="1"/>
    <col min="26" max="26" width="1.7109375" style="66" customWidth="1"/>
    <col min="27" max="27" width="11.7109375" style="66" customWidth="1"/>
    <col min="28" max="28" width="1.7109375" style="66" customWidth="1"/>
    <col min="29" max="29" width="11.7109375" style="66" customWidth="1"/>
    <col min="30" max="30" width="1.7109375" style="66" customWidth="1"/>
    <col min="31" max="31" width="12.7109375" style="66" customWidth="1"/>
    <col min="32" max="32" width="1.7109375" style="66" customWidth="1"/>
    <col min="33" max="33" width="11.7109375" style="66" customWidth="1"/>
    <col min="34" max="34" width="1.7109375" style="66" customWidth="1"/>
    <col min="35" max="35" width="12" style="66" bestFit="1" customWidth="1"/>
    <col min="36" max="16384" width="9.42578125" style="66"/>
  </cols>
  <sheetData>
    <row r="1" spans="1:34" ht="23.1" customHeight="1">
      <c r="A1" s="63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5" t="s">
        <v>76</v>
      </c>
    </row>
    <row r="2" spans="1:34" ht="23.1" customHeight="1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</row>
    <row r="3" spans="1:34" ht="23.1" customHeight="1">
      <c r="A3" s="64" t="s">
        <v>228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</row>
    <row r="4" spans="1:34" ht="23.1" customHeight="1">
      <c r="A4" s="63" t="s">
        <v>247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</row>
    <row r="5" spans="1:34" ht="23.1" customHeight="1"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8"/>
      <c r="AD5" s="67"/>
      <c r="AE5" s="67"/>
      <c r="AF5" s="67"/>
      <c r="AG5" s="68" t="s">
        <v>116</v>
      </c>
    </row>
    <row r="6" spans="1:34" ht="23.1" customHeight="1">
      <c r="A6" s="69"/>
      <c r="B6" s="70"/>
      <c r="C6" s="133" t="s">
        <v>2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</row>
    <row r="7" spans="1:34" ht="23.1" customHeight="1">
      <c r="A7" s="69"/>
      <c r="B7" s="71"/>
      <c r="C7" s="134" t="s">
        <v>71</v>
      </c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72"/>
      <c r="AE7" s="69"/>
      <c r="AF7" s="72"/>
      <c r="AG7" s="72"/>
    </row>
    <row r="8" spans="1:34" ht="23.1" customHeight="1">
      <c r="A8" s="69"/>
      <c r="B8" s="71"/>
      <c r="C8" s="69"/>
      <c r="D8" s="69"/>
      <c r="E8" s="69"/>
      <c r="F8" s="69"/>
      <c r="G8" s="136" t="s">
        <v>117</v>
      </c>
      <c r="H8" s="136"/>
      <c r="I8" s="136"/>
      <c r="J8" s="136"/>
      <c r="K8" s="136"/>
      <c r="L8" s="136"/>
      <c r="M8" s="69"/>
      <c r="N8" s="69"/>
      <c r="O8" s="69"/>
      <c r="P8" s="69"/>
      <c r="Q8" s="69"/>
      <c r="R8" s="69"/>
      <c r="S8" s="134" t="s">
        <v>70</v>
      </c>
      <c r="T8" s="134"/>
      <c r="U8" s="134"/>
      <c r="V8" s="134"/>
      <c r="W8" s="134"/>
      <c r="X8" s="134"/>
      <c r="Y8" s="134"/>
      <c r="Z8" s="134"/>
      <c r="AA8" s="134"/>
      <c r="AB8" s="69"/>
      <c r="AC8" s="69"/>
      <c r="AD8" s="72"/>
      <c r="AE8" s="69"/>
      <c r="AF8" s="72"/>
      <c r="AG8" s="72"/>
    </row>
    <row r="9" spans="1:34" ht="23.1" customHeight="1">
      <c r="A9" s="69"/>
      <c r="B9" s="71"/>
      <c r="C9" s="69"/>
      <c r="D9" s="69"/>
      <c r="E9" s="69"/>
      <c r="F9" s="69"/>
      <c r="G9" s="69"/>
      <c r="H9" s="69"/>
      <c r="I9" s="69" t="s">
        <v>119</v>
      </c>
      <c r="J9" s="69"/>
      <c r="K9" s="69" t="s">
        <v>236</v>
      </c>
      <c r="L9" s="69"/>
      <c r="M9" s="69"/>
      <c r="N9" s="69"/>
      <c r="O9" s="69"/>
      <c r="P9" s="69"/>
      <c r="Q9" s="69"/>
      <c r="R9" s="69"/>
      <c r="S9" s="134" t="s">
        <v>118</v>
      </c>
      <c r="T9" s="134"/>
      <c r="U9" s="134"/>
      <c r="V9" s="134"/>
      <c r="W9" s="134"/>
      <c r="X9" s="134"/>
      <c r="Y9" s="134"/>
      <c r="Z9" s="134"/>
      <c r="AA9" s="134"/>
      <c r="AB9" s="71"/>
      <c r="AC9" s="69"/>
      <c r="AD9" s="72"/>
      <c r="AE9" s="69"/>
      <c r="AF9" s="72"/>
      <c r="AG9" s="72"/>
    </row>
    <row r="10" spans="1:34" ht="23.1" customHeight="1">
      <c r="A10" s="69"/>
      <c r="B10" s="71"/>
      <c r="C10" s="69"/>
      <c r="D10" s="69"/>
      <c r="E10" s="69"/>
      <c r="F10" s="69"/>
      <c r="G10" s="69" t="s">
        <v>120</v>
      </c>
      <c r="H10" s="69"/>
      <c r="I10" s="69" t="s">
        <v>121</v>
      </c>
      <c r="J10" s="69"/>
      <c r="K10" s="69" t="s">
        <v>237</v>
      </c>
      <c r="L10" s="69"/>
      <c r="M10" s="69"/>
      <c r="N10" s="69"/>
      <c r="O10" s="69"/>
      <c r="P10" s="69"/>
      <c r="Q10" s="69"/>
      <c r="R10" s="69"/>
      <c r="S10" s="69" t="s">
        <v>122</v>
      </c>
      <c r="T10" s="69"/>
      <c r="U10" s="69"/>
      <c r="V10" s="69"/>
      <c r="W10" s="69"/>
      <c r="X10" s="69"/>
      <c r="Y10" s="69"/>
      <c r="Z10" s="69"/>
      <c r="AA10" s="69" t="s">
        <v>123</v>
      </c>
      <c r="AB10" s="69"/>
      <c r="AC10" s="69"/>
      <c r="AD10" s="72"/>
      <c r="AE10" s="69"/>
      <c r="AF10" s="72"/>
      <c r="AG10" s="72"/>
    </row>
    <row r="11" spans="1:34" s="69" customFormat="1" ht="23.1" customHeight="1">
      <c r="C11" s="69" t="s">
        <v>61</v>
      </c>
      <c r="G11" s="69" t="s">
        <v>124</v>
      </c>
      <c r="I11" s="69" t="s">
        <v>125</v>
      </c>
      <c r="K11" s="69" t="s">
        <v>233</v>
      </c>
      <c r="M11" s="135" t="s">
        <v>66</v>
      </c>
      <c r="N11" s="135"/>
      <c r="O11" s="135"/>
      <c r="P11" s="135"/>
      <c r="Q11" s="135"/>
      <c r="S11" s="69" t="s">
        <v>127</v>
      </c>
      <c r="U11" s="69" t="s">
        <v>128</v>
      </c>
      <c r="W11" s="69" t="s">
        <v>129</v>
      </c>
      <c r="AA11" s="69" t="s">
        <v>130</v>
      </c>
      <c r="AC11" s="69" t="s">
        <v>131</v>
      </c>
      <c r="AG11" s="69" t="s">
        <v>131</v>
      </c>
    </row>
    <row r="12" spans="1:34" s="69" customFormat="1" ht="23.1" customHeight="1">
      <c r="B12" s="66"/>
      <c r="C12" s="69" t="s">
        <v>132</v>
      </c>
      <c r="E12" s="69" t="s">
        <v>133</v>
      </c>
      <c r="G12" s="69" t="s">
        <v>134</v>
      </c>
      <c r="I12" s="69" t="s">
        <v>135</v>
      </c>
      <c r="K12" s="69" t="s">
        <v>234</v>
      </c>
      <c r="M12" s="75" t="s">
        <v>136</v>
      </c>
      <c r="N12" s="75"/>
      <c r="O12" s="75" t="s">
        <v>136</v>
      </c>
      <c r="P12" s="75"/>
      <c r="Q12" s="75"/>
      <c r="S12" s="69" t="s">
        <v>137</v>
      </c>
      <c r="U12" s="69" t="s">
        <v>138</v>
      </c>
      <c r="W12" s="69" t="s">
        <v>139</v>
      </c>
      <c r="Y12" s="69" t="s">
        <v>140</v>
      </c>
      <c r="AA12" s="69" t="s">
        <v>141</v>
      </c>
      <c r="AC12" s="69" t="s">
        <v>60</v>
      </c>
      <c r="AE12" s="69" t="s">
        <v>142</v>
      </c>
      <c r="AG12" s="69" t="s">
        <v>143</v>
      </c>
    </row>
    <row r="13" spans="1:34" s="69" customFormat="1" ht="23.1" customHeight="1">
      <c r="C13" s="74" t="s">
        <v>144</v>
      </c>
      <c r="E13" s="74" t="s">
        <v>145</v>
      </c>
      <c r="G13" s="74" t="s">
        <v>146</v>
      </c>
      <c r="I13" s="74" t="s">
        <v>147</v>
      </c>
      <c r="K13" s="74" t="s">
        <v>235</v>
      </c>
      <c r="M13" s="74" t="s">
        <v>148</v>
      </c>
      <c r="O13" s="74" t="s">
        <v>149</v>
      </c>
      <c r="Q13" s="74" t="s">
        <v>150</v>
      </c>
      <c r="S13" s="74" t="s">
        <v>151</v>
      </c>
      <c r="U13" s="74" t="s">
        <v>152</v>
      </c>
      <c r="W13" s="74" t="s">
        <v>153</v>
      </c>
      <c r="Y13" s="74" t="s">
        <v>154</v>
      </c>
      <c r="AA13" s="74" t="s">
        <v>155</v>
      </c>
      <c r="AC13" s="74" t="s">
        <v>156</v>
      </c>
      <c r="AE13" s="73" t="s">
        <v>157</v>
      </c>
      <c r="AG13" s="74" t="s">
        <v>158</v>
      </c>
    </row>
    <row r="14" spans="1:34" ht="23.1" customHeight="1">
      <c r="A14" s="76" t="s">
        <v>220</v>
      </c>
      <c r="B14" s="69"/>
      <c r="C14" s="77">
        <v>22338356</v>
      </c>
      <c r="D14" s="78"/>
      <c r="E14" s="77">
        <v>10698724</v>
      </c>
      <c r="F14" s="78"/>
      <c r="G14" s="77">
        <v>330836</v>
      </c>
      <c r="H14" s="78"/>
      <c r="I14" s="77">
        <v>-4673495</v>
      </c>
      <c r="J14" s="78"/>
      <c r="K14" s="77">
        <v>0</v>
      </c>
      <c r="L14" s="78"/>
      <c r="M14" s="77">
        <v>2315148</v>
      </c>
      <c r="N14" s="78"/>
      <c r="O14" s="77">
        <v>244500</v>
      </c>
      <c r="P14" s="78"/>
      <c r="Q14" s="77">
        <v>141288330</v>
      </c>
      <c r="R14" s="78"/>
      <c r="S14" s="77">
        <v>-4368512</v>
      </c>
      <c r="T14" s="78"/>
      <c r="U14" s="77">
        <v>1631174</v>
      </c>
      <c r="V14" s="78"/>
      <c r="W14" s="77">
        <v>-3804377</v>
      </c>
      <c r="X14" s="78"/>
      <c r="Y14" s="77">
        <v>-659984</v>
      </c>
      <c r="Z14" s="78"/>
      <c r="AA14" s="77">
        <v>227059</v>
      </c>
      <c r="AB14" s="78"/>
      <c r="AC14" s="77">
        <f>SUM(C14:AB14)</f>
        <v>165567759</v>
      </c>
      <c r="AD14" s="78"/>
      <c r="AE14" s="77">
        <v>2743932</v>
      </c>
      <c r="AF14" s="78"/>
      <c r="AG14" s="77">
        <f>SUM(AC14:AF14)</f>
        <v>168311691</v>
      </c>
      <c r="AH14" s="78"/>
    </row>
    <row r="15" spans="1:34" ht="23.1" customHeight="1">
      <c r="A15" s="42" t="s">
        <v>111</v>
      </c>
      <c r="B15" s="69"/>
      <c r="C15" s="77">
        <v>0</v>
      </c>
      <c r="D15" s="78"/>
      <c r="E15" s="77">
        <v>0</v>
      </c>
      <c r="F15" s="78"/>
      <c r="G15" s="77">
        <v>0</v>
      </c>
      <c r="H15" s="78"/>
      <c r="I15" s="77">
        <v>0</v>
      </c>
      <c r="J15" s="78"/>
      <c r="K15" s="77">
        <v>0</v>
      </c>
      <c r="L15" s="78"/>
      <c r="M15" s="77">
        <v>0</v>
      </c>
      <c r="N15" s="78"/>
      <c r="O15" s="77">
        <v>0</v>
      </c>
      <c r="P15" s="78"/>
      <c r="Q15" s="77">
        <f>PL!G29</f>
        <v>5862944</v>
      </c>
      <c r="R15" s="78"/>
      <c r="S15" s="77">
        <v>0</v>
      </c>
      <c r="T15" s="78"/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f>SUM(C15:AB15)</f>
        <v>5862944</v>
      </c>
      <c r="AD15" s="78"/>
      <c r="AE15" s="77">
        <f>PL!G30</f>
        <v>38196</v>
      </c>
      <c r="AF15" s="78"/>
      <c r="AG15" s="77">
        <f>SUM(AC15:AF15)</f>
        <v>5901140</v>
      </c>
      <c r="AH15" s="78"/>
    </row>
    <row r="16" spans="1:34" ht="23.1" customHeight="1">
      <c r="A16" s="52" t="s">
        <v>104</v>
      </c>
      <c r="B16" s="69"/>
      <c r="C16" s="79">
        <v>0</v>
      </c>
      <c r="D16" s="78"/>
      <c r="E16" s="79">
        <v>0</v>
      </c>
      <c r="F16" s="78"/>
      <c r="G16" s="79">
        <v>0</v>
      </c>
      <c r="H16" s="78"/>
      <c r="I16" s="79">
        <v>0</v>
      </c>
      <c r="J16" s="78"/>
      <c r="K16" s="79">
        <v>0</v>
      </c>
      <c r="L16" s="78"/>
      <c r="M16" s="79">
        <v>0</v>
      </c>
      <c r="N16" s="78"/>
      <c r="O16" s="79">
        <v>0</v>
      </c>
      <c r="P16" s="78"/>
      <c r="Q16" s="79">
        <v>0</v>
      </c>
      <c r="R16" s="78"/>
      <c r="S16" s="79">
        <f>PL!G61</f>
        <v>950945</v>
      </c>
      <c r="T16" s="77"/>
      <c r="U16" s="79">
        <v>2066670</v>
      </c>
      <c r="V16" s="77"/>
      <c r="W16" s="79">
        <f>PL!G48</f>
        <v>-3827453</v>
      </c>
      <c r="X16" s="77"/>
      <c r="Y16" s="79">
        <f>PL!G49</f>
        <v>144004</v>
      </c>
      <c r="Z16" s="77"/>
      <c r="AA16" s="79">
        <v>9026</v>
      </c>
      <c r="AB16" s="78"/>
      <c r="AC16" s="79">
        <f>SUM(C16:AB16)</f>
        <v>-656808</v>
      </c>
      <c r="AD16" s="78"/>
      <c r="AE16" s="79">
        <v>980</v>
      </c>
      <c r="AF16" s="78"/>
      <c r="AG16" s="79">
        <f>SUM(AC16:AF16)</f>
        <v>-655828</v>
      </c>
      <c r="AH16" s="78"/>
    </row>
    <row r="17" spans="1:34" ht="23.1" customHeight="1">
      <c r="A17" s="80" t="s">
        <v>105</v>
      </c>
      <c r="B17" s="69"/>
      <c r="C17" s="81">
        <f>SUM(C15:C16)</f>
        <v>0</v>
      </c>
      <c r="D17" s="77"/>
      <c r="E17" s="81">
        <f>SUM(E15:E16)</f>
        <v>0</v>
      </c>
      <c r="F17" s="77"/>
      <c r="G17" s="81">
        <f>SUM(G15:G16)</f>
        <v>0</v>
      </c>
      <c r="H17" s="77"/>
      <c r="I17" s="81">
        <f>SUM(I15:I16)</f>
        <v>0</v>
      </c>
      <c r="J17" s="77"/>
      <c r="K17" s="81">
        <f>SUM(K15:K16)</f>
        <v>0</v>
      </c>
      <c r="L17" s="77"/>
      <c r="M17" s="81">
        <f>SUM(M15:M16)</f>
        <v>0</v>
      </c>
      <c r="N17" s="77"/>
      <c r="O17" s="81">
        <f>SUM(O15:O16)</f>
        <v>0</v>
      </c>
      <c r="P17" s="77"/>
      <c r="Q17" s="81">
        <f>SUM(Q15:Q16)</f>
        <v>5862944</v>
      </c>
      <c r="R17" s="78"/>
      <c r="S17" s="81">
        <f>SUM(S15:S16)</f>
        <v>950945</v>
      </c>
      <c r="T17" s="77"/>
      <c r="U17" s="81">
        <f>SUM(U15:U16)</f>
        <v>2066670</v>
      </c>
      <c r="V17" s="77"/>
      <c r="W17" s="81">
        <f>SUM(W15:W16)</f>
        <v>-3827453</v>
      </c>
      <c r="X17" s="77"/>
      <c r="Y17" s="81">
        <f>SUM(Y15:Y16)</f>
        <v>144004</v>
      </c>
      <c r="Z17" s="77"/>
      <c r="AA17" s="81">
        <f>SUM(AA15:AA16)</f>
        <v>9026</v>
      </c>
      <c r="AB17" s="77"/>
      <c r="AC17" s="81">
        <f>SUM(AC15:AC16)</f>
        <v>5206136</v>
      </c>
      <c r="AD17" s="78"/>
      <c r="AE17" s="81">
        <f>SUM(AE15:AE16)</f>
        <v>39176</v>
      </c>
      <c r="AF17" s="78"/>
      <c r="AG17" s="81">
        <f>SUM(AG15:AG16)</f>
        <v>5245312</v>
      </c>
    </row>
    <row r="18" spans="1:34" ht="23.1" customHeight="1" thickBot="1">
      <c r="A18" s="76" t="s">
        <v>244</v>
      </c>
      <c r="B18" s="82"/>
      <c r="C18" s="83">
        <f>SUM(C17:C17,C14)</f>
        <v>22338356</v>
      </c>
      <c r="D18" s="78"/>
      <c r="E18" s="83">
        <f>SUM(E17:E17,E14)</f>
        <v>10698724</v>
      </c>
      <c r="F18" s="78"/>
      <c r="G18" s="83">
        <f>SUM(G17:G17,G14)</f>
        <v>330836</v>
      </c>
      <c r="H18" s="78"/>
      <c r="I18" s="83">
        <f>SUM(I17:I17,I14)</f>
        <v>-4673495</v>
      </c>
      <c r="J18" s="78"/>
      <c r="K18" s="83">
        <f>SUM(K17:K17,K14)</f>
        <v>0</v>
      </c>
      <c r="L18" s="78"/>
      <c r="M18" s="83">
        <f>SUM(M17:M17,M14)</f>
        <v>2315148</v>
      </c>
      <c r="N18" s="78"/>
      <c r="O18" s="83">
        <f>SUM(O17:O17,O14)</f>
        <v>244500</v>
      </c>
      <c r="P18" s="78"/>
      <c r="Q18" s="83">
        <f>SUM(Q17:Q17,Q14)</f>
        <v>147151274</v>
      </c>
      <c r="R18" s="78"/>
      <c r="S18" s="83">
        <f>SUM(S17:S17,S14)</f>
        <v>-3417567</v>
      </c>
      <c r="T18" s="78"/>
      <c r="U18" s="83">
        <f>SUM(U17:U17,U14)</f>
        <v>3697844</v>
      </c>
      <c r="V18" s="78"/>
      <c r="W18" s="83">
        <f>SUM(W17:W17,W14)</f>
        <v>-7631830</v>
      </c>
      <c r="X18" s="78"/>
      <c r="Y18" s="83">
        <f>SUM(Y17:Y17,Y14)</f>
        <v>-515980</v>
      </c>
      <c r="Z18" s="78"/>
      <c r="AA18" s="83">
        <f>SUM(AA17:AA17,AA14)</f>
        <v>236085</v>
      </c>
      <c r="AB18" s="78"/>
      <c r="AC18" s="83">
        <f>SUM(AC17:AC17,AC14)</f>
        <v>170773895</v>
      </c>
      <c r="AD18" s="78"/>
      <c r="AE18" s="83">
        <f>SUM(AE17:AE17,AE14)</f>
        <v>2783108</v>
      </c>
      <c r="AF18" s="78"/>
      <c r="AG18" s="83">
        <f>SUM(AG17:AG17,AG14)</f>
        <v>173557003</v>
      </c>
      <c r="AH18" s="78"/>
    </row>
    <row r="19" spans="1:34" ht="23.1" customHeight="1" thickTop="1">
      <c r="A19" s="76"/>
      <c r="B19" s="82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84">
        <f>AG18-162816804</f>
        <v>10740199</v>
      </c>
    </row>
    <row r="20" spans="1:34" ht="23.1" customHeight="1">
      <c r="A20" s="76" t="s">
        <v>248</v>
      </c>
      <c r="B20" s="69"/>
      <c r="C20" s="77">
        <v>22338356</v>
      </c>
      <c r="D20" s="78"/>
      <c r="E20" s="77">
        <v>10698724</v>
      </c>
      <c r="F20" s="78"/>
      <c r="G20" s="77">
        <v>330836</v>
      </c>
      <c r="H20" s="78"/>
      <c r="I20" s="77">
        <v>-4673495</v>
      </c>
      <c r="J20" s="78"/>
      <c r="K20" s="77">
        <v>-1738</v>
      </c>
      <c r="L20" s="78"/>
      <c r="M20" s="77">
        <v>2315148</v>
      </c>
      <c r="N20" s="78"/>
      <c r="O20" s="77">
        <v>244500</v>
      </c>
      <c r="P20" s="78"/>
      <c r="Q20" s="77">
        <v>142423975</v>
      </c>
      <c r="R20" s="78"/>
      <c r="S20" s="77">
        <v>-6737848</v>
      </c>
      <c r="T20" s="78"/>
      <c r="U20" s="77">
        <v>1246630</v>
      </c>
      <c r="V20" s="78"/>
      <c r="W20" s="77">
        <v>-3612640</v>
      </c>
      <c r="X20" s="78"/>
      <c r="Y20" s="77">
        <v>-1326240</v>
      </c>
      <c r="Z20" s="78"/>
      <c r="AA20" s="77">
        <v>200124</v>
      </c>
      <c r="AB20" s="78"/>
      <c r="AC20" s="77">
        <f>SUM(C20:AB20)</f>
        <v>163446332</v>
      </c>
      <c r="AD20" s="78"/>
      <c r="AE20" s="77">
        <v>2738564</v>
      </c>
      <c r="AF20" s="78"/>
      <c r="AG20" s="77">
        <f>SUM(AC20:AF20)</f>
        <v>166184896</v>
      </c>
      <c r="AH20" s="78"/>
    </row>
    <row r="21" spans="1:34" ht="23.1" customHeight="1">
      <c r="A21" s="42" t="s">
        <v>111</v>
      </c>
      <c r="B21" s="69"/>
      <c r="C21" s="77">
        <v>0</v>
      </c>
      <c r="D21" s="78"/>
      <c r="E21" s="77">
        <v>0</v>
      </c>
      <c r="F21" s="78"/>
      <c r="G21" s="77">
        <v>0</v>
      </c>
      <c r="H21" s="78"/>
      <c r="I21" s="77">
        <v>0</v>
      </c>
      <c r="J21" s="78"/>
      <c r="K21" s="77">
        <v>0</v>
      </c>
      <c r="L21" s="78"/>
      <c r="M21" s="77">
        <v>0</v>
      </c>
      <c r="N21" s="78"/>
      <c r="O21" s="77">
        <v>0</v>
      </c>
      <c r="P21" s="78"/>
      <c r="Q21" s="77">
        <f>PL!E29</f>
        <v>3503510</v>
      </c>
      <c r="R21" s="78"/>
      <c r="S21" s="77">
        <v>0</v>
      </c>
      <c r="T21" s="78"/>
      <c r="U21" s="77">
        <v>0</v>
      </c>
      <c r="V21" s="78"/>
      <c r="W21" s="77">
        <v>0</v>
      </c>
      <c r="X21" s="78"/>
      <c r="Y21" s="77">
        <v>0</v>
      </c>
      <c r="Z21" s="78"/>
      <c r="AA21" s="77">
        <v>0</v>
      </c>
      <c r="AB21" s="78"/>
      <c r="AC21" s="77">
        <f>SUM(C21:AB21)</f>
        <v>3503510</v>
      </c>
      <c r="AD21" s="78"/>
      <c r="AE21" s="77">
        <f>PL!E30</f>
        <v>11945</v>
      </c>
      <c r="AF21" s="78"/>
      <c r="AG21" s="77">
        <f>SUM(AC21:AF21)</f>
        <v>3515455</v>
      </c>
      <c r="AH21" s="78"/>
    </row>
    <row r="22" spans="1:34" ht="23.1" customHeight="1">
      <c r="A22" s="52" t="s">
        <v>104</v>
      </c>
      <c r="B22" s="69"/>
      <c r="C22" s="79">
        <v>0</v>
      </c>
      <c r="D22" s="78"/>
      <c r="E22" s="79">
        <v>0</v>
      </c>
      <c r="F22" s="78"/>
      <c r="G22" s="79">
        <v>0</v>
      </c>
      <c r="H22" s="78"/>
      <c r="I22" s="79">
        <v>0</v>
      </c>
      <c r="J22" s="78"/>
      <c r="K22" s="79">
        <v>0</v>
      </c>
      <c r="L22" s="78"/>
      <c r="M22" s="79">
        <v>0</v>
      </c>
      <c r="N22" s="78"/>
      <c r="O22" s="79">
        <v>0</v>
      </c>
      <c r="P22" s="78"/>
      <c r="Q22" s="79">
        <v>0</v>
      </c>
      <c r="R22" s="78"/>
      <c r="S22" s="79">
        <f>PL!E59</f>
        <v>-2651740</v>
      </c>
      <c r="T22" s="78"/>
      <c r="U22" s="79">
        <f>-58051-AE22</f>
        <v>-58942</v>
      </c>
      <c r="V22" s="78"/>
      <c r="W22" s="79">
        <f>PL!E48</f>
        <v>702277</v>
      </c>
      <c r="X22" s="78"/>
      <c r="Y22" s="79">
        <f>PL!E49</f>
        <v>-2103007</v>
      </c>
      <c r="Z22" s="78"/>
      <c r="AA22" s="79">
        <f>PL!E52</f>
        <v>-9986</v>
      </c>
      <c r="AB22" s="78"/>
      <c r="AC22" s="79">
        <f>SUM(C22:AB22)</f>
        <v>-4121398</v>
      </c>
      <c r="AD22" s="78"/>
      <c r="AE22" s="79">
        <v>891</v>
      </c>
      <c r="AF22" s="78"/>
      <c r="AG22" s="79">
        <f>SUM(AC22:AF22)</f>
        <v>-4120507</v>
      </c>
      <c r="AH22" s="78"/>
    </row>
    <row r="23" spans="1:34" ht="23.1" customHeight="1">
      <c r="A23" s="52" t="s">
        <v>105</v>
      </c>
      <c r="B23" s="69"/>
      <c r="C23" s="81">
        <f>SUM(C21:C22)</f>
        <v>0</v>
      </c>
      <c r="D23" s="77"/>
      <c r="E23" s="81">
        <f>SUM(E21:E22)</f>
        <v>0</v>
      </c>
      <c r="F23" s="77"/>
      <c r="G23" s="81">
        <f>SUM(G21:G22)</f>
        <v>0</v>
      </c>
      <c r="H23" s="77"/>
      <c r="I23" s="81">
        <f>SUM(I21:I22)</f>
        <v>0</v>
      </c>
      <c r="J23" s="77"/>
      <c r="K23" s="81">
        <f>SUM(K21:K22)</f>
        <v>0</v>
      </c>
      <c r="L23" s="77"/>
      <c r="M23" s="81">
        <f>SUM(M21:M22)</f>
        <v>0</v>
      </c>
      <c r="N23" s="77"/>
      <c r="O23" s="81">
        <f>SUM(O21:O22)</f>
        <v>0</v>
      </c>
      <c r="P23" s="77"/>
      <c r="Q23" s="81">
        <f>SUM(Q21:Q22)</f>
        <v>3503510</v>
      </c>
      <c r="R23" s="78"/>
      <c r="S23" s="81">
        <f>SUM(S21:S22)</f>
        <v>-2651740</v>
      </c>
      <c r="T23" s="77"/>
      <c r="U23" s="81">
        <f>SUM(U21:U22)</f>
        <v>-58942</v>
      </c>
      <c r="V23" s="77"/>
      <c r="W23" s="81">
        <f>SUM(W21:W22)</f>
        <v>702277</v>
      </c>
      <c r="X23" s="77"/>
      <c r="Y23" s="81">
        <f>SUM(Y21:Y22)</f>
        <v>-2103007</v>
      </c>
      <c r="Z23" s="77"/>
      <c r="AA23" s="81">
        <f>SUM(AA21:AA22)</f>
        <v>-9986</v>
      </c>
      <c r="AB23" s="77"/>
      <c r="AC23" s="81">
        <f>SUM(AC21:AC22)</f>
        <v>-617888</v>
      </c>
      <c r="AD23" s="78"/>
      <c r="AE23" s="81">
        <f>SUM(AE21:AE22)</f>
        <v>12836</v>
      </c>
      <c r="AF23" s="78"/>
      <c r="AG23" s="81">
        <f>SUM(AG21:AG22)</f>
        <v>-605052</v>
      </c>
      <c r="AH23" s="78"/>
    </row>
    <row r="24" spans="1:34" ht="23.1" customHeight="1" thickBot="1">
      <c r="A24" s="76" t="s">
        <v>249</v>
      </c>
      <c r="B24" s="69"/>
      <c r="C24" s="85">
        <f>SUM(C23:C23,C20)</f>
        <v>22338356</v>
      </c>
      <c r="D24" s="86"/>
      <c r="E24" s="85">
        <f>SUM(E23:E23,E20)</f>
        <v>10698724</v>
      </c>
      <c r="F24" s="86"/>
      <c r="G24" s="85">
        <f>SUM(G23:G23,G20)</f>
        <v>330836</v>
      </c>
      <c r="H24" s="77"/>
      <c r="I24" s="85">
        <f>SUM(I23:I23,I20)</f>
        <v>-4673495</v>
      </c>
      <c r="J24" s="77"/>
      <c r="K24" s="85">
        <f>SUM(K23:K23,K20)</f>
        <v>-1738</v>
      </c>
      <c r="L24" s="77"/>
      <c r="M24" s="85">
        <f>SUM(M23:M23,M20)</f>
        <v>2315148</v>
      </c>
      <c r="N24" s="77"/>
      <c r="O24" s="85">
        <f>SUM(O23:O23,O20)</f>
        <v>244500</v>
      </c>
      <c r="P24" s="77"/>
      <c r="Q24" s="85">
        <f>SUM(Q23:Q23,Q20)</f>
        <v>145927485</v>
      </c>
      <c r="R24" s="86"/>
      <c r="S24" s="85">
        <f>SUM(S23:S23,S20)</f>
        <v>-9389588</v>
      </c>
      <c r="T24" s="77"/>
      <c r="U24" s="85">
        <f>SUM(U23:U23,U20)</f>
        <v>1187688</v>
      </c>
      <c r="V24" s="77"/>
      <c r="W24" s="85">
        <f>SUM(W23:W23,W20)</f>
        <v>-2910363</v>
      </c>
      <c r="X24" s="77"/>
      <c r="Y24" s="85">
        <f>SUM(Y23:Y23,Y20)</f>
        <v>-3429247</v>
      </c>
      <c r="Z24" s="77"/>
      <c r="AA24" s="85">
        <f>SUM(AA23:AA23,AA20)</f>
        <v>190138</v>
      </c>
      <c r="AB24" s="77"/>
      <c r="AC24" s="85">
        <f>SUM(AC23:AC23,AC20)</f>
        <v>162828444</v>
      </c>
      <c r="AD24" s="77"/>
      <c r="AE24" s="85">
        <f>SUM(AE23:AE23,AE20)</f>
        <v>2751400</v>
      </c>
      <c r="AF24" s="77"/>
      <c r="AG24" s="85">
        <f>SUM(AG23:AG23,AG20)</f>
        <v>165579844</v>
      </c>
    </row>
    <row r="25" spans="1:34" s="91" customFormat="1" ht="23.1" customHeight="1" thickTop="1">
      <c r="A25" s="87"/>
      <c r="B25" s="88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90"/>
    </row>
    <row r="26" spans="1:34" ht="23.1" customHeight="1">
      <c r="A26" s="76"/>
      <c r="B26" s="69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</row>
    <row r="27" spans="1:34" ht="23.1" customHeight="1">
      <c r="A27" s="80" t="s">
        <v>38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</row>
    <row r="44" spans="3:12" ht="23.1" customHeight="1">
      <c r="C44" s="91"/>
      <c r="D44" s="91"/>
      <c r="E44" s="91"/>
      <c r="F44" s="91"/>
      <c r="G44" s="91"/>
      <c r="H44" s="91"/>
      <c r="I44" s="91"/>
      <c r="J44" s="91"/>
      <c r="K44" s="91"/>
      <c r="L44" s="91"/>
    </row>
  </sheetData>
  <mergeCells count="6">
    <mergeCell ref="C6:AG6"/>
    <mergeCell ref="C7:AC7"/>
    <mergeCell ref="M11:Q11"/>
    <mergeCell ref="G8:L8"/>
    <mergeCell ref="S8:AA8"/>
    <mergeCell ref="S9:AA9"/>
  </mergeCells>
  <printOptions horizontalCentered="1"/>
  <pageMargins left="0.27559055118110237" right="0" top="0.62992125984251968" bottom="0.19685039370078741" header="0.19685039370078741" footer="0.19685039370078741"/>
  <pageSetup paperSize="9" scale="55" firstPageNumber="7" fitToHeight="0" orientation="landscape" useFirstPageNumber="1" r:id="rId1"/>
  <headerFooter>
    <oddFooter xml:space="preserve">&amp;R&amp;"Angsana New,Regular"&amp;18&amp;P          </oddFooter>
    <evenHeader>&amp;R&amp;"Arial,Italic"&amp;12For internal use only</evenHeader>
  </headerFooter>
  <customProperties>
    <customPr name="FPMExcelClientCellBasedFunctionStatus" r:id="rId2"/>
  </customProperties>
  <ignoredErrors>
    <ignoredError sqref="D24 D21:D22 R22 F21:F22 H21:H22 L21:L22 N21:N22 P21:R21 P22 AC22:AD22 T21:T22 V21:V22 X21:X22 Z21:Z22 AC21:AG21 AF22:AG22 AD24 F24 H24 L24 N24 P24 R24 T24 V24 X24 Z24 AB24 AF24 D18 AB20:AB22 AF20:AG20 N18 M19:R19 AD20 AD18 L17:AG17 R18 P18 L18:L19 H18 F18 T18 V18 X18 Z18 AB18 AF18 T19:AF19 D17:I17 C19:I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8"/>
  <sheetViews>
    <sheetView showGridLines="0" view="pageBreakPreview" zoomScale="87" zoomScaleNormal="70" zoomScaleSheetLayoutView="87" workbookViewId="0"/>
  </sheetViews>
  <sheetFormatPr defaultColWidth="9.42578125" defaultRowHeight="22.5" customHeight="1"/>
  <cols>
    <col min="1" max="1" width="28.7109375" style="40" customWidth="1"/>
    <col min="2" max="2" width="1.7109375" style="40" customWidth="1"/>
    <col min="3" max="3" width="13.7109375" style="40" customWidth="1"/>
    <col min="4" max="4" width="1.7109375" style="40" customWidth="1"/>
    <col min="5" max="5" width="13.7109375" style="40" customWidth="1"/>
    <col min="6" max="6" width="1.7109375" style="40" customWidth="1"/>
    <col min="7" max="7" width="15.7109375" style="40" customWidth="1"/>
    <col min="8" max="8" width="1.7109375" style="40" customWidth="1"/>
    <col min="9" max="9" width="14.7109375" style="40" customWidth="1"/>
    <col min="10" max="10" width="1.7109375" style="40" customWidth="1"/>
    <col min="11" max="11" width="13.7109375" style="40" customWidth="1"/>
    <col min="12" max="12" width="1.7109375" style="40" customWidth="1"/>
    <col min="13" max="13" width="13.7109375" style="40" customWidth="1"/>
    <col min="14" max="14" width="1.7109375" style="40" customWidth="1"/>
    <col min="15" max="15" width="15.7109375" style="40" customWidth="1"/>
    <col min="16" max="16" width="1.7109375" style="40" customWidth="1"/>
    <col min="17" max="17" width="13.7109375" style="40" customWidth="1"/>
    <col min="18" max="18" width="1.7109375" style="40" customWidth="1"/>
    <col min="19" max="19" width="13.7109375" style="40" customWidth="1"/>
    <col min="20" max="20" width="1.7109375" style="40" customWidth="1"/>
    <col min="21" max="21" width="13.7109375" style="40" customWidth="1"/>
    <col min="22" max="22" width="1.7109375" style="40" customWidth="1"/>
    <col min="23" max="16384" width="9.42578125" style="40"/>
  </cols>
  <sheetData>
    <row r="1" spans="1:22" ht="22.5" customHeight="1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9" t="s">
        <v>76</v>
      </c>
    </row>
    <row r="2" spans="1:22" ht="22.5" customHeight="1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2" ht="22.5" customHeight="1">
      <c r="A3" s="38" t="s">
        <v>229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2" ht="22.5" customHeight="1">
      <c r="A4" s="37" t="s">
        <v>247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</row>
    <row r="5" spans="1:22" ht="22.5" customHeight="1"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2" t="s">
        <v>116</v>
      </c>
    </row>
    <row r="6" spans="1:22" ht="22.5" customHeight="1">
      <c r="A6" s="43"/>
      <c r="B6" s="43"/>
      <c r="C6" s="137" t="s">
        <v>3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2" ht="22.5" customHeight="1">
      <c r="A7" s="43"/>
      <c r="B7" s="43"/>
      <c r="C7" s="44"/>
      <c r="D7" s="44"/>
      <c r="E7" s="44"/>
      <c r="F7" s="44"/>
      <c r="G7" s="43"/>
      <c r="H7" s="44"/>
      <c r="I7" s="44"/>
      <c r="J7" s="44"/>
      <c r="K7" s="44"/>
      <c r="L7" s="44"/>
      <c r="M7" s="44"/>
      <c r="N7" s="44"/>
      <c r="O7" s="45" t="s">
        <v>70</v>
      </c>
      <c r="P7" s="46"/>
      <c r="Q7" s="45"/>
      <c r="R7" s="46"/>
      <c r="S7" s="46"/>
      <c r="T7" s="44"/>
      <c r="U7" s="44"/>
    </row>
    <row r="8" spans="1:22" ht="22.5" customHeight="1">
      <c r="A8" s="43"/>
      <c r="B8" s="43"/>
      <c r="C8" s="44"/>
      <c r="D8" s="44"/>
      <c r="E8" s="44"/>
      <c r="F8" s="44"/>
      <c r="G8" s="43"/>
      <c r="H8" s="44"/>
      <c r="I8" s="44"/>
      <c r="J8" s="44"/>
      <c r="K8" s="44"/>
      <c r="L8" s="44"/>
      <c r="M8" s="44"/>
      <c r="N8" s="44"/>
      <c r="O8" s="139" t="s">
        <v>118</v>
      </c>
      <c r="P8" s="139"/>
      <c r="Q8" s="139"/>
      <c r="R8" s="139"/>
      <c r="S8" s="139"/>
      <c r="T8" s="44"/>
      <c r="U8" s="44"/>
    </row>
    <row r="9" spans="1:22" ht="22.5" customHeight="1">
      <c r="A9" s="43"/>
      <c r="B9" s="43"/>
      <c r="C9" s="44"/>
      <c r="D9" s="44"/>
      <c r="E9" s="44"/>
      <c r="F9" s="44"/>
      <c r="G9" s="43"/>
      <c r="H9" s="44"/>
      <c r="I9" s="44"/>
      <c r="J9" s="44"/>
      <c r="K9" s="44"/>
      <c r="L9" s="44"/>
      <c r="M9" s="44"/>
      <c r="N9" s="44"/>
      <c r="O9" s="43" t="s">
        <v>126</v>
      </c>
      <c r="P9" s="43"/>
      <c r="Q9" s="43"/>
      <c r="R9" s="43"/>
      <c r="S9" s="43"/>
      <c r="T9" s="44"/>
      <c r="U9" s="44"/>
    </row>
    <row r="10" spans="1:22" ht="22.5" customHeight="1">
      <c r="A10" s="43"/>
      <c r="B10" s="43"/>
      <c r="C10" s="44"/>
      <c r="D10" s="44"/>
      <c r="E10" s="44"/>
      <c r="F10" s="44"/>
      <c r="G10" s="43"/>
      <c r="H10" s="44"/>
      <c r="I10" s="44"/>
      <c r="J10" s="44"/>
      <c r="K10" s="44"/>
      <c r="L10" s="44"/>
      <c r="M10" s="44"/>
      <c r="N10" s="44"/>
      <c r="O10" s="43" t="s">
        <v>159</v>
      </c>
      <c r="P10" s="43"/>
      <c r="Q10" s="43"/>
      <c r="R10" s="43"/>
      <c r="S10" s="43"/>
      <c r="T10" s="44"/>
      <c r="U10" s="44"/>
    </row>
    <row r="11" spans="1:22" ht="22.5" customHeight="1">
      <c r="A11" s="43"/>
      <c r="B11" s="43"/>
      <c r="C11" s="44"/>
      <c r="D11" s="44"/>
      <c r="E11" s="44"/>
      <c r="F11" s="44"/>
      <c r="G11" s="47" t="s">
        <v>65</v>
      </c>
      <c r="H11" s="44"/>
      <c r="I11" s="44"/>
      <c r="J11" s="44"/>
      <c r="K11" s="44"/>
      <c r="L11" s="44"/>
      <c r="M11" s="44"/>
      <c r="N11" s="44"/>
      <c r="O11" s="43" t="s">
        <v>160</v>
      </c>
      <c r="P11" s="44"/>
      <c r="Q11" s="43"/>
      <c r="R11" s="44"/>
      <c r="T11" s="44"/>
      <c r="U11" s="44"/>
    </row>
    <row r="12" spans="1:22" ht="22.5" customHeight="1">
      <c r="A12" s="43"/>
      <c r="B12" s="43"/>
      <c r="C12" s="43" t="s">
        <v>61</v>
      </c>
      <c r="D12" s="43"/>
      <c r="E12" s="43"/>
      <c r="F12" s="44"/>
      <c r="G12" s="43" t="s">
        <v>161</v>
      </c>
      <c r="H12" s="44"/>
      <c r="I12" s="138" t="s">
        <v>66</v>
      </c>
      <c r="J12" s="138"/>
      <c r="K12" s="138"/>
      <c r="L12" s="138"/>
      <c r="M12" s="138"/>
      <c r="N12" s="44"/>
      <c r="O12" s="43" t="s">
        <v>162</v>
      </c>
      <c r="P12" s="43"/>
      <c r="Q12" s="43" t="s">
        <v>129</v>
      </c>
      <c r="R12" s="43"/>
      <c r="S12" s="43"/>
      <c r="T12" s="44"/>
      <c r="U12" s="44"/>
    </row>
    <row r="13" spans="1:22" s="43" customFormat="1" ht="22.5" customHeight="1">
      <c r="C13" s="43" t="s">
        <v>132</v>
      </c>
      <c r="E13" s="43" t="s">
        <v>133</v>
      </c>
      <c r="G13" s="43" t="s">
        <v>163</v>
      </c>
      <c r="I13" s="48" t="s">
        <v>136</v>
      </c>
      <c r="J13" s="48"/>
      <c r="K13" s="48" t="s">
        <v>136</v>
      </c>
      <c r="L13" s="48"/>
      <c r="M13" s="48"/>
      <c r="O13" s="43" t="s">
        <v>164</v>
      </c>
      <c r="Q13" s="43" t="s">
        <v>139</v>
      </c>
      <c r="S13" s="43" t="s">
        <v>140</v>
      </c>
      <c r="U13" s="43" t="s">
        <v>165</v>
      </c>
    </row>
    <row r="14" spans="1:22" s="43" customFormat="1" ht="22.5" customHeight="1">
      <c r="C14" s="47" t="s">
        <v>144</v>
      </c>
      <c r="E14" s="47" t="s">
        <v>145</v>
      </c>
      <c r="G14" s="47" t="s">
        <v>146</v>
      </c>
      <c r="I14" s="47" t="s">
        <v>148</v>
      </c>
      <c r="K14" s="47" t="s">
        <v>149</v>
      </c>
      <c r="M14" s="47" t="s">
        <v>150</v>
      </c>
      <c r="O14" s="47" t="s">
        <v>166</v>
      </c>
      <c r="Q14" s="47" t="s">
        <v>153</v>
      </c>
      <c r="S14" s="47" t="s">
        <v>154</v>
      </c>
      <c r="U14" s="47" t="s">
        <v>158</v>
      </c>
    </row>
    <row r="15" spans="1:22" ht="22.5" customHeight="1">
      <c r="A15" s="49" t="s">
        <v>220</v>
      </c>
      <c r="C15" s="50">
        <v>22338356</v>
      </c>
      <c r="D15" s="51"/>
      <c r="E15" s="50">
        <v>10698724</v>
      </c>
      <c r="F15" s="51"/>
      <c r="G15" s="50">
        <v>-9146634</v>
      </c>
      <c r="H15" s="51"/>
      <c r="I15" s="50">
        <v>2315148</v>
      </c>
      <c r="J15" s="51"/>
      <c r="K15" s="50">
        <v>244500</v>
      </c>
      <c r="L15" s="51"/>
      <c r="M15" s="50">
        <v>126766514</v>
      </c>
      <c r="N15" s="51"/>
      <c r="O15" s="50">
        <v>-3665648</v>
      </c>
      <c r="P15" s="51"/>
      <c r="Q15" s="50">
        <v>-3804377</v>
      </c>
      <c r="R15" s="51"/>
      <c r="S15" s="50">
        <v>-659984</v>
      </c>
      <c r="T15" s="51"/>
      <c r="U15" s="50">
        <f>SUM(C15:S15)</f>
        <v>145086599</v>
      </c>
      <c r="V15" s="51"/>
    </row>
    <row r="16" spans="1:22" ht="22.5" customHeight="1">
      <c r="A16" s="42" t="s">
        <v>111</v>
      </c>
      <c r="C16" s="50">
        <v>0</v>
      </c>
      <c r="D16" s="51"/>
      <c r="E16" s="50">
        <v>0</v>
      </c>
      <c r="F16" s="51"/>
      <c r="G16" s="50">
        <v>0</v>
      </c>
      <c r="H16" s="51"/>
      <c r="I16" s="50">
        <v>0</v>
      </c>
      <c r="J16" s="51"/>
      <c r="K16" s="50">
        <v>0</v>
      </c>
      <c r="L16" s="51"/>
      <c r="M16" s="50">
        <f>PL!K29</f>
        <v>4299158</v>
      </c>
      <c r="N16" s="51"/>
      <c r="O16" s="50">
        <v>0</v>
      </c>
      <c r="P16" s="51"/>
      <c r="Q16" s="50">
        <v>0</v>
      </c>
      <c r="R16" s="51"/>
      <c r="S16" s="50">
        <v>0</v>
      </c>
      <c r="T16" s="51"/>
      <c r="U16" s="50">
        <f>SUM(C16:S16)</f>
        <v>4299158</v>
      </c>
      <c r="V16" s="51"/>
    </row>
    <row r="17" spans="1:22" ht="22.5" customHeight="1">
      <c r="A17" s="52" t="s">
        <v>104</v>
      </c>
      <c r="C17" s="53">
        <v>0</v>
      </c>
      <c r="D17" s="51"/>
      <c r="E17" s="53">
        <v>0</v>
      </c>
      <c r="F17" s="51"/>
      <c r="G17" s="53">
        <v>0</v>
      </c>
      <c r="H17" s="51"/>
      <c r="I17" s="53">
        <v>0</v>
      </c>
      <c r="J17" s="51"/>
      <c r="K17" s="53">
        <v>0</v>
      </c>
      <c r="L17" s="51"/>
      <c r="M17" s="53">
        <v>0</v>
      </c>
      <c r="N17" s="51"/>
      <c r="O17" s="53">
        <f>PL!K59</f>
        <v>958707</v>
      </c>
      <c r="P17" s="51"/>
      <c r="Q17" s="53">
        <f>PL!K48</f>
        <v>-3827453</v>
      </c>
      <c r="R17" s="51"/>
      <c r="S17" s="53">
        <f>PL!K49</f>
        <v>144004</v>
      </c>
      <c r="T17" s="51"/>
      <c r="U17" s="53">
        <f>SUM(C17:S17)</f>
        <v>-2724742</v>
      </c>
      <c r="V17" s="51"/>
    </row>
    <row r="18" spans="1:22" ht="22.5" customHeight="1">
      <c r="A18" s="52" t="s">
        <v>105</v>
      </c>
      <c r="C18" s="50">
        <f>SUM(C16:C17)</f>
        <v>0</v>
      </c>
      <c r="D18" s="51"/>
      <c r="E18" s="50">
        <f>SUM(E16:E17)</f>
        <v>0</v>
      </c>
      <c r="F18" s="51"/>
      <c r="G18" s="50">
        <f>SUM(G16:G17)</f>
        <v>0</v>
      </c>
      <c r="H18" s="51"/>
      <c r="I18" s="50">
        <f>SUM(I16:I17)</f>
        <v>0</v>
      </c>
      <c r="J18" s="51"/>
      <c r="K18" s="50">
        <f>SUM(K16:K17)</f>
        <v>0</v>
      </c>
      <c r="L18" s="51"/>
      <c r="M18" s="50">
        <f>SUM(M16:M17)</f>
        <v>4299158</v>
      </c>
      <c r="N18" s="51"/>
      <c r="O18" s="50">
        <f>SUM(O16:O17)</f>
        <v>958707</v>
      </c>
      <c r="P18" s="51"/>
      <c r="Q18" s="50">
        <f>SUM(Q16:Q17)</f>
        <v>-3827453</v>
      </c>
      <c r="R18" s="51"/>
      <c r="S18" s="50">
        <f>SUM(S16:S17)</f>
        <v>144004</v>
      </c>
      <c r="T18" s="51"/>
      <c r="U18" s="54">
        <f>SUM(U16:U17)</f>
        <v>1574416</v>
      </c>
      <c r="V18" s="51"/>
    </row>
    <row r="19" spans="1:22" ht="22.5" customHeight="1" thickBot="1">
      <c r="A19" s="55" t="s">
        <v>244</v>
      </c>
      <c r="C19" s="56">
        <f>SUM(C15,C18:C18)</f>
        <v>22338356</v>
      </c>
      <c r="D19" s="51"/>
      <c r="E19" s="56">
        <f>SUM(E15,E18:E18)</f>
        <v>10698724</v>
      </c>
      <c r="F19" s="51"/>
      <c r="G19" s="56">
        <f>SUM(G15,G18:G18)</f>
        <v>-9146634</v>
      </c>
      <c r="H19" s="51"/>
      <c r="I19" s="56">
        <f>SUM(I15,I18:I18)</f>
        <v>2315148</v>
      </c>
      <c r="J19" s="51"/>
      <c r="K19" s="56">
        <f>SUM(K15,K18:K18)</f>
        <v>244500</v>
      </c>
      <c r="L19" s="51"/>
      <c r="M19" s="56">
        <f>SUM(M15,M18:M18)</f>
        <v>131065672</v>
      </c>
      <c r="N19" s="51"/>
      <c r="O19" s="56">
        <f>SUM(O15,O18:O18)</f>
        <v>-2706941</v>
      </c>
      <c r="P19" s="51"/>
      <c r="Q19" s="56">
        <f>SUM(Q15,Q18:Q18)</f>
        <v>-7631830</v>
      </c>
      <c r="R19" s="51"/>
      <c r="S19" s="56">
        <f>SUM(S15,S18:S18)</f>
        <v>-515980</v>
      </c>
      <c r="T19" s="51"/>
      <c r="U19" s="56">
        <f>SUM(U15,U18:U18)</f>
        <v>146661015</v>
      </c>
      <c r="V19" s="51"/>
    </row>
    <row r="20" spans="1:22" ht="22.5" customHeight="1" thickTop="1">
      <c r="A20" s="55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7">
        <f>U19-136011939</f>
        <v>10649076</v>
      </c>
    </row>
    <row r="21" spans="1:22" ht="22.5" customHeight="1">
      <c r="A21" s="55" t="s">
        <v>248</v>
      </c>
      <c r="C21" s="50">
        <v>22338356</v>
      </c>
      <c r="D21" s="51"/>
      <c r="E21" s="50">
        <v>10698724</v>
      </c>
      <c r="F21" s="51"/>
      <c r="G21" s="50">
        <v>-9146634</v>
      </c>
      <c r="H21" s="51"/>
      <c r="I21" s="50">
        <v>2315148</v>
      </c>
      <c r="J21" s="51"/>
      <c r="K21" s="50">
        <v>244500</v>
      </c>
      <c r="L21" s="51"/>
      <c r="M21" s="50">
        <v>127829355</v>
      </c>
      <c r="N21" s="51"/>
      <c r="O21" s="50">
        <v>-5977826</v>
      </c>
      <c r="P21" s="51"/>
      <c r="Q21" s="50">
        <v>-3612640</v>
      </c>
      <c r="R21" s="51"/>
      <c r="S21" s="50">
        <v>-1326240</v>
      </c>
      <c r="T21" s="51"/>
      <c r="U21" s="50">
        <f>SUM(C21:S21)</f>
        <v>143362743</v>
      </c>
      <c r="V21" s="51"/>
    </row>
    <row r="22" spans="1:22" ht="22.5" customHeight="1">
      <c r="A22" s="42" t="s">
        <v>111</v>
      </c>
      <c r="C22" s="50">
        <v>0</v>
      </c>
      <c r="D22" s="51"/>
      <c r="E22" s="50">
        <v>0</v>
      </c>
      <c r="F22" s="51"/>
      <c r="G22" s="50">
        <v>0</v>
      </c>
      <c r="H22" s="51"/>
      <c r="I22" s="50">
        <v>0</v>
      </c>
      <c r="J22" s="51"/>
      <c r="K22" s="50">
        <v>0</v>
      </c>
      <c r="L22" s="51"/>
      <c r="M22" s="50">
        <f>PL!I29</f>
        <v>2241870</v>
      </c>
      <c r="N22" s="51"/>
      <c r="O22" s="50">
        <v>0</v>
      </c>
      <c r="P22" s="51"/>
      <c r="Q22" s="50">
        <v>0</v>
      </c>
      <c r="R22" s="51"/>
      <c r="S22" s="50">
        <v>0</v>
      </c>
      <c r="T22" s="51"/>
      <c r="U22" s="50">
        <f>SUM(C22:S22)</f>
        <v>2241870</v>
      </c>
      <c r="V22" s="51"/>
    </row>
    <row r="23" spans="1:22" ht="22.5" customHeight="1">
      <c r="A23" s="52" t="s">
        <v>104</v>
      </c>
      <c r="C23" s="53">
        <v>0</v>
      </c>
      <c r="D23" s="51"/>
      <c r="E23" s="53">
        <v>0</v>
      </c>
      <c r="F23" s="51"/>
      <c r="G23" s="53">
        <v>0</v>
      </c>
      <c r="H23" s="51"/>
      <c r="I23" s="53">
        <v>0</v>
      </c>
      <c r="J23" s="51"/>
      <c r="K23" s="53">
        <v>0</v>
      </c>
      <c r="L23" s="51"/>
      <c r="M23" s="53">
        <v>0</v>
      </c>
      <c r="N23" s="51"/>
      <c r="O23" s="53">
        <f>PL!I59</f>
        <v>-2594151</v>
      </c>
      <c r="P23" s="51"/>
      <c r="Q23" s="53">
        <f>PL!I48</f>
        <v>702277</v>
      </c>
      <c r="R23" s="51"/>
      <c r="S23" s="53">
        <f>PL!I49</f>
        <v>-2103007</v>
      </c>
      <c r="T23" s="51"/>
      <c r="U23" s="58">
        <f>SUM(C23:S23)</f>
        <v>-3994881</v>
      </c>
      <c r="V23" s="51"/>
    </row>
    <row r="24" spans="1:22" ht="22.5" customHeight="1">
      <c r="A24" s="52" t="s">
        <v>105</v>
      </c>
      <c r="C24" s="58">
        <f>SUM(C22:C23)</f>
        <v>0</v>
      </c>
      <c r="D24" s="50"/>
      <c r="E24" s="58">
        <f>SUM(E22:E23)</f>
        <v>0</v>
      </c>
      <c r="F24" s="50"/>
      <c r="G24" s="58">
        <f>SUM(G22:G23)</f>
        <v>0</v>
      </c>
      <c r="H24" s="50"/>
      <c r="I24" s="58">
        <f>SUM(I22:I23)</f>
        <v>0</v>
      </c>
      <c r="J24" s="50"/>
      <c r="K24" s="58">
        <f>SUM(K22:K23)</f>
        <v>0</v>
      </c>
      <c r="L24" s="50"/>
      <c r="M24" s="58">
        <f>SUM(M22:M23)</f>
        <v>2241870</v>
      </c>
      <c r="N24" s="51"/>
      <c r="O24" s="58">
        <f>SUM(O22:O23)</f>
        <v>-2594151</v>
      </c>
      <c r="P24" s="50"/>
      <c r="Q24" s="58">
        <f>SUM(Q22:Q23)</f>
        <v>702277</v>
      </c>
      <c r="R24" s="50"/>
      <c r="S24" s="58">
        <f>SUM(S22:S23)</f>
        <v>-2103007</v>
      </c>
      <c r="T24" s="50"/>
      <c r="U24" s="58">
        <f>SUM(U22:U23)</f>
        <v>-1753011</v>
      </c>
      <c r="V24" s="51"/>
    </row>
    <row r="25" spans="1:22" ht="22.5" customHeight="1" thickBot="1">
      <c r="A25" s="55" t="s">
        <v>249</v>
      </c>
      <c r="C25" s="56">
        <f>SUM(C21,C24:C24)</f>
        <v>22338356</v>
      </c>
      <c r="D25" s="50"/>
      <c r="E25" s="56">
        <f>SUM(E21,E24:E24)</f>
        <v>10698724</v>
      </c>
      <c r="F25" s="50"/>
      <c r="G25" s="56">
        <f>SUM(G21,G24:G24)</f>
        <v>-9146634</v>
      </c>
      <c r="H25" s="50"/>
      <c r="I25" s="56">
        <f>SUM(I21,I24:I24)</f>
        <v>2315148</v>
      </c>
      <c r="J25" s="50"/>
      <c r="K25" s="56">
        <f>SUM(K21,K24:K24)</f>
        <v>244500</v>
      </c>
      <c r="L25" s="50"/>
      <c r="M25" s="56">
        <f>SUM(M21,M24:M24)</f>
        <v>130071225</v>
      </c>
      <c r="N25" s="50"/>
      <c r="O25" s="56">
        <f>SUM(O21,O24:O24)</f>
        <v>-8571977</v>
      </c>
      <c r="P25" s="50"/>
      <c r="Q25" s="56">
        <f>SUM(Q21,Q24:Q24)</f>
        <v>-2910363</v>
      </c>
      <c r="R25" s="50"/>
      <c r="S25" s="56">
        <f>SUM(S21,S24:S24)</f>
        <v>-3429247</v>
      </c>
      <c r="T25" s="50"/>
      <c r="U25" s="56">
        <f>SUM(U21,U24:U24)</f>
        <v>141609732</v>
      </c>
    </row>
    <row r="26" spans="1:22" s="60" customFormat="1" ht="22.5" customHeight="1" thickTop="1">
      <c r="A26" s="59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2"/>
    </row>
    <row r="39" spans="8:8" ht="22.5" customHeight="1">
      <c r="H39" s="40">
        <v>38323</v>
      </c>
    </row>
    <row r="58" spans="4:12" ht="22.5" customHeight="1">
      <c r="D58" s="60"/>
      <c r="E58" s="60"/>
      <c r="F58" s="60"/>
      <c r="G58" s="60"/>
      <c r="H58" s="60"/>
      <c r="I58" s="60"/>
      <c r="J58" s="60"/>
      <c r="K58" s="60"/>
      <c r="L58" s="60"/>
    </row>
  </sheetData>
  <mergeCells count="3">
    <mergeCell ref="C6:U6"/>
    <mergeCell ref="I12:M12"/>
    <mergeCell ref="O8:S8"/>
  </mergeCells>
  <printOptions horizontalCentered="1"/>
  <pageMargins left="0.78740157480314965" right="0.19685039370078741" top="0.62992125984251968" bottom="0.19685039370078741" header="0.19685039370078741" footer="0.19685039370078741"/>
  <pageSetup paperSize="9" scale="72" firstPageNumber="8" orientation="landscape" useFirstPageNumber="1" r:id="rId1"/>
  <headerFooter>
    <oddFooter xml:space="preserve">&amp;R&amp;"Angsana New,Regular"&amp;18&amp;P          </oddFooter>
    <evenHeader>&amp;R&amp;"Arial,Italic"&amp;12For internal use only</evenHeader>
  </headerFooter>
  <ignoredErrors>
    <ignoredError sqref="S18:U18 S24:U24 C24:P24 C18:P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3BB28-4DF2-47AD-8C63-0115B33CD309}">
  <dimension ref="A1:N157"/>
  <sheetViews>
    <sheetView showGridLines="0" view="pageBreakPreview" zoomScale="91" zoomScaleNormal="70" zoomScaleSheetLayoutView="91" workbookViewId="0"/>
  </sheetViews>
  <sheetFormatPr defaultColWidth="10.5703125" defaultRowHeight="23.25"/>
  <cols>
    <col min="1" max="1" width="50.7109375" style="9" customWidth="1"/>
    <col min="2" max="2" width="5.7109375" style="10" customWidth="1"/>
    <col min="3" max="3" width="8.7109375" style="11" customWidth="1"/>
    <col min="4" max="4" width="1.7109375" style="10" customWidth="1"/>
    <col min="5" max="5" width="12.7109375" style="10" customWidth="1"/>
    <col min="6" max="6" width="1.7109375" style="10" customWidth="1"/>
    <col min="7" max="7" width="12.7109375" style="10" customWidth="1"/>
    <col min="8" max="8" width="1.7109375" style="10" customWidth="1"/>
    <col min="9" max="9" width="12.7109375" style="10" customWidth="1"/>
    <col min="10" max="10" width="1.7109375" style="10" customWidth="1"/>
    <col min="11" max="11" width="12.7109375" style="10" customWidth="1"/>
    <col min="12" max="12" width="1.7109375" style="10" customWidth="1"/>
    <col min="13" max="14" width="10.7109375" style="10" customWidth="1"/>
    <col min="15" max="16384" width="10.5703125" style="10"/>
  </cols>
  <sheetData>
    <row r="1" spans="1:14" s="5" customFormat="1">
      <c r="A1" s="1"/>
      <c r="B1" s="2"/>
      <c r="C1" s="3"/>
      <c r="D1" s="2"/>
      <c r="E1" s="2"/>
      <c r="F1" s="2"/>
      <c r="G1" s="2"/>
      <c r="H1" s="2"/>
      <c r="I1" s="2"/>
      <c r="J1" s="2"/>
      <c r="K1" s="4" t="s">
        <v>76</v>
      </c>
    </row>
    <row r="2" spans="1:14" s="5" customFormat="1">
      <c r="A2" s="1" t="s">
        <v>0</v>
      </c>
      <c r="B2" s="2"/>
      <c r="C2" s="3"/>
      <c r="D2" s="2"/>
      <c r="E2" s="2"/>
      <c r="F2" s="2"/>
      <c r="G2" s="2"/>
      <c r="H2" s="2"/>
      <c r="I2" s="2"/>
      <c r="J2" s="2"/>
      <c r="K2" s="2"/>
    </row>
    <row r="3" spans="1:14" s="5" customFormat="1">
      <c r="A3" s="6" t="s">
        <v>167</v>
      </c>
      <c r="B3" s="7"/>
      <c r="C3" s="3"/>
      <c r="D3" s="2"/>
      <c r="E3" s="2"/>
      <c r="F3" s="2"/>
      <c r="G3" s="2"/>
      <c r="H3" s="2"/>
      <c r="I3" s="2"/>
      <c r="J3" s="2"/>
      <c r="K3" s="2"/>
    </row>
    <row r="4" spans="1:14" s="5" customFormat="1">
      <c r="A4" s="1" t="s">
        <v>247</v>
      </c>
      <c r="B4" s="7"/>
      <c r="C4" s="3"/>
      <c r="D4" s="2"/>
      <c r="F4" s="2"/>
      <c r="G4" s="2"/>
      <c r="H4" s="2"/>
      <c r="I4" s="2"/>
      <c r="J4" s="2"/>
      <c r="K4" s="2"/>
    </row>
    <row r="5" spans="1:14" s="5" customFormat="1">
      <c r="B5" s="7"/>
      <c r="C5" s="3"/>
      <c r="D5" s="2"/>
      <c r="F5" s="2"/>
      <c r="G5" s="2"/>
      <c r="H5" s="2"/>
      <c r="I5" s="7"/>
      <c r="J5" s="2"/>
      <c r="K5" s="8" t="s">
        <v>1</v>
      </c>
    </row>
    <row r="6" spans="1:14">
      <c r="E6" s="12"/>
      <c r="F6" s="12" t="s">
        <v>2</v>
      </c>
      <c r="G6" s="12"/>
      <c r="H6" s="13"/>
      <c r="I6" s="12"/>
      <c r="J6" s="12" t="s">
        <v>3</v>
      </c>
      <c r="K6" s="12"/>
    </row>
    <row r="7" spans="1:14">
      <c r="C7" s="14" t="s">
        <v>4</v>
      </c>
      <c r="D7" s="15"/>
      <c r="E7" s="16">
        <v>2568</v>
      </c>
      <c r="F7" s="17"/>
      <c r="G7" s="16">
        <v>2567</v>
      </c>
      <c r="H7" s="18"/>
      <c r="I7" s="16">
        <v>2568</v>
      </c>
      <c r="J7" s="17"/>
      <c r="K7" s="16">
        <v>2567</v>
      </c>
    </row>
    <row r="8" spans="1:14">
      <c r="A8" s="19" t="s">
        <v>168</v>
      </c>
      <c r="B8" s="13"/>
      <c r="C8" s="3"/>
      <c r="E8" s="20"/>
      <c r="F8" s="20"/>
      <c r="G8" s="20"/>
      <c r="H8" s="21"/>
      <c r="I8" s="20"/>
      <c r="J8" s="20"/>
      <c r="K8" s="20"/>
    </row>
    <row r="9" spans="1:14">
      <c r="A9" s="9" t="s">
        <v>109</v>
      </c>
      <c r="C9" s="3"/>
      <c r="E9" s="5">
        <f>PL!E24</f>
        <v>4398524</v>
      </c>
      <c r="F9" s="20"/>
      <c r="G9" s="5">
        <f>PL!G24</f>
        <v>7364761</v>
      </c>
      <c r="H9" s="20"/>
      <c r="I9" s="5">
        <f>PL!I24</f>
        <v>2782739</v>
      </c>
      <c r="J9" s="20"/>
      <c r="K9" s="5">
        <f>PL!K24</f>
        <v>5413371</v>
      </c>
      <c r="L9" s="20"/>
      <c r="M9" s="20"/>
      <c r="N9" s="20"/>
    </row>
    <row r="10" spans="1:14">
      <c r="A10" s="9" t="s">
        <v>169</v>
      </c>
      <c r="C10" s="3"/>
      <c r="E10" s="20"/>
      <c r="F10" s="20"/>
      <c r="G10" s="20"/>
      <c r="H10" s="20"/>
      <c r="I10" s="20"/>
      <c r="J10" s="20"/>
      <c r="K10" s="20"/>
    </row>
    <row r="11" spans="1:14">
      <c r="A11" s="9" t="s">
        <v>170</v>
      </c>
      <c r="C11" s="3"/>
      <c r="E11" s="20"/>
      <c r="F11" s="20"/>
      <c r="G11" s="20"/>
      <c r="H11" s="20"/>
      <c r="I11" s="20"/>
      <c r="J11" s="20"/>
      <c r="K11" s="20"/>
    </row>
    <row r="12" spans="1:14">
      <c r="A12" s="22" t="s">
        <v>171</v>
      </c>
      <c r="C12" s="3"/>
      <c r="E12" s="20">
        <v>1958195</v>
      </c>
      <c r="F12" s="20"/>
      <c r="G12" s="20">
        <v>1944490</v>
      </c>
      <c r="H12" s="20"/>
      <c r="I12" s="20">
        <v>1305742</v>
      </c>
      <c r="J12" s="20"/>
      <c r="K12" s="20">
        <v>1278983</v>
      </c>
      <c r="L12" s="20"/>
      <c r="M12" s="20"/>
      <c r="N12" s="20"/>
    </row>
    <row r="13" spans="1:14">
      <c r="A13" s="22" t="s">
        <v>240</v>
      </c>
      <c r="C13" s="3"/>
      <c r="E13" s="20">
        <v>2860</v>
      </c>
      <c r="F13" s="20"/>
      <c r="G13" s="20">
        <v>-1434</v>
      </c>
      <c r="H13" s="20"/>
      <c r="I13" s="20">
        <v>0</v>
      </c>
      <c r="J13" s="20"/>
      <c r="K13" s="20">
        <v>0</v>
      </c>
      <c r="L13" s="20"/>
      <c r="M13" s="20"/>
      <c r="N13" s="20"/>
    </row>
    <row r="14" spans="1:14">
      <c r="A14" s="22" t="s">
        <v>241</v>
      </c>
      <c r="C14" s="3"/>
      <c r="E14" s="20">
        <v>134042</v>
      </c>
      <c r="F14" s="20"/>
      <c r="G14" s="20">
        <v>-725734</v>
      </c>
      <c r="H14" s="20"/>
      <c r="I14" s="20">
        <v>140045</v>
      </c>
      <c r="J14" s="20"/>
      <c r="K14" s="20">
        <v>-643694</v>
      </c>
      <c r="L14" s="20"/>
      <c r="M14" s="20"/>
      <c r="N14" s="20"/>
    </row>
    <row r="15" spans="1:14">
      <c r="A15" s="9" t="s">
        <v>172</v>
      </c>
      <c r="B15" s="5"/>
      <c r="C15" s="3"/>
      <c r="E15" s="20">
        <v>969114</v>
      </c>
      <c r="F15" s="20"/>
      <c r="G15" s="20">
        <v>1046780</v>
      </c>
      <c r="H15" s="20"/>
      <c r="I15" s="20">
        <v>966918</v>
      </c>
      <c r="J15" s="20"/>
      <c r="K15" s="20">
        <v>1048883</v>
      </c>
      <c r="L15" s="20"/>
      <c r="M15" s="20"/>
      <c r="N15" s="20"/>
    </row>
    <row r="16" spans="1:14" ht="25.9" customHeight="1">
      <c r="A16" s="9" t="s">
        <v>242</v>
      </c>
      <c r="C16" s="3"/>
      <c r="E16" s="20">
        <v>-72798</v>
      </c>
      <c r="F16" s="20"/>
      <c r="G16" s="20">
        <v>1114266</v>
      </c>
      <c r="H16" s="20"/>
      <c r="I16" s="20">
        <v>-64437</v>
      </c>
      <c r="J16" s="20"/>
      <c r="K16" s="20">
        <v>1389987</v>
      </c>
      <c r="L16" s="20"/>
      <c r="M16" s="20"/>
      <c r="N16" s="20"/>
    </row>
    <row r="17" spans="1:14">
      <c r="A17" s="9" t="s">
        <v>293</v>
      </c>
      <c r="C17" s="3">
        <v>5</v>
      </c>
      <c r="E17" s="20">
        <v>112803</v>
      </c>
      <c r="F17" s="20"/>
      <c r="G17" s="20">
        <v>123978</v>
      </c>
      <c r="H17" s="20"/>
      <c r="I17" s="20">
        <v>0</v>
      </c>
      <c r="J17" s="20"/>
      <c r="K17" s="20">
        <v>0</v>
      </c>
      <c r="L17" s="20"/>
      <c r="M17" s="20"/>
      <c r="N17" s="20"/>
    </row>
    <row r="18" spans="1:14">
      <c r="A18" s="9" t="s">
        <v>173</v>
      </c>
      <c r="C18" s="3"/>
      <c r="E18" s="20">
        <v>-1005</v>
      </c>
      <c r="F18" s="20"/>
      <c r="G18" s="20">
        <v>-7414</v>
      </c>
      <c r="H18" s="20"/>
      <c r="I18" s="20">
        <v>0</v>
      </c>
      <c r="J18" s="20"/>
      <c r="K18" s="20">
        <v>-6348</v>
      </c>
      <c r="L18" s="20"/>
      <c r="M18" s="20"/>
      <c r="N18" s="20"/>
    </row>
    <row r="19" spans="1:14">
      <c r="A19" s="22" t="s">
        <v>174</v>
      </c>
      <c r="C19" s="3"/>
      <c r="E19" s="21">
        <v>233</v>
      </c>
      <c r="F19" s="20"/>
      <c r="G19" s="21">
        <v>-1712</v>
      </c>
      <c r="H19" s="20"/>
      <c r="I19" s="20">
        <v>233</v>
      </c>
      <c r="J19" s="20"/>
      <c r="K19" s="20">
        <v>0</v>
      </c>
      <c r="L19" s="20"/>
      <c r="M19" s="20"/>
      <c r="N19" s="20"/>
    </row>
    <row r="20" spans="1:14">
      <c r="A20" s="22" t="s">
        <v>260</v>
      </c>
      <c r="C20" s="3"/>
      <c r="E20" s="21">
        <v>72</v>
      </c>
      <c r="F20" s="20"/>
      <c r="G20" s="21">
        <v>0</v>
      </c>
      <c r="H20" s="20"/>
      <c r="I20" s="20">
        <v>72</v>
      </c>
      <c r="J20" s="20">
        <v>0</v>
      </c>
      <c r="K20" s="20">
        <v>0</v>
      </c>
      <c r="L20" s="20"/>
      <c r="M20" s="20"/>
      <c r="N20" s="20"/>
    </row>
    <row r="21" spans="1:14">
      <c r="A21" s="22" t="s">
        <v>230</v>
      </c>
      <c r="C21" s="3">
        <v>8</v>
      </c>
      <c r="E21" s="21">
        <v>-173698</v>
      </c>
      <c r="F21" s="20"/>
      <c r="G21" s="21">
        <v>-231560</v>
      </c>
      <c r="H21" s="20"/>
      <c r="I21" s="21">
        <v>-173698</v>
      </c>
      <c r="J21" s="20"/>
      <c r="K21" s="20">
        <v>0</v>
      </c>
      <c r="L21" s="20"/>
      <c r="M21" s="20"/>
      <c r="N21" s="20"/>
    </row>
    <row r="22" spans="1:14">
      <c r="A22" s="9" t="s">
        <v>175</v>
      </c>
      <c r="C22" s="3"/>
      <c r="E22" s="20">
        <v>0</v>
      </c>
      <c r="F22" s="20"/>
      <c r="G22" s="21">
        <v>7</v>
      </c>
      <c r="H22" s="20"/>
      <c r="I22" s="20">
        <v>0</v>
      </c>
      <c r="J22" s="20"/>
      <c r="K22" s="20">
        <v>0</v>
      </c>
      <c r="L22" s="20"/>
      <c r="M22" s="20"/>
      <c r="N22" s="20"/>
    </row>
    <row r="23" spans="1:14">
      <c r="A23" s="9" t="s">
        <v>266</v>
      </c>
      <c r="C23" s="3"/>
      <c r="E23" s="20">
        <v>-466</v>
      </c>
      <c r="F23" s="20"/>
      <c r="G23" s="20">
        <v>-31309</v>
      </c>
      <c r="H23" s="20"/>
      <c r="I23" s="20">
        <v>-466</v>
      </c>
      <c r="J23" s="20"/>
      <c r="K23" s="20">
        <v>-31309</v>
      </c>
      <c r="L23" s="20"/>
      <c r="M23" s="20"/>
      <c r="N23" s="20"/>
    </row>
    <row r="24" spans="1:14">
      <c r="A24" s="9" t="s">
        <v>176</v>
      </c>
      <c r="B24" s="5"/>
      <c r="C24" s="3"/>
      <c r="E24" s="20">
        <v>19533</v>
      </c>
      <c r="F24" s="20"/>
      <c r="G24" s="20">
        <v>27451</v>
      </c>
      <c r="H24" s="20"/>
      <c r="I24" s="20">
        <v>19533</v>
      </c>
      <c r="J24" s="20"/>
      <c r="K24" s="20">
        <v>27451</v>
      </c>
      <c r="L24" s="20"/>
      <c r="M24" s="20"/>
      <c r="N24" s="20"/>
    </row>
    <row r="25" spans="1:14">
      <c r="A25" s="9" t="s">
        <v>223</v>
      </c>
      <c r="B25" s="5"/>
      <c r="C25" s="3"/>
      <c r="E25" s="20">
        <v>18371</v>
      </c>
      <c r="F25" s="20"/>
      <c r="G25" s="20">
        <v>21376</v>
      </c>
      <c r="H25" s="20"/>
      <c r="I25" s="20">
        <v>24520</v>
      </c>
      <c r="J25" s="20"/>
      <c r="K25" s="20">
        <v>8731</v>
      </c>
      <c r="L25" s="20"/>
      <c r="M25" s="20"/>
      <c r="N25" s="20"/>
    </row>
    <row r="26" spans="1:14">
      <c r="A26" s="9" t="s">
        <v>265</v>
      </c>
      <c r="B26" s="5"/>
      <c r="C26" s="3"/>
      <c r="F26" s="20"/>
      <c r="G26" s="20"/>
      <c r="H26" s="20"/>
      <c r="I26" s="20"/>
      <c r="J26" s="20"/>
      <c r="K26" s="20"/>
    </row>
    <row r="27" spans="1:14">
      <c r="A27" s="9" t="s">
        <v>177</v>
      </c>
      <c r="B27" s="5"/>
      <c r="C27" s="3"/>
      <c r="E27" s="20">
        <v>-210073</v>
      </c>
      <c r="F27" s="20"/>
      <c r="G27" s="20">
        <v>125727</v>
      </c>
      <c r="H27" s="20"/>
      <c r="I27" s="20">
        <v>-211331</v>
      </c>
      <c r="J27" s="20"/>
      <c r="K27" s="20">
        <v>115616</v>
      </c>
    </row>
    <row r="28" spans="1:14">
      <c r="A28" s="9" t="s">
        <v>178</v>
      </c>
      <c r="B28" s="5"/>
      <c r="C28" s="3"/>
      <c r="E28" s="23">
        <v>-7294</v>
      </c>
      <c r="F28" s="20"/>
      <c r="G28" s="23">
        <v>-5528</v>
      </c>
      <c r="H28" s="20"/>
      <c r="I28" s="24">
        <v>-210698</v>
      </c>
      <c r="J28" s="20"/>
      <c r="K28" s="24">
        <v>-268464</v>
      </c>
    </row>
    <row r="29" spans="1:14">
      <c r="A29" s="9" t="s">
        <v>179</v>
      </c>
      <c r="C29" s="3"/>
      <c r="E29" s="20"/>
      <c r="F29" s="20"/>
      <c r="G29" s="20"/>
      <c r="H29" s="20"/>
      <c r="I29" s="20"/>
      <c r="J29" s="20"/>
      <c r="K29" s="20"/>
    </row>
    <row r="30" spans="1:14">
      <c r="A30" s="9" t="s">
        <v>180</v>
      </c>
      <c r="C30" s="3"/>
      <c r="E30" s="20">
        <f>SUM(E9:E29)</f>
        <v>7148413</v>
      </c>
      <c r="F30" s="20"/>
      <c r="G30" s="20">
        <f>SUM(G9:G29)</f>
        <v>10764145</v>
      </c>
      <c r="H30" s="20"/>
      <c r="I30" s="20">
        <f>SUM(I9:I29)</f>
        <v>4579172</v>
      </c>
      <c r="J30" s="20"/>
      <c r="K30" s="20">
        <f>SUM(K9:K29)</f>
        <v>8333207</v>
      </c>
      <c r="L30" s="20"/>
      <c r="M30" s="20"/>
      <c r="N30" s="20"/>
    </row>
    <row r="31" spans="1:14">
      <c r="A31" s="9" t="s">
        <v>181</v>
      </c>
      <c r="C31" s="3"/>
      <c r="E31" s="20"/>
      <c r="F31" s="20"/>
      <c r="G31" s="20"/>
      <c r="H31" s="20"/>
      <c r="I31" s="20"/>
      <c r="J31" s="20"/>
      <c r="K31" s="20"/>
    </row>
    <row r="32" spans="1:14">
      <c r="A32" s="9" t="s">
        <v>182</v>
      </c>
      <c r="C32" s="3"/>
      <c r="E32" s="20">
        <v>1179170</v>
      </c>
      <c r="F32" s="20"/>
      <c r="G32" s="20">
        <v>557673</v>
      </c>
      <c r="H32" s="20"/>
      <c r="I32" s="20">
        <v>1267543</v>
      </c>
      <c r="J32" s="20"/>
      <c r="K32" s="20">
        <v>-599182</v>
      </c>
      <c r="L32" s="20"/>
      <c r="M32" s="20"/>
      <c r="N32" s="20"/>
    </row>
    <row r="33" spans="1:14">
      <c r="A33" s="9" t="s">
        <v>261</v>
      </c>
      <c r="C33" s="3"/>
      <c r="E33" s="20">
        <v>822617</v>
      </c>
      <c r="F33" s="20"/>
      <c r="G33" s="20">
        <v>639802</v>
      </c>
      <c r="H33" s="20"/>
      <c r="I33" s="20">
        <v>750088</v>
      </c>
      <c r="J33" s="20"/>
      <c r="K33" s="20">
        <v>440041</v>
      </c>
      <c r="L33" s="20"/>
      <c r="M33" s="20"/>
      <c r="N33" s="20"/>
    </row>
    <row r="34" spans="1:14">
      <c r="A34" s="9" t="s">
        <v>183</v>
      </c>
      <c r="C34" s="3"/>
      <c r="E34" s="20">
        <v>23243</v>
      </c>
      <c r="F34" s="20"/>
      <c r="G34" s="20">
        <v>-1036187</v>
      </c>
      <c r="H34" s="20"/>
      <c r="I34" s="20">
        <v>23243</v>
      </c>
      <c r="J34" s="20"/>
      <c r="K34" s="20">
        <v>-1036187</v>
      </c>
      <c r="L34" s="20"/>
      <c r="M34" s="20"/>
      <c r="N34" s="20"/>
    </row>
    <row r="35" spans="1:14">
      <c r="A35" s="9" t="s">
        <v>184</v>
      </c>
      <c r="C35" s="3"/>
      <c r="E35" s="20">
        <v>-3022286</v>
      </c>
      <c r="F35" s="20"/>
      <c r="G35" s="20">
        <v>1393300</v>
      </c>
      <c r="H35" s="20"/>
      <c r="I35" s="20">
        <v>-2645467</v>
      </c>
      <c r="J35" s="20"/>
      <c r="K35" s="20">
        <v>2104669</v>
      </c>
      <c r="L35" s="20"/>
      <c r="M35" s="20"/>
      <c r="N35" s="20"/>
    </row>
    <row r="36" spans="1:14">
      <c r="A36" s="9" t="s">
        <v>185</v>
      </c>
      <c r="C36" s="3"/>
      <c r="E36" s="20">
        <v>42517</v>
      </c>
      <c r="F36" s="20"/>
      <c r="G36" s="20">
        <v>799732</v>
      </c>
      <c r="H36" s="20"/>
      <c r="I36" s="20">
        <v>0</v>
      </c>
      <c r="J36" s="20"/>
      <c r="K36" s="20">
        <v>846474</v>
      </c>
      <c r="L36" s="20"/>
      <c r="M36" s="20"/>
      <c r="N36" s="20"/>
    </row>
    <row r="37" spans="1:14">
      <c r="A37" s="22" t="s">
        <v>186</v>
      </c>
      <c r="C37" s="3"/>
      <c r="E37" s="20">
        <v>-21876</v>
      </c>
      <c r="F37" s="20"/>
      <c r="G37" s="20">
        <v>-29005</v>
      </c>
      <c r="H37" s="20"/>
      <c r="I37" s="20">
        <v>-21707</v>
      </c>
      <c r="J37" s="20"/>
      <c r="K37" s="20">
        <v>-25241</v>
      </c>
      <c r="L37" s="20"/>
      <c r="M37" s="20"/>
      <c r="N37" s="20"/>
    </row>
    <row r="38" spans="1:14">
      <c r="A38" s="9" t="s">
        <v>187</v>
      </c>
      <c r="C38" s="3"/>
      <c r="E38" s="20"/>
      <c r="F38" s="20"/>
      <c r="G38" s="20"/>
      <c r="H38" s="20"/>
      <c r="I38" s="20"/>
      <c r="J38" s="20"/>
      <c r="K38" s="20"/>
    </row>
    <row r="39" spans="1:14">
      <c r="A39" s="22" t="s">
        <v>188</v>
      </c>
      <c r="B39" s="5"/>
      <c r="C39" s="3"/>
      <c r="E39" s="20">
        <v>-6183696</v>
      </c>
      <c r="F39" s="20"/>
      <c r="G39" s="20">
        <v>-4141176</v>
      </c>
      <c r="H39" s="20"/>
      <c r="I39" s="20">
        <v>-6327257</v>
      </c>
      <c r="J39" s="20"/>
      <c r="K39" s="20">
        <v>-3997374</v>
      </c>
      <c r="L39" s="20"/>
      <c r="M39" s="20"/>
      <c r="N39" s="20"/>
    </row>
    <row r="40" spans="1:14">
      <c r="A40" s="22" t="s">
        <v>262</v>
      </c>
      <c r="B40" s="5"/>
      <c r="C40" s="3"/>
      <c r="E40" s="20">
        <v>-946038</v>
      </c>
      <c r="F40" s="20"/>
      <c r="G40" s="20">
        <v>-1181732</v>
      </c>
      <c r="H40" s="20"/>
      <c r="I40" s="20">
        <v>-610994</v>
      </c>
      <c r="J40" s="20"/>
      <c r="K40" s="20">
        <v>-408250</v>
      </c>
      <c r="L40" s="20"/>
      <c r="M40" s="20"/>
      <c r="N40" s="20"/>
    </row>
    <row r="41" spans="1:14">
      <c r="A41" s="9" t="s">
        <v>189</v>
      </c>
      <c r="C41" s="3"/>
      <c r="E41" s="20">
        <v>-1564712</v>
      </c>
      <c r="F41" s="20"/>
      <c r="G41" s="20">
        <v>-55328</v>
      </c>
      <c r="H41" s="20"/>
      <c r="I41" s="20">
        <v>-1564284</v>
      </c>
      <c r="J41" s="20"/>
      <c r="K41" s="20">
        <v>-55556</v>
      </c>
      <c r="L41" s="20"/>
      <c r="M41" s="20"/>
      <c r="N41" s="20"/>
    </row>
    <row r="42" spans="1:14">
      <c r="A42" s="22" t="s">
        <v>190</v>
      </c>
      <c r="B42" s="5"/>
      <c r="C42" s="3"/>
      <c r="E42" s="23">
        <v>-49437</v>
      </c>
      <c r="F42" s="20"/>
      <c r="G42" s="23">
        <v>61515</v>
      </c>
      <c r="H42" s="20"/>
      <c r="I42" s="23">
        <v>-53030</v>
      </c>
      <c r="J42" s="20"/>
      <c r="K42" s="23">
        <v>54202</v>
      </c>
    </row>
    <row r="43" spans="1:14">
      <c r="A43" s="22" t="s">
        <v>290</v>
      </c>
      <c r="B43" s="5"/>
      <c r="C43" s="3"/>
      <c r="E43" s="20">
        <f>SUM(E30:E42)</f>
        <v>-2572085</v>
      </c>
      <c r="F43" s="20"/>
      <c r="G43" s="20">
        <f>SUM(G30:G42)</f>
        <v>7772739</v>
      </c>
      <c r="H43" s="20"/>
      <c r="I43" s="20">
        <f>SUM(I30:I42)</f>
        <v>-4602693</v>
      </c>
      <c r="J43" s="20"/>
      <c r="K43" s="20">
        <f>SUM(K30:K42)</f>
        <v>5656803</v>
      </c>
      <c r="L43" s="20"/>
      <c r="M43" s="20"/>
      <c r="N43" s="20"/>
    </row>
    <row r="44" spans="1:14">
      <c r="A44" s="22" t="s">
        <v>191</v>
      </c>
      <c r="C44" s="3"/>
      <c r="E44" s="23">
        <v>-69469</v>
      </c>
      <c r="F44" s="20"/>
      <c r="G44" s="23">
        <v>-100350</v>
      </c>
      <c r="H44" s="20"/>
      <c r="I44" s="23">
        <v>-23226</v>
      </c>
      <c r="J44" s="20"/>
      <c r="K44" s="23">
        <v>-61061</v>
      </c>
      <c r="L44" s="20"/>
      <c r="M44" s="20"/>
      <c r="N44" s="20"/>
    </row>
    <row r="45" spans="1:14">
      <c r="A45" s="6" t="s">
        <v>263</v>
      </c>
      <c r="B45" s="25"/>
      <c r="C45" s="3"/>
      <c r="E45" s="23">
        <f>SUM(E43:E44)</f>
        <v>-2641554</v>
      </c>
      <c r="F45" s="20"/>
      <c r="G45" s="23">
        <f>SUM(G43:G44)</f>
        <v>7672389</v>
      </c>
      <c r="H45" s="20"/>
      <c r="I45" s="23">
        <f>SUM(I43:I44)</f>
        <v>-4625919</v>
      </c>
      <c r="J45" s="20"/>
      <c r="K45" s="23">
        <f>SUM(K43:K44)</f>
        <v>5595742</v>
      </c>
      <c r="L45" s="20"/>
      <c r="M45" s="20"/>
      <c r="N45" s="20"/>
    </row>
    <row r="46" spans="1:14">
      <c r="A46" s="6"/>
      <c r="B46" s="25"/>
      <c r="C46" s="3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6" t="s">
        <v>38</v>
      </c>
      <c r="B47" s="25"/>
      <c r="C47" s="3"/>
      <c r="F47" s="27"/>
    </row>
    <row r="48" spans="1:14" s="5" customFormat="1">
      <c r="A48" s="1"/>
      <c r="B48" s="7"/>
      <c r="C48" s="3"/>
      <c r="D48" s="2"/>
      <c r="E48" s="2"/>
      <c r="F48" s="2"/>
      <c r="G48" s="2"/>
      <c r="H48" s="2"/>
      <c r="I48" s="2"/>
      <c r="J48" s="2"/>
      <c r="K48" s="4" t="s">
        <v>76</v>
      </c>
    </row>
    <row r="49" spans="1:14" s="5" customFormat="1">
      <c r="A49" s="1" t="s">
        <v>0</v>
      </c>
      <c r="B49" s="7"/>
      <c r="C49" s="3"/>
      <c r="D49" s="2"/>
      <c r="E49" s="2"/>
      <c r="F49" s="2"/>
      <c r="G49" s="2"/>
      <c r="H49" s="2"/>
      <c r="I49" s="2"/>
      <c r="J49" s="2"/>
      <c r="K49" s="2"/>
    </row>
    <row r="50" spans="1:14" s="5" customFormat="1">
      <c r="A50" s="6" t="s">
        <v>192</v>
      </c>
      <c r="B50" s="2"/>
      <c r="C50" s="3"/>
      <c r="D50" s="2"/>
      <c r="E50" s="2"/>
      <c r="F50" s="2"/>
      <c r="G50" s="2"/>
      <c r="H50" s="2"/>
      <c r="I50" s="2"/>
      <c r="J50" s="2"/>
      <c r="K50" s="2"/>
    </row>
    <row r="51" spans="1:14" s="5" customFormat="1">
      <c r="A51" s="1" t="s">
        <v>247</v>
      </c>
      <c r="B51" s="7"/>
      <c r="C51" s="3"/>
      <c r="D51" s="2"/>
      <c r="E51" s="2"/>
      <c r="F51" s="2"/>
      <c r="G51" s="2"/>
      <c r="H51" s="2"/>
      <c r="I51" s="2"/>
      <c r="J51" s="2"/>
      <c r="K51" s="2"/>
    </row>
    <row r="52" spans="1:14" s="5" customFormat="1">
      <c r="B52" s="7"/>
      <c r="C52" s="3"/>
      <c r="D52" s="2"/>
      <c r="E52" s="2"/>
      <c r="F52" s="2"/>
      <c r="G52" s="2"/>
      <c r="H52" s="2"/>
      <c r="I52" s="7"/>
      <c r="J52" s="2"/>
      <c r="K52" s="8" t="s">
        <v>1</v>
      </c>
    </row>
    <row r="53" spans="1:14">
      <c r="E53" s="12"/>
      <c r="F53" s="12" t="s">
        <v>2</v>
      </c>
      <c r="G53" s="12"/>
      <c r="H53" s="13"/>
      <c r="I53" s="12"/>
      <c r="J53" s="12" t="s">
        <v>3</v>
      </c>
      <c r="K53" s="12"/>
    </row>
    <row r="54" spans="1:14">
      <c r="C54" s="14" t="s">
        <v>4</v>
      </c>
      <c r="D54" s="15"/>
      <c r="E54" s="16">
        <v>2568</v>
      </c>
      <c r="F54" s="17"/>
      <c r="G54" s="16">
        <v>2567</v>
      </c>
      <c r="H54" s="18"/>
      <c r="I54" s="16">
        <v>2568</v>
      </c>
      <c r="J54" s="17"/>
      <c r="K54" s="16">
        <v>2567</v>
      </c>
    </row>
    <row r="55" spans="1:14">
      <c r="A55" s="19" t="s">
        <v>193</v>
      </c>
      <c r="B55" s="13"/>
      <c r="C55" s="3"/>
      <c r="E55" s="28"/>
      <c r="F55" s="28"/>
      <c r="G55" s="28"/>
      <c r="H55" s="21"/>
      <c r="I55" s="28"/>
      <c r="J55" s="28"/>
      <c r="K55" s="28"/>
    </row>
    <row r="56" spans="1:14">
      <c r="A56" s="9" t="s">
        <v>194</v>
      </c>
      <c r="C56" s="3"/>
      <c r="E56" s="20">
        <v>0</v>
      </c>
      <c r="F56" s="20"/>
      <c r="G56" s="20">
        <v>6348</v>
      </c>
      <c r="H56" s="20"/>
      <c r="I56" s="20">
        <v>0</v>
      </c>
      <c r="J56" s="20"/>
      <c r="K56" s="20">
        <v>6348</v>
      </c>
      <c r="L56" s="20"/>
      <c r="M56" s="20"/>
      <c r="N56" s="20"/>
    </row>
    <row r="57" spans="1:14">
      <c r="A57" s="9" t="s">
        <v>268</v>
      </c>
      <c r="C57" s="3"/>
      <c r="E57" s="20">
        <v>-7464748</v>
      </c>
      <c r="F57" s="20"/>
      <c r="G57" s="20">
        <v>2924783</v>
      </c>
      <c r="H57" s="20"/>
      <c r="I57" s="20">
        <v>-7464748</v>
      </c>
      <c r="J57" s="20"/>
      <c r="K57" s="20">
        <v>2924783</v>
      </c>
      <c r="L57" s="20"/>
      <c r="M57" s="20"/>
      <c r="N57" s="20"/>
    </row>
    <row r="58" spans="1:14">
      <c r="A58" s="9" t="s">
        <v>195</v>
      </c>
      <c r="C58" s="3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>
      <c r="A59" s="9" t="s">
        <v>196</v>
      </c>
      <c r="C59" s="3"/>
      <c r="E59" s="20">
        <v>-3410</v>
      </c>
      <c r="F59" s="20"/>
      <c r="G59" s="20">
        <v>-10256</v>
      </c>
      <c r="H59" s="20"/>
      <c r="I59" s="20">
        <v>0</v>
      </c>
      <c r="J59" s="20"/>
      <c r="K59" s="20">
        <v>0</v>
      </c>
      <c r="L59" s="20"/>
      <c r="M59" s="20"/>
      <c r="N59" s="20"/>
    </row>
    <row r="60" spans="1:14">
      <c r="A60" s="9" t="s">
        <v>197</v>
      </c>
      <c r="C60" s="3">
        <v>2</v>
      </c>
      <c r="E60" s="20">
        <v>0</v>
      </c>
      <c r="F60" s="20"/>
      <c r="G60" s="20">
        <v>0</v>
      </c>
      <c r="H60" s="20"/>
      <c r="I60" s="20">
        <v>0</v>
      </c>
      <c r="J60" s="20"/>
      <c r="K60" s="20">
        <v>700000</v>
      </c>
      <c r="L60" s="20"/>
      <c r="M60" s="20"/>
      <c r="N60" s="20"/>
    </row>
    <row r="61" spans="1:14">
      <c r="A61" s="9" t="s">
        <v>243</v>
      </c>
      <c r="C61" s="3">
        <v>2</v>
      </c>
      <c r="E61" s="20">
        <v>0</v>
      </c>
      <c r="F61" s="20"/>
      <c r="G61" s="20">
        <v>0</v>
      </c>
      <c r="H61" s="20"/>
      <c r="I61" s="20">
        <v>-433846</v>
      </c>
      <c r="J61" s="20"/>
      <c r="K61" s="20">
        <v>0</v>
      </c>
      <c r="L61" s="20"/>
      <c r="M61" s="20"/>
      <c r="N61" s="20"/>
    </row>
    <row r="62" spans="1:14">
      <c r="A62" s="9" t="s">
        <v>198</v>
      </c>
      <c r="C62" s="3"/>
      <c r="E62" s="20">
        <v>11158</v>
      </c>
      <c r="F62" s="20"/>
      <c r="G62" s="20">
        <v>12331</v>
      </c>
      <c r="H62" s="20"/>
      <c r="I62" s="20">
        <v>10751</v>
      </c>
      <c r="J62" s="20"/>
      <c r="K62" s="20">
        <v>11903</v>
      </c>
      <c r="L62" s="20"/>
      <c r="M62" s="20"/>
      <c r="N62" s="20"/>
    </row>
    <row r="63" spans="1:14">
      <c r="A63" s="9" t="s">
        <v>199</v>
      </c>
      <c r="C63" s="3"/>
      <c r="E63" s="20">
        <v>-1848138</v>
      </c>
      <c r="F63" s="20"/>
      <c r="G63" s="20">
        <v>-4248627</v>
      </c>
      <c r="H63" s="20"/>
      <c r="I63" s="20">
        <v>-1541802</v>
      </c>
      <c r="J63" s="20"/>
      <c r="K63" s="20">
        <v>-4018837</v>
      </c>
      <c r="L63" s="20"/>
      <c r="M63" s="20"/>
      <c r="N63" s="20"/>
    </row>
    <row r="64" spans="1:14">
      <c r="A64" s="9" t="s">
        <v>200</v>
      </c>
      <c r="C64" s="3"/>
      <c r="E64" s="20">
        <v>-88712</v>
      </c>
      <c r="F64" s="20"/>
      <c r="G64" s="20">
        <v>-47944</v>
      </c>
      <c r="H64" s="20"/>
      <c r="I64" s="20">
        <v>-71951</v>
      </c>
      <c r="J64" s="20"/>
      <c r="K64" s="20">
        <v>-47014</v>
      </c>
      <c r="L64" s="20"/>
      <c r="M64" s="20"/>
      <c r="N64" s="20"/>
    </row>
    <row r="65" spans="1:14">
      <c r="A65" s="9" t="s">
        <v>201</v>
      </c>
      <c r="C65" s="3"/>
      <c r="E65" s="20">
        <v>0</v>
      </c>
      <c r="F65" s="20"/>
      <c r="G65" s="20">
        <v>-51</v>
      </c>
      <c r="H65" s="20"/>
      <c r="I65" s="20">
        <v>0</v>
      </c>
      <c r="J65" s="20"/>
      <c r="K65" s="20">
        <v>-51</v>
      </c>
      <c r="L65" s="20"/>
      <c r="M65" s="20"/>
      <c r="N65" s="20"/>
    </row>
    <row r="66" spans="1:14">
      <c r="A66" s="9" t="s">
        <v>269</v>
      </c>
      <c r="C66" s="3">
        <v>13</v>
      </c>
      <c r="E66" s="20">
        <v>12240632</v>
      </c>
      <c r="F66" s="20"/>
      <c r="G66" s="20">
        <v>0</v>
      </c>
      <c r="H66" s="20"/>
      <c r="I66" s="20">
        <v>12240632</v>
      </c>
      <c r="J66" s="20"/>
      <c r="K66" s="20">
        <v>0</v>
      </c>
      <c r="L66" s="20"/>
      <c r="M66" s="20"/>
      <c r="N66" s="20"/>
    </row>
    <row r="67" spans="1:14">
      <c r="A67" s="19" t="s">
        <v>264</v>
      </c>
      <c r="C67" s="3"/>
      <c r="E67" s="29">
        <f>SUM(E56:E66)</f>
        <v>2846782</v>
      </c>
      <c r="F67" s="20"/>
      <c r="G67" s="29">
        <f>SUM(G56:G66)</f>
        <v>-1363416</v>
      </c>
      <c r="H67" s="20"/>
      <c r="I67" s="29">
        <f>SUM(I56:I66)</f>
        <v>2739036</v>
      </c>
      <c r="J67" s="20"/>
      <c r="K67" s="29">
        <f>SUM(K56:K66)</f>
        <v>-422868</v>
      </c>
      <c r="L67" s="20"/>
      <c r="M67" s="20"/>
      <c r="N67" s="20"/>
    </row>
    <row r="68" spans="1:14">
      <c r="A68" s="19" t="s">
        <v>202</v>
      </c>
      <c r="B68" s="13"/>
      <c r="E68" s="20"/>
      <c r="F68" s="20"/>
      <c r="G68" s="20"/>
      <c r="H68" s="20"/>
      <c r="I68" s="20"/>
      <c r="J68" s="20"/>
      <c r="K68" s="20"/>
    </row>
    <row r="69" spans="1:14">
      <c r="A69" s="26" t="s">
        <v>203</v>
      </c>
      <c r="B69" s="25"/>
      <c r="C69" s="3"/>
      <c r="E69" s="20">
        <v>-1030978</v>
      </c>
      <c r="F69" s="20"/>
      <c r="G69" s="20">
        <v>-1175689</v>
      </c>
      <c r="H69" s="20"/>
      <c r="I69" s="20">
        <v>-1125877</v>
      </c>
      <c r="J69" s="20"/>
      <c r="K69" s="20">
        <v>-1502509</v>
      </c>
      <c r="L69" s="20"/>
      <c r="M69" s="20"/>
      <c r="N69" s="20"/>
    </row>
    <row r="70" spans="1:14">
      <c r="A70" s="26" t="s">
        <v>204</v>
      </c>
      <c r="B70" s="25"/>
      <c r="C70" s="3"/>
      <c r="E70" s="20">
        <v>4263381</v>
      </c>
      <c r="F70" s="20"/>
      <c r="G70" s="20">
        <v>2188169</v>
      </c>
      <c r="H70" s="20"/>
      <c r="I70" s="20">
        <v>0</v>
      </c>
      <c r="J70" s="20"/>
      <c r="K70" s="20">
        <v>0</v>
      </c>
      <c r="L70" s="20"/>
      <c r="M70" s="20"/>
      <c r="N70" s="20"/>
    </row>
    <row r="71" spans="1:14">
      <c r="A71" s="26" t="s">
        <v>205</v>
      </c>
      <c r="B71" s="25"/>
      <c r="C71" s="3"/>
      <c r="E71" s="20">
        <v>-4542929</v>
      </c>
      <c r="F71" s="20"/>
      <c r="G71" s="20">
        <v>-1878200</v>
      </c>
      <c r="H71" s="20"/>
      <c r="I71" s="20">
        <v>0</v>
      </c>
      <c r="J71" s="20"/>
      <c r="K71" s="20">
        <v>0</v>
      </c>
      <c r="L71" s="20"/>
      <c r="M71" s="20"/>
      <c r="N71" s="20"/>
    </row>
    <row r="72" spans="1:14">
      <c r="A72" s="22" t="s">
        <v>224</v>
      </c>
      <c r="B72" s="25"/>
      <c r="C72" s="3">
        <v>2</v>
      </c>
      <c r="E72" s="20">
        <v>0</v>
      </c>
      <c r="F72" s="20"/>
      <c r="G72" s="20">
        <v>0</v>
      </c>
      <c r="H72" s="20"/>
      <c r="I72" s="20">
        <v>645471</v>
      </c>
      <c r="J72" s="20"/>
      <c r="K72" s="20">
        <v>1594807</v>
      </c>
      <c r="L72" s="20"/>
      <c r="M72" s="20"/>
      <c r="N72" s="20"/>
    </row>
    <row r="73" spans="1:14">
      <c r="A73" s="22" t="s">
        <v>206</v>
      </c>
      <c r="C73" s="3">
        <v>7</v>
      </c>
      <c r="E73" s="20">
        <v>9063</v>
      </c>
      <c r="F73" s="20"/>
      <c r="G73" s="20">
        <v>7016403</v>
      </c>
      <c r="H73" s="20"/>
      <c r="I73" s="20">
        <v>0</v>
      </c>
      <c r="J73" s="20"/>
      <c r="K73" s="20">
        <v>7000000</v>
      </c>
      <c r="L73" s="20"/>
      <c r="M73" s="20"/>
      <c r="N73" s="20"/>
    </row>
    <row r="74" spans="1:14">
      <c r="A74" s="22" t="s">
        <v>207</v>
      </c>
      <c r="C74" s="3">
        <v>7</v>
      </c>
      <c r="E74" s="20">
        <v>-372480</v>
      </c>
      <c r="F74" s="20"/>
      <c r="G74" s="20">
        <v>-438993</v>
      </c>
      <c r="H74" s="20"/>
      <c r="I74" s="20">
        <v>-350000</v>
      </c>
      <c r="J74" s="20"/>
      <c r="K74" s="20">
        <v>-350000</v>
      </c>
      <c r="L74" s="20"/>
      <c r="M74" s="20"/>
      <c r="N74" s="20"/>
    </row>
    <row r="75" spans="1:14">
      <c r="A75" s="22" t="s">
        <v>208</v>
      </c>
      <c r="C75" s="3"/>
      <c r="E75" s="20">
        <v>0</v>
      </c>
      <c r="F75" s="20"/>
      <c r="G75" s="20">
        <v>-12500</v>
      </c>
      <c r="H75" s="20"/>
      <c r="I75" s="20">
        <v>0</v>
      </c>
      <c r="J75" s="20"/>
      <c r="K75" s="20">
        <v>0</v>
      </c>
      <c r="L75" s="20"/>
      <c r="M75" s="20"/>
      <c r="N75" s="20"/>
    </row>
    <row r="76" spans="1:14">
      <c r="A76" s="22" t="s">
        <v>209</v>
      </c>
      <c r="C76" s="3">
        <v>2</v>
      </c>
      <c r="E76" s="20">
        <v>0</v>
      </c>
      <c r="F76" s="20"/>
      <c r="G76" s="20">
        <v>0</v>
      </c>
      <c r="H76" s="20"/>
      <c r="I76" s="20">
        <v>0</v>
      </c>
      <c r="J76" s="20"/>
      <c r="K76" s="20">
        <v>-656134</v>
      </c>
      <c r="L76" s="20"/>
      <c r="M76" s="20"/>
      <c r="N76" s="20"/>
    </row>
    <row r="77" spans="1:14">
      <c r="A77" s="22" t="s">
        <v>210</v>
      </c>
      <c r="C77" s="3"/>
      <c r="E77" s="20">
        <v>0</v>
      </c>
      <c r="F77" s="20"/>
      <c r="G77" s="20">
        <v>-4125</v>
      </c>
      <c r="H77" s="20"/>
      <c r="I77" s="20">
        <v>0</v>
      </c>
      <c r="J77" s="20"/>
      <c r="K77" s="20">
        <v>-4125</v>
      </c>
      <c r="L77" s="20"/>
      <c r="M77" s="20"/>
      <c r="N77" s="20"/>
    </row>
    <row r="78" spans="1:14">
      <c r="A78" s="22" t="s">
        <v>231</v>
      </c>
      <c r="C78" s="3">
        <v>8</v>
      </c>
      <c r="E78" s="20">
        <v>-996120</v>
      </c>
      <c r="F78" s="20"/>
      <c r="G78" s="20">
        <v>-7657412</v>
      </c>
      <c r="H78" s="20"/>
      <c r="I78" s="20">
        <v>-996120</v>
      </c>
      <c r="J78" s="20"/>
      <c r="K78" s="20">
        <v>-7000000</v>
      </c>
      <c r="L78" s="20"/>
      <c r="M78" s="20"/>
      <c r="N78" s="20"/>
    </row>
    <row r="79" spans="1:14">
      <c r="A79" s="9" t="s">
        <v>211</v>
      </c>
      <c r="C79" s="3"/>
      <c r="E79" s="20">
        <v>-258897</v>
      </c>
      <c r="F79" s="20"/>
      <c r="G79" s="20">
        <v>-171960</v>
      </c>
      <c r="H79" s="20"/>
      <c r="I79" s="20">
        <v>-246110</v>
      </c>
      <c r="J79" s="20"/>
      <c r="K79" s="20">
        <v>-148792</v>
      </c>
      <c r="L79" s="20"/>
      <c r="M79" s="20"/>
      <c r="N79" s="20"/>
    </row>
    <row r="80" spans="1:14">
      <c r="A80" s="19" t="s">
        <v>212</v>
      </c>
      <c r="C80" s="3"/>
      <c r="E80" s="29">
        <f>SUM(E69:E79)</f>
        <v>-2928960</v>
      </c>
      <c r="F80" s="20"/>
      <c r="G80" s="29">
        <f>SUM(G69:G79)</f>
        <v>-2134307</v>
      </c>
      <c r="H80" s="20"/>
      <c r="I80" s="29">
        <f>SUM(I69:I79)</f>
        <v>-2072636</v>
      </c>
      <c r="J80" s="20"/>
      <c r="K80" s="29">
        <f>SUM(K69:K79)</f>
        <v>-1066753</v>
      </c>
      <c r="L80" s="20"/>
      <c r="M80" s="20"/>
      <c r="N80" s="20"/>
    </row>
    <row r="81" spans="1:14">
      <c r="A81" s="19"/>
      <c r="C81" s="3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>
      <c r="A82" s="26" t="s">
        <v>38</v>
      </c>
      <c r="B82" s="25"/>
      <c r="C82" s="3"/>
      <c r="E82" s="27"/>
      <c r="F82" s="27"/>
      <c r="G82" s="27"/>
    </row>
    <row r="83" spans="1:14" s="5" customFormat="1">
      <c r="A83" s="1"/>
      <c r="B83" s="7"/>
      <c r="C83" s="3"/>
      <c r="D83" s="2"/>
      <c r="E83" s="2"/>
      <c r="F83" s="2"/>
      <c r="G83" s="2"/>
      <c r="H83" s="2"/>
      <c r="I83" s="2"/>
      <c r="J83" s="2"/>
      <c r="K83" s="4" t="s">
        <v>76</v>
      </c>
    </row>
    <row r="84" spans="1:14" s="5" customFormat="1">
      <c r="A84" s="1" t="s">
        <v>0</v>
      </c>
      <c r="B84" s="7"/>
      <c r="C84" s="3"/>
      <c r="D84" s="2"/>
      <c r="E84" s="2"/>
      <c r="F84" s="2"/>
      <c r="G84" s="2"/>
      <c r="H84" s="2"/>
      <c r="I84" s="2"/>
      <c r="J84" s="2"/>
      <c r="K84" s="2"/>
    </row>
    <row r="85" spans="1:14" s="5" customFormat="1">
      <c r="A85" s="6" t="s">
        <v>192</v>
      </c>
      <c r="B85" s="2"/>
      <c r="C85" s="3"/>
      <c r="D85" s="2"/>
      <c r="E85" s="2"/>
      <c r="F85" s="2"/>
      <c r="G85" s="2"/>
      <c r="H85" s="2"/>
      <c r="I85" s="2"/>
      <c r="J85" s="2"/>
      <c r="K85" s="2"/>
    </row>
    <row r="86" spans="1:14" s="5" customFormat="1">
      <c r="A86" s="1" t="s">
        <v>247</v>
      </c>
      <c r="B86" s="7"/>
      <c r="C86" s="3"/>
      <c r="D86" s="2"/>
      <c r="E86" s="2"/>
      <c r="F86" s="2"/>
      <c r="G86" s="2"/>
      <c r="H86" s="2"/>
      <c r="I86" s="2"/>
      <c r="J86" s="2"/>
      <c r="K86" s="2"/>
    </row>
    <row r="87" spans="1:14" s="5" customFormat="1">
      <c r="B87" s="7"/>
      <c r="C87" s="3"/>
      <c r="D87" s="2"/>
      <c r="E87" s="2"/>
      <c r="F87" s="2"/>
      <c r="G87" s="2"/>
      <c r="H87" s="2"/>
      <c r="I87" s="7"/>
      <c r="J87" s="2"/>
      <c r="K87" s="8" t="s">
        <v>1</v>
      </c>
    </row>
    <row r="88" spans="1:14">
      <c r="E88" s="12"/>
      <c r="F88" s="12" t="s">
        <v>2</v>
      </c>
      <c r="G88" s="12"/>
      <c r="H88" s="13"/>
      <c r="I88" s="12"/>
      <c r="J88" s="12" t="s">
        <v>3</v>
      </c>
      <c r="K88" s="12"/>
    </row>
    <row r="89" spans="1:14">
      <c r="D89" s="15"/>
      <c r="E89" s="16">
        <v>2568</v>
      </c>
      <c r="F89" s="17"/>
      <c r="G89" s="16">
        <v>2567</v>
      </c>
      <c r="H89" s="18"/>
      <c r="I89" s="16">
        <v>2568</v>
      </c>
      <c r="J89" s="17"/>
      <c r="K89" s="16">
        <v>2567</v>
      </c>
    </row>
    <row r="90" spans="1:14">
      <c r="A90" s="19" t="s">
        <v>267</v>
      </c>
      <c r="C90" s="3"/>
      <c r="E90" s="20">
        <f>SUM(E45,E67,E80)</f>
        <v>-2723732</v>
      </c>
      <c r="F90" s="20"/>
      <c r="G90" s="20">
        <f>SUM(G45,G67,G80)</f>
        <v>4174666</v>
      </c>
      <c r="H90" s="20"/>
      <c r="I90" s="20">
        <f>SUM(I45,I67,I80)</f>
        <v>-3959519</v>
      </c>
      <c r="J90" s="20"/>
      <c r="K90" s="20">
        <f>SUM(K45,K67,K80)</f>
        <v>4106121</v>
      </c>
      <c r="L90" s="20"/>
      <c r="M90" s="20"/>
      <c r="N90" s="20"/>
    </row>
    <row r="91" spans="1:14">
      <c r="A91" s="22" t="s">
        <v>213</v>
      </c>
      <c r="C91" s="3"/>
      <c r="E91" s="20">
        <v>29042414</v>
      </c>
      <c r="F91" s="20"/>
      <c r="G91" s="20">
        <v>28431621</v>
      </c>
      <c r="H91" s="20"/>
      <c r="I91" s="20">
        <v>25571834</v>
      </c>
      <c r="J91" s="20"/>
      <c r="K91" s="20">
        <v>23736907</v>
      </c>
      <c r="L91" s="20"/>
      <c r="M91" s="20"/>
      <c r="N91" s="20"/>
    </row>
    <row r="92" spans="1:14">
      <c r="A92" s="22" t="s">
        <v>214</v>
      </c>
      <c r="B92" s="5"/>
      <c r="C92" s="3"/>
      <c r="E92" s="23">
        <v>131220</v>
      </c>
      <c r="F92" s="20"/>
      <c r="G92" s="23">
        <v>781397</v>
      </c>
      <c r="H92" s="20"/>
      <c r="I92" s="23">
        <v>125826</v>
      </c>
      <c r="J92" s="20"/>
      <c r="K92" s="23">
        <v>677161</v>
      </c>
      <c r="L92" s="20"/>
      <c r="M92" s="20"/>
      <c r="N92" s="20"/>
    </row>
    <row r="93" spans="1:14" ht="24" thickBot="1">
      <c r="A93" s="1" t="s">
        <v>215</v>
      </c>
      <c r="B93" s="25"/>
      <c r="C93" s="3"/>
      <c r="E93" s="30">
        <f>SUM(E90:E92)</f>
        <v>26449902</v>
      </c>
      <c r="F93" s="20"/>
      <c r="G93" s="30">
        <f>SUM(G90:G92)</f>
        <v>33387684</v>
      </c>
      <c r="H93" s="20"/>
      <c r="I93" s="30">
        <f>SUM(I90:I92)</f>
        <v>21738141</v>
      </c>
      <c r="J93" s="20"/>
      <c r="K93" s="30">
        <f>SUM(K90:K92)</f>
        <v>28520189</v>
      </c>
      <c r="L93" s="20"/>
      <c r="M93" s="20"/>
      <c r="N93" s="20"/>
    </row>
    <row r="94" spans="1:14" s="34" customFormat="1" ht="24" thickTop="1">
      <c r="A94" s="31"/>
      <c r="B94" s="32"/>
      <c r="C94" s="33"/>
      <c r="E94" s="20"/>
      <c r="F94" s="35"/>
      <c r="G94" s="35"/>
      <c r="H94" s="35"/>
      <c r="I94" s="20"/>
      <c r="J94" s="35"/>
      <c r="K94" s="35"/>
      <c r="L94" s="35"/>
      <c r="M94" s="35"/>
      <c r="N94" s="35"/>
    </row>
    <row r="95" spans="1:14">
      <c r="A95" s="1" t="s">
        <v>216</v>
      </c>
      <c r="C95" s="3"/>
      <c r="D95" s="2"/>
      <c r="E95" s="20"/>
      <c r="F95" s="20"/>
      <c r="G95" s="20"/>
      <c r="H95" s="20"/>
      <c r="I95" s="20"/>
      <c r="J95" s="20"/>
      <c r="K95" s="20"/>
    </row>
    <row r="96" spans="1:14">
      <c r="A96" s="9" t="s">
        <v>217</v>
      </c>
      <c r="C96" s="3"/>
      <c r="D96" s="2"/>
      <c r="E96" s="20">
        <v>197772</v>
      </c>
      <c r="F96" s="20"/>
      <c r="G96" s="20">
        <v>617684</v>
      </c>
      <c r="H96" s="20"/>
      <c r="I96" s="20">
        <v>100982</v>
      </c>
      <c r="J96" s="20"/>
      <c r="K96" s="20">
        <v>452034</v>
      </c>
      <c r="L96" s="20"/>
      <c r="M96" s="20"/>
      <c r="N96" s="20"/>
    </row>
    <row r="97" spans="1:14">
      <c r="A97" s="9" t="s">
        <v>218</v>
      </c>
      <c r="C97" s="3"/>
      <c r="D97" s="2"/>
      <c r="E97" s="20">
        <v>6953</v>
      </c>
      <c r="F97" s="20"/>
      <c r="G97" s="20">
        <v>3303</v>
      </c>
      <c r="H97" s="20"/>
      <c r="I97" s="20">
        <v>6953</v>
      </c>
      <c r="J97" s="20"/>
      <c r="K97" s="20">
        <v>2953</v>
      </c>
      <c r="L97" s="20"/>
      <c r="M97" s="20"/>
      <c r="N97" s="20"/>
    </row>
    <row r="98" spans="1:14">
      <c r="A98" s="9" t="s">
        <v>219</v>
      </c>
      <c r="C98" s="3"/>
      <c r="D98" s="2"/>
      <c r="E98" s="20">
        <v>28544</v>
      </c>
      <c r="F98" s="20"/>
      <c r="G98" s="20">
        <v>45349</v>
      </c>
      <c r="H98" s="20"/>
      <c r="I98" s="20">
        <v>49121</v>
      </c>
      <c r="J98" s="20"/>
      <c r="K98" s="20">
        <v>42949</v>
      </c>
      <c r="L98" s="20"/>
      <c r="M98" s="20"/>
      <c r="N98" s="20"/>
    </row>
    <row r="99" spans="1:14">
      <c r="C99" s="3"/>
      <c r="D99" s="2"/>
      <c r="E99" s="2"/>
      <c r="F99" s="2"/>
      <c r="G99" s="2"/>
      <c r="H99" s="2"/>
      <c r="I99" s="2"/>
      <c r="J99" s="2"/>
      <c r="K99" s="2"/>
    </row>
    <row r="100" spans="1:14">
      <c r="A100" s="26" t="s">
        <v>38</v>
      </c>
      <c r="B100" s="25"/>
      <c r="C100" s="3"/>
      <c r="E100" s="27"/>
      <c r="F100" s="27"/>
      <c r="G100" s="27"/>
    </row>
    <row r="101" spans="1:14">
      <c r="G101" s="140"/>
      <c r="H101" s="140"/>
      <c r="I101" s="140"/>
    </row>
    <row r="105" spans="1:14">
      <c r="L105" s="10">
        <v>0</v>
      </c>
    </row>
    <row r="106" spans="1:14" s="9" customFormat="1">
      <c r="B106" s="10"/>
      <c r="C106" s="11"/>
      <c r="D106" s="10"/>
      <c r="E106" s="10"/>
      <c r="F106" s="10"/>
      <c r="G106" s="36"/>
      <c r="H106" s="10"/>
      <c r="I106" s="36"/>
      <c r="J106" s="10"/>
      <c r="K106" s="10"/>
      <c r="L106" s="10"/>
      <c r="M106" s="10"/>
      <c r="N106" s="10"/>
    </row>
    <row r="107" spans="1:14" s="9" customFormat="1">
      <c r="B107" s="10"/>
      <c r="C107" s="11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s="9" customFormat="1">
      <c r="B108" s="10"/>
      <c r="C108" s="11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s="9" customFormat="1">
      <c r="B109" s="10"/>
      <c r="C109" s="11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s="9" customFormat="1">
      <c r="B110" s="10"/>
      <c r="C110" s="11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s="9" customFormat="1">
      <c r="B111" s="10"/>
      <c r="C111" s="11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s="9" customFormat="1">
      <c r="B112" s="10"/>
      <c r="C112" s="11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9" customFormat="1">
      <c r="B113" s="10"/>
      <c r="C113" s="11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9" customFormat="1">
      <c r="B114" s="10"/>
      <c r="C114" s="11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9" customFormat="1">
      <c r="B115" s="10"/>
      <c r="C115" s="11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2:14" s="9" customFormat="1">
      <c r="B116" s="10"/>
      <c r="C116" s="11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9" customFormat="1">
      <c r="B117" s="10"/>
      <c r="C117" s="11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9" customFormat="1">
      <c r="B118" s="10"/>
      <c r="C118" s="11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9" customFormat="1">
      <c r="B119" s="10"/>
      <c r="C119" s="11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9" customFormat="1">
      <c r="B120" s="10"/>
      <c r="C120" s="11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s="9" customFormat="1">
      <c r="B121" s="10"/>
      <c r="C121" s="11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9" customFormat="1">
      <c r="B122" s="10"/>
      <c r="C122" s="11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9" customFormat="1">
      <c r="B123" s="10"/>
      <c r="C123" s="11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9" customFormat="1">
      <c r="B124" s="10"/>
      <c r="C124" s="11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9" customFormat="1">
      <c r="B125" s="10"/>
      <c r="C125" s="11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9" customFormat="1">
      <c r="B126" s="10"/>
      <c r="C126" s="11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9" customFormat="1">
      <c r="B127" s="10"/>
      <c r="C127" s="11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9" customFormat="1">
      <c r="B128" s="10"/>
      <c r="C128" s="11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2:14" s="9" customFormat="1">
      <c r="B129" s="10"/>
      <c r="C129" s="11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9" customFormat="1">
      <c r="B130" s="10"/>
      <c r="C130" s="11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2:14" s="9" customFormat="1">
      <c r="B131" s="10"/>
      <c r="C131" s="11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2:14" s="9" customFormat="1">
      <c r="B132" s="10"/>
      <c r="C132" s="11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2:14" s="9" customFormat="1">
      <c r="B133" s="10"/>
      <c r="C133" s="11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2:14" s="9" customFormat="1">
      <c r="B134" s="10"/>
      <c r="C134" s="11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2:14" s="9" customFormat="1">
      <c r="B135" s="10"/>
      <c r="C135" s="11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2:14" s="9" customFormat="1">
      <c r="B136" s="10"/>
      <c r="C136" s="11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2:14" s="9" customFormat="1">
      <c r="B137" s="10"/>
      <c r="C137" s="11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2:14" s="9" customFormat="1">
      <c r="B138" s="10"/>
      <c r="C138" s="11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2:14" s="9" customFormat="1">
      <c r="B139" s="10"/>
      <c r="C139" s="11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2:14" s="9" customFormat="1">
      <c r="B140" s="10"/>
      <c r="C140" s="11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2:14" s="9" customFormat="1">
      <c r="B141" s="10"/>
      <c r="C141" s="11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2:14" s="9" customFormat="1">
      <c r="B142" s="10"/>
      <c r="C142" s="11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2:14" s="9" customFormat="1">
      <c r="B143" s="10"/>
      <c r="C143" s="11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2:14" s="9" customFormat="1">
      <c r="B144" s="10"/>
      <c r="C144" s="11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2:14" s="9" customFormat="1">
      <c r="B145" s="10"/>
      <c r="C145" s="11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2:14" s="9" customFormat="1">
      <c r="B146" s="10"/>
      <c r="C146" s="11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2:14" s="9" customFormat="1">
      <c r="B147" s="10"/>
      <c r="C147" s="11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2:14" s="9" customFormat="1">
      <c r="B148" s="10"/>
      <c r="C148" s="11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2:14" s="9" customFormat="1">
      <c r="B149" s="10"/>
      <c r="C149" s="11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2:14" s="9" customFormat="1">
      <c r="B150" s="10"/>
      <c r="C150" s="11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2:14" s="9" customFormat="1">
      <c r="B151" s="10"/>
      <c r="C151" s="11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2:14" s="9" customFormat="1">
      <c r="B152" s="10"/>
      <c r="C152" s="11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2:14" s="9" customFormat="1">
      <c r="B153" s="10"/>
      <c r="C153" s="11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2:14" s="9" customFormat="1">
      <c r="B154" s="10"/>
      <c r="C154" s="11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2:14" s="9" customFormat="1">
      <c r="B155" s="10"/>
      <c r="C155" s="11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2:14" s="9" customFormat="1">
      <c r="B156" s="10"/>
      <c r="C156" s="11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2:14" s="9" customFormat="1">
      <c r="B157" s="10"/>
      <c r="C157" s="11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</sheetData>
  <mergeCells count="1">
    <mergeCell ref="G101:I101"/>
  </mergeCells>
  <printOptions horizontalCentered="1"/>
  <pageMargins left="0.78740157480314965" right="0.19685039370078741" top="0.62992125984251968" bottom="0.19685039370078741" header="0.19685039370078741" footer="0.19685039370078741"/>
  <pageSetup paperSize="9" scale="72" firstPageNumber="9" fitToHeight="7" orientation="portrait" useFirstPageNumber="1" r:id="rId1"/>
  <headerFooter>
    <oddFooter xml:space="preserve">&amp;R&amp;"Angsana New,Regular"&amp;18&amp;P          </oddFooter>
    <evenHeader>&amp;R&amp;"Arial,Italic"&amp;12For internal use only</evenHeader>
  </headerFooter>
  <rowBreaks count="2" manualBreakCount="2">
    <brk id="47" max="16383" man="1"/>
    <brk id="82" max="16383" man="1"/>
  </rowBreaks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46587-5169-4D4E-9E75-6572685A6ED3}">
  <dimension ref="A1:P10"/>
  <sheetViews>
    <sheetView workbookViewId="0"/>
  </sheetViews>
  <sheetFormatPr defaultRowHeight="12.75"/>
  <cols>
    <col min="1" max="1" width="11.28515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</cols>
  <sheetData>
    <row r="1" spans="1:16">
      <c r="A1">
        <v>1745203812198</v>
      </c>
      <c r="B1" t="s">
        <v>270</v>
      </c>
      <c r="C1" t="s">
        <v>271</v>
      </c>
      <c r="D1">
        <v>9</v>
      </c>
      <c r="E1">
        <v>1745214657488</v>
      </c>
      <c r="F1" t="s">
        <v>285</v>
      </c>
      <c r="G1" t="s">
        <v>286</v>
      </c>
      <c r="H1">
        <v>4</v>
      </c>
      <c r="I1">
        <v>1745303458186</v>
      </c>
      <c r="J1" t="s">
        <v>288</v>
      </c>
      <c r="K1" t="s">
        <v>289</v>
      </c>
      <c r="L1">
        <v>0</v>
      </c>
      <c r="M1">
        <v>1745736416855</v>
      </c>
      <c r="N1" t="s">
        <v>291</v>
      </c>
      <c r="O1" t="s">
        <v>292</v>
      </c>
      <c r="P1">
        <v>0</v>
      </c>
    </row>
    <row r="2" spans="1:16">
      <c r="A2">
        <v>1745203812607</v>
      </c>
      <c r="B2" t="s">
        <v>272</v>
      </c>
      <c r="C2" t="s">
        <v>273</v>
      </c>
      <c r="D2" t="s">
        <v>274</v>
      </c>
      <c r="E2">
        <v>1745214666228</v>
      </c>
      <c r="F2" t="s">
        <v>287</v>
      </c>
      <c r="G2" t="s">
        <v>273</v>
      </c>
      <c r="H2" t="s">
        <v>283</v>
      </c>
    </row>
    <row r="3" spans="1:16">
      <c r="A3">
        <v>1745203812622</v>
      </c>
      <c r="B3" t="s">
        <v>272</v>
      </c>
      <c r="C3" t="s">
        <v>275</v>
      </c>
      <c r="D3" t="s">
        <v>276</v>
      </c>
      <c r="E3">
        <v>1745214666260</v>
      </c>
      <c r="F3" t="s">
        <v>287</v>
      </c>
      <c r="G3" t="s">
        <v>277</v>
      </c>
      <c r="H3" t="s">
        <v>284</v>
      </c>
    </row>
    <row r="4" spans="1:16">
      <c r="A4">
        <v>1745203812622</v>
      </c>
      <c r="B4" t="s">
        <v>272</v>
      </c>
      <c r="C4" t="s">
        <v>277</v>
      </c>
      <c r="D4" t="s">
        <v>278</v>
      </c>
      <c r="E4">
        <v>1745303183344</v>
      </c>
      <c r="F4" t="s">
        <v>287</v>
      </c>
      <c r="G4" t="s">
        <v>277</v>
      </c>
      <c r="H4" t="s">
        <v>278</v>
      </c>
    </row>
    <row r="5" spans="1:16">
      <c r="A5">
        <v>1745203812622</v>
      </c>
      <c r="B5" t="s">
        <v>272</v>
      </c>
      <c r="C5" t="s">
        <v>279</v>
      </c>
      <c r="D5" t="s">
        <v>280</v>
      </c>
      <c r="E5">
        <v>1745303183423</v>
      </c>
      <c r="F5" t="s">
        <v>287</v>
      </c>
      <c r="G5" t="s">
        <v>277</v>
      </c>
      <c r="H5" t="s">
        <v>284</v>
      </c>
    </row>
    <row r="6" spans="1:16">
      <c r="A6">
        <v>1745203812622</v>
      </c>
      <c r="B6" t="s">
        <v>272</v>
      </c>
      <c r="C6" t="s">
        <v>281</v>
      </c>
      <c r="D6" t="s">
        <v>282</v>
      </c>
    </row>
    <row r="7" spans="1:16">
      <c r="A7">
        <v>1745203812748</v>
      </c>
      <c r="B7" t="s">
        <v>272</v>
      </c>
      <c r="C7" t="s">
        <v>273</v>
      </c>
      <c r="D7" t="s">
        <v>283</v>
      </c>
    </row>
    <row r="8" spans="1:16">
      <c r="A8">
        <v>1745203812748</v>
      </c>
      <c r="B8" t="s">
        <v>272</v>
      </c>
      <c r="C8" t="s">
        <v>277</v>
      </c>
      <c r="D8" t="s">
        <v>284</v>
      </c>
    </row>
    <row r="9" spans="1:16">
      <c r="A9">
        <v>1745303110114</v>
      </c>
      <c r="B9" t="s">
        <v>287</v>
      </c>
      <c r="C9" t="s">
        <v>277</v>
      </c>
      <c r="D9" t="s">
        <v>278</v>
      </c>
    </row>
    <row r="10" spans="1:16">
      <c r="A10">
        <v>1745303110144</v>
      </c>
      <c r="B10" t="s">
        <v>287</v>
      </c>
      <c r="C10" t="s">
        <v>277</v>
      </c>
      <c r="D10" t="s">
        <v>284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6E47A-4A85-439F-A9E0-CEA0470FA9D7}">
  <dimension ref="A1:P1"/>
  <sheetViews>
    <sheetView workbookViewId="0"/>
  </sheetViews>
  <sheetFormatPr defaultRowHeight="12.75"/>
  <cols>
    <col min="1" max="1" width="11.140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</cols>
  <sheetData>
    <row r="1" spans="1:16">
      <c r="A1">
        <v>1745203812360</v>
      </c>
      <c r="B1" t="s">
        <v>270</v>
      </c>
      <c r="C1" t="s">
        <v>271</v>
      </c>
      <c r="D1">
        <v>0</v>
      </c>
      <c r="E1">
        <v>1745214658181</v>
      </c>
      <c r="F1" t="s">
        <v>285</v>
      </c>
      <c r="G1" t="s">
        <v>286</v>
      </c>
      <c r="H1">
        <v>0</v>
      </c>
      <c r="I1">
        <v>1745303458275</v>
      </c>
      <c r="J1" t="s">
        <v>288</v>
      </c>
      <c r="K1" t="s">
        <v>289</v>
      </c>
      <c r="L1">
        <v>0</v>
      </c>
      <c r="M1">
        <v>1745736417510</v>
      </c>
      <c r="N1" t="s">
        <v>291</v>
      </c>
      <c r="O1" t="s">
        <v>292</v>
      </c>
      <c r="P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0FE5-EED3-4D45-A773-1945DF9B81FA}">
  <dimension ref="A1:P1"/>
  <sheetViews>
    <sheetView workbookViewId="0"/>
  </sheetViews>
  <sheetFormatPr defaultRowHeight="12.75"/>
  <cols>
    <col min="1" max="1" width="11.140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</cols>
  <sheetData>
    <row r="1" spans="1:16">
      <c r="A1">
        <v>1745203812487</v>
      </c>
      <c r="B1" t="s">
        <v>270</v>
      </c>
      <c r="C1" t="s">
        <v>271</v>
      </c>
      <c r="D1">
        <v>0</v>
      </c>
      <c r="E1">
        <v>1745214658766</v>
      </c>
      <c r="F1" t="s">
        <v>285</v>
      </c>
      <c r="G1" t="s">
        <v>286</v>
      </c>
      <c r="H1">
        <v>0</v>
      </c>
      <c r="I1">
        <v>1745303458330</v>
      </c>
      <c r="J1" t="s">
        <v>288</v>
      </c>
      <c r="K1" t="s">
        <v>289</v>
      </c>
      <c r="L1">
        <v>0</v>
      </c>
      <c r="M1">
        <v>1745736417526</v>
      </c>
      <c r="N1" t="s">
        <v>291</v>
      </c>
      <c r="O1" t="s">
        <v>292</v>
      </c>
      <c r="P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5D2B1-82C6-4CB6-8227-AA3BC198C19E}">
  <dimension ref="A1:P1"/>
  <sheetViews>
    <sheetView workbookViewId="0"/>
  </sheetViews>
  <sheetFormatPr defaultRowHeight="12.75"/>
  <cols>
    <col min="1" max="1" width="11.140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</cols>
  <sheetData>
    <row r="1" spans="1:16">
      <c r="A1">
        <v>1745203812591</v>
      </c>
      <c r="B1" t="s">
        <v>270</v>
      </c>
      <c r="C1" t="s">
        <v>271</v>
      </c>
      <c r="D1">
        <v>0</v>
      </c>
      <c r="E1">
        <v>1745214659397</v>
      </c>
      <c r="F1" t="s">
        <v>285</v>
      </c>
      <c r="G1" t="s">
        <v>286</v>
      </c>
      <c r="H1">
        <v>0</v>
      </c>
      <c r="I1">
        <v>1745303458386</v>
      </c>
      <c r="J1" t="s">
        <v>288</v>
      </c>
      <c r="K1" t="s">
        <v>289</v>
      </c>
      <c r="L1">
        <v>0</v>
      </c>
      <c r="M1">
        <v>1745736417536</v>
      </c>
      <c r="N1" t="s">
        <v>291</v>
      </c>
      <c r="O1" t="s">
        <v>292</v>
      </c>
      <c r="P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datasnipper xmlns="http://datasnipperlegacy" workbookId="89904e05-a92b-4ac1-bc46-c9f7da56825c" dataSnipperSheetDeleted="false" guid="0b2facc3-e8e7-4a44-b12f-13dd92498831" revision="2">
  <settings xmlns="" guid="755eef7f-feb8-4d27-a630-36b6b1f93ace">
    <setting type="boolean" value="True" name="embed-documents" guid="d6599f0b-52fc-4e7d-b18a-737c08d96fd7"/>
  </settings>
</datasnipper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04ce29-a9cc-4b3b-a68d-888bbcef01b4" xsi:nil="true"/>
    <lcf76f155ced4ddcb4097134ff3c332f xmlns="deec6bc4-7c9f-46dd-8cdd-5718fd15ee8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96C6DB586ADF40B2C022DE24C94B4E" ma:contentTypeVersion="17" ma:contentTypeDescription="Create a new document." ma:contentTypeScope="" ma:versionID="7682a36590e4b93c506da964606d5c2e">
  <xsd:schema xmlns:xsd="http://www.w3.org/2001/XMLSchema" xmlns:xs="http://www.w3.org/2001/XMLSchema" xmlns:p="http://schemas.microsoft.com/office/2006/metadata/properties" xmlns:ns2="deec6bc4-7c9f-46dd-8cdd-5718fd15ee8e" xmlns:ns3="cd04ce29-a9cc-4b3b-a68d-888bbcef01b4" targetNamespace="http://schemas.microsoft.com/office/2006/metadata/properties" ma:root="true" ma:fieldsID="1a525b7fd18b6ea1f81ed485e4ad6a1d" ns2:_="" ns3:_="">
    <xsd:import namespace="deec6bc4-7c9f-46dd-8cdd-5718fd15ee8e"/>
    <xsd:import namespace="cd04ce29-a9cc-4b3b-a68d-888bbcef01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c6bc4-7c9f-46dd-8cdd-5718fd15ee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4ce29-a9cc-4b3b-a68d-888bbcef01b4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b384cd6-bc1b-4e62-b33f-cd000c813e08}" ma:internalName="TaxCatchAll" ma:showField="CatchAllData" ma:web="cd04ce29-a9cc-4b3b-a68d-888bbcef01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datasnipper xmlns="http://datasnipper" xmlMigrated="true" guid="7648162c-b5a7-4848-be6e-04f3229e8e8f" revision="3"/>
</file>

<file path=customXml/itemProps1.xml><?xml version="1.0" encoding="utf-8"?>
<ds:datastoreItem xmlns:ds="http://schemas.openxmlformats.org/officeDocument/2006/customXml" ds:itemID="{9BD6B7B3-972D-4389-88CE-1060B7F4589D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6A8665F8-7882-47B7-BBC2-7BF862E1A8D9}">
  <ds:schemaRefs>
    <ds:schemaRef ds:uri="http://purl.org/dc/elements/1.1/"/>
    <ds:schemaRef ds:uri="http://purl.org/dc/dcmitype/"/>
    <ds:schemaRef ds:uri="http://schemas.microsoft.com/office/2006/documentManagement/types"/>
    <ds:schemaRef ds:uri="cd04ce29-a9cc-4b3b-a68d-888bbcef01b4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deec6bc4-7c9f-46dd-8cdd-5718fd15ee8e"/>
  </ds:schemaRefs>
</ds:datastoreItem>
</file>

<file path=customXml/itemProps3.xml><?xml version="1.0" encoding="utf-8"?>
<ds:datastoreItem xmlns:ds="http://schemas.openxmlformats.org/officeDocument/2006/customXml" ds:itemID="{3F197304-694A-4182-89A2-1ACFC533C37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5A02041-40D1-48AF-82DA-B49D410279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c6bc4-7c9f-46dd-8cdd-5718fd15ee8e"/>
    <ds:schemaRef ds:uri="cd04ce29-a9cc-4b3b-a68d-888bbcef01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C4FCB2B-43F7-4715-9D58-D72B0B2248FD}">
  <ds:schemaRefs>
    <ds:schemaRef ds:uri="http://datasnipper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Consolidated</vt:lpstr>
      <vt:lpstr>The Company</vt:lpstr>
      <vt:lpstr>CF</vt:lpstr>
      <vt:lpstr>BS!Print_Area</vt:lpstr>
      <vt:lpstr>CF!Print_Area</vt:lpstr>
      <vt:lpstr>Consolidated!Print_Area</vt:lpstr>
      <vt:lpstr>PL!Print_Area</vt:lpstr>
      <vt:lpstr>'The Company'!Print_Area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Jarinthorn Lertthitikonwong</cp:lastModifiedBy>
  <cp:revision/>
  <cp:lastPrinted>2025-04-28T01:35:14Z</cp:lastPrinted>
  <dcterms:created xsi:type="dcterms:W3CDTF">2011-03-08T09:02:15Z</dcterms:created>
  <dcterms:modified xsi:type="dcterms:W3CDTF">2025-05-08T09:04:31Z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0x010100DD96C6DB586ADF40B2C022DE24C94B4E</vt:lpwstr>
  </property>
  <property fmtid="{D5CDD505-2E9C-101B-9397-08002B2CF9AE}" pid="3" name="MediaServiceImageTags">
    <vt:lpwstr/>
  </property>
</Properties>
</file>