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Thai Oil\2025\Q3'2025\"/>
    </mc:Choice>
  </mc:AlternateContent>
  <xr:revisionPtr revIDLastSave="0" documentId="13_ncr:1_{709E158C-CF20-4F7F-9A3D-1A652708A4BC}" xr6:coauthVersionLast="47" xr6:coauthVersionMax="47" xr10:uidLastSave="{00000000-0000-0000-0000-000000000000}"/>
  <bookViews>
    <workbookView xWindow="-120" yWindow="-120" windowWidth="29040" windowHeight="15720" tabRatio="714" activeTab="4" xr2:uid="{00000000-000D-0000-FFFF-FFFF00000000}"/>
  </bookViews>
  <sheets>
    <sheet name="BS" sheetId="1" r:id="rId1"/>
    <sheet name="PL" sheetId="4" r:id="rId2"/>
    <sheet name="Consolidated" sheetId="2" r:id="rId3"/>
    <sheet name="The Company" sheetId="3" r:id="rId4"/>
    <sheet name="CF" sheetId="12" r:id="rId5"/>
    <sheet name="DS_INTERNAL_SETTINGS_STORAGE" sheetId="13" state="veryHidden" r:id="rId6"/>
    <sheet name="DS_INTERNAL_DOCGROUP_STORAGE" sheetId="14" state="veryHidden" r:id="rId7"/>
    <sheet name="DS_INTERNAL_DOCUMENT_STORAGE" sheetId="15" state="veryHidden" r:id="rId8"/>
    <sheet name="DS_INTERNAL_SNIP_STORAGE" sheetId="16" state="veryHidden" r:id="rId9"/>
  </sheets>
  <externalReferences>
    <externalReference r:id="rId10"/>
  </externalReferences>
  <definedNames>
    <definedName name="_xlnm._FilterDatabase" localSheetId="0" hidden="1">BS!$I$24:$I$36</definedName>
    <definedName name="_xlnm._FilterDatabase" localSheetId="4" hidden="1">CF!$I$66:$I$66</definedName>
    <definedName name="_xlnm.Print_Area" localSheetId="0">BS!$A$1:$L$115</definedName>
    <definedName name="_xlnm.Print_Area" localSheetId="4">CF!$A$1:$L$109</definedName>
    <definedName name="_xlnm.Print_Area" localSheetId="2">Consolidated!$A$1:$AH$33</definedName>
    <definedName name="_xlnm.Print_Area" localSheetId="1">PL!$A$1:$L$141</definedName>
    <definedName name="_xlnm.Print_Area" localSheetId="3">'The Company'!$A$1:$V$29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2" l="1"/>
  <c r="E125" i="4"/>
  <c r="E30" i="2" l="1"/>
  <c r="C30" i="2"/>
  <c r="I55" i="4" l="1"/>
  <c r="AC28" i="2" l="1"/>
  <c r="AC29" i="2"/>
  <c r="AG29" i="2" s="1"/>
  <c r="O30" i="2" l="1"/>
  <c r="M30" i="2"/>
  <c r="K30" i="2"/>
  <c r="I30" i="2"/>
  <c r="G30" i="2"/>
  <c r="G104" i="1" l="1"/>
  <c r="K104" i="1" l="1"/>
  <c r="K103" i="1"/>
  <c r="K102" i="1"/>
  <c r="K101" i="1"/>
  <c r="K99" i="1"/>
  <c r="K98" i="1"/>
  <c r="K97" i="1"/>
  <c r="G106" i="1"/>
  <c r="G103" i="1"/>
  <c r="G102" i="1"/>
  <c r="G101" i="1"/>
  <c r="G99" i="1"/>
  <c r="G98" i="1"/>
  <c r="G97" i="1"/>
  <c r="U22" i="3"/>
  <c r="AC24" i="2"/>
  <c r="AG24" i="2" s="1"/>
  <c r="K89" i="12" l="1"/>
  <c r="K71" i="12"/>
  <c r="G89" i="12"/>
  <c r="G71" i="12"/>
  <c r="S24" i="3"/>
  <c r="S25" i="3" s="1"/>
  <c r="S27" i="3" s="1"/>
  <c r="Q24" i="3"/>
  <c r="Q25" i="3" s="1"/>
  <c r="Q27" i="3" s="1"/>
  <c r="S17" i="3"/>
  <c r="S18" i="3" s="1"/>
  <c r="S20" i="3" s="1"/>
  <c r="Q17" i="3"/>
  <c r="Q18" i="3" s="1"/>
  <c r="Q20" i="3" s="1"/>
  <c r="C20" i="3"/>
  <c r="U19" i="3"/>
  <c r="K18" i="3"/>
  <c r="K20" i="3" s="1"/>
  <c r="I18" i="3"/>
  <c r="I20" i="3" s="1"/>
  <c r="G18" i="3"/>
  <c r="G20" i="3" s="1"/>
  <c r="E18" i="3"/>
  <c r="E20" i="3" s="1"/>
  <c r="C18" i="3"/>
  <c r="U15" i="3"/>
  <c r="AE25" i="2"/>
  <c r="AE27" i="2" s="1"/>
  <c r="AA26" i="2"/>
  <c r="AA27" i="2" s="1"/>
  <c r="AA30" i="2" s="1"/>
  <c r="Y26" i="2"/>
  <c r="Y27" i="2" s="1"/>
  <c r="Y30" i="2" s="1"/>
  <c r="W26" i="2"/>
  <c r="W27" i="2" s="1"/>
  <c r="W30" i="2" s="1"/>
  <c r="AE16" i="2"/>
  <c r="AE18" i="2" s="1"/>
  <c r="AE22" i="2" s="1"/>
  <c r="AA17" i="2"/>
  <c r="AA18" i="2" s="1"/>
  <c r="AA22" i="2" s="1"/>
  <c r="Y17" i="2"/>
  <c r="Y18" i="2" s="1"/>
  <c r="Y22" i="2" s="1"/>
  <c r="W17" i="2"/>
  <c r="W18" i="2" s="1"/>
  <c r="W22" i="2" s="1"/>
  <c r="O22" i="2"/>
  <c r="M22" i="2"/>
  <c r="K22" i="2"/>
  <c r="I22" i="2"/>
  <c r="G22" i="2"/>
  <c r="E22" i="2"/>
  <c r="C22" i="2"/>
  <c r="AC21" i="2"/>
  <c r="AG21" i="2" s="1"/>
  <c r="AC19" i="2"/>
  <c r="AG19" i="2" s="1"/>
  <c r="U18" i="2"/>
  <c r="U22" i="2" s="1"/>
  <c r="AC15" i="2"/>
  <c r="AG15" i="2" s="1"/>
  <c r="K132" i="4"/>
  <c r="O17" i="3" s="1"/>
  <c r="O18" i="3" s="1"/>
  <c r="O20" i="3" s="1"/>
  <c r="K125" i="4"/>
  <c r="K82" i="4"/>
  <c r="K84" i="4" s="1"/>
  <c r="K93" i="4" s="1"/>
  <c r="K95" i="4" s="1"/>
  <c r="K97" i="4" s="1"/>
  <c r="K62" i="4"/>
  <c r="K55" i="4"/>
  <c r="K63" i="4" s="1"/>
  <c r="K12" i="4"/>
  <c r="K14" i="4" s="1"/>
  <c r="K23" i="4" s="1"/>
  <c r="K25" i="4" s="1"/>
  <c r="K27" i="4" s="1"/>
  <c r="K30" i="4" s="1"/>
  <c r="K35" i="4" s="1"/>
  <c r="G132" i="4"/>
  <c r="S17" i="2" s="1"/>
  <c r="G125" i="4"/>
  <c r="G82" i="4"/>
  <c r="G84" i="4" s="1"/>
  <c r="G93" i="4" s="1"/>
  <c r="G95" i="4" s="1"/>
  <c r="G97" i="4" s="1"/>
  <c r="G115" i="4" s="1"/>
  <c r="G62" i="4"/>
  <c r="G55" i="4"/>
  <c r="G63" i="4" s="1"/>
  <c r="G17" i="4"/>
  <c r="G12" i="4"/>
  <c r="G14" i="4" s="1"/>
  <c r="I89" i="12"/>
  <c r="E89" i="12"/>
  <c r="I71" i="12"/>
  <c r="E71" i="12"/>
  <c r="U26" i="3"/>
  <c r="K25" i="3"/>
  <c r="K27" i="3" s="1"/>
  <c r="I102" i="1" s="1"/>
  <c r="I25" i="3"/>
  <c r="I27" i="3" s="1"/>
  <c r="I101" i="1" s="1"/>
  <c r="G25" i="3"/>
  <c r="G27" i="3" s="1"/>
  <c r="I99" i="1" s="1"/>
  <c r="E25" i="3"/>
  <c r="E27" i="3" s="1"/>
  <c r="I98" i="1" s="1"/>
  <c r="C25" i="3"/>
  <c r="C27" i="3" s="1"/>
  <c r="I97" i="1" s="1"/>
  <c r="E102" i="1"/>
  <c r="E101" i="1"/>
  <c r="E98" i="1"/>
  <c r="E97" i="1"/>
  <c r="AG28" i="2"/>
  <c r="U27" i="2"/>
  <c r="U30" i="2" s="1"/>
  <c r="I132" i="4"/>
  <c r="O24" i="3" s="1"/>
  <c r="O25" i="3" s="1"/>
  <c r="O27" i="3" s="1"/>
  <c r="E132" i="4"/>
  <c r="S26" i="2" s="1"/>
  <c r="I125" i="4"/>
  <c r="I82" i="4"/>
  <c r="I84" i="4" s="1"/>
  <c r="I93" i="4" s="1"/>
  <c r="I95" i="4" s="1"/>
  <c r="I97" i="4" s="1"/>
  <c r="I115" i="4" s="1"/>
  <c r="E82" i="4"/>
  <c r="E84" i="4" s="1"/>
  <c r="I62" i="4"/>
  <c r="E62" i="4"/>
  <c r="E55" i="4"/>
  <c r="I12" i="4"/>
  <c r="I14" i="4" s="1"/>
  <c r="E12" i="4"/>
  <c r="E14" i="4" s="1"/>
  <c r="E63" i="4" l="1"/>
  <c r="I104" i="1"/>
  <c r="E23" i="4"/>
  <c r="E25" i="4" s="1"/>
  <c r="E27" i="4" s="1"/>
  <c r="I23" i="4"/>
  <c r="I25" i="4" s="1"/>
  <c r="I27" i="4" s="1"/>
  <c r="S27" i="2"/>
  <c r="S30" i="2" s="1"/>
  <c r="E104" i="1" s="1"/>
  <c r="AC26" i="2"/>
  <c r="AG26" i="2" s="1"/>
  <c r="K100" i="4"/>
  <c r="K105" i="4" s="1"/>
  <c r="K115" i="4"/>
  <c r="E93" i="4"/>
  <c r="E95" i="4" s="1"/>
  <c r="AE30" i="2"/>
  <c r="E106" i="1" s="1"/>
  <c r="E99" i="1"/>
  <c r="E133" i="4"/>
  <c r="G23" i="4"/>
  <c r="G25" i="4" s="1"/>
  <c r="G27" i="4" s="1"/>
  <c r="G45" i="4" s="1"/>
  <c r="G64" i="4" s="1"/>
  <c r="G67" i="4" s="1"/>
  <c r="G69" i="4" s="1"/>
  <c r="K133" i="4"/>
  <c r="G9" i="12"/>
  <c r="G32" i="12" s="1"/>
  <c r="G45" i="12" s="1"/>
  <c r="G47" i="12" s="1"/>
  <c r="I133" i="4"/>
  <c r="I134" i="4" s="1"/>
  <c r="I137" i="4" s="1"/>
  <c r="K45" i="4"/>
  <c r="K64" i="4" s="1"/>
  <c r="K67" i="4" s="1"/>
  <c r="I9" i="12"/>
  <c r="I32" i="12" s="1"/>
  <c r="I45" i="12" s="1"/>
  <c r="I47" i="12" s="1"/>
  <c r="I99" i="12" s="1"/>
  <c r="G133" i="4"/>
  <c r="G134" i="4" s="1"/>
  <c r="G137" i="4" s="1"/>
  <c r="G139" i="4" s="1"/>
  <c r="K9" i="12"/>
  <c r="K32" i="12" s="1"/>
  <c r="K45" i="12" s="1"/>
  <c r="K47" i="12" s="1"/>
  <c r="K99" i="12" s="1"/>
  <c r="K102" i="12" s="1"/>
  <c r="U17" i="3"/>
  <c r="AC17" i="2"/>
  <c r="AG17" i="2" s="1"/>
  <c r="S18" i="2"/>
  <c r="I63" i="4"/>
  <c r="G100" i="4"/>
  <c r="Q16" i="2" s="1"/>
  <c r="AC16" i="2" s="1"/>
  <c r="AG16" i="2" s="1"/>
  <c r="U21" i="3"/>
  <c r="U24" i="3"/>
  <c r="I100" i="4"/>
  <c r="I102" i="12" l="1"/>
  <c r="I103" i="12" s="1"/>
  <c r="G99" i="12"/>
  <c r="G102" i="12" s="1"/>
  <c r="I45" i="4"/>
  <c r="I30" i="4"/>
  <c r="I35" i="4" s="1"/>
  <c r="E45" i="4"/>
  <c r="E64" i="4" s="1"/>
  <c r="E67" i="4" s="1"/>
  <c r="E69" i="4" s="1"/>
  <c r="E30" i="4"/>
  <c r="E35" i="4" s="1"/>
  <c r="I64" i="4"/>
  <c r="I67" i="4" s="1"/>
  <c r="M16" i="3"/>
  <c r="U16" i="3" s="1"/>
  <c r="E97" i="4"/>
  <c r="E9" i="12"/>
  <c r="E32" i="12" s="1"/>
  <c r="E45" i="12" s="1"/>
  <c r="E47" i="12" s="1"/>
  <c r="E99" i="12" s="1"/>
  <c r="G30" i="4"/>
  <c r="G35" i="4" s="1"/>
  <c r="Q18" i="2"/>
  <c r="Q22" i="2" s="1"/>
  <c r="I105" i="4"/>
  <c r="M23" i="3"/>
  <c r="K134" i="4"/>
  <c r="K137" i="4" s="1"/>
  <c r="U18" i="3"/>
  <c r="U20" i="3" s="1"/>
  <c r="S22" i="2"/>
  <c r="G105" i="4"/>
  <c r="G102" i="4"/>
  <c r="AG23" i="2"/>
  <c r="E32" i="4"/>
  <c r="E102" i="12" l="1"/>
  <c r="E103" i="12" s="1"/>
  <c r="M18" i="3"/>
  <c r="M20" i="3" s="1"/>
  <c r="G32" i="4"/>
  <c r="E115" i="4"/>
  <c r="E134" i="4" s="1"/>
  <c r="E137" i="4" s="1"/>
  <c r="E139" i="4" s="1"/>
  <c r="E100" i="4"/>
  <c r="AC18" i="2"/>
  <c r="AG18" i="2" s="1"/>
  <c r="AG22" i="2" s="1"/>
  <c r="U23" i="3"/>
  <c r="U25" i="3" s="1"/>
  <c r="U27" i="3" s="1"/>
  <c r="U28" i="3" s="1"/>
  <c r="M25" i="3"/>
  <c r="M27" i="3" s="1"/>
  <c r="I103" i="1" s="1"/>
  <c r="AC22" i="2"/>
  <c r="Q25" i="2" l="1"/>
  <c r="E102" i="4"/>
  <c r="E105" i="4"/>
  <c r="G105" i="1"/>
  <c r="K105" i="1"/>
  <c r="AC25" i="2" l="1"/>
  <c r="AG25" i="2" s="1"/>
  <c r="Q27" i="2"/>
  <c r="K80" i="1"/>
  <c r="I80" i="1"/>
  <c r="G80" i="1"/>
  <c r="E80" i="1"/>
  <c r="K67" i="1"/>
  <c r="I67" i="1"/>
  <c r="I81" i="1" s="1"/>
  <c r="G67" i="1"/>
  <c r="E67" i="1"/>
  <c r="K40" i="1"/>
  <c r="I40" i="1"/>
  <c r="G40" i="1"/>
  <c r="E40" i="1"/>
  <c r="K22" i="1"/>
  <c r="I22" i="1"/>
  <c r="G22" i="1"/>
  <c r="G41" i="1" s="1"/>
  <c r="E22" i="1"/>
  <c r="Q30" i="2" l="1"/>
  <c r="E103" i="1" s="1"/>
  <c r="AC27" i="2"/>
  <c r="AC30" i="2" s="1"/>
  <c r="G81" i="1"/>
  <c r="E41" i="1"/>
  <c r="I41" i="1"/>
  <c r="K41" i="1"/>
  <c r="E81" i="1"/>
  <c r="K81" i="1"/>
  <c r="AG27" i="2" l="1"/>
  <c r="AG30" i="2" s="1"/>
  <c r="K107" i="1"/>
  <c r="K108" i="1" s="1"/>
  <c r="K109" i="1" s="1"/>
  <c r="G107" i="1"/>
  <c r="G108" i="1" l="1"/>
  <c r="G109" i="1" s="1"/>
  <c r="I105" i="1" l="1"/>
  <c r="E105" i="1" l="1"/>
  <c r="I107" i="1"/>
  <c r="I108" i="1" l="1"/>
  <c r="I109" i="1" s="1"/>
  <c r="E107" i="1"/>
  <c r="E108" i="1" l="1"/>
  <c r="E109" i="1" l="1"/>
</calcChain>
</file>

<file path=xl/sharedStrings.xml><?xml version="1.0" encoding="utf-8"?>
<sst xmlns="http://schemas.openxmlformats.org/spreadsheetml/2006/main" count="589" uniqueCount="323">
  <si>
    <t>บริษัท ไทยออยล์ จำกัด (มหาชน) และบริษัทย่อย</t>
  </si>
  <si>
    <t>(หน่วย: พันบาท)</t>
  </si>
  <si>
    <t>งบการเงินรวม</t>
  </si>
  <si>
    <t>งบการเงินเฉพาะกิจการ</t>
  </si>
  <si>
    <t>หมายเหตุ</t>
  </si>
  <si>
    <t>(ยังไม่ได้ตรวจสอบ</t>
  </si>
  <si>
    <t>(ตรวจสอบแล้ว)</t>
  </si>
  <si>
    <t>แต่สอบทานแล้ว)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</si>
  <si>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</si>
  <si>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</si>
  <si>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</si>
  <si>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เงินลงทุนในสินทรัพย์ทางการเงินระยะสั้น</t>
  </si>
  <si>
    <t>ลูกหนี้การค้า</t>
  </si>
  <si>
    <t xml:space="preserve">   ภายในหนึ่งปี</t>
  </si>
  <si>
    <t>ลูกหนี้กองทุนน้ำมันเชื้อเพลิง</t>
  </si>
  <si>
    <t>เงินให้กู้ยืมระยะสั้นแก่กิจการที่เกี่ยวข้องกัน</t>
  </si>
  <si>
    <t xml:space="preserve">สินค้าคงเหลือ </t>
  </si>
  <si>
    <t>สินทรัพย์อนุพันธ์ทางการเงิน</t>
  </si>
  <si>
    <t>ภาษีเงินได้นิติบุคคลจ่ายล่วงหน้า</t>
  </si>
  <si>
    <t>ภาษีมูลค่าเพิ่มรอเรียกคืน</t>
  </si>
  <si>
    <t>รวมสินทรัพย์หมุนเวียน</t>
  </si>
  <si>
    <t>สินทรัพย์ไม่หมุนเวียน</t>
  </si>
  <si>
    <t>สินทรัพย์ทางการเงินที่วัดมูลค่าด้วยมูลค่ายุติธรรม</t>
  </si>
  <si>
    <t xml:space="preserve">   ผ่านกำไรหรือขาดทุน</t>
  </si>
  <si>
    <t xml:space="preserve">   ผ่านกำไรขาดทุนเบ็ดเสร็จอื่น</t>
  </si>
  <si>
    <t>เงินลงทุนในบริษัทย่อย</t>
  </si>
  <si>
    <t>เงินให้กู้ยืมระยะยาวแก่กิจการที่เกี่ยวข้องกัน</t>
  </si>
  <si>
    <t>ลูกหนี้ตามสัญญาเช่าการเงิน - สุทธิจากส่วนที่</t>
  </si>
  <si>
    <t xml:space="preserve">   ถึงกำหนดชำระภายในหนึ่งปี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</si>
  <si>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</si>
  <si>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</si>
  <si>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</si>
  <si>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</si>
  <si>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>สินทรัพย์ไม่มีตัวตน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</si>
  <si>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</si>
  <si>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</si>
  <si>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</si>
  <si>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</si>
  <si>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หมายเหตุประกอบงบการเงินระหว่างกาลเป็นส่วนหนึ่งของงบการเงินนี้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</si>
  <si>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</si>
  <si>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</si>
  <si>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</si>
  <si>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เงินกู้ยืมระยะสั้นจากกิจการที่เกี่ยวข้องกัน</t>
  </si>
  <si>
    <t>เจ้าหนี้การค้า</t>
  </si>
  <si>
    <t>ส่วนของเงินกู้ยืมระยะยาวจากสถาบันการเงินที่</t>
  </si>
  <si>
    <t>ส่วนของหุ้นกู้ที่ถึงกำหนดชำระภายในหนึ่งปี</t>
  </si>
  <si>
    <t>หนี้สินอนุพันธ์ทางการเงิน</t>
  </si>
  <si>
    <t>ส่วนของหนี้สินตามสัญญาเช่าที่ถึงกำหนดชำระ</t>
  </si>
  <si>
    <t>ภาษีสรรพสามิตค้างจ่าย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</si>
  <si>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</si>
  <si>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</si>
  <si>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 - สุทธิจากส่วนที่</t>
  </si>
  <si>
    <t>เงินกู้ยืมระยะยาวจากกิจการอื่น</t>
  </si>
  <si>
    <t>หุ้นกู้ - สุทธิจากส่วนที่ถึงกำหนดชำระภายในหนึ่งปี</t>
  </si>
  <si>
    <t>หนี้สินตามสัญญาเช่า - สุทธิจากส่วนที่ถึงกำหนด</t>
  </si>
  <si>
    <t xml:space="preserve">   ชำระภายในหนึ่งปี</t>
  </si>
  <si>
    <t>หนี้สินภาษีเงินได้รอการตัดบัญชี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</si>
  <si>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</si>
  <si>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</si>
  <si>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</si>
  <si>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</si>
  <si>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</si>
  <si>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</si>
  <si>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ทุนออกจำหน่ายและชำระเต็มมูลค่าแล้ว</t>
  </si>
  <si>
    <t>ส่วนเกินมูลค่าหุ้นสามัญ</t>
  </si>
  <si>
    <t>ส่วนต่ำกว่าทุนอื่น</t>
  </si>
  <si>
    <t>กำไรสะสม</t>
  </si>
  <si>
    <t xml:space="preserve">   จัดสรรแล้ว - สำรองตามกฎหมาย</t>
  </si>
  <si>
    <t xml:space="preserve">   จัดสรรแล้ว - ทุนสำรองอื่น </t>
  </si>
  <si>
    <t xml:space="preserve">   ยังไม่ได้จัดสรร</t>
  </si>
  <si>
    <t>องค์ประกอบอื่นของส่วนของผู้ถือหุ้น</t>
  </si>
  <si>
    <t>ส่วนของผู้ถือหุ้นของบริษัทฯ</t>
  </si>
  <si>
    <t>ส่วนของผู้มีส่วนได้เสียที่ไม่มีอำนาจควบคุม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</si>
  <si>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</si>
  <si>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</si>
  <si>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กรรมการ</t>
  </si>
  <si>
    <t>(ยังไม่ได้ตรวจสอบ แต่สอบทานแล้ว)</t>
  </si>
  <si>
    <t>งบกำไรขาดทุน</t>
  </si>
  <si>
    <t>(หน่วย: พันบาท ยกเว้นกำไรต่อหุ้นแสดงเป็นบาท)</t>
  </si>
  <si>
    <t>รายได้</t>
  </si>
  <si>
    <t>รายได้จากการขาย</t>
  </si>
  <si>
    <t>เงินชดเชยจากกองทุนน้ำมันเชื้อเพลิง</t>
  </si>
  <si>
    <t>รวมรายได้</t>
  </si>
  <si>
    <t>ต้นทุนขาย</t>
  </si>
  <si>
    <t>เงินปันผลรับ</t>
  </si>
  <si>
    <t>รายได้อื่น</t>
  </si>
  <si>
    <t>ค่าใช้จ่ายในการขายและจัดจำหน่าย</t>
  </si>
  <si>
    <t>ค่าใช้จ่ายในการบริหาร</t>
  </si>
  <si>
    <t>ต้นทุนทางการเงิน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</si>
  <si>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</si>
  <si>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</si>
  <si>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งบกำไรขาดทุนเบ็ดเสร็จ</t>
  </si>
  <si>
    <t>กำไรขาดทุนเบ็ดเสร็จอื่น:</t>
  </si>
  <si>
    <t>รายการที่จะถูกบันทึกในส่วนของกำไรหรือขาดทุนในภายหลัง</t>
  </si>
  <si>
    <t>การป้องกันความเสี่ยงของกระแสเงินสดสุทธิจากภาษีเงินได้</t>
  </si>
  <si>
    <t>ต้นทุนในการป้องกันความเสี่ยงสุทธิจากภาษีเงินได้</t>
  </si>
  <si>
    <t>ผลต่างของอัตราแลกเปลี่ยนจากการแปลงค่างบการเงิน</t>
  </si>
  <si>
    <t>ส่วนแบ่งกำไรขาดทุนเบ็ดเสร็จอื่นจากบริษัทร่วม</t>
  </si>
  <si>
    <t xml:space="preserve">   ตามวิธีส่วนได้เสียสุทธิจากภาษีเงินได้</t>
  </si>
  <si>
    <t xml:space="preserve">   สุทธิจากภาษีเงินได้</t>
  </si>
  <si>
    <t>รายการที่จะไม่ถูกบันทึกในส่วนของกำไรหรือขาดทุนในภายหลัง</t>
  </si>
  <si>
    <t>การเปลี่ยนแปลงในมูลค่ายุติธรรมสุทธิของ</t>
  </si>
  <si>
    <t xml:space="preserve">   สินทรัพย์ทางการเงินที่วัดมูลค่าด้วยมูลค่ายุติธรรม</t>
  </si>
  <si>
    <t xml:space="preserve">      ผ่านกำไรขาดทุนเบ็ดเสร็จอื่นสุทธิจากภาษีเงินได้</t>
  </si>
  <si>
    <t>กำไรขาดทุนเบ็ดเสร็จอื่นสำหรับงวด</t>
  </si>
  <si>
    <t>กำไรขาดทุนเบ็ดเสร็จรวมสำหรับงวด</t>
  </si>
  <si>
    <t>การแบ่งปันกำไรขาดทุนเบ็ดเสร็จรวม</t>
  </si>
  <si>
    <t>กำไรขั้นต้น</t>
  </si>
  <si>
    <t>กำไรจากการดำเนินงาน</t>
  </si>
  <si>
    <t>กำไรก่อนค่าใช้จ่ายภาษีเงินได้</t>
  </si>
  <si>
    <t>กำไรสำหรับงวด</t>
  </si>
  <si>
    <t>การแบ่งปันกำไร</t>
  </si>
  <si>
    <t xml:space="preserve">กำไรต่อหุ้น </t>
  </si>
  <si>
    <t>กำไรต่อหุ้นขั้นพื้นฐาน</t>
  </si>
  <si>
    <t xml:space="preserve">   กำไรส่วนที่เป็นของผู้ถือหุ้นของบริษัทฯ</t>
  </si>
  <si>
    <t xml:space="preserve">(หน่วย: พันบาท)  </t>
  </si>
  <si>
    <t>ส่วนเกิน (ต่ำกว่า) ทุนอื่น</t>
  </si>
  <si>
    <t>กำไรขาดทุนเบ็ดเสร็จอื่น</t>
  </si>
  <si>
    <t>ส่วนต่ำกว่าทุน</t>
  </si>
  <si>
    <t>ส่วนเกินทุน</t>
  </si>
  <si>
    <t>จากการเปลี่ยน</t>
  </si>
  <si>
    <t>การเปลี่ยนแปลงสินทรัพย์</t>
  </si>
  <si>
    <t>ส่วนแบ่ง</t>
  </si>
  <si>
    <t xml:space="preserve"> จากการรวม</t>
  </si>
  <si>
    <t>แปลงสัดส่วน</t>
  </si>
  <si>
    <t>การเปลี่ยนแปลง</t>
  </si>
  <si>
    <t>ทางการเงินที่วัดมูลค่าด้วย</t>
  </si>
  <si>
    <t>ผลต่างของอัตรา</t>
  </si>
  <si>
    <t>การป้องกัน</t>
  </si>
  <si>
    <t>กำไรขาดทุน</t>
  </si>
  <si>
    <t>รวม</t>
  </si>
  <si>
    <t>ที่ออกและ</t>
  </si>
  <si>
    <t>ส่วนเกินมูลค่า</t>
  </si>
  <si>
    <t>ธุรกิจภายใต้</t>
  </si>
  <si>
    <t>การถือหุ้น</t>
  </si>
  <si>
    <t>จัดสรรแล้ว -</t>
  </si>
  <si>
    <t>มูลค่ายุติธรรมผ่าน</t>
  </si>
  <si>
    <t>แลกเปลี่ยนจากการ</t>
  </si>
  <si>
    <t>ความเสี่ยง</t>
  </si>
  <si>
    <t>ต้นทุนในการ</t>
  </si>
  <si>
    <t>เบ็ดเสร็จอื่น</t>
  </si>
  <si>
    <t>ส่วนได้เสียที่</t>
  </si>
  <si>
    <t>ส่วนของ</t>
  </si>
  <si>
    <t>ชำระแล้ว</t>
  </si>
  <si>
    <t>หุ้นสามัญ</t>
  </si>
  <si>
    <t>การควบคุมเดียวกัน</t>
  </si>
  <si>
    <t>ในบริษัทย่อย</t>
  </si>
  <si>
    <t>สำรองตามกฎหมาย</t>
  </si>
  <si>
    <t>สำรองอื่น</t>
  </si>
  <si>
    <t>ยังไม่ได้จัดสรร</t>
  </si>
  <si>
    <t xml:space="preserve">กำไรขาดทุนเบ็ดเสร็จอื่น </t>
  </si>
  <si>
    <t>แปลงค่างบการเงิน</t>
  </si>
  <si>
    <t>กระแสเงินสด</t>
  </si>
  <si>
    <t>ป้องกันความเสี่ยง</t>
  </si>
  <si>
    <t>จากบริษัทร่วม</t>
  </si>
  <si>
    <t>ของบริษัทฯ</t>
  </si>
  <si>
    <t>ไม่มีอำนาจควบคุม</t>
  </si>
  <si>
    <t>ผู้ถือหุ้น</t>
  </si>
  <si>
    <t>สินทรัพย์ทางการเงิน</t>
  </si>
  <si>
    <t>ที่วัดมูลค่าด้วย</t>
  </si>
  <si>
    <t>ส่วนต่ำกว่าทุนจาก</t>
  </si>
  <si>
    <t>มูลค่ายุติธรรม</t>
  </si>
  <si>
    <t>การรวมธุรกิจภายใต้</t>
  </si>
  <si>
    <t>ผ่านกำไรขาดทุน</t>
  </si>
  <si>
    <t>รวมส่วนของ</t>
  </si>
  <si>
    <t xml:space="preserve">เบ็ดเสร็จอื่น </t>
  </si>
  <si>
    <t>งบกระแสเงินสด</t>
  </si>
  <si>
    <t>กระแสเงินสดจากกิจกรรมดำเนินงาน</t>
  </si>
  <si>
    <t>รายการปรับกระทบยอดกำไรก่อนภาษีเป็นเงินสดรับ (จ่าย)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</si>
  <si>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</si>
  <si>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</si>
  <si>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ต้นทุนทางการเงิน</t>
  </si>
  <si>
    <t xml:space="preserve">   เงินปันผลรับ</t>
  </si>
  <si>
    <t xml:space="preserve">   ผลต่างจากการยกเลิกสัญญาเช่า</t>
  </si>
  <si>
    <t xml:space="preserve">   ขาดทุนจากการตัดจำหน่ายที่ดิน อาคารและอุปกรณ์</t>
  </si>
  <si>
    <t xml:space="preserve">   ขาดทุนรายได้จากการขายที่ถูกป้องกันความเสี่ยง</t>
  </si>
  <si>
    <t xml:space="preserve">   การรับรู้รายได้ค่าธรรมเนียมการเช่าที่ดินและอื่น ๆ รับล่วงหน้า  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</si>
  <si>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</si>
  <si>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</si>
  <si>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</si>
  <si>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ลูกหนี้การค้า</t>
  </si>
  <si>
    <t xml:space="preserve">   ลูกหนี้กองทุนน้ำมันเชื้อเพลิง</t>
  </si>
  <si>
    <t xml:space="preserve">   สินค้าคงเหลือ</t>
  </si>
  <si>
    <t xml:space="preserve">   ภาษีมูลค่าเพิ่มรอเรียกคืน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</si>
  <si>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</si>
  <si>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</si>
  <si>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เจ้าหนี้การค้า</t>
  </si>
  <si>
    <t xml:space="preserve">   ภาษีสรรพสามิตค้างจ่าย</t>
  </si>
  <si>
    <t xml:space="preserve">   หนี้สินไม่หมุนเวียนอื่น</t>
  </si>
  <si>
    <t xml:space="preserve">   จ่ายภาษีเงินได้</t>
  </si>
  <si>
    <t>งบกระแสเงินสด (ต่อ)</t>
  </si>
  <si>
    <t>กระแสเงินสดจากกิจกรรมลงทุน</t>
  </si>
  <si>
    <t>เงินสดรับจากเงินปันผล</t>
  </si>
  <si>
    <t>เงินสดจ่ายซื้อสินทรัพย์ทางการเงินที่วัดมูลค่าด้วย</t>
  </si>
  <si>
    <t xml:space="preserve">   มูลค่ายุติธรรมผ่านกำไรหรือขาดทุน</t>
  </si>
  <si>
    <t>เงินสดรับจากเงินให้กู้ยืมระยะสั้นแก่กิจการที่เกี่ยวข้องกัน</t>
  </si>
  <si>
    <t>เงินสดรับจากเงินให้กู้ยืมระยะยาวแก่สหกรณ์ออมทรัพย์ของพนักงาน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</si>
  <si>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</si>
  <si>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</si>
  <si>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เงินสดจ่ายสำหรับสินทรัพย์สิทธิการใช้</t>
  </si>
  <si>
    <t>กระแสเงินสดจากกิจกรรมจัดหาเงิน</t>
  </si>
  <si>
    <t>เงินสดจ่ายต้นทุนทางการเงิน</t>
  </si>
  <si>
    <t>เงินสดรับจากเงินกู้ยืมระยะสั้นจากสถาบันการเงิน</t>
  </si>
  <si>
    <t>เงินสดจ่ายคืนเงินกู้ยืมระยะสั้นจากสถาบันการเงิน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</si>
  <si>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</si>
  <si>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</si>
  <si>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เงินสดจ่ายคืนเงินกู้ยืมระยะยาวจากกิจการอื่น</t>
  </si>
  <si>
    <t>เงินสดจ่ายคืนเงินกู้ยืมระยะยาวจากกิจการที่เกี่ยวข้องกัน</t>
  </si>
  <si>
    <t>เงินสดจ่ายค่าธรรมเนียมในการจัดหาเงินกู้ยืม</t>
  </si>
  <si>
    <t>เงินสดจ่ายคืนเงินต้นของสัญญาเช่า</t>
  </si>
  <si>
    <t>เงินสดสุทธิใช้ไปในกิจกรรมจัดหาเงิน</t>
  </si>
  <si>
    <t>เงินสดและรายการเทียบเท่าเงินสดต้นงวด</t>
  </si>
  <si>
    <t>ผลกระทบของการเปลี่ยนแปลงอัตราแลกเปลี่ยน</t>
  </si>
  <si>
    <t>เงินสดและรายการเทียบเท่าเงินสดปลายงวด</t>
  </si>
  <si>
    <t>ข้อมูลกระแสเงินสดเปิดเผยเพิ่มเติม</t>
  </si>
  <si>
    <t xml:space="preserve">   เจ้าหนี้จากการซื้อที่ดิน อาคารและอุปกรณ์</t>
  </si>
  <si>
    <t xml:space="preserve">   เจ้าหนี้จากการซื้อสินทรัพย์ไม่มีตัวตน</t>
  </si>
  <si>
    <t xml:space="preserve">   การเพิ่มขึ้นของสินทรัพย์สิทธิการใช้และหนี้สินตามสัญญาเช่า</t>
  </si>
  <si>
    <t>ยอดคงเหลือ ณ วันที่ 1 มกราคม 2567</t>
  </si>
  <si>
    <t xml:space="preserve">      หุ้นสามัญ 2,233,835,566 หุ้น มูลค่าหุ้นละ 10 บาท</t>
  </si>
  <si>
    <t xml:space="preserve">กำไร (ขาดทุน) จากเครื่องมือทางการเงิน </t>
  </si>
  <si>
    <t xml:space="preserve">   ขาดทุนจากการวัดมูลค่ายุติธรรมของสินทรัพย์ทางการเงิน</t>
  </si>
  <si>
    <t>เงินสดรับจากเงินกู้ยืมระยะสั้นจากกิจการที่เกี่ยวข้องกัน</t>
  </si>
  <si>
    <t>เงินลงทุนในบริษัทร่วม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</si>
  <si>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</si>
  <si>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</si>
  <si>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</si>
  <si>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>งบการเปลี่ยนแปลงส่วนของผู้ถือหุ้น (ต่อ)</t>
  </si>
  <si>
    <t xml:space="preserve">   กำไรจากการซื้อคืนหุ้นกู้</t>
  </si>
  <si>
    <t>เงินสดจ่ายเพื่อไถ่ถอนและซื้อคืนหุ้นกู้</t>
  </si>
  <si>
    <t>กำไรจากการซื้อคืนหุ้นกู้</t>
  </si>
  <si>
    <t>เปลี่ยนแปลงใน</t>
  </si>
  <si>
    <t>สินทรัพย์สุทธิ</t>
  </si>
  <si>
    <t>ของบริษัทร่วม</t>
  </si>
  <si>
    <t>ส่วนแบ่งขาดทุน</t>
  </si>
  <si>
    <t>จากการ</t>
  </si>
  <si>
    <t>ลูกหนี้ตามสัญญาเช่าการเงินที่ถึงกำหนดชำระภายในหนึ่งปี</t>
  </si>
  <si>
    <t>เงินสดจ่ายจากเงินให้กู้ยืมระยะสั้นแก่กิจการที่เกี่ยวข้องกัน</t>
  </si>
  <si>
    <t>ยอดคงเหลือ ณ วันที่ 1 มกราคม 2568</t>
  </si>
  <si>
    <t>31 ธันวาคม 2567</t>
  </si>
  <si>
    <t>ลูกหนี้หมุนเวียนอื่น</t>
  </si>
  <si>
    <t>เจ้าหนี้หมุนเวียนอื่น</t>
  </si>
  <si>
    <t>ภาษีเงินได้นิติบุคคลค้างจ่าย</t>
  </si>
  <si>
    <t>ประมาณการหนี้สินหมุนเวียนอื่น</t>
  </si>
  <si>
    <t>ประมาณการหนี้สินไม่หมุนเวียนสำหรับผลประโยชน์พนักงาน</t>
  </si>
  <si>
    <t>เงินกู้ยืมระยะยาวจากกิจการที่เกี่ยวข้องกัน</t>
  </si>
  <si>
    <t>TEFPD46KKNEMQR7CBH46PBQM3J869BP23FF87QRXZVN5ECSSBX40</t>
  </si>
  <si>
    <t>Wattanawadee Pattaraworapong</t>
  </si>
  <si>
    <t>Create</t>
  </si>
  <si>
    <t>f301316b-378e-4754-9f6a-b97a6cc4837a</t>
  </si>
  <si>
    <t>{"id":"f301316b-378e-4754-9f6a-b97a6cc4837a","type":1,"name":"workbookId","value":"cf1d74f0-45fb-461e-a671-1255ff19890e"}</t>
  </si>
  <si>
    <t>022f21f0-1915-403a-b5f8-1169322f65c5</t>
  </si>
  <si>
    <t>{"id":"022f21f0-1915-403a-b5f8-1169322f65c5","type":0,"name":"dataSnipperSheetDeleted","value":"false"}</t>
  </si>
  <si>
    <t>08b0f97b-b4e1-4387-91c5-2eae582b46ab</t>
  </si>
  <si>
    <t>{"id":"08b0f97b-b4e1-4387-91c5-2eae582b46ab","type":0,"name":"embed-documents","value":"false"}</t>
  </si>
  <si>
    <t>c0d33b84-82eb-44c0-b28d-3fa94e6c12b8</t>
  </si>
  <si>
    <t>{"id":"c0d33b84-82eb-44c0-b28d-3fa94e6c12b8","type":0,"name":"table-snip-suggestions","value":"true"}</t>
  </si>
  <si>
    <t>d2be224f-c587-457a-a8e7-ab9ba00bf16c</t>
  </si>
  <si>
    <t>{"id":"d2be224f-c587-457a-a8e7-ab9ba00bf16c","type":1,"name":"migratedFssProjectId","value":""}</t>
  </si>
  <si>
    <t>{"id":"f301316b-378e-4754-9f6a-b97a6cc4837a","type":1,"name":"workbookId","value":"89904e05-a92b-4ac1-bc46-c9f7da56825c"}</t>
  </si>
  <si>
    <t>{"id":"08b0f97b-b4e1-4387-91c5-2eae582b46ab","type":0,"name":"embed-documents","value":"true"}</t>
  </si>
  <si>
    <t>6RVHWJ4JFGBBCB2Q8T03XZ1WHV37PH102TFX5QS716SXJAP1PDXG</t>
  </si>
  <si>
    <t>Kanticha Toompila</t>
  </si>
  <si>
    <t>Update</t>
  </si>
  <si>
    <t>NNJ819QV7YGR3QK32R728A2DCMK1CPX4YA2E5VY2A0E98F9X1430</t>
  </si>
  <si>
    <t>Phakcheera Muneesit</t>
  </si>
  <si>
    <t>CMKB6SJ14FNVM1A6PEJ472WZ7V082617NN6DPYJNTHZKHRHTGM70</t>
  </si>
  <si>
    <t>Nalinrat Passakchai</t>
  </si>
  <si>
    <t>เงินปันผลจ่าย (หมายเหตุ 11)</t>
  </si>
  <si>
    <t>ส่วนแบ่งขาดทุนจากการเปลี่ยนแปลงใน</t>
  </si>
  <si>
    <t xml:space="preserve">   สินทรัพย์สุทธิของบริษัทร่วม</t>
  </si>
  <si>
    <t>เงินสดจ่ายจากเงินให้กู้ยืมระยะยาวแก่สหกรณ์ออมทรัพย์ของพนักงาน</t>
  </si>
  <si>
    <t>เงินปันผลจ่ายให้แก่ผู้ถือหุ้นของบริษัทฯ</t>
  </si>
  <si>
    <t>เงินปันผลจ่ายให้แก่ส่วนได้เสียที่ไม่มีอำนาจควบคุม</t>
  </si>
  <si>
    <t>รายได้ (ค่าใช้จ่าย) ภาษีเงินได้</t>
  </si>
  <si>
    <t xml:space="preserve">กำไร (ขาดทุน) ต่อหุ้น </t>
  </si>
  <si>
    <t>กำไร (ขาดทุน) ขั้นต้น</t>
  </si>
  <si>
    <t>กำไร (ขาดทุน) จากการดำเนินงาน</t>
  </si>
  <si>
    <t>กำไร (ขาดทุน) ก่อนค่าใช้จ่ายภาษีเงินได้</t>
  </si>
  <si>
    <t>กำไร (ขาดทุน) สำหรับงวด</t>
  </si>
  <si>
    <t>การแบ่งปันกำไร (ขาดทุน)</t>
  </si>
  <si>
    <t>กำไร (ขาดทุน) ต่อหุ้นขั้นพื้นฐาน</t>
  </si>
  <si>
    <t xml:space="preserve">   กำไร (ขาดทุน) ส่วนที่เป็นของผู้ถือหุ้นของบริษัทฯ</t>
  </si>
  <si>
    <t>8, 13</t>
  </si>
  <si>
    <t>2, 13</t>
  </si>
  <si>
    <t>เงินสดได้มาจากกิจกรรมดำเนินงาน</t>
  </si>
  <si>
    <t>เงินสดสุทธิได้มาจากกิจกรรมดำเนินงาน</t>
  </si>
  <si>
    <t>PNKD377BSPVP3RXRQXSJD8PN1XP1XNXY39ZDHCXJ6JJ3N8RAG0WG</t>
  </si>
  <si>
    <t>Wipawee Kaweemul</t>
  </si>
  <si>
    <t>ณ วันที่ 30 กันยายน 2568</t>
  </si>
  <si>
    <t>30 กันยายน 2568</t>
  </si>
  <si>
    <t>ยอดคงเหลือ ณ วันที่ 30 กันยายน 2567</t>
  </si>
  <si>
    <t xml:space="preserve">   ขาดทุน (กำไร) จากอัตราแลกเปลี่ยนสุทธิที่ยังไม่เกิดขึ้นจริง</t>
  </si>
  <si>
    <t xml:space="preserve">   ประมาณการหนี้สินระยะสั้น (โอนกลับ)</t>
  </si>
  <si>
    <t xml:space="preserve">     ที่ยังไม่เกิดขึ้นจริง</t>
  </si>
  <si>
    <t>เงินสดรับจากการขายที่ดิน อาคารและอุปกรณ์</t>
  </si>
  <si>
    <t>เงินสดและรายการเทียบเท่าเงินสดลดลงสุทธิ</t>
  </si>
  <si>
    <t>สำหรับงวดสามเดือนสิ้นสุดวันที่ 30 กันยายน 2568</t>
  </si>
  <si>
    <t>สำหรับงวดเก้าเดือนสิ้นสุดวันที่ 30 กันยายน 2568</t>
  </si>
  <si>
    <t>ยอดคงเหลือ ณ วันที่ 30 กันยายน 2568</t>
  </si>
  <si>
    <t>การเปลี่ยนแปลงสัดส่วนการถือหุ้นในบริษัทย่อย</t>
  </si>
  <si>
    <t>กำไรจากอัตราแลกเปลี่ยน</t>
  </si>
  <si>
    <t>ส่วนแบ่งกำไร (ขาดทุน) จากเงินลงทุนในบริษัทร่วม</t>
  </si>
  <si>
    <t xml:space="preserve">   ขาดทุนจากการยุติสัญญาแลกเปลี่ยนอัตราแลกเปลี่ยนข้ามสกุลเงิน</t>
  </si>
  <si>
    <t xml:space="preserve">   ผลต่างจากการเปลี่ยนแปลงสัญญาเช่า</t>
  </si>
  <si>
    <t>เงินสดรับจากการบังคับหลักประกันตามสัญญา</t>
  </si>
  <si>
    <t>เงินสดจ่ายเพื่อยุติสัญญาแลกเปลี่ยนอัตราแลกเปลี่ยนข้ามสกุลเงิน</t>
  </si>
  <si>
    <t>เงินสดจ่ายคืนเงินกู้ยืมระยะสั้นจากกิจการที่เกี่ยวข้องกัน</t>
  </si>
  <si>
    <t xml:space="preserve">   ผลขาดทุนด้านเครดิตที่คาดว่าจะเกิดขึ้น</t>
  </si>
  <si>
    <t xml:space="preserve">   กำไรจากการจำหน่ายที่ดิน อาคารและอุปกรณ์</t>
  </si>
  <si>
    <t xml:space="preserve">   ขาดทุน (กำไร) จากการวัดมูลค่ายุติธรรมของตราสารอนุพันธ์</t>
  </si>
  <si>
    <t>เงินสดรับ (จ่าย) จากลงทุนในสินทรัพย์ทางการเงินระยะสั้น</t>
  </si>
  <si>
    <t>เงินสดสุทธิได้มาจาก (ใช้ไปใน) กิจกรรมลงทุน</t>
  </si>
  <si>
    <t>เงินสดจ่ายเพื่อซื้อส่วนได้เสียที่ไม่มีอำนาจควบคุม</t>
  </si>
  <si>
    <t xml:space="preserve">   ขาดทุนจากการปรับลดสินค้าคงเหลือเป็นมูลค่าสุทธิที่จะได้รับ</t>
  </si>
  <si>
    <t xml:space="preserve">   ส่วนแบ่งขาดทุน (กำไร) จากเงินลงทุนในบริษัทร่วม</t>
  </si>
  <si>
    <t>H4MBY6AWB29KBGZSEJFRPJMY7ZKFJGTPR88JMVZH4YQH4G49SVKG</t>
  </si>
  <si>
    <t>Songproad Ingtragul</t>
  </si>
  <si>
    <t>VN65C3XTNZ239F0EJG9XZBTV6NFRFV8GKN25RDS764S48HYBJ3T0</t>
  </si>
  <si>
    <t>Pataweekarn Prateepchuang</t>
  </si>
  <si>
    <t xml:space="preserve">   ลูกหนี้หมุนเวียนอื่น</t>
  </si>
  <si>
    <t xml:space="preserve">   เจ้าหนี้หมุนเวียนอื่น</t>
  </si>
  <si>
    <t>ส่วนแบ่งขาดทุนจากเงินลงทุนในบริษัทร่วม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</si>
</sst>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€-2]\ * #,##0.00_);_([$€-2]\ * \(#,##0.00\);_([$€-2]\ * &quot;-&quot;??_);_(@_)"/>
    <numFmt numFmtId="166" formatCode="_-* #,##0.00_-;\-* #,##0.00_-;_-* &quot;-&quot;??_-;_-@_-"/>
    <numFmt numFmtId="167" formatCode="#,##0.00\ &quot;F&quot;;\-#,##0.00\ &quot;F&quot;"/>
    <numFmt numFmtId="168" formatCode="dd\-mmm\-yy_)"/>
    <numFmt numFmtId="169" formatCode="0.0%"/>
    <numFmt numFmtId="170" formatCode="0.00_)"/>
    <numFmt numFmtId="171" formatCode="_(* #,##0.00_);_(* \(#,##0.00\);_(* \-??_);_(@_)"/>
  </numFmts>
  <fonts count="83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sz val="14"/>
      <name val="CordiaUPC"/>
      <family val="2"/>
      <charset val="222"/>
    </font>
    <font>
      <b/>
      <i/>
      <sz val="16"/>
      <name val="Angsana New"/>
      <family val="1"/>
    </font>
    <font>
      <sz val="10"/>
      <name val="ApFont"/>
    </font>
    <font>
      <sz val="10"/>
      <color theme="1"/>
      <name val="Arial"/>
      <family val="2"/>
    </font>
    <font>
      <i/>
      <sz val="16"/>
      <name val="Angsana New"/>
      <family val="1"/>
    </font>
    <font>
      <sz val="14"/>
      <name val="Cordia New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2"/>
      <name val="Tms Rmn"/>
    </font>
    <font>
      <sz val="10"/>
      <color indexed="8"/>
      <name val="Arial"/>
      <family val="2"/>
    </font>
    <font>
      <sz val="10"/>
      <name val="Arial"/>
      <family val="2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0"/>
      <color indexed="19"/>
      <name val="Arial"/>
      <family val="2"/>
    </font>
    <font>
      <sz val="10"/>
      <color indexed="17"/>
      <name val="Arial"/>
      <family val="2"/>
    </font>
    <font>
      <sz val="10"/>
      <color indexed="20"/>
      <name val="Arial"/>
      <family val="2"/>
    </font>
    <font>
      <u/>
      <sz val="14"/>
      <color indexed="36"/>
      <name val="Cordia New"/>
      <family val="2"/>
    </font>
    <font>
      <sz val="16"/>
      <name val="Cordia New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4"/>
      <color indexed="12"/>
      <name val="BrowalliaUPC"/>
      <family val="2"/>
      <charset val="222"/>
    </font>
    <font>
      <sz val="14"/>
      <color indexed="12"/>
      <name val="BrowalliaUPC"/>
      <family val="2"/>
      <charset val="222"/>
    </font>
    <font>
      <sz val="12"/>
      <color indexed="8"/>
      <name val="BrowalliaUPC"/>
      <family val="2"/>
      <charset val="222"/>
    </font>
    <font>
      <sz val="14"/>
      <color indexed="16"/>
      <name val="BrowalliaUPC"/>
      <family val="2"/>
      <charset val="222"/>
    </font>
    <font>
      <sz val="14"/>
      <color indexed="12"/>
      <name val="AngsanaUPC"/>
      <family val="1"/>
      <charset val="222"/>
    </font>
    <font>
      <sz val="14"/>
      <color indexed="8"/>
      <name val="BrowalliaUPC"/>
      <family val="2"/>
      <charset val="222"/>
    </font>
    <font>
      <sz val="14"/>
      <color indexed="8"/>
      <name val="AngsanaUPC"/>
      <family val="1"/>
      <charset val="222"/>
    </font>
    <font>
      <b/>
      <sz val="14"/>
      <color indexed="12"/>
      <name val="AngsanaUPC"/>
      <family val="1"/>
      <charset val="222"/>
    </font>
    <font>
      <sz val="8"/>
      <name val="EYInterstate Light"/>
    </font>
    <font>
      <b/>
      <sz val="10.8"/>
      <color indexed="8"/>
      <name val="Tahoma"/>
      <family val="2"/>
    </font>
    <font>
      <sz val="12"/>
      <name val="Tms Rmn"/>
      <charset val="222"/>
    </font>
    <font>
      <sz val="10"/>
      <color indexed="8"/>
      <name val="MS Sans Serif"/>
      <family val="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sz val="10"/>
      <color indexed="8"/>
      <name val="MS Sans Serif"/>
      <family val="2"/>
      <charset val="222"/>
    </font>
    <font>
      <b/>
      <sz val="15"/>
      <name val="Angsana New"/>
      <family val="1"/>
    </font>
    <font>
      <sz val="15"/>
      <name val="Angsana New"/>
      <family val="1"/>
    </font>
    <font>
      <sz val="15"/>
      <color rgb="FF00B0F0"/>
      <name val="Angsana New"/>
      <family val="1"/>
    </font>
    <font>
      <b/>
      <i/>
      <sz val="15"/>
      <name val="Angsana New"/>
      <family val="1"/>
    </font>
    <font>
      <sz val="15"/>
      <color rgb="FF000000"/>
      <name val="Angsana New"/>
      <family val="1"/>
    </font>
    <font>
      <sz val="15"/>
      <color theme="0"/>
      <name val="Angsana New"/>
      <family val="1"/>
    </font>
    <font>
      <sz val="14"/>
      <name val="AngsanaUPC"/>
      <family val="1"/>
    </font>
    <font>
      <strike/>
      <sz val="16"/>
      <name val="Angsana New"/>
      <family val="1"/>
    </font>
    <font>
      <sz val="16"/>
      <color theme="0"/>
      <name val="Angsana New"/>
      <family val="1"/>
    </font>
    <font>
      <b/>
      <sz val="15"/>
      <color theme="0"/>
      <name val="Angsana New"/>
      <family val="1"/>
    </font>
    <font>
      <b/>
      <sz val="16"/>
      <color theme="0"/>
      <name val="Angsana New"/>
      <family val="1"/>
    </font>
    <font>
      <i/>
      <sz val="16"/>
      <color theme="0"/>
      <name val="Angsana New"/>
      <family val="1"/>
    </font>
    <font>
      <sz val="16"/>
      <color theme="1"/>
      <name val="Angsana New"/>
      <family val="1"/>
    </font>
    <font>
      <sz val="1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31">
    <xf numFmtId="0" fontId="0" fillId="0" borderId="0"/>
    <xf numFmtId="0" fontId="16" fillId="0" borderId="0"/>
    <xf numFmtId="0" fontId="12" fillId="0" borderId="0"/>
    <xf numFmtId="0" fontId="11" fillId="0" borderId="0"/>
    <xf numFmtId="0" fontId="10" fillId="0" borderId="0"/>
    <xf numFmtId="0" fontId="18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166" fontId="21" fillId="0" borderId="0" applyFont="0" applyFill="0" applyBorder="0" applyAlignment="0" applyProtection="0"/>
    <xf numFmtId="0" fontId="21" fillId="0" borderId="0"/>
    <xf numFmtId="0" fontId="21" fillId="0" borderId="0"/>
    <xf numFmtId="4" fontId="18" fillId="0" borderId="0" applyFont="0" applyFill="0" applyBorder="0" applyAlignment="0" applyProtection="0"/>
    <xf numFmtId="167" fontId="22" fillId="0" borderId="0"/>
    <xf numFmtId="168" fontId="22" fillId="0" borderId="0"/>
    <xf numFmtId="169" fontId="22" fillId="0" borderId="0"/>
    <xf numFmtId="38" fontId="23" fillId="2" borderId="0" applyNumberFormat="0" applyBorder="0" applyAlignment="0" applyProtection="0"/>
    <xf numFmtId="10" fontId="23" fillId="3" borderId="6" applyNumberFormat="0" applyBorder="0" applyAlignment="0" applyProtection="0"/>
    <xf numFmtId="37" fontId="24" fillId="0" borderId="0"/>
    <xf numFmtId="170" fontId="25" fillId="0" borderId="0"/>
    <xf numFmtId="0" fontId="7" fillId="0" borderId="0"/>
    <xf numFmtId="0" fontId="18" fillId="0" borderId="0"/>
    <xf numFmtId="0" fontId="18" fillId="0" borderId="0"/>
    <xf numFmtId="10" fontId="26" fillId="0" borderId="0" applyFont="0" applyFill="0" applyBorder="0" applyAlignment="0" applyProtection="0"/>
    <xf numFmtId="1" fontId="26" fillId="0" borderId="7" applyNumberFormat="0" applyFill="0" applyAlignment="0" applyProtection="0">
      <alignment horizontal="center" vertical="center"/>
    </xf>
    <xf numFmtId="0" fontId="7" fillId="0" borderId="0"/>
    <xf numFmtId="43" fontId="7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27" fillId="0" borderId="0" applyNumberFormat="0" applyFill="0" applyBorder="0" applyAlignment="0" applyProtection="0"/>
    <xf numFmtId="9" fontId="7" fillId="0" borderId="0" applyFont="0" applyFill="0" applyBorder="0" applyAlignment="0" applyProtection="0"/>
    <xf numFmtId="0" fontId="29" fillId="0" borderId="0"/>
    <xf numFmtId="0" fontId="26" fillId="0" borderId="0"/>
    <xf numFmtId="43" fontId="26" fillId="0" borderId="0" applyFont="0" applyFill="0" applyBorder="0" applyAlignment="0" applyProtection="0"/>
    <xf numFmtId="0" fontId="21" fillId="0" borderId="0"/>
    <xf numFmtId="0" fontId="7" fillId="0" borderId="0"/>
    <xf numFmtId="0" fontId="7" fillId="0" borderId="0"/>
    <xf numFmtId="0" fontId="34" fillId="4" borderId="0" applyNumberFormat="0" applyBorder="0" applyAlignment="0" applyProtection="0"/>
    <xf numFmtId="0" fontId="7" fillId="0" borderId="0"/>
    <xf numFmtId="0" fontId="26" fillId="0" borderId="0"/>
    <xf numFmtId="0" fontId="7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43" fontId="21" fillId="0" borderId="0" applyFont="0" applyFill="0" applyBorder="0" applyAlignment="0" applyProtection="0"/>
    <xf numFmtId="0" fontId="26" fillId="0" borderId="0"/>
    <xf numFmtId="0" fontId="33" fillId="5" borderId="0" applyNumberFormat="0" applyBorder="0" applyAlignment="0" applyProtection="0"/>
    <xf numFmtId="0" fontId="32" fillId="6" borderId="0" applyNumberFormat="0" applyBorder="0" applyAlignment="0" applyProtection="0"/>
    <xf numFmtId="0" fontId="26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1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1" fillId="0" borderId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166" fontId="26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10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4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8" fillId="15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26" fillId="0" borderId="0"/>
    <xf numFmtId="0" fontId="39" fillId="19" borderId="8" applyNumberFormat="0" applyAlignment="0" applyProtection="0"/>
    <xf numFmtId="0" fontId="40" fillId="0" borderId="9" applyNumberFormat="0" applyFill="0" applyAlignment="0" applyProtection="0"/>
    <xf numFmtId="0" fontId="41" fillId="8" borderId="0" applyNumberFormat="0" applyBorder="0" applyAlignment="0" applyProtection="0"/>
    <xf numFmtId="0" fontId="42" fillId="20" borderId="10" applyNumberFormat="0" applyAlignment="0" applyProtection="0"/>
    <xf numFmtId="0" fontId="43" fillId="20" borderId="11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9" borderId="0" applyNumberFormat="0" applyBorder="0" applyAlignment="0" applyProtection="0"/>
    <xf numFmtId="0" fontId="48" fillId="10" borderId="11" applyNumberFormat="0" applyAlignment="0" applyProtection="0"/>
    <xf numFmtId="0" fontId="49" fillId="6" borderId="0" applyNumberFormat="0" applyBorder="0" applyAlignment="0" applyProtection="0"/>
    <xf numFmtId="0" fontId="50" fillId="0" borderId="12" applyNumberFormat="0" applyFill="0" applyAlignment="0" applyProtection="0"/>
    <xf numFmtId="0" fontId="38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3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38" fillId="24" borderId="0" applyNumberFormat="0" applyBorder="0" applyAlignment="0" applyProtection="0"/>
    <xf numFmtId="0" fontId="26" fillId="25" borderId="13" applyNumberFormat="0" applyFont="0" applyAlignment="0" applyProtection="0"/>
    <xf numFmtId="0" fontId="51" fillId="0" borderId="14" applyNumberFormat="0" applyFill="0" applyAlignment="0" applyProtection="0"/>
    <xf numFmtId="0" fontId="52" fillId="0" borderId="15" applyNumberFormat="0" applyFill="0" applyAlignment="0" applyProtection="0"/>
    <xf numFmtId="0" fontId="53" fillId="0" borderId="16" applyNumberFormat="0" applyFill="0" applyAlignment="0" applyProtection="0"/>
    <xf numFmtId="0" fontId="53" fillId="0" borderId="0" applyNumberForma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/>
    <xf numFmtId="0" fontId="28" fillId="0" borderId="0" applyNumberFormat="0" applyBorder="0" applyAlignment="0"/>
    <xf numFmtId="0" fontId="54" fillId="0" borderId="0" applyNumberFormat="0" applyBorder="0" applyAlignment="0"/>
    <xf numFmtId="0" fontId="55" fillId="0" borderId="0" applyNumberFormat="0" applyBorder="0" applyAlignment="0"/>
    <xf numFmtId="0" fontId="56" fillId="0" borderId="0" applyNumberFormat="0" applyBorder="0" applyAlignment="0"/>
    <xf numFmtId="0" fontId="57" fillId="0" borderId="0" applyNumberFormat="0" applyBorder="0" applyAlignment="0"/>
    <xf numFmtId="0" fontId="58" fillId="0" borderId="0" applyNumberFormat="0" applyBorder="0" applyAlignment="0"/>
    <xf numFmtId="0" fontId="59" fillId="0" borderId="0" applyNumberFormat="0" applyBorder="0" applyAlignment="0"/>
    <xf numFmtId="0" fontId="60" fillId="0" borderId="0" applyNumberFormat="0" applyBorder="0" applyAlignment="0"/>
    <xf numFmtId="0" fontId="61" fillId="0" borderId="0" applyNumberFormat="0" applyBorder="0" applyAlignment="0"/>
    <xf numFmtId="43" fontId="7" fillId="0" borderId="0" applyFont="0" applyFill="0" applyBorder="0" applyAlignment="0" applyProtection="0"/>
    <xf numFmtId="0" fontId="26" fillId="0" borderId="0"/>
    <xf numFmtId="0" fontId="62" fillId="0" borderId="0">
      <alignment vertical="center"/>
    </xf>
    <xf numFmtId="43" fontId="26" fillId="0" borderId="0" applyFont="0" applyFill="0" applyBorder="0" applyAlignment="0" applyProtection="0"/>
    <xf numFmtId="0" fontId="16" fillId="0" borderId="0"/>
    <xf numFmtId="43" fontId="63" fillId="0" borderId="0" applyFont="0" applyFill="0" applyBorder="0" applyAlignment="0" applyProtection="0"/>
    <xf numFmtId="171" fontId="21" fillId="0" borderId="0" applyFill="0" applyBorder="0" applyAlignment="0" applyProtection="0"/>
    <xf numFmtId="0" fontId="64" fillId="0" borderId="0" applyNumberFormat="0" applyFill="0" applyBorder="0" applyAlignment="0" applyProtection="0"/>
    <xf numFmtId="0" fontId="65" fillId="0" borderId="0"/>
    <xf numFmtId="0" fontId="21" fillId="0" borderId="0"/>
    <xf numFmtId="0" fontId="65" fillId="0" borderId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68" fillId="0" borderId="0"/>
    <xf numFmtId="0" fontId="68" fillId="0" borderId="0"/>
    <xf numFmtId="0" fontId="16" fillId="0" borderId="0"/>
    <xf numFmtId="0" fontId="16" fillId="0" borderId="0"/>
    <xf numFmtId="0" fontId="7" fillId="0" borderId="0"/>
    <xf numFmtId="166" fontId="26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4" fontId="18" fillId="0" borderId="0" applyFont="0" applyFill="0" applyBorder="0" applyAlignment="0" applyProtection="0"/>
    <xf numFmtId="0" fontId="18" fillId="0" borderId="0"/>
    <xf numFmtId="0" fontId="19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29" fillId="0" borderId="0"/>
    <xf numFmtId="0" fontId="26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0" fontId="19" fillId="0" borderId="0"/>
    <xf numFmtId="0" fontId="6" fillId="0" borderId="0"/>
    <xf numFmtId="43" fontId="1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75" fillId="0" borderId="0"/>
    <xf numFmtId="0" fontId="2" fillId="0" borderId="0"/>
    <xf numFmtId="0" fontId="1" fillId="0" borderId="0"/>
    <xf numFmtId="166" fontId="21" fillId="0" borderId="0" applyFont="0" applyFill="0" applyBorder="0" applyAlignment="0" applyProtection="0"/>
  </cellStyleXfs>
  <cellXfs count="141">
    <xf numFmtId="0" fontId="0" fillId="0" borderId="0" xfId="0"/>
    <xf numFmtId="0" fontId="14" fillId="0" borderId="0" xfId="0" applyFont="1"/>
    <xf numFmtId="0" fontId="14" fillId="0" borderId="0" xfId="0" applyFont="1" applyAlignment="1">
      <alignment horizontal="left"/>
    </xf>
    <xf numFmtId="0" fontId="69" fillId="0" borderId="0" xfId="0" applyFont="1"/>
    <xf numFmtId="0" fontId="70" fillId="0" borderId="0" xfId="0" applyFont="1"/>
    <xf numFmtId="0" fontId="13" fillId="0" borderId="0" xfId="0" quotePrefix="1" applyFont="1" applyAlignment="1">
      <alignment horizontal="left"/>
    </xf>
    <xf numFmtId="164" fontId="14" fillId="0" borderId="0" xfId="0" quotePrefix="1" applyNumberFormat="1" applyFont="1" applyAlignment="1">
      <alignment horizontal="centerContinuous"/>
    </xf>
    <xf numFmtId="0" fontId="14" fillId="0" borderId="0" xfId="0" applyFont="1" applyAlignment="1">
      <alignment horizontal="centerContinuous"/>
    </xf>
    <xf numFmtId="164" fontId="14" fillId="0" borderId="0" xfId="0" applyNumberFormat="1" applyFont="1" applyAlignment="1">
      <alignment horizontal="centerContinuous"/>
    </xf>
    <xf numFmtId="164" fontId="14" fillId="0" borderId="0" xfId="0" applyNumberFormat="1" applyFont="1" applyAlignment="1">
      <alignment horizontal="left"/>
    </xf>
    <xf numFmtId="37" fontId="13" fillId="0" borderId="0" xfId="0" applyNumberFormat="1" applyFont="1" applyAlignment="1">
      <alignment horizontal="left"/>
    </xf>
    <xf numFmtId="0" fontId="13" fillId="0" borderId="0" xfId="0" applyFont="1"/>
    <xf numFmtId="37" fontId="14" fillId="0" borderId="0" xfId="0" applyNumberFormat="1" applyFont="1" applyAlignment="1">
      <alignment horizontal="right"/>
    </xf>
    <xf numFmtId="164" fontId="14" fillId="0" borderId="0" xfId="0" applyNumberFormat="1" applyFont="1"/>
    <xf numFmtId="164" fontId="13" fillId="0" borderId="1" xfId="0" applyNumberFormat="1" applyFont="1" applyBorder="1" applyAlignment="1">
      <alignment horizontal="center"/>
    </xf>
    <xf numFmtId="164" fontId="13" fillId="0" borderId="0" xfId="0" applyNumberFormat="1" applyFont="1"/>
    <xf numFmtId="0" fontId="14" fillId="0" borderId="1" xfId="0" applyFont="1" applyBorder="1" applyAlignment="1">
      <alignment horizontal="center"/>
    </xf>
    <xf numFmtId="164" fontId="15" fillId="0" borderId="0" xfId="0" applyNumberFormat="1" applyFont="1" applyAlignment="1">
      <alignment horizontal="right"/>
    </xf>
    <xf numFmtId="0" fontId="14" fillId="0" borderId="1" xfId="0" quotePrefix="1" applyFont="1" applyBorder="1" applyAlignment="1">
      <alignment horizontal="center"/>
    </xf>
    <xf numFmtId="1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4" fillId="0" borderId="0" xfId="0" quotePrefix="1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20" fillId="0" borderId="0" xfId="0" applyFont="1" applyAlignment="1">
      <alignment horizontal="center"/>
    </xf>
    <xf numFmtId="41" fontId="14" fillId="0" borderId="0" xfId="0" applyNumberFormat="1" applyFont="1" applyAlignment="1">
      <alignment horizontal="center"/>
    </xf>
    <xf numFmtId="41" fontId="14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center"/>
    </xf>
    <xf numFmtId="0" fontId="81" fillId="0" borderId="0" xfId="0" applyFont="1"/>
    <xf numFmtId="0" fontId="14" fillId="0" borderId="0" xfId="0" quotePrefix="1" applyFont="1" applyAlignment="1">
      <alignment horizontal="left"/>
    </xf>
    <xf numFmtId="164" fontId="14" fillId="0" borderId="0" xfId="0" quotePrefix="1" applyNumberFormat="1" applyFont="1" applyAlignment="1">
      <alignment horizontal="left"/>
    </xf>
    <xf numFmtId="41" fontId="14" fillId="0" borderId="0" xfId="0" applyNumberFormat="1" applyFont="1" applyAlignment="1">
      <alignment horizontal="left"/>
    </xf>
    <xf numFmtId="41" fontId="14" fillId="0" borderId="2" xfId="0" applyNumberFormat="1" applyFont="1" applyBorder="1" applyAlignment="1">
      <alignment horizontal="right"/>
    </xf>
    <xf numFmtId="41" fontId="14" fillId="0" borderId="1" xfId="0" applyNumberFormat="1" applyFont="1" applyBorder="1" applyAlignment="1">
      <alignment horizontal="right"/>
    </xf>
    <xf numFmtId="41" fontId="14" fillId="0" borderId="3" xfId="0" applyNumberFormat="1" applyFont="1" applyBorder="1" applyAlignment="1">
      <alignment horizontal="right"/>
    </xf>
    <xf numFmtId="37" fontId="14" fillId="0" borderId="0" xfId="1" applyNumberFormat="1" applyFont="1"/>
    <xf numFmtId="0" fontId="13" fillId="0" borderId="0" xfId="0" applyFont="1" applyAlignment="1">
      <alignment horizontal="left"/>
    </xf>
    <xf numFmtId="41" fontId="14" fillId="0" borderId="0" xfId="0" applyNumberFormat="1" applyFont="1"/>
    <xf numFmtId="41" fontId="82" fillId="0" borderId="0" xfId="0" applyNumberFormat="1" applyFont="1" applyAlignment="1">
      <alignment horizontal="center"/>
    </xf>
    <xf numFmtId="0" fontId="81" fillId="0" borderId="0" xfId="0" quotePrefix="1" applyFont="1" applyAlignment="1">
      <alignment horizontal="left"/>
    </xf>
    <xf numFmtId="0" fontId="81" fillId="0" borderId="0" xfId="0" applyFont="1" applyAlignment="1">
      <alignment horizontal="left"/>
    </xf>
    <xf numFmtId="0" fontId="81" fillId="0" borderId="0" xfId="0" applyFont="1" applyAlignment="1">
      <alignment horizontal="left" vertical="top"/>
    </xf>
    <xf numFmtId="41" fontId="14" fillId="0" borderId="2" xfId="0" applyNumberFormat="1" applyFont="1" applyBorder="1" applyAlignment="1">
      <alignment horizontal="center"/>
    </xf>
    <xf numFmtId="0" fontId="81" fillId="0" borderId="0" xfId="0" applyFont="1" applyAlignment="1">
      <alignment vertical="top"/>
    </xf>
    <xf numFmtId="41" fontId="14" fillId="0" borderId="1" xfId="0" applyNumberFormat="1" applyFont="1" applyBorder="1" applyAlignment="1">
      <alignment horizontal="center"/>
    </xf>
    <xf numFmtId="164" fontId="14" fillId="0" borderId="0" xfId="0" applyNumberFormat="1" applyFont="1" applyAlignment="1">
      <alignment horizontal="right"/>
    </xf>
    <xf numFmtId="41" fontId="14" fillId="0" borderId="4" xfId="0" applyNumberFormat="1" applyFont="1" applyBorder="1" applyAlignment="1">
      <alignment horizontal="right"/>
    </xf>
    <xf numFmtId="0" fontId="77" fillId="0" borderId="0" xfId="0" applyFont="1"/>
    <xf numFmtId="164" fontId="77" fillId="0" borderId="0" xfId="0" applyNumberFormat="1" applyFont="1"/>
    <xf numFmtId="0" fontId="77" fillId="0" borderId="0" xfId="0" quotePrefix="1" applyFont="1" applyAlignment="1">
      <alignment horizontal="center"/>
    </xf>
    <xf numFmtId="0" fontId="14" fillId="0" borderId="5" xfId="0" applyFont="1" applyBorder="1"/>
    <xf numFmtId="164" fontId="14" fillId="0" borderId="0" xfId="0" applyNumberFormat="1" applyFont="1" applyAlignment="1">
      <alignment horizontal="center"/>
    </xf>
    <xf numFmtId="37" fontId="14" fillId="0" borderId="0" xfId="529" applyNumberFormat="1" applyFont="1" applyAlignment="1">
      <alignment horizontal="right"/>
    </xf>
    <xf numFmtId="164" fontId="14" fillId="0" borderId="0" xfId="0" quotePrefix="1" applyNumberFormat="1" applyFont="1" applyAlignment="1">
      <alignment horizontal="center"/>
    </xf>
    <xf numFmtId="0" fontId="20" fillId="0" borderId="0" xfId="0" applyFont="1"/>
    <xf numFmtId="0" fontId="14" fillId="0" borderId="2" xfId="0" applyFont="1" applyBorder="1" applyAlignment="1">
      <alignment horizontal="center"/>
    </xf>
    <xf numFmtId="1" fontId="14" fillId="0" borderId="0" xfId="0" applyNumberFormat="1" applyFont="1"/>
    <xf numFmtId="164" fontId="14" fillId="0" borderId="1" xfId="0" applyNumberFormat="1" applyFont="1" applyBorder="1"/>
    <xf numFmtId="41" fontId="14" fillId="0" borderId="4" xfId="0" applyNumberFormat="1" applyFont="1" applyBorder="1" applyAlignment="1">
      <alignment horizontal="center"/>
    </xf>
    <xf numFmtId="0" fontId="79" fillId="0" borderId="0" xfId="0" quotePrefix="1" applyFont="1" applyAlignment="1">
      <alignment horizontal="left"/>
    </xf>
    <xf numFmtId="164" fontId="77" fillId="0" borderId="0" xfId="0" quotePrefix="1" applyNumberFormat="1" applyFont="1" applyAlignment="1">
      <alignment horizontal="left"/>
    </xf>
    <xf numFmtId="0" fontId="80" fillId="0" borderId="0" xfId="0" applyFont="1" applyAlignment="1">
      <alignment horizontal="center"/>
    </xf>
    <xf numFmtId="41" fontId="77" fillId="0" borderId="0" xfId="0" applyNumberFormat="1" applyFont="1" applyAlignment="1">
      <alignment horizontal="center"/>
    </xf>
    <xf numFmtId="43" fontId="14" fillId="0" borderId="0" xfId="0" applyNumberFormat="1" applyFont="1"/>
    <xf numFmtId="0" fontId="69" fillId="0" borderId="0" xfId="0" quotePrefix="1" applyFont="1" applyAlignment="1">
      <alignment horizontal="left"/>
    </xf>
    <xf numFmtId="37" fontId="69" fillId="0" borderId="0" xfId="0" applyNumberFormat="1" applyFont="1" applyAlignment="1">
      <alignment horizontal="left"/>
    </xf>
    <xf numFmtId="37" fontId="70" fillId="0" borderId="0" xfId="2" applyNumberFormat="1" applyFont="1" applyAlignment="1">
      <alignment horizontal="right"/>
    </xf>
    <xf numFmtId="164" fontId="70" fillId="0" borderId="0" xfId="0" applyNumberFormat="1" applyFont="1"/>
    <xf numFmtId="38" fontId="70" fillId="0" borderId="0" xfId="0" applyNumberFormat="1" applyFont="1" applyAlignment="1">
      <alignment horizontal="centerContinuous"/>
    </xf>
    <xf numFmtId="164" fontId="70" fillId="0" borderId="0" xfId="0" applyNumberFormat="1" applyFont="1" applyAlignment="1">
      <alignment horizontal="center"/>
    </xf>
    <xf numFmtId="164" fontId="69" fillId="0" borderId="0" xfId="0" applyNumberFormat="1" applyFont="1" applyAlignment="1">
      <alignment horizontal="center"/>
    </xf>
    <xf numFmtId="164" fontId="70" fillId="0" borderId="1" xfId="0" applyNumberFormat="1" applyFont="1" applyBorder="1" applyAlignment="1">
      <alignment horizontal="centerContinuous"/>
    </xf>
    <xf numFmtId="164" fontId="69" fillId="0" borderId="1" xfId="0" applyNumberFormat="1" applyFont="1" applyBorder="1" applyAlignment="1">
      <alignment horizontal="centerContinuous"/>
    </xf>
    <xf numFmtId="164" fontId="70" fillId="0" borderId="1" xfId="0" applyNumberFormat="1" applyFont="1" applyBorder="1" applyAlignment="1">
      <alignment horizontal="center"/>
    </xf>
    <xf numFmtId="164" fontId="70" fillId="0" borderId="17" xfId="0" applyNumberFormat="1" applyFont="1" applyBorder="1" applyAlignment="1">
      <alignment horizontal="center"/>
    </xf>
    <xf numFmtId="41" fontId="70" fillId="0" borderId="0" xfId="0" applyNumberFormat="1" applyFont="1" applyAlignment="1">
      <alignment horizontal="center"/>
    </xf>
    <xf numFmtId="41" fontId="71" fillId="0" borderId="0" xfId="0" applyNumberFormat="1" applyFont="1" applyAlignment="1">
      <alignment horizontal="center"/>
    </xf>
    <xf numFmtId="0" fontId="73" fillId="0" borderId="0" xfId="0" applyFont="1"/>
    <xf numFmtId="41" fontId="70" fillId="0" borderId="18" xfId="0" applyNumberFormat="1" applyFont="1" applyBorder="1" applyAlignment="1">
      <alignment horizontal="center"/>
    </xf>
    <xf numFmtId="41" fontId="70" fillId="0" borderId="1" xfId="0" applyNumberFormat="1" applyFont="1" applyBorder="1" applyAlignment="1">
      <alignment horizontal="center"/>
    </xf>
    <xf numFmtId="41" fontId="70" fillId="0" borderId="3" xfId="0" applyNumberFormat="1" applyFont="1" applyBorder="1" applyAlignment="1">
      <alignment horizontal="center"/>
    </xf>
    <xf numFmtId="43" fontId="74" fillId="0" borderId="0" xfId="329" applyFont="1" applyFill="1" applyAlignment="1">
      <alignment horizontal="center"/>
    </xf>
    <xf numFmtId="0" fontId="78" fillId="0" borderId="0" xfId="0" applyFont="1"/>
    <xf numFmtId="164" fontId="74" fillId="0" borderId="0" xfId="0" applyNumberFormat="1" applyFont="1"/>
    <xf numFmtId="41" fontId="74" fillId="0" borderId="0" xfId="0" applyNumberFormat="1" applyFont="1"/>
    <xf numFmtId="41" fontId="70" fillId="0" borderId="0" xfId="0" applyNumberFormat="1" applyFont="1"/>
    <xf numFmtId="0" fontId="69" fillId="0" borderId="0" xfId="0" quotePrefix="1" applyFont="1" applyAlignment="1">
      <alignment horizontal="left" vertical="top"/>
    </xf>
    <xf numFmtId="37" fontId="69" fillId="0" borderId="0" xfId="0" applyNumberFormat="1" applyFont="1" applyAlignment="1">
      <alignment horizontal="left" vertical="top"/>
    </xf>
    <xf numFmtId="37" fontId="70" fillId="0" borderId="0" xfId="2" applyNumberFormat="1" applyFont="1" applyAlignment="1">
      <alignment horizontal="right" vertical="top"/>
    </xf>
    <xf numFmtId="164" fontId="70" fillId="0" borderId="0" xfId="0" applyNumberFormat="1" applyFont="1" applyAlignment="1">
      <alignment vertical="top"/>
    </xf>
    <xf numFmtId="38" fontId="70" fillId="0" borderId="0" xfId="0" applyNumberFormat="1" applyFont="1" applyAlignment="1">
      <alignment horizontal="centerContinuous" vertical="top"/>
    </xf>
    <xf numFmtId="0" fontId="70" fillId="0" borderId="0" xfId="0" applyFont="1" applyAlignment="1">
      <alignment horizontal="right" vertical="top"/>
    </xf>
    <xf numFmtId="164" fontId="70" fillId="0" borderId="0" xfId="0" applyNumberFormat="1" applyFont="1" applyAlignment="1">
      <alignment horizontal="center" vertical="top"/>
    </xf>
    <xf numFmtId="164" fontId="69" fillId="0" borderId="0" xfId="0" applyNumberFormat="1" applyFont="1" applyAlignment="1">
      <alignment vertical="top"/>
    </xf>
    <xf numFmtId="164" fontId="70" fillId="0" borderId="0" xfId="0" applyNumberFormat="1" applyFont="1" applyAlignment="1">
      <alignment horizontal="centerContinuous" vertical="top"/>
    </xf>
    <xf numFmtId="164" fontId="69" fillId="0" borderId="0" xfId="0" applyNumberFormat="1" applyFont="1" applyAlignment="1">
      <alignment horizontal="center" vertical="top"/>
    </xf>
    <xf numFmtId="164" fontId="70" fillId="0" borderId="18" xfId="0" applyNumberFormat="1" applyFont="1" applyBorder="1" applyAlignment="1">
      <alignment horizontal="center" vertical="top"/>
    </xf>
    <xf numFmtId="164" fontId="70" fillId="0" borderId="1" xfId="0" applyNumberFormat="1" applyFont="1" applyBorder="1" applyAlignment="1">
      <alignment horizontal="center" vertical="top"/>
    </xf>
    <xf numFmtId="164" fontId="70" fillId="0" borderId="17" xfId="0" applyNumberFormat="1" applyFont="1" applyBorder="1" applyAlignment="1">
      <alignment horizontal="center" vertical="top"/>
    </xf>
    <xf numFmtId="0" fontId="69" fillId="0" borderId="0" xfId="0" applyFont="1" applyAlignment="1">
      <alignment vertical="top"/>
    </xf>
    <xf numFmtId="41" fontId="70" fillId="0" borderId="0" xfId="0" applyNumberFormat="1" applyFont="1" applyAlignment="1">
      <alignment vertical="top"/>
    </xf>
    <xf numFmtId="41" fontId="71" fillId="0" borderId="0" xfId="0" applyNumberFormat="1" applyFont="1" applyAlignment="1">
      <alignment horizontal="center" vertical="center"/>
    </xf>
    <xf numFmtId="41" fontId="70" fillId="0" borderId="18" xfId="0" applyNumberFormat="1" applyFont="1" applyBorder="1" applyAlignment="1">
      <alignment vertical="top"/>
    </xf>
    <xf numFmtId="41" fontId="70" fillId="0" borderId="21" xfId="0" applyNumberFormat="1" applyFont="1" applyBorder="1" applyAlignment="1">
      <alignment vertical="top"/>
    </xf>
    <xf numFmtId="41" fontId="70" fillId="0" borderId="1" xfId="0" applyNumberFormat="1" applyFont="1" applyBorder="1" applyAlignment="1">
      <alignment vertical="top"/>
    </xf>
    <xf numFmtId="41" fontId="70" fillId="0" borderId="3" xfId="0" quotePrefix="1" applyNumberFormat="1" applyFont="1" applyBorder="1" applyAlignment="1">
      <alignment vertical="top"/>
    </xf>
    <xf numFmtId="41" fontId="70" fillId="0" borderId="0" xfId="0" quotePrefix="1" applyNumberFormat="1" applyFont="1" applyAlignment="1">
      <alignment vertical="top"/>
    </xf>
    <xf numFmtId="164" fontId="72" fillId="0" borderId="0" xfId="0" applyNumberFormat="1" applyFont="1" applyAlignment="1">
      <alignment vertical="top"/>
    </xf>
    <xf numFmtId="41" fontId="74" fillId="0" borderId="0" xfId="0" applyNumberFormat="1" applyFont="1" applyAlignment="1">
      <alignment vertical="top"/>
    </xf>
    <xf numFmtId="0" fontId="78" fillId="0" borderId="0" xfId="0" applyFont="1" applyAlignment="1">
      <alignment vertical="top"/>
    </xf>
    <xf numFmtId="164" fontId="74" fillId="0" borderId="0" xfId="0" applyNumberFormat="1" applyFont="1" applyAlignment="1">
      <alignment horizontal="center" vertical="top"/>
    </xf>
    <xf numFmtId="41" fontId="74" fillId="0" borderId="0" xfId="0" applyNumberFormat="1" applyFont="1" applyAlignment="1">
      <alignment horizontal="center" vertical="top"/>
    </xf>
    <xf numFmtId="41" fontId="70" fillId="0" borderId="0" xfId="0" applyNumberFormat="1" applyFont="1" applyAlignment="1">
      <alignment horizontal="center" vertical="top"/>
    </xf>
    <xf numFmtId="164" fontId="74" fillId="0" borderId="0" xfId="0" applyNumberFormat="1" applyFont="1" applyAlignment="1">
      <alignment vertical="top"/>
    </xf>
    <xf numFmtId="0" fontId="70" fillId="0" borderId="0" xfId="0" applyFont="1" applyAlignment="1">
      <alignment vertical="top"/>
    </xf>
    <xf numFmtId="37" fontId="14" fillId="0" borderId="0" xfId="2" applyNumberFormat="1" applyFont="1" applyAlignment="1">
      <alignment horizontal="right"/>
    </xf>
    <xf numFmtId="164" fontId="17" fillId="0" borderId="0" xfId="0" quotePrefix="1" applyNumberFormat="1" applyFont="1" applyAlignment="1">
      <alignment horizontal="centerContinuous"/>
    </xf>
    <xf numFmtId="0" fontId="17" fillId="0" borderId="0" xfId="0" applyFont="1" applyAlignment="1">
      <alignment horizontal="centerContinuous"/>
    </xf>
    <xf numFmtId="41" fontId="14" fillId="0" borderId="3" xfId="0" applyNumberFormat="1" applyFont="1" applyBorder="1" applyAlignment="1">
      <alignment horizontal="center"/>
    </xf>
    <xf numFmtId="49" fontId="13" fillId="0" borderId="0" xfId="0" applyNumberFormat="1" applyFont="1"/>
    <xf numFmtId="37" fontId="14" fillId="0" borderId="0" xfId="0" applyNumberFormat="1" applyFont="1"/>
    <xf numFmtId="165" fontId="14" fillId="0" borderId="0" xfId="0" applyNumberFormat="1" applyFont="1"/>
    <xf numFmtId="1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right"/>
    </xf>
    <xf numFmtId="49" fontId="14" fillId="0" borderId="0" xfId="0" applyNumberFormat="1" applyFont="1"/>
    <xf numFmtId="43" fontId="14" fillId="0" borderId="4" xfId="0" applyNumberFormat="1" applyFont="1" applyBorder="1"/>
    <xf numFmtId="164" fontId="76" fillId="0" borderId="0" xfId="0" applyNumberFormat="1" applyFont="1" applyAlignment="1">
      <alignment horizontal="centerContinuous"/>
    </xf>
    <xf numFmtId="41" fontId="14" fillId="0" borderId="2" xfId="0" applyNumberFormat="1" applyFont="1" applyBorder="1"/>
    <xf numFmtId="41" fontId="14" fillId="0" borderId="18" xfId="0" applyNumberFormat="1" applyFont="1" applyBorder="1" applyAlignment="1">
      <alignment horizontal="center"/>
    </xf>
    <xf numFmtId="164" fontId="14" fillId="0" borderId="18" xfId="0" applyNumberFormat="1" applyFont="1" applyBorder="1"/>
    <xf numFmtId="164" fontId="14" fillId="0" borderId="19" xfId="0" applyNumberFormat="1" applyFont="1" applyBorder="1"/>
    <xf numFmtId="164" fontId="14" fillId="0" borderId="20" xfId="0" applyNumberFormat="1" applyFont="1" applyBorder="1"/>
    <xf numFmtId="164" fontId="13" fillId="0" borderId="1" xfId="0" applyNumberFormat="1" applyFont="1" applyBorder="1" applyAlignment="1">
      <alignment horizontal="center"/>
    </xf>
    <xf numFmtId="164" fontId="70" fillId="0" borderId="1" xfId="0" applyNumberFormat="1" applyFont="1" applyBorder="1" applyAlignment="1">
      <alignment horizontal="center" vertical="top"/>
    </xf>
    <xf numFmtId="164" fontId="69" fillId="0" borderId="1" xfId="0" applyNumberFormat="1" applyFont="1" applyBorder="1" applyAlignment="1">
      <alignment horizontal="center" vertical="top"/>
    </xf>
    <xf numFmtId="164" fontId="70" fillId="0" borderId="2" xfId="0" applyNumberFormat="1" applyFont="1" applyBorder="1" applyAlignment="1">
      <alignment horizontal="center" vertical="top"/>
    </xf>
    <xf numFmtId="164" fontId="70" fillId="0" borderId="18" xfId="0" applyNumberFormat="1" applyFont="1" applyBorder="1" applyAlignment="1">
      <alignment horizontal="center" vertical="top"/>
    </xf>
    <xf numFmtId="164" fontId="69" fillId="0" borderId="1" xfId="0" applyNumberFormat="1" applyFont="1" applyBorder="1" applyAlignment="1">
      <alignment horizontal="center"/>
    </xf>
    <xf numFmtId="164" fontId="70" fillId="0" borderId="1" xfId="0" applyNumberFormat="1" applyFont="1" applyBorder="1" applyAlignment="1">
      <alignment horizontal="center"/>
    </xf>
    <xf numFmtId="164" fontId="70" fillId="0" borderId="2" xfId="0" applyNumberFormat="1" applyFont="1" applyBorder="1" applyAlignment="1">
      <alignment horizontal="center"/>
    </xf>
    <xf numFmtId="164" fontId="14" fillId="0" borderId="0" xfId="0" applyNumberFormat="1" applyFont="1" applyAlignment="1">
      <alignment horizontal="center"/>
    </xf>
  </cellXfs>
  <cellStyles count="531">
    <cellStyle name="0,0_x000d__x000a_NA_x000d__x000a_" xfId="5" xr:uid="{00000000-0005-0000-0000-000000000000}"/>
    <cellStyle name="20% - ส่วนที่ถูกเน้น1" xfId="68" xr:uid="{00000000-0005-0000-0000-000001000000}"/>
    <cellStyle name="20% - ส่วนที่ถูกเน้น2" xfId="69" xr:uid="{00000000-0005-0000-0000-000002000000}"/>
    <cellStyle name="20% - ส่วนที่ถูกเน้น3" xfId="70" xr:uid="{00000000-0005-0000-0000-000003000000}"/>
    <cellStyle name="20% - ส่วนที่ถูกเน้น4" xfId="71" xr:uid="{00000000-0005-0000-0000-000004000000}"/>
    <cellStyle name="20% - ส่วนที่ถูกเน้น5" xfId="72" xr:uid="{00000000-0005-0000-0000-000005000000}"/>
    <cellStyle name="20% - ส่วนที่ถูกเน้น6" xfId="73" xr:uid="{00000000-0005-0000-0000-000006000000}"/>
    <cellStyle name="40% - ส่วนที่ถูกเน้น1" xfId="74" xr:uid="{00000000-0005-0000-0000-000007000000}"/>
    <cellStyle name="40% - ส่วนที่ถูกเน้น2" xfId="75" xr:uid="{00000000-0005-0000-0000-000008000000}"/>
    <cellStyle name="40% - ส่วนที่ถูกเน้น3" xfId="76" xr:uid="{00000000-0005-0000-0000-000009000000}"/>
    <cellStyle name="40% - ส่วนที่ถูกเน้น4" xfId="77" xr:uid="{00000000-0005-0000-0000-00000A000000}"/>
    <cellStyle name="40% - ส่วนที่ถูกเน้น5" xfId="78" xr:uid="{00000000-0005-0000-0000-00000B000000}"/>
    <cellStyle name="40% - ส่วนที่ถูกเน้น6" xfId="79" xr:uid="{00000000-0005-0000-0000-00000C000000}"/>
    <cellStyle name="60% - ส่วนที่ถูกเน้น1" xfId="80" xr:uid="{00000000-0005-0000-0000-00000D000000}"/>
    <cellStyle name="60% - ส่วนที่ถูกเน้น2" xfId="81" xr:uid="{00000000-0005-0000-0000-00000E000000}"/>
    <cellStyle name="60% - ส่วนที่ถูกเน้น3" xfId="82" xr:uid="{00000000-0005-0000-0000-00000F000000}"/>
    <cellStyle name="60% - ส่วนที่ถูกเน้น4" xfId="83" xr:uid="{00000000-0005-0000-0000-000010000000}"/>
    <cellStyle name="60% - ส่วนที่ถูกเน้น5" xfId="84" xr:uid="{00000000-0005-0000-0000-000011000000}"/>
    <cellStyle name="60% - ส่วนที่ถูกเน้น6" xfId="85" xr:uid="{00000000-0005-0000-0000-000012000000}"/>
    <cellStyle name="Bad 2" xfId="42" xr:uid="{00000000-0005-0000-0000-000013000000}"/>
    <cellStyle name="Comma" xfId="329" builtinId="3"/>
    <cellStyle name="Comma 10" xfId="28" xr:uid="{00000000-0005-0000-0000-000014000000}"/>
    <cellStyle name="Comma 10 2" xfId="340" xr:uid="{65EA2675-2A59-4B9F-A27A-02921D8D104A}"/>
    <cellStyle name="Comma 11" xfId="232" xr:uid="{00000000-0005-0000-0000-000015000000}"/>
    <cellStyle name="Comma 11 2" xfId="432" xr:uid="{5BD0ED9E-12A5-43F2-AC72-B84BA7E714CC}"/>
    <cellStyle name="Comma 12 3 2 2" xfId="530" xr:uid="{D11FE527-A580-4299-A35F-F7E61C614BED}"/>
    <cellStyle name="Comma 2" xfId="11" xr:uid="{00000000-0005-0000-0000-000016000000}"/>
    <cellStyle name="Comma 2 2" xfId="48" xr:uid="{00000000-0005-0000-0000-000017000000}"/>
    <cellStyle name="Comma 2 2 2" xfId="129" xr:uid="{00000000-0005-0000-0000-000018000000}"/>
    <cellStyle name="Comma 2 2 3" xfId="144" xr:uid="{00000000-0005-0000-0000-000019000000}"/>
    <cellStyle name="Comma 2 3" xfId="65" xr:uid="{00000000-0005-0000-0000-00001A000000}"/>
    <cellStyle name="Comma 3" xfId="14" xr:uid="{00000000-0005-0000-0000-00001B000000}"/>
    <cellStyle name="Comma 3 2" xfId="62" xr:uid="{00000000-0005-0000-0000-00001C000000}"/>
    <cellStyle name="Comma 3 2 2" xfId="130" xr:uid="{00000000-0005-0000-0000-00001D000000}"/>
    <cellStyle name="Comma 3 3" xfId="127" xr:uid="{00000000-0005-0000-0000-00001E000000}"/>
    <cellStyle name="Comma 3 4" xfId="151" xr:uid="{00000000-0005-0000-0000-00001F000000}"/>
    <cellStyle name="Comma 3 4 2" xfId="287" xr:uid="{00000000-0005-0000-0000-000020000000}"/>
    <cellStyle name="Comma 3 4 2 2" xfId="487" xr:uid="{C55865BF-DCA3-4C5B-89E2-873FBDF0540C}"/>
    <cellStyle name="Comma 3 4 3" xfId="323" xr:uid="{00000000-0005-0000-0000-000021000000}"/>
    <cellStyle name="Comma 3 4 3 2" xfId="520" xr:uid="{7FE71584-9971-4363-9AB1-0E7E95BFEA47}"/>
    <cellStyle name="Comma 3 4 4" xfId="363" xr:uid="{2C79469D-1F94-416C-9F9A-C73060AF9177}"/>
    <cellStyle name="Comma 3 5" xfId="33" xr:uid="{00000000-0005-0000-0000-000022000000}"/>
    <cellStyle name="Comma 3 5 2" xfId="215" xr:uid="{00000000-0005-0000-0000-000023000000}"/>
    <cellStyle name="Comma 3 5 2 2" xfId="418" xr:uid="{4C78DA54-3991-4E53-8D2F-E153A749D15F}"/>
    <cellStyle name="Comma 3 5 3" xfId="207" xr:uid="{00000000-0005-0000-0000-000024000000}"/>
    <cellStyle name="Comma 3 5 4" xfId="343" xr:uid="{91AEAA0E-877D-4FE1-BBAC-838E41E76436}"/>
    <cellStyle name="Comma 3 6" xfId="234" xr:uid="{00000000-0005-0000-0000-000025000000}"/>
    <cellStyle name="Comma 3 6 2" xfId="434" xr:uid="{8B47D65A-7598-4C77-AB36-986D92B46C24}"/>
    <cellStyle name="Comma 3 7" xfId="306" xr:uid="{00000000-0005-0000-0000-000026000000}"/>
    <cellStyle name="Comma 3 7 2" xfId="503" xr:uid="{DAE34862-DF21-4536-8E05-76699CC94462}"/>
    <cellStyle name="Comma 4" xfId="6" xr:uid="{00000000-0005-0000-0000-000027000000}"/>
    <cellStyle name="Comma 4 2" xfId="10" xr:uid="{00000000-0005-0000-0000-000028000000}"/>
    <cellStyle name="Comma 4 2 2" xfId="67" xr:uid="{00000000-0005-0000-0000-000029000000}"/>
    <cellStyle name="Comma 4 2 3" xfId="337" xr:uid="{A70E26E0-0CC9-427A-A63A-CEC847FF8B43}"/>
    <cellStyle name="Comma 4 3" xfId="137" xr:uid="{00000000-0005-0000-0000-00002A000000}"/>
    <cellStyle name="Comma 4 4" xfId="38" xr:uid="{00000000-0005-0000-0000-00002B000000}"/>
    <cellStyle name="Comma 4 5" xfId="333" xr:uid="{18E62D73-494C-49C9-A40C-F7BC26B85B01}"/>
    <cellStyle name="Comma 5" xfId="111" xr:uid="{00000000-0005-0000-0000-00002C000000}"/>
    <cellStyle name="Comma 5 2" xfId="138" xr:uid="{00000000-0005-0000-0000-00002D000000}"/>
    <cellStyle name="Comma 5 2 2" xfId="148" xr:uid="{00000000-0005-0000-0000-00002E000000}"/>
    <cellStyle name="Comma 5 2 2 2" xfId="284" xr:uid="{00000000-0005-0000-0000-00002F000000}"/>
    <cellStyle name="Comma 5 2 2 2 2" xfId="484" xr:uid="{7B8B89CB-5FB6-4801-8872-C8FD65AF197C}"/>
    <cellStyle name="Comma 5 2 2 3" xfId="320" xr:uid="{00000000-0005-0000-0000-000030000000}"/>
    <cellStyle name="Comma 5 2 2 3 2" xfId="517" xr:uid="{18CDFF07-641A-476D-84D6-71EB62B1CE8C}"/>
    <cellStyle name="Comma 5 2 2 4" xfId="360" xr:uid="{00B7A13F-8298-42CA-B353-8428A795CA94}"/>
    <cellStyle name="Comma 5 3" xfId="265" xr:uid="{00000000-0005-0000-0000-000031000000}"/>
    <cellStyle name="Comma 5 3 2" xfId="465" xr:uid="{C4ECD5DC-8673-4E05-BAF6-CC00D2DDA5D1}"/>
    <cellStyle name="Comma 5 4" xfId="313" xr:uid="{00000000-0005-0000-0000-000032000000}"/>
    <cellStyle name="Comma 5 4 2" xfId="510" xr:uid="{B1A20F02-8E45-4FD8-82AE-563AEE0B5D15}"/>
    <cellStyle name="Comma 5 5" xfId="353" xr:uid="{E343E144-94C7-4917-A634-6BF3A635FF89}"/>
    <cellStyle name="Comma 6" xfId="113" xr:uid="{00000000-0005-0000-0000-000033000000}"/>
    <cellStyle name="Comma 7" xfId="124" xr:uid="{00000000-0005-0000-0000-000034000000}"/>
    <cellStyle name="Comma 7 2" xfId="150" xr:uid="{00000000-0005-0000-0000-000035000000}"/>
    <cellStyle name="Comma 7 2 2" xfId="286" xr:uid="{00000000-0005-0000-0000-000036000000}"/>
    <cellStyle name="Comma 7 2 2 2" xfId="486" xr:uid="{2F6B2B87-26F6-4DC7-A7A3-8602C5E04436}"/>
    <cellStyle name="Comma 7 2 3" xfId="322" xr:uid="{00000000-0005-0000-0000-000037000000}"/>
    <cellStyle name="Comma 7 2 3 2" xfId="519" xr:uid="{B2645CDB-5D54-466A-B418-F3D01A82F119}"/>
    <cellStyle name="Comma 7 2 4" xfId="362" xr:uid="{4A3BBF87-1820-4734-8E11-D7F9AE183EC1}"/>
    <cellStyle name="Comma 7 3" xfId="274" xr:uid="{00000000-0005-0000-0000-000038000000}"/>
    <cellStyle name="Comma 7 3 2" xfId="474" xr:uid="{DB39856D-B719-4C1B-AB21-511830833088}"/>
    <cellStyle name="Comma 7 4" xfId="315" xr:uid="{00000000-0005-0000-0000-000039000000}"/>
    <cellStyle name="Comma 7 4 2" xfId="512" xr:uid="{380D84FD-E218-4663-AA86-CF2958AE6922}"/>
    <cellStyle name="Comma 7 5" xfId="355" xr:uid="{8D60E23D-FC09-4590-A866-A82D324CE1E7}"/>
    <cellStyle name="Comma 8" xfId="54" xr:uid="{00000000-0005-0000-0000-00003A000000}"/>
    <cellStyle name="Comma 8 2" xfId="244" xr:uid="{00000000-0005-0000-0000-00003B000000}"/>
    <cellStyle name="Comma 8 2 2" xfId="444" xr:uid="{A5034EED-935C-4D92-B9CB-B65CC65A4807}"/>
    <cellStyle name="Comma 8 3" xfId="309" xr:uid="{00000000-0005-0000-0000-00003C000000}"/>
    <cellStyle name="Comma 8 3 2" xfId="506" xr:uid="{3A43BB9E-17A9-4019-85B1-2FCA39806ACB}"/>
    <cellStyle name="Comma 8 4" xfId="350" xr:uid="{68AD096B-ACDD-42AA-AB08-A0C74E21EBC7}"/>
    <cellStyle name="Comma 9" xfId="30" xr:uid="{00000000-0005-0000-0000-00003D000000}"/>
    <cellStyle name="comma zerodec" xfId="15" xr:uid="{00000000-0005-0000-0000-00003E000000}"/>
    <cellStyle name="Currency1" xfId="16" xr:uid="{00000000-0005-0000-0000-00003F000000}"/>
    <cellStyle name="Dollar (zero dec)" xfId="17" xr:uid="{00000000-0005-0000-0000-000040000000}"/>
    <cellStyle name="E&amp;Y House" xfId="34" xr:uid="{00000000-0005-0000-0000-000041000000}"/>
    <cellStyle name="E&amp;Y House 2" xfId="131" xr:uid="{00000000-0005-0000-0000-000042000000}"/>
    <cellStyle name="Good 2" xfId="50" xr:uid="{00000000-0005-0000-0000-000043000000}"/>
    <cellStyle name="Grey" xfId="18" xr:uid="{00000000-0005-0000-0000-000044000000}"/>
    <cellStyle name="Input [yellow]" xfId="19" xr:uid="{00000000-0005-0000-0000-000045000000}"/>
    <cellStyle name="Neutral 2" xfId="51" xr:uid="{00000000-0005-0000-0000-000046000000}"/>
    <cellStyle name="no dec" xfId="20" xr:uid="{00000000-0005-0000-0000-000047000000}"/>
    <cellStyle name="Normal" xfId="0" builtinId="0"/>
    <cellStyle name="Normal - Style1" xfId="21" xr:uid="{00000000-0005-0000-0000-000049000000}"/>
    <cellStyle name="Normal 10" xfId="53" xr:uid="{00000000-0005-0000-0000-00004A000000}"/>
    <cellStyle name="Normal 10 2" xfId="142" xr:uid="{00000000-0005-0000-0000-00004B000000}"/>
    <cellStyle name="Normal 10 3" xfId="243" xr:uid="{00000000-0005-0000-0000-00004C000000}"/>
    <cellStyle name="Normal 10 3 2" xfId="443" xr:uid="{E8A5B3EF-0CB6-4C9D-9C72-C7D928571E2F}"/>
    <cellStyle name="Normal 10 4" xfId="308" xr:uid="{00000000-0005-0000-0000-00004D000000}"/>
    <cellStyle name="Normal 10 4 2" xfId="505" xr:uid="{FB7AD085-AB31-460A-80A3-02328AB08962}"/>
    <cellStyle name="Normal 10 5" xfId="349" xr:uid="{33E6325D-2E8B-4F4B-AD09-D9E5A6C8B8E1}"/>
    <cellStyle name="Normal 100" xfId="275" xr:uid="{00000000-0005-0000-0000-00004E000000}"/>
    <cellStyle name="Normal 100 2" xfId="475" xr:uid="{377B7486-FF05-4D10-B82C-E8304CE42690}"/>
    <cellStyle name="Normal 101" xfId="298" xr:uid="{00000000-0005-0000-0000-00004F000000}"/>
    <cellStyle name="Normal 101 2" xfId="495" xr:uid="{87635AD2-C58F-48BA-AEC6-1990C714225B}"/>
    <cellStyle name="Normal 102" xfId="278" xr:uid="{00000000-0005-0000-0000-000050000000}"/>
    <cellStyle name="Normal 102 2" xfId="478" xr:uid="{E7704516-93FC-4B14-BC57-0E6B2470D54C}"/>
    <cellStyle name="Normal 103" xfId="246" xr:uid="{00000000-0005-0000-0000-000051000000}"/>
    <cellStyle name="Normal 103 2" xfId="446" xr:uid="{3C6137AC-04B1-45C3-9D08-055DE5FA64B2}"/>
    <cellStyle name="Normal 104" xfId="271" xr:uid="{00000000-0005-0000-0000-000052000000}"/>
    <cellStyle name="Normal 104 2" xfId="471" xr:uid="{CAB3D22C-4586-4BAC-BFD3-06F7A9E66BDD}"/>
    <cellStyle name="Normal 105" xfId="254" xr:uid="{00000000-0005-0000-0000-000053000000}"/>
    <cellStyle name="Normal 105 2" xfId="454" xr:uid="{A897B07C-364D-4CBA-A8CE-91BAC0C2ECCC}"/>
    <cellStyle name="Normal 106" xfId="297" xr:uid="{00000000-0005-0000-0000-000054000000}"/>
    <cellStyle name="Normal 106 2" xfId="494" xr:uid="{ACDF21A7-83B4-49BB-850B-9BF4BC533296}"/>
    <cellStyle name="Normal 107" xfId="268" xr:uid="{00000000-0005-0000-0000-000055000000}"/>
    <cellStyle name="Normal 107 2" xfId="468" xr:uid="{A55D7284-C6B3-495D-A1FE-1E0AECF95E7F}"/>
    <cellStyle name="Normal 108" xfId="296" xr:uid="{00000000-0005-0000-0000-000056000000}"/>
    <cellStyle name="Normal 108 2" xfId="493" xr:uid="{2E70C822-950C-42FE-A6C4-7F09E6CDCEE8}"/>
    <cellStyle name="Normal 109" xfId="258" xr:uid="{00000000-0005-0000-0000-000057000000}"/>
    <cellStyle name="Normal 109 2" xfId="458" xr:uid="{670B4A1B-AC22-4E5F-8245-60D034D91DC0}"/>
    <cellStyle name="Normal 11" xfId="86" xr:uid="{00000000-0005-0000-0000-000058000000}"/>
    <cellStyle name="Normal 110" xfId="241" xr:uid="{00000000-0005-0000-0000-000059000000}"/>
    <cellStyle name="Normal 110 2" xfId="441" xr:uid="{837CB271-09B8-4B5E-BCDC-C4CC6E8F2D07}"/>
    <cellStyle name="Normal 111" xfId="261" xr:uid="{00000000-0005-0000-0000-00005A000000}"/>
    <cellStyle name="Normal 111 2" xfId="461" xr:uid="{62776D94-DA49-42C5-835A-20B950942CC1}"/>
    <cellStyle name="Normal 112" xfId="279" xr:uid="{00000000-0005-0000-0000-00005B000000}"/>
    <cellStyle name="Normal 112 2" xfId="479" xr:uid="{D6FD4FC5-D25D-4EAD-B40B-126D14CD98B5}"/>
    <cellStyle name="Normal 113" xfId="242" xr:uid="{00000000-0005-0000-0000-00005C000000}"/>
    <cellStyle name="Normal 113 2" xfId="442" xr:uid="{00E3218F-F319-498A-BDBC-76C6D60A7280}"/>
    <cellStyle name="Normal 114" xfId="256" xr:uid="{00000000-0005-0000-0000-00005D000000}"/>
    <cellStyle name="Normal 114 2" xfId="456" xr:uid="{ABA3E78E-A888-4D3F-95E1-1645AD812C94}"/>
    <cellStyle name="Normal 115" xfId="299" xr:uid="{00000000-0005-0000-0000-00005E000000}"/>
    <cellStyle name="Normal 115 2" xfId="496" xr:uid="{3DDC5371-571D-454B-8E37-620DBECA6E7D}"/>
    <cellStyle name="Normal 116" xfId="301" xr:uid="{00000000-0005-0000-0000-00005F000000}"/>
    <cellStyle name="Normal 116 2" xfId="498" xr:uid="{76026490-7BDC-4079-9FFC-CB776341CEE1}"/>
    <cellStyle name="Normal 117" xfId="262" xr:uid="{00000000-0005-0000-0000-000060000000}"/>
    <cellStyle name="Normal 117 2" xfId="462" xr:uid="{D7C8A616-8D27-4793-A3E4-DB58A368757B}"/>
    <cellStyle name="Normal 118" xfId="237" xr:uid="{00000000-0005-0000-0000-000061000000}"/>
    <cellStyle name="Normal 118 2" xfId="437" xr:uid="{3A31F96A-2D8D-46DB-9402-D14182E49175}"/>
    <cellStyle name="Normal 119" xfId="236" xr:uid="{00000000-0005-0000-0000-000062000000}"/>
    <cellStyle name="Normal 119 2" xfId="436" xr:uid="{1FEDDEB6-C9A5-4B6A-9F77-A843F511D30E}"/>
    <cellStyle name="Normal 12" xfId="125" xr:uid="{00000000-0005-0000-0000-000063000000}"/>
    <cellStyle name="Normal 120" xfId="269" xr:uid="{00000000-0005-0000-0000-000064000000}"/>
    <cellStyle name="Normal 120 2" xfId="469" xr:uid="{73712CE1-C940-43AE-9C2B-E79CD056F5EE}"/>
    <cellStyle name="Normal 121" xfId="259" xr:uid="{00000000-0005-0000-0000-000065000000}"/>
    <cellStyle name="Normal 121 2" xfId="459" xr:uid="{B529EB76-44B2-42B7-A6E2-91BF86A68D20}"/>
    <cellStyle name="Normal 122" xfId="267" xr:uid="{00000000-0005-0000-0000-000066000000}"/>
    <cellStyle name="Normal 122 2" xfId="467" xr:uid="{E993D010-08D0-490B-97F8-CF2000D9E902}"/>
    <cellStyle name="Normal 123" xfId="302" xr:uid="{00000000-0005-0000-0000-000067000000}"/>
    <cellStyle name="Normal 123 2" xfId="499" xr:uid="{6BFF58B6-F3E5-42EC-935B-EFE31C132A54}"/>
    <cellStyle name="Normal 124" xfId="238" xr:uid="{00000000-0005-0000-0000-000068000000}"/>
    <cellStyle name="Normal 124 2" xfId="438" xr:uid="{E08F6A1A-B073-426C-BF94-9567D2007E1F}"/>
    <cellStyle name="Normal 125" xfId="239" xr:uid="{00000000-0005-0000-0000-000069000000}"/>
    <cellStyle name="Normal 125 2" xfId="439" xr:uid="{922091A4-077C-473B-948C-87BCE3900347}"/>
    <cellStyle name="Normal 126" xfId="257" xr:uid="{00000000-0005-0000-0000-00006A000000}"/>
    <cellStyle name="Normal 126 2" xfId="457" xr:uid="{09E8F1D9-1AAD-4CB6-BC01-0D43EF30E85A}"/>
    <cellStyle name="Normal 127" xfId="272" xr:uid="{00000000-0005-0000-0000-00006B000000}"/>
    <cellStyle name="Normal 127 2" xfId="472" xr:uid="{4931F087-9B29-490B-82F4-0D92063913C9}"/>
    <cellStyle name="Normal 128" xfId="300" xr:uid="{00000000-0005-0000-0000-00006C000000}"/>
    <cellStyle name="Normal 128 2" xfId="497" xr:uid="{D086409D-5B4D-4B99-BCED-345CC4378614}"/>
    <cellStyle name="Normal 129" xfId="253" xr:uid="{00000000-0005-0000-0000-00006D000000}"/>
    <cellStyle name="Normal 129 2" xfId="453" xr:uid="{8690AD40-5FD0-416C-8891-94E00593539C}"/>
    <cellStyle name="Normal 13" xfId="153" xr:uid="{00000000-0005-0000-0000-00006E000000}"/>
    <cellStyle name="Normal 13 2" xfId="289" xr:uid="{00000000-0005-0000-0000-00006F000000}"/>
    <cellStyle name="Normal 13 2 2" xfId="489" xr:uid="{BE652CE8-09CB-4E43-962C-30C22CDB54D1}"/>
    <cellStyle name="Normal 13 3" xfId="325" xr:uid="{00000000-0005-0000-0000-000070000000}"/>
    <cellStyle name="Normal 13 3 2" xfId="522" xr:uid="{0AE4A531-CEA6-4A82-B2B8-5C30A633D777}"/>
    <cellStyle name="Normal 13 4" xfId="365" xr:uid="{D0262E85-4C70-4FFA-A201-0921022C5B5B}"/>
    <cellStyle name="Normal 130" xfId="293" xr:uid="{00000000-0005-0000-0000-000071000000}"/>
    <cellStyle name="Normal 130 2" xfId="492" xr:uid="{D34B18FF-14D2-4829-913A-A683883BAAD0}"/>
    <cellStyle name="Normal 131" xfId="291" xr:uid="{00000000-0005-0000-0000-000072000000}"/>
    <cellStyle name="Normal 131 2" xfId="491" xr:uid="{EA20221D-6A1C-48DA-8094-51C2ABB19171}"/>
    <cellStyle name="Normal 132" xfId="277" xr:uid="{00000000-0005-0000-0000-000073000000}"/>
    <cellStyle name="Normal 132 2" xfId="477" xr:uid="{6453D728-A78E-4222-B391-CFA85782E839}"/>
    <cellStyle name="Normal 133" xfId="276" xr:uid="{00000000-0005-0000-0000-000074000000}"/>
    <cellStyle name="Normal 133 2" xfId="476" xr:uid="{39FC0033-01AB-43F7-A459-CDF01955E1C7}"/>
    <cellStyle name="Normal 134" xfId="303" xr:uid="{00000000-0005-0000-0000-000075000000}"/>
    <cellStyle name="Normal 134 2" xfId="500" xr:uid="{5811EB4F-3082-418E-93FE-DAF4B118633E}"/>
    <cellStyle name="Normal 135" xfId="260" xr:uid="{00000000-0005-0000-0000-000076000000}"/>
    <cellStyle name="Normal 135 2" xfId="460" xr:uid="{DD4B3ED8-54F9-4925-AF1A-017F10DD3CA9}"/>
    <cellStyle name="Normal 136" xfId="304" xr:uid="{00000000-0005-0000-0000-000077000000}"/>
    <cellStyle name="Normal 136 2" xfId="501" xr:uid="{12EE631F-01C2-418C-8F4E-41232F974887}"/>
    <cellStyle name="Normal 137" xfId="311" xr:uid="{00000000-0005-0000-0000-000078000000}"/>
    <cellStyle name="Normal 137 2" xfId="508" xr:uid="{1C710351-87D1-44F2-BB00-E3EB94AC4E8E}"/>
    <cellStyle name="Normal 14" xfId="154" xr:uid="{00000000-0005-0000-0000-000079000000}"/>
    <cellStyle name="Normal 14 2" xfId="290" xr:uid="{00000000-0005-0000-0000-00007A000000}"/>
    <cellStyle name="Normal 14 2 2" xfId="490" xr:uid="{DE3A39ED-F64E-4D16-92D5-3CD95E81E189}"/>
    <cellStyle name="Normal 14 3" xfId="326" xr:uid="{00000000-0005-0000-0000-00007B000000}"/>
    <cellStyle name="Normal 14 3 2" xfId="523" xr:uid="{1664672C-60D9-49C8-BC03-B5CD98897512}"/>
    <cellStyle name="Normal 14 4" xfId="366" xr:uid="{4DAA3743-ED78-4B18-95B3-E65B7E9EA36D}"/>
    <cellStyle name="Normal 15" xfId="29" xr:uid="{00000000-0005-0000-0000-00007C000000}"/>
    <cellStyle name="Normal 16" xfId="155" xr:uid="{00000000-0005-0000-0000-00007D000000}"/>
    <cellStyle name="Normal 17" xfId="27" xr:uid="{00000000-0005-0000-0000-00007E000000}"/>
    <cellStyle name="Normal 17 2" xfId="212" xr:uid="{00000000-0005-0000-0000-00007F000000}"/>
    <cellStyle name="Normal 17 2 2" xfId="415" xr:uid="{7F35C426-E713-413E-B250-5812AFA2FC04}"/>
    <cellStyle name="Normal 17 3" xfId="211" xr:uid="{00000000-0005-0000-0000-000080000000}"/>
    <cellStyle name="Normal 17 4" xfId="339" xr:uid="{C55F6BB4-71F6-48BF-AE2C-593BA097BF3A}"/>
    <cellStyle name="Normal 18" xfId="45" xr:uid="{00000000-0005-0000-0000-000081000000}"/>
    <cellStyle name="Normal 18 2" xfId="295" xr:uid="{00000000-0005-0000-0000-000082000000}"/>
    <cellStyle name="Normal 18 3" xfId="348" xr:uid="{851AA32C-CC1A-4D0F-8E09-1EF5FB1F4855}"/>
    <cellStyle name="Normal 19" xfId="180" xr:uid="{00000000-0005-0000-0000-000083000000}"/>
    <cellStyle name="Normal 19 2" xfId="292" xr:uid="{00000000-0005-0000-0000-000084000000}"/>
    <cellStyle name="Normal 19 3" xfId="390" xr:uid="{A2FDB97D-E13C-41B4-9C5B-FC8BC6B09C2C}"/>
    <cellStyle name="Normal 2" xfId="2" xr:uid="{00000000-0005-0000-0000-000085000000}"/>
    <cellStyle name="Normal 2 2" xfId="3" xr:uid="{00000000-0005-0000-0000-000086000000}"/>
    <cellStyle name="Normal 2 2 2" xfId="8" xr:uid="{00000000-0005-0000-0000-000087000000}"/>
    <cellStyle name="Normal 2 2 2 2" xfId="64" xr:uid="{00000000-0005-0000-0000-000088000000}"/>
    <cellStyle name="Normal 2 2 2 3" xfId="335" xr:uid="{D7CB1B0A-D28B-4B4B-9851-7B7D6F60F1D5}"/>
    <cellStyle name="Normal 2 2 3" xfId="132" xr:uid="{00000000-0005-0000-0000-000089000000}"/>
    <cellStyle name="Normal 2 2 4" xfId="331" xr:uid="{14060AA5-6FD4-46ED-A2F9-38993121F5A7}"/>
    <cellStyle name="Normal 2 3" xfId="7" xr:uid="{00000000-0005-0000-0000-00008A000000}"/>
    <cellStyle name="Normal 2 3 2" xfId="126" xr:uid="{00000000-0005-0000-0000-00008B000000}"/>
    <cellStyle name="Normal 2 3 3" xfId="334" xr:uid="{48420F0D-245E-4FD7-80DD-27FBC3F91A0F}"/>
    <cellStyle name="Normal 2 4" xfId="12" xr:uid="{00000000-0005-0000-0000-00008C000000}"/>
    <cellStyle name="Normal 2 5" xfId="328" xr:uid="{00000000-0005-0000-0000-00008D000000}"/>
    <cellStyle name="Normal 2 5 2" xfId="524" xr:uid="{0E1DDED2-B6EB-48B4-ACE0-5DEB1B45CDE7}"/>
    <cellStyle name="Normal 2 5 3" xfId="525" xr:uid="{3791E44C-8DEE-4471-B8C0-09CFF41FD9CE}"/>
    <cellStyle name="Normal 2 5 4" xfId="526" xr:uid="{1B031EAB-29D8-47F7-BDF3-E92607EEE021}"/>
    <cellStyle name="Normal 2 5 4 2" xfId="528" xr:uid="{B8FAB657-2DC5-457F-ACAC-1140684DCBAF}"/>
    <cellStyle name="Normal 2 5 4 2 2" xfId="529" xr:uid="{80EACE7C-44D6-4B03-8C0F-2DE8561EB7DC}"/>
    <cellStyle name="Normal 2 6" xfId="330" xr:uid="{3671B36E-6E9A-4924-9498-DF26D977BDF0}"/>
    <cellStyle name="Normal 20" xfId="186" xr:uid="{00000000-0005-0000-0000-00008E000000}"/>
    <cellStyle name="Normal 20 2" xfId="294" xr:uid="{00000000-0005-0000-0000-00008F000000}"/>
    <cellStyle name="Normal 20 3" xfId="396" xr:uid="{95597B29-683E-444E-9911-2DCA6EB6E451}"/>
    <cellStyle name="Normal 21" xfId="194" xr:uid="{00000000-0005-0000-0000-000090000000}"/>
    <cellStyle name="Normal 21 2" xfId="404" xr:uid="{47D26412-28B9-4250-AF2A-BB8DCE7B8AE2}"/>
    <cellStyle name="Normal 22" xfId="168" xr:uid="{00000000-0005-0000-0000-000091000000}"/>
    <cellStyle name="Normal 22 2" xfId="378" xr:uid="{DE8FB7E1-7463-4FD4-B899-703F6D710E12}"/>
    <cellStyle name="Normal 23" xfId="190" xr:uid="{00000000-0005-0000-0000-000092000000}"/>
    <cellStyle name="Normal 23 2" xfId="400" xr:uid="{F4B4A916-1F66-44C8-9E33-FBBE7FC211DE}"/>
    <cellStyle name="Normal 24" xfId="171" xr:uid="{00000000-0005-0000-0000-000093000000}"/>
    <cellStyle name="Normal 24 2" xfId="381" xr:uid="{1F91F221-E587-4B87-8A40-FA228C413723}"/>
    <cellStyle name="Normal 25" xfId="31" xr:uid="{00000000-0005-0000-0000-000094000000}"/>
    <cellStyle name="Normal 25 2" xfId="341" xr:uid="{C07CB640-08E2-45B0-B839-9315DEF3F3DD}"/>
    <cellStyle name="Normal 26" xfId="174" xr:uid="{00000000-0005-0000-0000-000095000000}"/>
    <cellStyle name="Normal 26 2" xfId="384" xr:uid="{87BC85F5-9275-47A5-B920-16606A696BE9}"/>
    <cellStyle name="Normal 27" xfId="199" xr:uid="{00000000-0005-0000-0000-000096000000}"/>
    <cellStyle name="Normal 27 2" xfId="408" xr:uid="{3889CA41-7260-43D6-BA52-5398675C951E}"/>
    <cellStyle name="Normal 28" xfId="165" xr:uid="{00000000-0005-0000-0000-000097000000}"/>
    <cellStyle name="Normal 28 2" xfId="375" xr:uid="{BDE2CFEC-740D-427C-A259-1E184FA9B2C9}"/>
    <cellStyle name="Normal 29" xfId="40" xr:uid="{00000000-0005-0000-0000-000098000000}"/>
    <cellStyle name="Normal 29 2" xfId="345" xr:uid="{BAB8ACCC-B975-4126-BAC5-EEFACFD7F1EC}"/>
    <cellStyle name="Normal 3" xfId="22" xr:uid="{00000000-0005-0000-0000-000099000000}"/>
    <cellStyle name="Normal 3 2" xfId="49" xr:uid="{00000000-0005-0000-0000-00009A000000}"/>
    <cellStyle name="Normal 3 2 2" xfId="133" xr:uid="{00000000-0005-0000-0000-00009B000000}"/>
    <cellStyle name="Normal 3 2 3" xfId="145" xr:uid="{00000000-0005-0000-0000-00009C000000}"/>
    <cellStyle name="Normal 3 2 3 2" xfId="281" xr:uid="{00000000-0005-0000-0000-00009D000000}"/>
    <cellStyle name="Normal 3 2 3 2 2" xfId="481" xr:uid="{24E91E61-14F9-4BFF-9BEC-2E79D747D900}"/>
    <cellStyle name="Normal 3 2 3 3" xfId="317" xr:uid="{00000000-0005-0000-0000-00009E000000}"/>
    <cellStyle name="Normal 3 2 3 3 2" xfId="514" xr:uid="{1756D82B-3740-474A-8B66-8B745F3B6F7C}"/>
    <cellStyle name="Normal 3 2 3 4" xfId="357" xr:uid="{30E7D387-9DE1-4922-9F97-93AC09361936}"/>
    <cellStyle name="Normal 3 3" xfId="110" xr:uid="{00000000-0005-0000-0000-00009F000000}"/>
    <cellStyle name="Normal 3 3 2" xfId="264" xr:uid="{00000000-0005-0000-0000-0000A0000000}"/>
    <cellStyle name="Normal 3 3 2 2" xfId="464" xr:uid="{0644BD89-0143-4E3E-B481-6A87B42AFF38}"/>
    <cellStyle name="Normal 3 3 3" xfId="312" xr:uid="{00000000-0005-0000-0000-0000A1000000}"/>
    <cellStyle name="Normal 3 3 3 2" xfId="509" xr:uid="{47639447-0478-4F76-B1BF-A46D76FE9774}"/>
    <cellStyle name="Normal 3 3 4" xfId="352" xr:uid="{0DA81753-C6D2-49A9-BA19-3BA853EC2EDC}"/>
    <cellStyle name="Normal 3 4" xfId="32" xr:uid="{00000000-0005-0000-0000-0000A2000000}"/>
    <cellStyle name="Normal 3 4 2" xfId="342" xr:uid="{F170C691-B9D8-47BF-A137-273F016AB16A}"/>
    <cellStyle name="Normal 3 5" xfId="233" xr:uid="{00000000-0005-0000-0000-0000A3000000}"/>
    <cellStyle name="Normal 3 5 2" xfId="433" xr:uid="{28BAECBC-C492-4B44-9F61-410500956458}"/>
    <cellStyle name="Normal 3 6" xfId="305" xr:uid="{00000000-0005-0000-0000-0000A4000000}"/>
    <cellStyle name="Normal 3 6 2" xfId="502" xr:uid="{AF15FF22-33AD-4059-970F-75E93F2D8406}"/>
    <cellStyle name="Normal 3 7" xfId="327" xr:uid="{00000000-0005-0000-0000-0000A5000000}"/>
    <cellStyle name="Normal 3 8" xfId="338" xr:uid="{F9454286-7345-435B-B685-3FCAA3324D84}"/>
    <cellStyle name="Normal 30" xfId="175" xr:uid="{00000000-0005-0000-0000-0000A6000000}"/>
    <cellStyle name="Normal 30 2" xfId="385" xr:uid="{1D4C8A95-248E-4149-9B84-46BC1AF9ACCE}"/>
    <cellStyle name="Normal 31" xfId="184" xr:uid="{00000000-0005-0000-0000-0000A7000000}"/>
    <cellStyle name="Normal 31 2" xfId="394" xr:uid="{6460DD78-48CB-4850-858F-4D23AD319D27}"/>
    <cellStyle name="Normal 32" xfId="197" xr:uid="{00000000-0005-0000-0000-0000A8000000}"/>
    <cellStyle name="Normal 32 2" xfId="407" xr:uid="{9DD758AD-1777-45A9-9176-67BB84D2E05F}"/>
    <cellStyle name="Normal 33" xfId="166" xr:uid="{00000000-0005-0000-0000-0000A9000000}"/>
    <cellStyle name="Normal 33 2" xfId="376" xr:uid="{56376B8F-65C8-472E-8B2F-DC0D7C10B303}"/>
    <cellStyle name="Normal 34" xfId="191" xr:uid="{00000000-0005-0000-0000-0000AA000000}"/>
    <cellStyle name="Normal 34 2" xfId="401" xr:uid="{47C33DBE-BB8D-4568-81CB-B1F4FF37AA5E}"/>
    <cellStyle name="Normal 34 2 2" xfId="527" xr:uid="{4F69A14E-186B-4539-9939-33DC9CD1B88B}"/>
    <cellStyle name="Normal 35" xfId="170" xr:uid="{00000000-0005-0000-0000-0000AB000000}"/>
    <cellStyle name="Normal 35 2" xfId="380" xr:uid="{0062DAB6-61DD-46FD-A824-B4189DDB9714}"/>
    <cellStyle name="Normal 36" xfId="193" xr:uid="{00000000-0005-0000-0000-0000AC000000}"/>
    <cellStyle name="Normal 36 2" xfId="403" xr:uid="{9D4E2EC8-21C1-471B-B5A6-AE5F4BB0BF80}"/>
    <cellStyle name="Normal 37" xfId="169" xr:uid="{00000000-0005-0000-0000-0000AD000000}"/>
    <cellStyle name="Normal 37 2" xfId="379" xr:uid="{9F0B7DDA-7447-4AED-94BB-EF1DFFF29DBB}"/>
    <cellStyle name="Normal 38" xfId="164" xr:uid="{00000000-0005-0000-0000-0000AE000000}"/>
    <cellStyle name="Normal 38 2" xfId="374" xr:uid="{D369AA5F-466C-4D51-A841-B58E46926F53}"/>
    <cellStyle name="Normal 39" xfId="209" xr:uid="{00000000-0005-0000-0000-0000AF000000}"/>
    <cellStyle name="Normal 4" xfId="13" xr:uid="{00000000-0005-0000-0000-0000B0000000}"/>
    <cellStyle name="Normal 4 2" xfId="114" xr:uid="{00000000-0005-0000-0000-0000B1000000}"/>
    <cellStyle name="Normal 40" xfId="218" xr:uid="{00000000-0005-0000-0000-0000B2000000}"/>
    <cellStyle name="Normal 41" xfId="210" xr:uid="{00000000-0005-0000-0000-0000B3000000}"/>
    <cellStyle name="Normal 42" xfId="173" xr:uid="{00000000-0005-0000-0000-0000B4000000}"/>
    <cellStyle name="Normal 42 2" xfId="198" xr:uid="{00000000-0005-0000-0000-0000B5000000}"/>
    <cellStyle name="Normal 42 3" xfId="383" xr:uid="{1AC07DED-C9FE-43D2-A1CF-AA2D07714EE4}"/>
    <cellStyle name="Normal 43" xfId="41" xr:uid="{00000000-0005-0000-0000-0000B6000000}"/>
    <cellStyle name="Normal 43 2" xfId="159" xr:uid="{00000000-0005-0000-0000-0000B7000000}"/>
    <cellStyle name="Normal 43 3" xfId="346" xr:uid="{BC319B14-3E51-43CE-A3C1-00B3E979CF10}"/>
    <cellStyle name="Normal 44" xfId="223" xr:uid="{00000000-0005-0000-0000-0000B8000000}"/>
    <cellStyle name="Normal 44 2" xfId="423" xr:uid="{0E76CE26-792B-4635-9957-83B6C59B185F}"/>
    <cellStyle name="Normal 45" xfId="172" xr:uid="{00000000-0005-0000-0000-0000B9000000}"/>
    <cellStyle name="Normal 45 2" xfId="382" xr:uid="{7510E46A-1D17-4720-99BB-5E34556B8F5F}"/>
    <cellStyle name="Normal 46" xfId="183" xr:uid="{00000000-0005-0000-0000-0000BA000000}"/>
    <cellStyle name="Normal 46 2" xfId="393" xr:uid="{AA0C741C-DE64-4FAA-8B76-5DB5306E0A5D}"/>
    <cellStyle name="Normal 47" xfId="203" xr:uid="{00000000-0005-0000-0000-0000BB000000}"/>
    <cellStyle name="Normal 47 2" xfId="412" xr:uid="{36A81DF8-5A0E-4C50-9B79-236E31D7C1F4}"/>
    <cellStyle name="Normal 48" xfId="43" xr:uid="{00000000-0005-0000-0000-0000BC000000}"/>
    <cellStyle name="Normal 48 2" xfId="347" xr:uid="{E19886BD-37C2-4AF7-B386-933E7D33B6DE}"/>
    <cellStyle name="Normal 49" xfId="213" xr:uid="{00000000-0005-0000-0000-0000BD000000}"/>
    <cellStyle name="Normal 49 2" xfId="416" xr:uid="{382D1434-44AE-490E-8028-1A389667AE91}"/>
    <cellStyle name="Normal 5" xfId="4" xr:uid="{00000000-0005-0000-0000-0000BE000000}"/>
    <cellStyle name="Normal 5 2" xfId="9" xr:uid="{00000000-0005-0000-0000-0000BF000000}"/>
    <cellStyle name="Normal 5 2 2" xfId="134" xr:uid="{00000000-0005-0000-0000-0000C0000000}"/>
    <cellStyle name="Normal 5 2 3" xfId="336" xr:uid="{34A9E83C-6751-42B7-8398-CEE5A0C789C3}"/>
    <cellStyle name="Normal 5 3" xfId="143" xr:uid="{00000000-0005-0000-0000-0000C1000000}"/>
    <cellStyle name="Normal 5 3 2" xfId="280" xr:uid="{00000000-0005-0000-0000-0000C2000000}"/>
    <cellStyle name="Normal 5 3 2 2" xfId="480" xr:uid="{03FB9F80-84A3-4327-82B8-06BF2A9834F9}"/>
    <cellStyle name="Normal 5 3 3" xfId="316" xr:uid="{00000000-0005-0000-0000-0000C3000000}"/>
    <cellStyle name="Normal 5 3 3 2" xfId="513" xr:uid="{505A01DD-2658-4867-8A43-48A8604152C4}"/>
    <cellStyle name="Normal 5 3 4" xfId="356" xr:uid="{7E70990D-4176-4D53-8A50-82550D7E118E}"/>
    <cellStyle name="Normal 5 4" xfId="36" xr:uid="{00000000-0005-0000-0000-0000C4000000}"/>
    <cellStyle name="Normal 5 4 2" xfId="216" xr:uid="{00000000-0005-0000-0000-0000C5000000}"/>
    <cellStyle name="Normal 5 4 3" xfId="208" xr:uid="{00000000-0005-0000-0000-0000C6000000}"/>
    <cellStyle name="Normal 5 5" xfId="23" xr:uid="{00000000-0005-0000-0000-0000C7000000}"/>
    <cellStyle name="Normal 5 6" xfId="332" xr:uid="{AFBCDC84-4B64-4235-9408-6852308331F6}"/>
    <cellStyle name="Normal 50" xfId="205" xr:uid="{00000000-0005-0000-0000-0000C8000000}"/>
    <cellStyle name="Normal 50 2" xfId="414" xr:uid="{12B3A6F2-F0EA-4D67-945E-C599FE599862}"/>
    <cellStyle name="Normal 51" xfId="162" xr:uid="{00000000-0005-0000-0000-0000C9000000}"/>
    <cellStyle name="Normal 51 2" xfId="372" xr:uid="{82977F29-3737-4611-9462-12E1A1AD0718}"/>
    <cellStyle name="Normal 52" xfId="202" xr:uid="{00000000-0005-0000-0000-0000CA000000}"/>
    <cellStyle name="Normal 52 2" xfId="411" xr:uid="{CE9B67DD-F63A-40DB-8173-446237C1E745}"/>
    <cellStyle name="Normal 53" xfId="187" xr:uid="{00000000-0005-0000-0000-0000CB000000}"/>
    <cellStyle name="Normal 53 2" xfId="397" xr:uid="{9838272B-A5FF-4B39-9F6F-74D14C6BB477}"/>
    <cellStyle name="Normal 54" xfId="181" xr:uid="{00000000-0005-0000-0000-0000CC000000}"/>
    <cellStyle name="Normal 54 2" xfId="391" xr:uid="{EE0263B0-AA7B-4947-A1E4-FBFD5322D9F9}"/>
    <cellStyle name="Normal 55" xfId="214" xr:uid="{00000000-0005-0000-0000-0000CD000000}"/>
    <cellStyle name="Normal 55 2" xfId="417" xr:uid="{467BDF0F-348F-4082-AE8F-36A208736307}"/>
    <cellStyle name="Normal 56" xfId="227" xr:uid="{00000000-0005-0000-0000-0000CE000000}"/>
    <cellStyle name="Normal 56 2" xfId="427" xr:uid="{59789093-B1DC-4611-9174-F014378123EC}"/>
    <cellStyle name="Normal 57" xfId="182" xr:uid="{00000000-0005-0000-0000-0000CF000000}"/>
    <cellStyle name="Normal 57 2" xfId="392" xr:uid="{0BD0DE26-DE8A-4548-81F5-6EA8C13A7BD3}"/>
    <cellStyle name="Normal 58" xfId="178" xr:uid="{00000000-0005-0000-0000-0000D0000000}"/>
    <cellStyle name="Normal 58 2" xfId="388" xr:uid="{C98F62DA-0C0B-4404-9C40-B596D54C92A4}"/>
    <cellStyle name="Normal 59" xfId="220" xr:uid="{00000000-0005-0000-0000-0000D1000000}"/>
    <cellStyle name="Normal 59 2" xfId="420" xr:uid="{6FB51858-2719-42FE-8F31-C79B4886D5C1}"/>
    <cellStyle name="Normal 6" xfId="24" xr:uid="{00000000-0005-0000-0000-0000D2000000}"/>
    <cellStyle name="Normal 6 2" xfId="66" xr:uid="{00000000-0005-0000-0000-0000D3000000}"/>
    <cellStyle name="Normal 6 3" xfId="139" xr:uid="{00000000-0005-0000-0000-0000D4000000}"/>
    <cellStyle name="Normal 6 4" xfId="37" xr:uid="{00000000-0005-0000-0000-0000D5000000}"/>
    <cellStyle name="Normal 6 4 2" xfId="217" xr:uid="{00000000-0005-0000-0000-0000D6000000}"/>
    <cellStyle name="Normal 6 4 3" xfId="206" xr:uid="{00000000-0005-0000-0000-0000D7000000}"/>
    <cellStyle name="Normal 60" xfId="157" xr:uid="{00000000-0005-0000-0000-0000D8000000}"/>
    <cellStyle name="Normal 60 2" xfId="368" xr:uid="{040858DA-37FC-46CE-85D8-8CF0D05E5BA2}"/>
    <cellStyle name="Normal 61" xfId="158" xr:uid="{00000000-0005-0000-0000-0000D9000000}"/>
    <cellStyle name="Normal 61 2" xfId="369" xr:uid="{637A9C2F-1BDF-4016-A20A-9BFAF5258A1C}"/>
    <cellStyle name="Normal 62" xfId="204" xr:uid="{00000000-0005-0000-0000-0000DA000000}"/>
    <cellStyle name="Normal 62 2" xfId="413" xr:uid="{ABDD035B-3B6D-4D5D-9E5C-C4A5AAF02EB0}"/>
    <cellStyle name="Normal 63" xfId="167" xr:uid="{00000000-0005-0000-0000-0000DB000000}"/>
    <cellStyle name="Normal 63 2" xfId="377" xr:uid="{FD2BFEDA-1CE1-47B6-A52C-E83F7362223E}"/>
    <cellStyle name="Normal 64" xfId="192" xr:uid="{00000000-0005-0000-0000-0000DC000000}"/>
    <cellStyle name="Normal 64 2" xfId="402" xr:uid="{467490B9-4E83-4715-BEEB-4DA3C467C076}"/>
    <cellStyle name="Normal 65" xfId="185" xr:uid="{00000000-0005-0000-0000-0000DD000000}"/>
    <cellStyle name="Normal 65 2" xfId="395" xr:uid="{1EB63BBF-9F84-4712-9438-28D5B0A0E838}"/>
    <cellStyle name="Normal 66" xfId="195" xr:uid="{00000000-0005-0000-0000-0000DE000000}"/>
    <cellStyle name="Normal 66 2" xfId="405" xr:uid="{87926955-C248-41BD-B7FC-D52EE27ADA35}"/>
    <cellStyle name="Normal 67" xfId="196" xr:uid="{00000000-0005-0000-0000-0000DF000000}"/>
    <cellStyle name="Normal 67 2" xfId="406" xr:uid="{BCE46E3E-FAD3-4984-B95D-E8F7E0538435}"/>
    <cellStyle name="Normal 68" xfId="219" xr:uid="{00000000-0005-0000-0000-0000E0000000}"/>
    <cellStyle name="Normal 68 2" xfId="419" xr:uid="{C41D77DE-98BD-4216-8063-BA435F9F8E9E}"/>
    <cellStyle name="Normal 69" xfId="189" xr:uid="{00000000-0005-0000-0000-0000E1000000}"/>
    <cellStyle name="Normal 69 2" xfId="399" xr:uid="{65B0DA54-355D-495B-BDEC-2845FA7D08B6}"/>
    <cellStyle name="Normal 7" xfId="44" xr:uid="{00000000-0005-0000-0000-0000E2000000}"/>
    <cellStyle name="Normal 7 2" xfId="140" xr:uid="{00000000-0005-0000-0000-0000E3000000}"/>
    <cellStyle name="Normal 7 3" xfId="146" xr:uid="{00000000-0005-0000-0000-0000E4000000}"/>
    <cellStyle name="Normal 7 3 2" xfId="282" xr:uid="{00000000-0005-0000-0000-0000E5000000}"/>
    <cellStyle name="Normal 7 3 2 2" xfId="482" xr:uid="{56DA8AFD-4BB1-4C86-B14C-9C62936FE0CE}"/>
    <cellStyle name="Normal 7 3 3" xfId="318" xr:uid="{00000000-0005-0000-0000-0000E6000000}"/>
    <cellStyle name="Normal 7 3 3 2" xfId="515" xr:uid="{8DC708F6-FC4A-463E-A09B-B92DD16385D8}"/>
    <cellStyle name="Normal 7 3 4" xfId="358" xr:uid="{BE864576-7A9C-4D4C-A84A-E77BA6AA2394}"/>
    <cellStyle name="Normal 70" xfId="229" xr:uid="{00000000-0005-0000-0000-0000E7000000}"/>
    <cellStyle name="Normal 70 2" xfId="429" xr:uid="{64620211-E931-46C7-87A6-F0DDE9EB3466}"/>
    <cellStyle name="Normal 71" xfId="188" xr:uid="{00000000-0005-0000-0000-0000E8000000}"/>
    <cellStyle name="Normal 71 2" xfId="398" xr:uid="{5F846511-6E3A-40ED-BE82-BDD8FDF42F54}"/>
    <cellStyle name="Normal 72" xfId="161" xr:uid="{00000000-0005-0000-0000-0000E9000000}"/>
    <cellStyle name="Normal 72 2" xfId="371" xr:uid="{A98C2128-394C-44FD-B9D4-6BFC0FE0639D}"/>
    <cellStyle name="Normal 73" xfId="163" xr:uid="{00000000-0005-0000-0000-0000EA000000}"/>
    <cellStyle name="Normal 73 2" xfId="373" xr:uid="{65089739-F41E-424F-AEDE-CAC06FDE51EA}"/>
    <cellStyle name="Normal 74" xfId="160" xr:uid="{00000000-0005-0000-0000-0000EB000000}"/>
    <cellStyle name="Normal 74 2" xfId="370" xr:uid="{175F841C-9C9F-4A7C-95EA-621C871DA168}"/>
    <cellStyle name="Normal 75" xfId="156" xr:uid="{00000000-0005-0000-0000-0000EC000000}"/>
    <cellStyle name="Normal 75 2" xfId="367" xr:uid="{E57D945F-2F79-4657-87E6-024626D7AD05}"/>
    <cellStyle name="Normal 76" xfId="176" xr:uid="{00000000-0005-0000-0000-0000ED000000}"/>
    <cellStyle name="Normal 76 2" xfId="386" xr:uid="{48ED564A-4DFC-4211-82BA-82642A4733F4}"/>
    <cellStyle name="Normal 77" xfId="226" xr:uid="{00000000-0005-0000-0000-0000EE000000}"/>
    <cellStyle name="Normal 77 2" xfId="426" xr:uid="{893F7043-B9AE-4072-B4A7-593C8D579730}"/>
    <cellStyle name="Normal 78" xfId="225" xr:uid="{00000000-0005-0000-0000-0000EF000000}"/>
    <cellStyle name="Normal 78 2" xfId="425" xr:uid="{15E8D2E5-9C17-4B90-83FC-7E323A9698E7}"/>
    <cellStyle name="Normal 79" xfId="177" xr:uid="{00000000-0005-0000-0000-0000F0000000}"/>
    <cellStyle name="Normal 79 2" xfId="387" xr:uid="{7A577E95-F791-458B-B8B9-F422B266B836}"/>
    <cellStyle name="Normal 8" xfId="52" xr:uid="{00000000-0005-0000-0000-0000F1000000}"/>
    <cellStyle name="Normal 8 2" xfId="128" xr:uid="{00000000-0005-0000-0000-0000F2000000}"/>
    <cellStyle name="Normal 80" xfId="228" xr:uid="{00000000-0005-0000-0000-0000F3000000}"/>
    <cellStyle name="Normal 80 2" xfId="428" xr:uid="{D60C6267-36B5-4CF7-AE90-A436130925B9}"/>
    <cellStyle name="Normal 81" xfId="230" xr:uid="{00000000-0005-0000-0000-0000F4000000}"/>
    <cellStyle name="Normal 81 2" xfId="430" xr:uid="{D656FA2C-98DF-4DF2-AAEE-21C9C1E88026}"/>
    <cellStyle name="Normal 82" xfId="221" xr:uid="{00000000-0005-0000-0000-0000F5000000}"/>
    <cellStyle name="Normal 82 2" xfId="421" xr:uid="{F4ECE8A3-B940-4A3E-B2E3-26391A25DE38}"/>
    <cellStyle name="Normal 83" xfId="222" xr:uid="{00000000-0005-0000-0000-0000F6000000}"/>
    <cellStyle name="Normal 83 2" xfId="422" xr:uid="{67A01973-30C3-49E6-9404-B502BA13D9C0}"/>
    <cellStyle name="Normal 84" xfId="179" xr:uid="{00000000-0005-0000-0000-0000F7000000}"/>
    <cellStyle name="Normal 84 2" xfId="389" xr:uid="{1367A5AC-488D-4513-9935-0C99828429B7}"/>
    <cellStyle name="Normal 85" xfId="224" xr:uid="{00000000-0005-0000-0000-0000F8000000}"/>
    <cellStyle name="Normal 85 2" xfId="424" xr:uid="{480054BA-8D0D-4D1D-91E1-3F47AF664656}"/>
    <cellStyle name="Normal 86" xfId="200" xr:uid="{00000000-0005-0000-0000-0000F9000000}"/>
    <cellStyle name="Normal 86 2" xfId="409" xr:uid="{194F77DC-0210-4436-AFDE-63E4737C1B22}"/>
    <cellStyle name="Normal 87" xfId="201" xr:uid="{00000000-0005-0000-0000-0000FA000000}"/>
    <cellStyle name="Normal 87 2" xfId="410" xr:uid="{1505C084-4EDD-419A-B6EB-B3575B6E6DE0}"/>
    <cellStyle name="Normal 88" xfId="231" xr:uid="{00000000-0005-0000-0000-0000FB000000}"/>
    <cellStyle name="Normal 88 2" xfId="431" xr:uid="{6F5EE12C-8A72-42BF-A7B7-C43134354092}"/>
    <cellStyle name="Normal 89" xfId="263" xr:uid="{00000000-0005-0000-0000-0000FC000000}"/>
    <cellStyle name="Normal 89 2" xfId="463" xr:uid="{AAFFB7E9-533D-4875-9ACD-71267B49BEA8}"/>
    <cellStyle name="Normal 9" xfId="39" xr:uid="{00000000-0005-0000-0000-0000FD000000}"/>
    <cellStyle name="Normal 9 2" xfId="141" xr:uid="{00000000-0005-0000-0000-0000FE000000}"/>
    <cellStyle name="Normal 90" xfId="248" xr:uid="{00000000-0005-0000-0000-0000FF000000}"/>
    <cellStyle name="Normal 90 2" xfId="448" xr:uid="{F8876DA3-0235-4F9E-8DCF-2C345BDE3E0A}"/>
    <cellStyle name="Normal 91" xfId="247" xr:uid="{00000000-0005-0000-0000-000000010000}"/>
    <cellStyle name="Normal 91 2" xfId="447" xr:uid="{9236F9A1-3080-4159-AC43-C21451AE26A2}"/>
    <cellStyle name="Normal 92" xfId="270" xr:uid="{00000000-0005-0000-0000-000001010000}"/>
    <cellStyle name="Normal 92 2" xfId="470" xr:uid="{183976C0-955D-4402-82B7-DBA1B1B7E49B}"/>
    <cellStyle name="Normal 93" xfId="255" xr:uid="{00000000-0005-0000-0000-000002010000}"/>
    <cellStyle name="Normal 93 2" xfId="455" xr:uid="{89DA7581-D9EC-47E1-A433-E88399771D4E}"/>
    <cellStyle name="Normal 94" xfId="273" xr:uid="{00000000-0005-0000-0000-000003010000}"/>
    <cellStyle name="Normal 94 2" xfId="473" xr:uid="{654E0B7E-2626-42B7-97E3-83294FBD6CA8}"/>
    <cellStyle name="Normal 95" xfId="252" xr:uid="{00000000-0005-0000-0000-000004010000}"/>
    <cellStyle name="Normal 95 2" xfId="452" xr:uid="{DD21A5C5-CC55-4CC6-B46B-EF0ACB7A3F0D}"/>
    <cellStyle name="Normal 96" xfId="240" xr:uid="{00000000-0005-0000-0000-000005010000}"/>
    <cellStyle name="Normal 96 2" xfId="440" xr:uid="{0367131C-B0E6-46A3-A29E-E7EC121CB419}"/>
    <cellStyle name="Normal 97" xfId="249" xr:uid="{00000000-0005-0000-0000-000006010000}"/>
    <cellStyle name="Normal 97 2" xfId="449" xr:uid="{05147575-52D4-4109-8F76-35A9A2EE7206}"/>
    <cellStyle name="Normal 98" xfId="250" xr:uid="{00000000-0005-0000-0000-000007010000}"/>
    <cellStyle name="Normal 98 2" xfId="450" xr:uid="{7338FBE3-9E84-4844-B755-FFE750241391}"/>
    <cellStyle name="Normal 99" xfId="251" xr:uid="{00000000-0005-0000-0000-000008010000}"/>
    <cellStyle name="Normal 99 2" xfId="451" xr:uid="{9DA2A993-6220-492E-8A18-6E4B7D4B18A4}"/>
    <cellStyle name="Normal_BS&amp;PLT Q1'2006" xfId="1" xr:uid="{00000000-0005-0000-0000-000009010000}"/>
    <cellStyle name="Percent [2]" xfId="25" xr:uid="{00000000-0005-0000-0000-00000A010000}"/>
    <cellStyle name="Percent 2" xfId="35" xr:uid="{00000000-0005-0000-0000-00000B010000}"/>
    <cellStyle name="Percent 2 2" xfId="63" xr:uid="{00000000-0005-0000-0000-00000C010000}"/>
    <cellStyle name="Percent 2 3" xfId="152" xr:uid="{00000000-0005-0000-0000-00000D010000}"/>
    <cellStyle name="Percent 2 3 2" xfId="288" xr:uid="{00000000-0005-0000-0000-00000E010000}"/>
    <cellStyle name="Percent 2 3 2 2" xfId="488" xr:uid="{A62F2F60-E80C-48D5-9652-01A781BEAFC9}"/>
    <cellStyle name="Percent 2 3 3" xfId="324" xr:uid="{00000000-0005-0000-0000-00000F010000}"/>
    <cellStyle name="Percent 2 3 3 2" xfId="521" xr:uid="{02C7DB0D-1002-4FC7-A474-6880BBB58575}"/>
    <cellStyle name="Percent 2 3 4" xfId="364" xr:uid="{27B6EAB8-7513-49A3-B3E4-BF132E76E5C6}"/>
    <cellStyle name="Percent 2 4" xfId="235" xr:uid="{00000000-0005-0000-0000-000010010000}"/>
    <cellStyle name="Percent 2 4 2" xfId="435" xr:uid="{CF889610-7ADC-4525-AB63-C983EF55342C}"/>
    <cellStyle name="Percent 2 5" xfId="307" xr:uid="{00000000-0005-0000-0000-000011010000}"/>
    <cellStyle name="Percent 2 5 2" xfId="504" xr:uid="{AC3227D5-D6CC-4774-BE60-3B496566C100}"/>
    <cellStyle name="Percent 2 6" xfId="344" xr:uid="{80CB2649-CF26-4EF9-800B-C3D0F867048B}"/>
    <cellStyle name="Percent 3" xfId="112" xr:uid="{00000000-0005-0000-0000-000012010000}"/>
    <cellStyle name="Percent 3 2" xfId="149" xr:uid="{00000000-0005-0000-0000-000013010000}"/>
    <cellStyle name="Percent 3 2 2" xfId="285" xr:uid="{00000000-0005-0000-0000-000014010000}"/>
    <cellStyle name="Percent 3 2 2 2" xfId="485" xr:uid="{9387D215-C7D6-4972-9D79-6ADC0E1B384D}"/>
    <cellStyle name="Percent 3 2 3" xfId="321" xr:uid="{00000000-0005-0000-0000-000015010000}"/>
    <cellStyle name="Percent 3 2 3 2" xfId="518" xr:uid="{AFF0D77D-0912-4FA6-B00E-145E5F9DE968}"/>
    <cellStyle name="Percent 3 2 4" xfId="361" xr:uid="{D3C42070-E0EF-4622-94CC-04D12E274344}"/>
    <cellStyle name="Percent 3 3" xfId="266" xr:uid="{00000000-0005-0000-0000-000016010000}"/>
    <cellStyle name="Percent 3 3 2" xfId="466" xr:uid="{7FBE8A80-5332-47B3-B218-34F397CC7FC0}"/>
    <cellStyle name="Percent 3 4" xfId="314" xr:uid="{00000000-0005-0000-0000-000017010000}"/>
    <cellStyle name="Percent 3 4 2" xfId="511" xr:uid="{A0989E09-B210-4AAE-9FF5-FFA92C5A3844}"/>
    <cellStyle name="Percent 3 5" xfId="354" xr:uid="{538FCD9B-DD3A-4670-8F98-AB14B84E4C5D}"/>
    <cellStyle name="Percent 4" xfId="55" xr:uid="{00000000-0005-0000-0000-000018010000}"/>
    <cellStyle name="Percent 4 2" xfId="245" xr:uid="{00000000-0005-0000-0000-000019010000}"/>
    <cellStyle name="Percent 4 2 2" xfId="445" xr:uid="{4EB3183F-9A4C-43CC-9716-0CFE8ABAD499}"/>
    <cellStyle name="Percent 4 3" xfId="310" xr:uid="{00000000-0005-0000-0000-00001A010000}"/>
    <cellStyle name="Percent 4 3 2" xfId="507" xr:uid="{4D5F227D-68E9-44F9-A994-430BCD87F3F8}"/>
    <cellStyle name="Percent 4 4" xfId="351" xr:uid="{07998719-CAFF-4246-8481-F7E38895928D}"/>
    <cellStyle name="Percent 5" xfId="147" xr:uid="{00000000-0005-0000-0000-00001B010000}"/>
    <cellStyle name="Percent 5 2" xfId="283" xr:uid="{00000000-0005-0000-0000-00001C010000}"/>
    <cellStyle name="Percent 5 2 2" xfId="483" xr:uid="{A7BF5C2D-1449-42CB-954D-A59E13B7C9B0}"/>
    <cellStyle name="Percent 5 3" xfId="319" xr:uid="{00000000-0005-0000-0000-00001D010000}"/>
    <cellStyle name="Percent 5 3 2" xfId="516" xr:uid="{602855CA-319B-474C-A70F-3F9E0830334C}"/>
    <cellStyle name="Percent 5 4" xfId="359" xr:uid="{25F1D1C7-365F-4C03-8BA4-CEB7C3F7A60A}"/>
    <cellStyle name="Quantity" xfId="26" xr:uid="{00000000-0005-0000-0000-00001E010000}"/>
    <cellStyle name="STYLE1" xfId="115" xr:uid="{00000000-0005-0000-0000-00001F010000}"/>
    <cellStyle name="STYLE2" xfId="116" xr:uid="{00000000-0005-0000-0000-000020010000}"/>
    <cellStyle name="STYLE3" xfId="117" xr:uid="{00000000-0005-0000-0000-000021010000}"/>
    <cellStyle name="STYLE4" xfId="118" xr:uid="{00000000-0005-0000-0000-000022010000}"/>
    <cellStyle name="STYLE5" xfId="119" xr:uid="{00000000-0005-0000-0000-000023010000}"/>
    <cellStyle name="STYLE6" xfId="120" xr:uid="{00000000-0005-0000-0000-000024010000}"/>
    <cellStyle name="STYLE7" xfId="121" xr:uid="{00000000-0005-0000-0000-000025010000}"/>
    <cellStyle name="STYLE8" xfId="122" xr:uid="{00000000-0005-0000-0000-000026010000}"/>
    <cellStyle name="STYLE9" xfId="123" xr:uid="{00000000-0005-0000-0000-000027010000}"/>
    <cellStyle name="เครื่องหมายจุลภาค [0]_BGT-Q1" xfId="56" xr:uid="{00000000-0005-0000-0000-000028010000}"/>
    <cellStyle name="เครื่องหมายจุลภาค_BGT-Q1" xfId="57" xr:uid="{00000000-0005-0000-0000-000029010000}"/>
    <cellStyle name="เครื่องหมายสกุลเงิน [0]_BGT-Q1" xfId="58" xr:uid="{00000000-0005-0000-0000-00002A010000}"/>
    <cellStyle name="เครื่องหมายสกุลเงิน_BGT-Q1" xfId="59" xr:uid="{00000000-0005-0000-0000-00002B010000}"/>
    <cellStyle name="เชื่อมโยงหลายมิติ" xfId="46" xr:uid="{00000000-0005-0000-0000-00002C010000}"/>
    <cellStyle name="เชื่อมโยงหลายมิติ 2" xfId="135" xr:uid="{00000000-0005-0000-0000-00002D010000}"/>
    <cellStyle name="เซลล์ตรวจสอบ" xfId="87" xr:uid="{00000000-0005-0000-0000-00002E010000}"/>
    <cellStyle name="เซลล์ที่มีการเชื่อมโยง" xfId="88" xr:uid="{00000000-0005-0000-0000-00002F010000}"/>
    <cellStyle name="แย่" xfId="89" xr:uid="{00000000-0005-0000-0000-000030010000}"/>
    <cellStyle name="แสดงผล" xfId="90" xr:uid="{00000000-0005-0000-0000-000031010000}"/>
    <cellStyle name="การคำนวณ" xfId="91" xr:uid="{00000000-0005-0000-0000-000032010000}"/>
    <cellStyle name="ข้อความเตือน" xfId="92" xr:uid="{00000000-0005-0000-0000-000033010000}"/>
    <cellStyle name="ข้อความอธิบาย" xfId="93" xr:uid="{00000000-0005-0000-0000-000034010000}"/>
    <cellStyle name="ชื่อเรื่อง" xfId="94" xr:uid="{00000000-0005-0000-0000-000035010000}"/>
    <cellStyle name="ดี" xfId="95" xr:uid="{00000000-0005-0000-0000-000036010000}"/>
    <cellStyle name="ตามการเชื่อมโยงหลายมิติ" xfId="47" xr:uid="{00000000-0005-0000-0000-000037010000}"/>
    <cellStyle name="ตามการเชื่อมโยงหลายมิติ 2" xfId="136" xr:uid="{00000000-0005-0000-0000-000038010000}"/>
    <cellStyle name="ตามการเชื่อมโยงหลายมิติ_cost" xfId="60" xr:uid="{00000000-0005-0000-0000-000039010000}"/>
    <cellStyle name="ปกติ_cost" xfId="61" xr:uid="{00000000-0005-0000-0000-00003A010000}"/>
    <cellStyle name="ป้อนค่า" xfId="96" xr:uid="{00000000-0005-0000-0000-00003B010000}"/>
    <cellStyle name="ปานกลาง" xfId="97" xr:uid="{00000000-0005-0000-0000-00003C010000}"/>
    <cellStyle name="ผลรวม" xfId="98" xr:uid="{00000000-0005-0000-0000-00003D010000}"/>
    <cellStyle name="ส่วนที่ถูกเน้น1" xfId="99" xr:uid="{00000000-0005-0000-0000-00003E010000}"/>
    <cellStyle name="ส่วนที่ถูกเน้น2" xfId="100" xr:uid="{00000000-0005-0000-0000-00003F010000}"/>
    <cellStyle name="ส่วนที่ถูกเน้น3" xfId="101" xr:uid="{00000000-0005-0000-0000-000040010000}"/>
    <cellStyle name="ส่วนที่ถูกเน้น4" xfId="102" xr:uid="{00000000-0005-0000-0000-000041010000}"/>
    <cellStyle name="ส่วนที่ถูกเน้น5" xfId="103" xr:uid="{00000000-0005-0000-0000-000042010000}"/>
    <cellStyle name="ส่วนที่ถูกเน้น6" xfId="104" xr:uid="{00000000-0005-0000-0000-000043010000}"/>
    <cellStyle name="หมายเหตุ" xfId="105" xr:uid="{00000000-0005-0000-0000-000044010000}"/>
    <cellStyle name="หัวเรื่อง 1" xfId="106" xr:uid="{00000000-0005-0000-0000-000045010000}"/>
    <cellStyle name="หัวเรื่อง 2" xfId="107" xr:uid="{00000000-0005-0000-0000-000046010000}"/>
    <cellStyle name="หัวเรื่อง 3" xfId="108" xr:uid="{00000000-0005-0000-0000-000047010000}"/>
    <cellStyle name="หัวเรื่อง 4" xfId="109" xr:uid="{00000000-0005-0000-0000-000048010000}"/>
  </cellStyles>
  <dxfs count="0"/>
  <tableStyles count="0" defaultTableStyle="TableStyleMedium9" defaultPivotStyle="PivotStyleLight16"/>
  <colors>
    <mruColors>
      <color rgb="FFFF99CC"/>
      <color rgb="FFCCFF99"/>
      <color rgb="FF66FF33"/>
      <color rgb="FFBCFCE7"/>
      <color rgb="FFFFFFCC"/>
      <color rgb="FFFF66FF"/>
      <color rgb="FF66FF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L\L_Thai%20Oil\2024\Q3'24\T_Q3'2024_TOP_FS.xlsx" TargetMode="External"/><Relationship Id="rId1" Type="http://schemas.openxmlformats.org/officeDocument/2006/relationships/externalLinkPath" Target="/L/L_Thai%20Oil/2024/Q3'24/T_Q3'2024_TOP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S"/>
      <sheetName val="PL"/>
      <sheetName val="Consolidated"/>
      <sheetName val="The Company"/>
      <sheetName val="CF"/>
    </sheetNames>
    <sheetDataSet>
      <sheetData sheetId="0">
        <row r="108">
          <cell r="I108">
            <v>147865304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5"/>
  <sheetViews>
    <sheetView showGridLines="0" view="pageBreakPreview" topLeftCell="A106" zoomScale="80" zoomScaleNormal="80" zoomScaleSheetLayoutView="80" workbookViewId="0">
      <selection activeCell="C18" sqref="C18"/>
    </sheetView>
  </sheetViews>
  <sheetFormatPr defaultColWidth="10.5703125" defaultRowHeight="24" customHeight="1"/>
  <cols>
    <col min="1" max="1" width="45.7109375" style="1" customWidth="1"/>
    <col min="2" max="2" width="1.7109375" style="13" customWidth="1"/>
    <col min="3" max="3" width="8.7109375" style="1" customWidth="1"/>
    <col min="4" max="4" width="1.7109375" style="13" customWidth="1"/>
    <col min="5" max="5" width="14.7109375" style="13" customWidth="1"/>
    <col min="6" max="6" width="1.7109375" style="13" customWidth="1"/>
    <col min="7" max="7" width="14.7109375" style="13" customWidth="1"/>
    <col min="8" max="8" width="1.7109375" style="13" customWidth="1"/>
    <col min="9" max="9" width="14.7109375" style="13" customWidth="1"/>
    <col min="10" max="10" width="1.7109375" style="13" customWidth="1"/>
    <col min="11" max="11" width="14.7109375" style="13" customWidth="1"/>
    <col min="12" max="12" width="1.7109375" style="13" customWidth="1"/>
    <col min="13" max="13" width="17.85546875" style="13" customWidth="1"/>
    <col min="14" max="16384" width="10.5703125" style="13"/>
  </cols>
  <sheetData>
    <row r="1" spans="1:11" s="9" customFormat="1" ht="23.1" customHeight="1">
      <c r="A1" s="5" t="s">
        <v>0</v>
      </c>
      <c r="B1" s="6"/>
      <c r="C1" s="7"/>
      <c r="D1" s="8"/>
      <c r="E1" s="8"/>
      <c r="F1" s="8"/>
      <c r="G1" s="8"/>
      <c r="H1" s="8"/>
      <c r="I1" s="8"/>
      <c r="J1" s="8"/>
      <c r="K1" s="8"/>
    </row>
    <row r="2" spans="1:11" s="9" customFormat="1" ht="23.1" customHeight="1">
      <c r="A2" s="10" t="s">
        <v>224</v>
      </c>
      <c r="B2" s="6"/>
      <c r="C2" s="7"/>
      <c r="D2" s="8"/>
      <c r="E2" s="8"/>
      <c r="F2" s="8"/>
      <c r="G2" s="8"/>
      <c r="H2" s="8"/>
      <c r="I2" s="6"/>
      <c r="J2" s="8"/>
      <c r="K2" s="6"/>
    </row>
    <row r="3" spans="1:11" ht="23.1" customHeight="1">
      <c r="A3" s="11" t="s">
        <v>289</v>
      </c>
      <c r="B3" s="8"/>
      <c r="C3" s="7"/>
      <c r="D3" s="8"/>
      <c r="E3" s="8"/>
      <c r="F3" s="8"/>
      <c r="G3" s="8"/>
      <c r="H3" s="8"/>
      <c r="I3" s="8"/>
      <c r="J3" s="8"/>
      <c r="K3" s="12"/>
    </row>
    <row r="4" spans="1:11" ht="23.1" customHeight="1">
      <c r="A4" s="11"/>
      <c r="B4" s="8"/>
      <c r="C4" s="7"/>
      <c r="D4" s="8"/>
      <c r="E4" s="8"/>
      <c r="F4" s="8"/>
      <c r="G4" s="8"/>
      <c r="H4" s="8"/>
      <c r="I4" s="8"/>
      <c r="J4" s="8"/>
      <c r="K4" s="12" t="s">
        <v>1</v>
      </c>
    </row>
    <row r="5" spans="1:11" ht="23.1" customHeight="1">
      <c r="E5" s="132" t="s">
        <v>2</v>
      </c>
      <c r="F5" s="132"/>
      <c r="G5" s="132"/>
      <c r="H5" s="15"/>
      <c r="I5" s="132" t="s">
        <v>3</v>
      </c>
      <c r="J5" s="132"/>
      <c r="K5" s="132"/>
    </row>
    <row r="6" spans="1:11" ht="23.1" customHeight="1">
      <c r="C6" s="16" t="s">
        <v>4</v>
      </c>
      <c r="D6" s="17"/>
      <c r="E6" s="18" t="s">
        <v>290</v>
      </c>
      <c r="F6" s="19"/>
      <c r="G6" s="18" t="s">
        <v>239</v>
      </c>
      <c r="H6" s="19"/>
      <c r="I6" s="18" t="s">
        <v>290</v>
      </c>
      <c r="J6" s="19"/>
      <c r="K6" s="18" t="s">
        <v>239</v>
      </c>
    </row>
    <row r="7" spans="1:11" ht="23.1" customHeight="1">
      <c r="C7" s="20"/>
      <c r="D7" s="17"/>
      <c r="E7" s="21" t="s">
        <v>5</v>
      </c>
      <c r="F7" s="22"/>
      <c r="G7" s="21" t="s">
        <v>6</v>
      </c>
      <c r="H7" s="23"/>
      <c r="I7" s="21" t="s">
        <v>5</v>
      </c>
      <c r="J7" s="22"/>
      <c r="K7" s="21" t="s">
        <v>6</v>
      </c>
    </row>
    <row r="8" spans="1:11" ht="23.1" customHeight="1">
      <c r="A8" s="11"/>
      <c r="E8" s="21" t="s">
        <v>7</v>
      </c>
      <c r="I8" s="21" t="s">
        <v>7</v>
      </c>
    </row>
    <row r="9" spans="1:11" ht="23.1" customHeight="1">
      <c r="A9" s="11" t="s">
        <v>8</v>
      </c>
      <c r="E9" s="21"/>
      <c r="I9" s="21"/>
    </row>
    <row r="10" spans="1:11" ht="23.1" customHeight="1">
      <c r="A10" s="11" t="s">
        <v>9</v>
      </c>
      <c r="C10" s="24"/>
    </row>
    <row r="11" spans="1:11" ht="23.1" customHeight="1">
      <c r="A11" s="1" t="s">
        <v>10</v>
      </c>
      <c r="C11" s="24"/>
      <c r="E11" s="25">
        <v>28072155</v>
      </c>
      <c r="F11" s="26"/>
      <c r="G11" s="26">
        <v>29042414</v>
      </c>
      <c r="H11" s="26"/>
      <c r="I11" s="26">
        <v>22336627</v>
      </c>
      <c r="J11" s="26"/>
      <c r="K11" s="26">
        <v>25571834</v>
      </c>
    </row>
    <row r="12" spans="1:11" ht="23.1" customHeight="1">
      <c r="A12" s="1" t="s">
        <v>11</v>
      </c>
      <c r="C12" s="24"/>
      <c r="E12" s="25">
        <v>5088958</v>
      </c>
      <c r="F12" s="26"/>
      <c r="G12" s="26">
        <v>10695314</v>
      </c>
      <c r="H12" s="26"/>
      <c r="I12" s="26">
        <v>4928220</v>
      </c>
      <c r="J12" s="26"/>
      <c r="K12" s="26">
        <v>10526504</v>
      </c>
    </row>
    <row r="13" spans="1:11" ht="23.1" customHeight="1">
      <c r="A13" s="1" t="s">
        <v>12</v>
      </c>
      <c r="C13" s="24">
        <v>3</v>
      </c>
      <c r="D13" s="27"/>
      <c r="E13" s="26">
        <v>25997717</v>
      </c>
      <c r="F13" s="26"/>
      <c r="G13" s="26">
        <v>27600683</v>
      </c>
      <c r="H13" s="26"/>
      <c r="I13" s="26">
        <v>25990166</v>
      </c>
      <c r="J13" s="26"/>
      <c r="K13" s="26">
        <v>28032856</v>
      </c>
    </row>
    <row r="14" spans="1:11" ht="23.1" customHeight="1">
      <c r="A14" s="28" t="s">
        <v>240</v>
      </c>
      <c r="C14" s="24"/>
      <c r="D14" s="27"/>
      <c r="E14" s="26">
        <v>1472829</v>
      </c>
      <c r="F14" s="26"/>
      <c r="G14" s="26">
        <v>2212275</v>
      </c>
      <c r="H14" s="26"/>
      <c r="I14" s="26">
        <v>1605279</v>
      </c>
      <c r="J14" s="26"/>
      <c r="K14" s="26">
        <v>2284007</v>
      </c>
    </row>
    <row r="15" spans="1:11" ht="23.1" customHeight="1">
      <c r="A15" s="1" t="s">
        <v>236</v>
      </c>
      <c r="C15" s="24"/>
      <c r="E15" s="26">
        <v>0</v>
      </c>
      <c r="F15" s="26"/>
      <c r="G15" s="26">
        <v>0</v>
      </c>
      <c r="H15" s="26"/>
      <c r="I15" s="26">
        <v>348963</v>
      </c>
      <c r="J15" s="26"/>
      <c r="K15" s="26">
        <v>348996</v>
      </c>
    </row>
    <row r="16" spans="1:11" ht="23.1" customHeight="1">
      <c r="A16" s="1" t="s">
        <v>14</v>
      </c>
      <c r="C16" s="24"/>
      <c r="D16" s="27"/>
      <c r="E16" s="26">
        <v>9683</v>
      </c>
      <c r="F16" s="26"/>
      <c r="G16" s="26">
        <v>144306</v>
      </c>
      <c r="H16" s="26"/>
      <c r="I16" s="26">
        <v>9683</v>
      </c>
      <c r="J16" s="26"/>
      <c r="K16" s="26">
        <v>144306</v>
      </c>
    </row>
    <row r="17" spans="1:11" ht="23.1" customHeight="1">
      <c r="A17" s="1" t="s">
        <v>15</v>
      </c>
      <c r="C17" s="24">
        <v>2</v>
      </c>
      <c r="D17" s="27"/>
      <c r="E17" s="26">
        <v>0</v>
      </c>
      <c r="F17" s="26"/>
      <c r="G17" s="26">
        <v>0</v>
      </c>
      <c r="H17" s="26"/>
      <c r="I17" s="26">
        <v>144617</v>
      </c>
      <c r="J17" s="26"/>
      <c r="K17" s="26">
        <v>232885</v>
      </c>
    </row>
    <row r="18" spans="1:11" ht="23.1" customHeight="1">
      <c r="A18" s="29" t="s">
        <v>16</v>
      </c>
      <c r="B18" s="30"/>
      <c r="C18" s="24"/>
      <c r="E18" s="26">
        <v>37674533</v>
      </c>
      <c r="F18" s="26"/>
      <c r="G18" s="26">
        <v>40577074</v>
      </c>
      <c r="H18" s="26"/>
      <c r="I18" s="26">
        <v>32516043</v>
      </c>
      <c r="J18" s="26"/>
      <c r="K18" s="26">
        <v>35750471</v>
      </c>
    </row>
    <row r="19" spans="1:11" ht="23.1" customHeight="1">
      <c r="A19" s="1" t="s">
        <v>17</v>
      </c>
      <c r="C19" s="24">
        <v>13</v>
      </c>
      <c r="E19" s="31">
        <v>364091</v>
      </c>
      <c r="F19" s="26"/>
      <c r="G19" s="26">
        <v>58417</v>
      </c>
      <c r="H19" s="26"/>
      <c r="I19" s="26">
        <v>364504</v>
      </c>
      <c r="J19" s="26"/>
      <c r="K19" s="26">
        <v>55170</v>
      </c>
    </row>
    <row r="20" spans="1:11" ht="23.1" customHeight="1">
      <c r="A20" s="1" t="s">
        <v>18</v>
      </c>
      <c r="C20" s="24"/>
      <c r="E20" s="31">
        <v>1320841</v>
      </c>
      <c r="F20" s="26"/>
      <c r="G20" s="26">
        <v>1367687</v>
      </c>
      <c r="H20" s="26"/>
      <c r="I20" s="26">
        <v>934501</v>
      </c>
      <c r="J20" s="26"/>
      <c r="K20" s="26">
        <v>920793</v>
      </c>
    </row>
    <row r="21" spans="1:11" ht="23.1" customHeight="1">
      <c r="A21" s="1" t="s">
        <v>19</v>
      </c>
      <c r="C21" s="24"/>
      <c r="E21" s="31">
        <v>396957</v>
      </c>
      <c r="F21" s="26"/>
      <c r="G21" s="31">
        <v>523671</v>
      </c>
      <c r="H21" s="26"/>
      <c r="I21" s="26">
        <v>691</v>
      </c>
      <c r="J21" s="26"/>
      <c r="K21" s="26">
        <v>0</v>
      </c>
    </row>
    <row r="22" spans="1:11" ht="23.1" customHeight="1">
      <c r="A22" s="11" t="s">
        <v>20</v>
      </c>
      <c r="C22" s="24"/>
      <c r="E22" s="32">
        <f>SUM(E11:E21)</f>
        <v>100397764</v>
      </c>
      <c r="F22" s="26"/>
      <c r="G22" s="32">
        <f>SUM(G11:G21)</f>
        <v>112221841</v>
      </c>
      <c r="H22" s="25"/>
      <c r="I22" s="32">
        <f>SUM(I11:I21)</f>
        <v>89179294</v>
      </c>
      <c r="J22" s="26"/>
      <c r="K22" s="32">
        <f>SUM(K11:K21)</f>
        <v>103867822</v>
      </c>
    </row>
    <row r="23" spans="1:11" ht="23.1" customHeight="1">
      <c r="A23" s="11" t="s">
        <v>21</v>
      </c>
      <c r="C23" s="24"/>
      <c r="E23" s="26"/>
      <c r="F23" s="26"/>
      <c r="G23" s="26"/>
      <c r="H23" s="26"/>
      <c r="I23" s="26"/>
      <c r="J23" s="26"/>
      <c r="K23" s="26"/>
    </row>
    <row r="24" spans="1:11" ht="23.1" customHeight="1">
      <c r="A24" s="1" t="s">
        <v>22</v>
      </c>
      <c r="C24" s="24"/>
      <c r="E24" s="26"/>
      <c r="F24" s="26"/>
      <c r="G24" s="26"/>
      <c r="H24" s="26"/>
      <c r="I24" s="26"/>
      <c r="J24" s="26"/>
      <c r="K24" s="26"/>
    </row>
    <row r="25" spans="1:11" ht="23.1" customHeight="1">
      <c r="A25" s="1" t="s">
        <v>23</v>
      </c>
      <c r="C25" s="24">
        <v>13</v>
      </c>
      <c r="E25" s="26">
        <v>697079</v>
      </c>
      <c r="F25" s="26"/>
      <c r="G25" s="26">
        <v>685885</v>
      </c>
      <c r="H25" s="26"/>
      <c r="I25" s="26">
        <v>264922</v>
      </c>
      <c r="J25" s="26"/>
      <c r="K25" s="26">
        <v>274213</v>
      </c>
    </row>
    <row r="26" spans="1:11" ht="23.1" customHeight="1">
      <c r="A26" s="1" t="s">
        <v>22</v>
      </c>
      <c r="C26" s="24"/>
      <c r="E26" s="26"/>
      <c r="F26" s="26"/>
      <c r="G26" s="26"/>
      <c r="H26" s="26"/>
      <c r="I26" s="26"/>
      <c r="J26" s="26"/>
      <c r="K26" s="26"/>
    </row>
    <row r="27" spans="1:11" ht="23.1" customHeight="1">
      <c r="A27" s="1" t="s">
        <v>24</v>
      </c>
      <c r="C27" s="24">
        <v>13</v>
      </c>
      <c r="E27" s="26">
        <v>11371496</v>
      </c>
      <c r="F27" s="26"/>
      <c r="G27" s="26">
        <v>11313204</v>
      </c>
      <c r="H27" s="26"/>
      <c r="I27" s="26">
        <v>10927951</v>
      </c>
      <c r="J27" s="26"/>
      <c r="K27" s="26">
        <v>10786965</v>
      </c>
    </row>
    <row r="28" spans="1:11" ht="23.1" customHeight="1">
      <c r="A28" s="1" t="s">
        <v>25</v>
      </c>
      <c r="C28" s="24">
        <v>4</v>
      </c>
      <c r="E28" s="26">
        <v>0</v>
      </c>
      <c r="F28" s="26"/>
      <c r="G28" s="26">
        <v>0</v>
      </c>
      <c r="H28" s="26"/>
      <c r="I28" s="26">
        <v>41280365</v>
      </c>
      <c r="J28" s="26"/>
      <c r="K28" s="26">
        <v>41280365</v>
      </c>
    </row>
    <row r="29" spans="1:11" ht="23.1" customHeight="1">
      <c r="A29" s="1" t="s">
        <v>223</v>
      </c>
      <c r="C29" s="24">
        <v>5</v>
      </c>
      <c r="E29" s="26">
        <v>35899670</v>
      </c>
      <c r="F29" s="26"/>
      <c r="G29" s="26">
        <v>31427043</v>
      </c>
      <c r="H29" s="26"/>
      <c r="I29" s="26">
        <v>981870</v>
      </c>
      <c r="J29" s="26"/>
      <c r="K29" s="26">
        <v>981870</v>
      </c>
    </row>
    <row r="30" spans="1:11" ht="23.1" customHeight="1">
      <c r="A30" s="1" t="s">
        <v>26</v>
      </c>
      <c r="C30" s="24">
        <v>2</v>
      </c>
      <c r="E30" s="26">
        <v>0</v>
      </c>
      <c r="F30" s="26"/>
      <c r="G30" s="26">
        <v>0</v>
      </c>
      <c r="H30" s="26"/>
      <c r="I30" s="26">
        <v>9988529</v>
      </c>
      <c r="J30" s="26"/>
      <c r="K30" s="26">
        <v>9987401</v>
      </c>
    </row>
    <row r="31" spans="1:11" ht="23.1" customHeight="1">
      <c r="A31" s="1" t="s">
        <v>27</v>
      </c>
      <c r="C31" s="24"/>
      <c r="E31" s="26"/>
      <c r="F31" s="26"/>
      <c r="G31" s="26"/>
      <c r="H31" s="26"/>
      <c r="I31" s="26"/>
      <c r="J31" s="26"/>
      <c r="K31" s="26"/>
    </row>
    <row r="32" spans="1:11" ht="23.1" customHeight="1">
      <c r="A32" s="1" t="s">
        <v>28</v>
      </c>
      <c r="C32" s="24"/>
      <c r="E32" s="26">
        <v>0</v>
      </c>
      <c r="F32" s="26"/>
      <c r="G32" s="26">
        <v>0</v>
      </c>
      <c r="H32" s="26"/>
      <c r="I32" s="26">
        <v>870195</v>
      </c>
      <c r="J32" s="26"/>
      <c r="K32" s="26">
        <v>837977</v>
      </c>
    </row>
    <row r="33" spans="1:13" ht="23.1" customHeight="1">
      <c r="A33" s="1" t="s">
        <v>29</v>
      </c>
      <c r="C33" s="24"/>
      <c r="E33" s="26">
        <v>102520</v>
      </c>
      <c r="F33" s="26"/>
      <c r="G33" s="26">
        <v>102520</v>
      </c>
      <c r="H33" s="26"/>
      <c r="I33" s="26">
        <v>1185364</v>
      </c>
      <c r="J33" s="26"/>
      <c r="K33" s="26">
        <v>1185364</v>
      </c>
    </row>
    <row r="34" spans="1:13" ht="23.1" customHeight="1">
      <c r="A34" s="29" t="s">
        <v>30</v>
      </c>
      <c r="B34" s="30"/>
      <c r="C34" s="24">
        <v>6</v>
      </c>
      <c r="E34" s="26">
        <v>214083243</v>
      </c>
      <c r="F34" s="26"/>
      <c r="G34" s="26">
        <v>224152543</v>
      </c>
      <c r="H34" s="26"/>
      <c r="I34" s="26">
        <v>188235806</v>
      </c>
      <c r="J34" s="26"/>
      <c r="K34" s="26">
        <v>197165193</v>
      </c>
    </row>
    <row r="35" spans="1:13" ht="23.1" customHeight="1">
      <c r="A35" s="29" t="s">
        <v>31</v>
      </c>
      <c r="B35" s="30"/>
      <c r="C35" s="24"/>
      <c r="E35" s="26">
        <v>19168129</v>
      </c>
      <c r="F35" s="26"/>
      <c r="G35" s="26">
        <v>20381870</v>
      </c>
      <c r="H35" s="26"/>
      <c r="I35" s="26">
        <v>18564198</v>
      </c>
      <c r="J35" s="26"/>
      <c r="K35" s="26">
        <v>19737295</v>
      </c>
    </row>
    <row r="36" spans="1:13" ht="23.1" customHeight="1">
      <c r="A36" s="2" t="s">
        <v>32</v>
      </c>
      <c r="B36" s="30"/>
      <c r="C36" s="24"/>
      <c r="E36" s="26">
        <v>753623</v>
      </c>
      <c r="F36" s="26"/>
      <c r="G36" s="26">
        <v>798332</v>
      </c>
      <c r="H36" s="26"/>
      <c r="I36" s="26">
        <v>0</v>
      </c>
      <c r="J36" s="26"/>
      <c r="K36" s="26">
        <v>0</v>
      </c>
    </row>
    <row r="37" spans="1:13" ht="23.1" customHeight="1">
      <c r="A37" s="2" t="s">
        <v>33</v>
      </c>
      <c r="B37" s="30"/>
      <c r="C37" s="24"/>
      <c r="E37" s="26">
        <v>2424521</v>
      </c>
      <c r="F37" s="26"/>
      <c r="G37" s="26">
        <v>2457119</v>
      </c>
      <c r="H37" s="26"/>
      <c r="I37" s="26">
        <v>1021937</v>
      </c>
      <c r="J37" s="26"/>
      <c r="K37" s="26">
        <v>979066</v>
      </c>
    </row>
    <row r="38" spans="1:13" ht="23.1" customHeight="1">
      <c r="A38" s="2" t="s">
        <v>34</v>
      </c>
      <c r="B38" s="30"/>
      <c r="C38" s="24"/>
      <c r="E38" s="26">
        <v>6908291</v>
      </c>
      <c r="F38" s="26"/>
      <c r="G38" s="26">
        <v>3460469</v>
      </c>
      <c r="H38" s="26"/>
      <c r="I38" s="26">
        <v>6737786</v>
      </c>
      <c r="J38" s="26"/>
      <c r="K38" s="26">
        <v>3290865</v>
      </c>
    </row>
    <row r="39" spans="1:13" ht="23.1" customHeight="1">
      <c r="A39" s="1" t="s">
        <v>35</v>
      </c>
      <c r="C39" s="24"/>
      <c r="E39" s="33">
        <v>2669640</v>
      </c>
      <c r="F39" s="26"/>
      <c r="G39" s="33">
        <v>2009606</v>
      </c>
      <c r="H39" s="26"/>
      <c r="I39" s="33">
        <v>2660489</v>
      </c>
      <c r="J39" s="26"/>
      <c r="K39" s="33">
        <v>1979309</v>
      </c>
    </row>
    <row r="40" spans="1:13" ht="23.1" customHeight="1">
      <c r="A40" s="11" t="s">
        <v>36</v>
      </c>
      <c r="C40" s="24"/>
      <c r="E40" s="26">
        <f>SUM(E24:E39)</f>
        <v>294078212</v>
      </c>
      <c r="F40" s="26"/>
      <c r="G40" s="26">
        <f>SUM(G24:G39)</f>
        <v>296788591</v>
      </c>
      <c r="H40" s="25"/>
      <c r="I40" s="26">
        <f>SUM(I24:I39)</f>
        <v>282719412</v>
      </c>
      <c r="J40" s="26"/>
      <c r="K40" s="26">
        <f>SUM(K24:K39)</f>
        <v>288485883</v>
      </c>
    </row>
    <row r="41" spans="1:13" ht="23.1" customHeight="1" thickBot="1">
      <c r="A41" s="11" t="s">
        <v>37</v>
      </c>
      <c r="E41" s="34">
        <f>SUM(E22,E40)</f>
        <v>394475976</v>
      </c>
      <c r="F41" s="26"/>
      <c r="G41" s="34">
        <f>SUM(G22,G40)</f>
        <v>409010432</v>
      </c>
      <c r="H41" s="25"/>
      <c r="I41" s="34">
        <f>SUM(I22,I40)</f>
        <v>371898706</v>
      </c>
      <c r="J41" s="26"/>
      <c r="K41" s="34">
        <f>SUM(K22,K40)</f>
        <v>392353705</v>
      </c>
    </row>
    <row r="42" spans="1:13" ht="23.1" customHeight="1" thickTop="1">
      <c r="M42" s="9"/>
    </row>
    <row r="43" spans="1:13" ht="23.1" customHeight="1">
      <c r="A43" s="1" t="s">
        <v>38</v>
      </c>
    </row>
    <row r="44" spans="1:13" s="9" customFormat="1" ht="24" customHeight="1">
      <c r="A44" s="5" t="s">
        <v>0</v>
      </c>
      <c r="B44" s="6"/>
      <c r="C44" s="7"/>
      <c r="D44" s="8"/>
      <c r="E44" s="8"/>
      <c r="F44" s="8"/>
      <c r="G44" s="8"/>
      <c r="H44" s="8"/>
      <c r="I44" s="8"/>
      <c r="J44" s="8"/>
      <c r="K44" s="8"/>
      <c r="L44" s="13"/>
      <c r="M44" s="35"/>
    </row>
    <row r="45" spans="1:13" s="9" customFormat="1" ht="24" customHeight="1">
      <c r="A45" s="36" t="s">
        <v>225</v>
      </c>
      <c r="B45" s="6"/>
      <c r="C45" s="7"/>
      <c r="D45" s="8"/>
      <c r="E45" s="8"/>
      <c r="F45" s="8"/>
      <c r="G45" s="8"/>
      <c r="H45" s="8"/>
      <c r="I45" s="6"/>
      <c r="J45" s="8"/>
      <c r="K45" s="6"/>
      <c r="L45" s="13"/>
      <c r="M45" s="13"/>
    </row>
    <row r="46" spans="1:13" s="35" customFormat="1" ht="24" customHeight="1">
      <c r="A46" s="11" t="s">
        <v>289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3"/>
      <c r="M46" s="9"/>
    </row>
    <row r="47" spans="1:13" ht="24" customHeight="1">
      <c r="A47" s="7"/>
      <c r="B47" s="8"/>
      <c r="C47" s="7"/>
      <c r="D47" s="8"/>
      <c r="E47" s="8"/>
      <c r="F47" s="8"/>
      <c r="G47" s="8"/>
      <c r="H47" s="8"/>
      <c r="I47" s="8"/>
      <c r="J47" s="8"/>
      <c r="K47" s="12" t="s">
        <v>1</v>
      </c>
      <c r="M47" s="9"/>
    </row>
    <row r="48" spans="1:13" ht="24" customHeight="1">
      <c r="E48" s="132" t="s">
        <v>2</v>
      </c>
      <c r="F48" s="132"/>
      <c r="G48" s="132"/>
      <c r="H48" s="15"/>
      <c r="I48" s="132" t="s">
        <v>3</v>
      </c>
      <c r="J48" s="132"/>
      <c r="K48" s="132"/>
      <c r="M48" s="35"/>
    </row>
    <row r="49" spans="1:13" ht="24" customHeight="1">
      <c r="C49" s="16" t="s">
        <v>4</v>
      </c>
      <c r="D49" s="17"/>
      <c r="E49" s="18" t="s">
        <v>290</v>
      </c>
      <c r="F49" s="19"/>
      <c r="G49" s="18" t="s">
        <v>239</v>
      </c>
      <c r="H49" s="19"/>
      <c r="I49" s="18" t="s">
        <v>290</v>
      </c>
      <c r="J49" s="19"/>
      <c r="K49" s="18" t="s">
        <v>239</v>
      </c>
    </row>
    <row r="50" spans="1:13" ht="24" customHeight="1">
      <c r="C50" s="20"/>
      <c r="D50" s="17"/>
      <c r="E50" s="21" t="s">
        <v>5</v>
      </c>
      <c r="F50" s="22"/>
      <c r="G50" s="21" t="s">
        <v>6</v>
      </c>
      <c r="H50" s="23"/>
      <c r="I50" s="21" t="s">
        <v>5</v>
      </c>
      <c r="J50" s="22"/>
      <c r="K50" s="21" t="s">
        <v>6</v>
      </c>
    </row>
    <row r="51" spans="1:13" ht="24" customHeight="1">
      <c r="C51" s="20"/>
      <c r="D51" s="17"/>
      <c r="E51" s="21" t="s">
        <v>7</v>
      </c>
      <c r="I51" s="21" t="s">
        <v>7</v>
      </c>
    </row>
    <row r="52" spans="1:13" ht="24" customHeight="1">
      <c r="A52" s="11" t="s">
        <v>39</v>
      </c>
      <c r="E52" s="37"/>
      <c r="F52" s="37"/>
      <c r="G52" s="37"/>
      <c r="H52" s="37"/>
      <c r="I52" s="37"/>
      <c r="J52" s="37"/>
      <c r="K52" s="37"/>
    </row>
    <row r="53" spans="1:13" ht="24" customHeight="1">
      <c r="A53" s="11" t="s">
        <v>40</v>
      </c>
      <c r="E53" s="37"/>
      <c r="F53" s="37"/>
      <c r="H53" s="37"/>
      <c r="I53" s="37"/>
      <c r="J53" s="37"/>
      <c r="K53" s="37"/>
    </row>
    <row r="54" spans="1:13" ht="24" customHeight="1">
      <c r="A54" s="29" t="s">
        <v>41</v>
      </c>
      <c r="B54" s="30"/>
      <c r="C54" s="24"/>
      <c r="E54" s="13">
        <v>2741289</v>
      </c>
      <c r="F54" s="25"/>
      <c r="G54" s="25">
        <v>2724908</v>
      </c>
      <c r="H54" s="26"/>
      <c r="I54" s="25">
        <v>0</v>
      </c>
      <c r="J54" s="25"/>
      <c r="K54" s="25">
        <v>0</v>
      </c>
      <c r="M54" s="38"/>
    </row>
    <row r="55" spans="1:13" ht="24" customHeight="1">
      <c r="A55" s="29" t="s">
        <v>42</v>
      </c>
      <c r="B55" s="30"/>
      <c r="C55" s="24">
        <v>2</v>
      </c>
      <c r="E55" s="25">
        <v>0</v>
      </c>
      <c r="F55" s="25"/>
      <c r="G55" s="25">
        <v>0</v>
      </c>
      <c r="H55" s="26"/>
      <c r="I55" s="25">
        <v>6405943</v>
      </c>
      <c r="J55" s="25"/>
      <c r="K55" s="25">
        <v>7648230</v>
      </c>
      <c r="M55" s="38"/>
    </row>
    <row r="56" spans="1:13" ht="24" customHeight="1">
      <c r="A56" s="29" t="s">
        <v>43</v>
      </c>
      <c r="B56" s="30"/>
      <c r="C56" s="24"/>
      <c r="E56" s="25">
        <v>62905383</v>
      </c>
      <c r="F56" s="25"/>
      <c r="G56" s="25">
        <v>51579312</v>
      </c>
      <c r="H56" s="26"/>
      <c r="I56" s="25">
        <v>65122407</v>
      </c>
      <c r="J56" s="25"/>
      <c r="K56" s="25">
        <v>55024571</v>
      </c>
      <c r="M56" s="38"/>
    </row>
    <row r="57" spans="1:13" ht="24" customHeight="1">
      <c r="A57" s="39" t="s">
        <v>241</v>
      </c>
      <c r="B57" s="30"/>
      <c r="C57" s="24"/>
      <c r="E57" s="25">
        <v>3285241</v>
      </c>
      <c r="F57" s="25"/>
      <c r="G57" s="25">
        <v>3698075</v>
      </c>
      <c r="H57" s="26"/>
      <c r="I57" s="25">
        <v>3217347</v>
      </c>
      <c r="J57" s="25"/>
      <c r="K57" s="25">
        <v>3285288</v>
      </c>
      <c r="M57" s="38"/>
    </row>
    <row r="58" spans="1:13" ht="24" customHeight="1">
      <c r="A58" s="29" t="s">
        <v>44</v>
      </c>
      <c r="B58" s="30"/>
      <c r="C58" s="24"/>
      <c r="E58" s="25"/>
      <c r="F58" s="25"/>
      <c r="G58" s="25"/>
      <c r="H58" s="25"/>
      <c r="I58" s="25"/>
      <c r="J58" s="25"/>
      <c r="K58" s="25"/>
      <c r="M58" s="38"/>
    </row>
    <row r="59" spans="1:13" ht="24" customHeight="1">
      <c r="A59" s="29" t="s">
        <v>28</v>
      </c>
      <c r="B59" s="30"/>
      <c r="C59" s="24">
        <v>7</v>
      </c>
      <c r="E59" s="25">
        <v>846515</v>
      </c>
      <c r="F59" s="25"/>
      <c r="G59" s="25">
        <v>3776683</v>
      </c>
      <c r="H59" s="25"/>
      <c r="I59" s="25">
        <v>498742</v>
      </c>
      <c r="J59" s="25"/>
      <c r="K59" s="25">
        <v>3100836</v>
      </c>
      <c r="M59" s="38"/>
    </row>
    <row r="60" spans="1:13" ht="24" customHeight="1">
      <c r="A60" s="29" t="s">
        <v>45</v>
      </c>
      <c r="B60" s="30"/>
      <c r="C60" s="24" t="s">
        <v>283</v>
      </c>
      <c r="E60" s="25">
        <v>1399944</v>
      </c>
      <c r="F60" s="25"/>
      <c r="G60" s="25">
        <v>1399902</v>
      </c>
      <c r="H60" s="25"/>
      <c r="I60" s="25">
        <v>1399944</v>
      </c>
      <c r="J60" s="25"/>
      <c r="K60" s="25">
        <v>1399902</v>
      </c>
      <c r="M60" s="38"/>
    </row>
    <row r="61" spans="1:13" ht="24" customHeight="1">
      <c r="A61" s="29" t="s">
        <v>46</v>
      </c>
      <c r="B61" s="30"/>
      <c r="C61" s="24">
        <v>13</v>
      </c>
      <c r="E61" s="25">
        <v>114829</v>
      </c>
      <c r="F61" s="25"/>
      <c r="G61" s="25">
        <v>2522</v>
      </c>
      <c r="H61" s="25"/>
      <c r="I61" s="25">
        <v>116337</v>
      </c>
      <c r="J61" s="25"/>
      <c r="K61" s="25">
        <v>2675</v>
      </c>
      <c r="M61" s="38"/>
    </row>
    <row r="62" spans="1:13" ht="24" customHeight="1">
      <c r="A62" s="2" t="s">
        <v>47</v>
      </c>
      <c r="B62" s="30"/>
      <c r="C62" s="24"/>
      <c r="E62" s="25"/>
      <c r="F62" s="25"/>
      <c r="G62" s="25"/>
      <c r="H62" s="26"/>
      <c r="I62" s="25"/>
      <c r="J62" s="25"/>
      <c r="K62" s="25"/>
    </row>
    <row r="63" spans="1:13" ht="24" customHeight="1">
      <c r="A63" s="2" t="s">
        <v>13</v>
      </c>
      <c r="B63" s="30"/>
      <c r="C63" s="24"/>
      <c r="E63" s="25">
        <v>1394542</v>
      </c>
      <c r="F63" s="25"/>
      <c r="G63" s="25">
        <v>1444930</v>
      </c>
      <c r="H63" s="25"/>
      <c r="I63" s="25">
        <v>1395490</v>
      </c>
      <c r="J63" s="25"/>
      <c r="K63" s="25">
        <v>1423313</v>
      </c>
      <c r="M63" s="38"/>
    </row>
    <row r="64" spans="1:13" ht="24" customHeight="1">
      <c r="A64" s="40" t="s">
        <v>242</v>
      </c>
      <c r="B64" s="30"/>
      <c r="C64" s="24"/>
      <c r="E64" s="25">
        <v>1111073</v>
      </c>
      <c r="F64" s="25"/>
      <c r="G64" s="25">
        <v>445422</v>
      </c>
      <c r="H64" s="26"/>
      <c r="I64" s="25">
        <v>341726</v>
      </c>
      <c r="J64" s="25"/>
      <c r="K64" s="25">
        <v>0</v>
      </c>
      <c r="M64" s="38"/>
    </row>
    <row r="65" spans="1:13" ht="24" customHeight="1">
      <c r="A65" s="2" t="s">
        <v>48</v>
      </c>
      <c r="B65" s="30"/>
      <c r="C65" s="24"/>
      <c r="E65" s="25">
        <v>1455737</v>
      </c>
      <c r="F65" s="25"/>
      <c r="G65" s="25">
        <v>2536116</v>
      </c>
      <c r="H65" s="26"/>
      <c r="I65" s="25">
        <v>1455056</v>
      </c>
      <c r="J65" s="25"/>
      <c r="K65" s="25">
        <v>2535199</v>
      </c>
      <c r="M65" s="38"/>
    </row>
    <row r="66" spans="1:13" ht="24" customHeight="1">
      <c r="A66" s="41" t="s">
        <v>243</v>
      </c>
      <c r="B66" s="30"/>
      <c r="C66" s="24"/>
      <c r="E66" s="25">
        <v>103182</v>
      </c>
      <c r="F66" s="25"/>
      <c r="G66" s="25">
        <v>55223</v>
      </c>
      <c r="H66" s="26"/>
      <c r="I66" s="25">
        <v>103182</v>
      </c>
      <c r="J66" s="25"/>
      <c r="K66" s="25">
        <v>55223</v>
      </c>
      <c r="M66" s="38"/>
    </row>
    <row r="67" spans="1:13" ht="24" customHeight="1">
      <c r="A67" s="11" t="s">
        <v>49</v>
      </c>
      <c r="C67" s="24"/>
      <c r="E67" s="42">
        <f>SUM(E54:E66)</f>
        <v>75357735</v>
      </c>
      <c r="F67" s="25"/>
      <c r="G67" s="42">
        <f>SUM(G54:G66)</f>
        <v>67663093</v>
      </c>
      <c r="H67" s="25"/>
      <c r="I67" s="42">
        <f>SUM(I54:I66)</f>
        <v>80056174</v>
      </c>
      <c r="J67" s="25"/>
      <c r="K67" s="42">
        <f>SUM(K54:K66)</f>
        <v>74475237</v>
      </c>
    </row>
    <row r="68" spans="1:13" ht="24" customHeight="1">
      <c r="A68" s="11" t="s">
        <v>50</v>
      </c>
      <c r="C68" s="24"/>
      <c r="E68" s="25"/>
      <c r="F68" s="25"/>
      <c r="G68" s="25"/>
      <c r="H68" s="25"/>
      <c r="I68" s="25"/>
      <c r="J68" s="25"/>
      <c r="K68" s="25"/>
    </row>
    <row r="69" spans="1:13" ht="24" customHeight="1">
      <c r="A69" s="1" t="s">
        <v>51</v>
      </c>
      <c r="C69" s="24"/>
      <c r="E69" s="25"/>
      <c r="F69" s="25"/>
      <c r="G69" s="25"/>
      <c r="H69" s="25"/>
      <c r="I69" s="25"/>
      <c r="J69" s="25"/>
      <c r="K69" s="25"/>
    </row>
    <row r="70" spans="1:13" ht="24" customHeight="1">
      <c r="A70" s="1" t="s">
        <v>28</v>
      </c>
      <c r="C70" s="24">
        <v>7</v>
      </c>
      <c r="E70" s="25">
        <v>11899696</v>
      </c>
      <c r="F70" s="25"/>
      <c r="G70" s="25">
        <v>19225919</v>
      </c>
      <c r="H70" s="25"/>
      <c r="I70" s="25">
        <v>9743559</v>
      </c>
      <c r="J70" s="25"/>
      <c r="K70" s="25">
        <v>17738613</v>
      </c>
    </row>
    <row r="71" spans="1:13" ht="24" customHeight="1">
      <c r="A71" s="1" t="s">
        <v>52</v>
      </c>
      <c r="C71" s="24"/>
      <c r="E71" s="25">
        <v>0</v>
      </c>
      <c r="F71" s="25"/>
      <c r="G71" s="25">
        <v>178938</v>
      </c>
      <c r="H71" s="26"/>
      <c r="I71" s="25">
        <v>0</v>
      </c>
      <c r="J71" s="25"/>
      <c r="K71" s="25">
        <v>0</v>
      </c>
    </row>
    <row r="72" spans="1:13" ht="24" customHeight="1">
      <c r="A72" s="1" t="s">
        <v>245</v>
      </c>
      <c r="C72" s="24" t="s">
        <v>284</v>
      </c>
      <c r="E72" s="25">
        <v>0</v>
      </c>
      <c r="F72" s="25"/>
      <c r="G72" s="25">
        <v>0</v>
      </c>
      <c r="H72" s="26"/>
      <c r="I72" s="25">
        <v>72784731</v>
      </c>
      <c r="J72" s="25"/>
      <c r="K72" s="25">
        <v>94983244</v>
      </c>
    </row>
    <row r="73" spans="1:13" ht="24" customHeight="1">
      <c r="A73" s="1" t="s">
        <v>53</v>
      </c>
      <c r="C73" s="24" t="s">
        <v>283</v>
      </c>
      <c r="E73" s="25">
        <v>102318719</v>
      </c>
      <c r="F73" s="25"/>
      <c r="G73" s="25">
        <v>127491540</v>
      </c>
      <c r="H73" s="26"/>
      <c r="I73" s="25">
        <v>29723934</v>
      </c>
      <c r="J73" s="25"/>
      <c r="K73" s="25">
        <v>33856580</v>
      </c>
    </row>
    <row r="74" spans="1:13" ht="24" customHeight="1">
      <c r="A74" s="1" t="s">
        <v>46</v>
      </c>
      <c r="C74" s="24">
        <v>13</v>
      </c>
      <c r="E74" s="25">
        <v>5487343</v>
      </c>
      <c r="F74" s="25"/>
      <c r="G74" s="25">
        <v>2645709</v>
      </c>
      <c r="H74" s="26"/>
      <c r="I74" s="25">
        <v>5487343</v>
      </c>
      <c r="J74" s="25"/>
      <c r="K74" s="25">
        <v>2645709</v>
      </c>
    </row>
    <row r="75" spans="1:13" ht="24" customHeight="1">
      <c r="A75" s="1" t="s">
        <v>54</v>
      </c>
      <c r="C75" s="24"/>
      <c r="E75" s="25"/>
      <c r="F75" s="25"/>
      <c r="G75" s="25"/>
      <c r="H75" s="25"/>
      <c r="I75" s="25"/>
      <c r="J75" s="25"/>
      <c r="K75" s="25"/>
    </row>
    <row r="76" spans="1:13" ht="24" customHeight="1">
      <c r="A76" s="1" t="s">
        <v>55</v>
      </c>
      <c r="C76" s="24"/>
      <c r="E76" s="25">
        <v>17206053</v>
      </c>
      <c r="F76" s="25"/>
      <c r="G76" s="25">
        <v>18111686</v>
      </c>
      <c r="H76" s="26"/>
      <c r="I76" s="25">
        <v>17433660</v>
      </c>
      <c r="J76" s="25"/>
      <c r="K76" s="25">
        <v>18324587</v>
      </c>
    </row>
    <row r="77" spans="1:13" ht="24" customHeight="1">
      <c r="A77" s="1" t="s">
        <v>56</v>
      </c>
      <c r="C77" s="24"/>
      <c r="E77" s="25">
        <v>34982</v>
      </c>
      <c r="F77" s="25"/>
      <c r="G77" s="25">
        <v>17741</v>
      </c>
      <c r="H77" s="26"/>
      <c r="I77" s="25">
        <v>0</v>
      </c>
      <c r="J77" s="25"/>
      <c r="K77" s="25">
        <v>0</v>
      </c>
    </row>
    <row r="78" spans="1:13" ht="24" customHeight="1">
      <c r="A78" s="43" t="s">
        <v>244</v>
      </c>
      <c r="C78" s="24"/>
      <c r="E78" s="25">
        <v>2592177</v>
      </c>
      <c r="F78" s="25"/>
      <c r="G78" s="25">
        <v>2644907</v>
      </c>
      <c r="H78" s="26"/>
      <c r="I78" s="25">
        <v>1853761</v>
      </c>
      <c r="J78" s="25"/>
      <c r="K78" s="25">
        <v>1934350</v>
      </c>
    </row>
    <row r="79" spans="1:13" ht="24" customHeight="1">
      <c r="A79" s="1" t="s">
        <v>57</v>
      </c>
      <c r="C79" s="24"/>
      <c r="E79" s="44">
        <v>4863177</v>
      </c>
      <c r="F79" s="25"/>
      <c r="G79" s="44">
        <v>4846002</v>
      </c>
      <c r="H79" s="26"/>
      <c r="I79" s="44">
        <v>5096117</v>
      </c>
      <c r="J79" s="25"/>
      <c r="K79" s="44">
        <v>5032642</v>
      </c>
    </row>
    <row r="80" spans="1:13" ht="24" customHeight="1">
      <c r="A80" s="11" t="s">
        <v>58</v>
      </c>
      <c r="C80" s="24"/>
      <c r="E80" s="25">
        <f>SUM(E70:E79)</f>
        <v>144402147</v>
      </c>
      <c r="F80" s="25"/>
      <c r="G80" s="25">
        <f>SUM(G70:G79)</f>
        <v>175162442</v>
      </c>
      <c r="H80" s="25"/>
      <c r="I80" s="25">
        <f>SUM(I70:I79)</f>
        <v>142123105</v>
      </c>
      <c r="J80" s="25"/>
      <c r="K80" s="25">
        <f>SUM(K70:K79)</f>
        <v>174515725</v>
      </c>
    </row>
    <row r="81" spans="1:13" ht="24" customHeight="1">
      <c r="A81" s="11" t="s">
        <v>59</v>
      </c>
      <c r="E81" s="42">
        <f>SUM(E67,E80)</f>
        <v>219759882</v>
      </c>
      <c r="F81" s="25"/>
      <c r="G81" s="42">
        <f>SUM(G67,G80)</f>
        <v>242825535</v>
      </c>
      <c r="H81" s="25"/>
      <c r="I81" s="42">
        <f>SUM(I67,I80)</f>
        <v>222179279</v>
      </c>
      <c r="J81" s="25"/>
      <c r="K81" s="42">
        <f>SUM(K67,K80)</f>
        <v>248990962</v>
      </c>
    </row>
    <row r="83" spans="1:13" ht="24" customHeight="1">
      <c r="A83" s="1" t="s">
        <v>38</v>
      </c>
    </row>
    <row r="84" spans="1:13" s="9" customFormat="1" ht="24" customHeight="1">
      <c r="A84" s="5" t="s">
        <v>0</v>
      </c>
      <c r="B84" s="6"/>
      <c r="C84" s="7"/>
      <c r="D84" s="8"/>
      <c r="E84" s="8"/>
      <c r="F84" s="8"/>
      <c r="G84" s="8"/>
      <c r="H84" s="8"/>
      <c r="I84" s="8"/>
      <c r="J84" s="8"/>
      <c r="K84" s="8"/>
      <c r="L84" s="13"/>
      <c r="M84" s="13"/>
    </row>
    <row r="85" spans="1:13" s="9" customFormat="1" ht="24" customHeight="1">
      <c r="A85" s="36" t="s">
        <v>225</v>
      </c>
      <c r="B85" s="6"/>
      <c r="C85" s="7"/>
      <c r="D85" s="8"/>
      <c r="E85" s="8"/>
      <c r="F85" s="8"/>
      <c r="G85" s="8"/>
      <c r="H85" s="8"/>
      <c r="I85" s="6"/>
      <c r="J85" s="8"/>
      <c r="K85" s="6"/>
      <c r="L85" s="13"/>
    </row>
    <row r="86" spans="1:13" s="35" customFormat="1" ht="24" customHeight="1">
      <c r="A86" s="11" t="s">
        <v>289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3"/>
      <c r="M86" s="13"/>
    </row>
    <row r="87" spans="1:13" ht="24" customHeight="1">
      <c r="A87" s="7"/>
      <c r="B87" s="8"/>
      <c r="C87" s="7"/>
      <c r="D87" s="8"/>
      <c r="E87" s="8"/>
      <c r="F87" s="8"/>
      <c r="G87" s="8"/>
      <c r="H87" s="8"/>
      <c r="I87" s="8"/>
      <c r="J87" s="8"/>
      <c r="K87" s="12" t="s">
        <v>1</v>
      </c>
    </row>
    <row r="88" spans="1:13" ht="24" customHeight="1">
      <c r="E88" s="132" t="s">
        <v>2</v>
      </c>
      <c r="F88" s="132"/>
      <c r="G88" s="132"/>
      <c r="H88" s="15"/>
      <c r="I88" s="132" t="s">
        <v>3</v>
      </c>
      <c r="J88" s="132"/>
      <c r="K88" s="132"/>
      <c r="M88" s="9"/>
    </row>
    <row r="89" spans="1:13" ht="24" customHeight="1">
      <c r="D89" s="17"/>
      <c r="E89" s="18" t="s">
        <v>290</v>
      </c>
      <c r="F89" s="19"/>
      <c r="G89" s="18" t="s">
        <v>239</v>
      </c>
      <c r="H89" s="19"/>
      <c r="I89" s="18" t="s">
        <v>290</v>
      </c>
      <c r="J89" s="19"/>
      <c r="K89" s="18" t="s">
        <v>239</v>
      </c>
      <c r="M89" s="9"/>
    </row>
    <row r="90" spans="1:13" ht="24" customHeight="1">
      <c r="D90" s="17"/>
      <c r="E90" s="21" t="s">
        <v>5</v>
      </c>
      <c r="F90" s="22"/>
      <c r="G90" s="21" t="s">
        <v>6</v>
      </c>
      <c r="H90" s="23"/>
      <c r="I90" s="21" t="s">
        <v>5</v>
      </c>
      <c r="J90" s="22"/>
      <c r="K90" s="21" t="s">
        <v>6</v>
      </c>
      <c r="M90" s="35"/>
    </row>
    <row r="91" spans="1:13" ht="24" customHeight="1">
      <c r="D91" s="17"/>
      <c r="E91" s="21" t="s">
        <v>7</v>
      </c>
      <c r="I91" s="21" t="s">
        <v>7</v>
      </c>
    </row>
    <row r="92" spans="1:13" ht="24" customHeight="1">
      <c r="A92" s="11" t="s">
        <v>60</v>
      </c>
      <c r="E92" s="45"/>
      <c r="F92" s="45"/>
      <c r="G92" s="45"/>
      <c r="H92" s="45"/>
      <c r="I92" s="45"/>
      <c r="J92" s="45"/>
      <c r="K92" s="45"/>
    </row>
    <row r="93" spans="1:13" ht="24" customHeight="1">
      <c r="A93" s="1" t="s">
        <v>61</v>
      </c>
      <c r="C93" s="24"/>
      <c r="E93" s="26"/>
      <c r="F93" s="26"/>
      <c r="G93" s="26"/>
      <c r="H93" s="26"/>
      <c r="I93" s="26"/>
      <c r="J93" s="26"/>
      <c r="K93" s="26"/>
    </row>
    <row r="94" spans="1:13" ht="24" customHeight="1">
      <c r="A94" s="2" t="s">
        <v>62</v>
      </c>
      <c r="B94" s="30"/>
      <c r="C94" s="24"/>
      <c r="E94" s="26"/>
      <c r="F94" s="26"/>
      <c r="G94" s="26"/>
      <c r="H94" s="26"/>
      <c r="I94" s="26"/>
      <c r="J94" s="26"/>
      <c r="K94" s="26"/>
    </row>
    <row r="95" spans="1:13" ht="24" customHeight="1" thickBot="1">
      <c r="A95" s="2" t="s">
        <v>219</v>
      </c>
      <c r="B95" s="9"/>
      <c r="C95" s="24"/>
      <c r="E95" s="46">
        <v>22338356</v>
      </c>
      <c r="F95" s="26"/>
      <c r="G95" s="46">
        <v>22338356</v>
      </c>
      <c r="H95" s="26"/>
      <c r="I95" s="46">
        <v>22338356</v>
      </c>
      <c r="J95" s="26"/>
      <c r="K95" s="46">
        <v>22338356</v>
      </c>
    </row>
    <row r="96" spans="1:13" ht="24" customHeight="1" thickTop="1">
      <c r="A96" s="2" t="s">
        <v>63</v>
      </c>
      <c r="B96" s="30"/>
      <c r="C96" s="24"/>
      <c r="E96" s="26"/>
      <c r="F96" s="26"/>
      <c r="G96" s="26"/>
      <c r="H96" s="26"/>
      <c r="I96" s="26"/>
      <c r="J96" s="26"/>
      <c r="K96" s="26"/>
    </row>
    <row r="97" spans="1:11" ht="24" customHeight="1">
      <c r="A97" s="2" t="s">
        <v>219</v>
      </c>
      <c r="B97" s="9"/>
      <c r="E97" s="26">
        <f>Consolidated!C30</f>
        <v>22338356</v>
      </c>
      <c r="F97" s="26"/>
      <c r="G97" s="26">
        <f>Consolidated!C24</f>
        <v>22338356</v>
      </c>
      <c r="H97" s="26"/>
      <c r="I97" s="26">
        <f>'The Company'!C27</f>
        <v>22338356</v>
      </c>
      <c r="J97" s="26"/>
      <c r="K97" s="26">
        <f>'The Company'!C22</f>
        <v>22338356</v>
      </c>
    </row>
    <row r="98" spans="1:11" ht="24" customHeight="1">
      <c r="A98" s="2" t="s">
        <v>64</v>
      </c>
      <c r="B98" s="9"/>
      <c r="C98" s="24"/>
      <c r="E98" s="26">
        <f>Consolidated!E30</f>
        <v>10698724</v>
      </c>
      <c r="F98" s="26"/>
      <c r="G98" s="26">
        <f>Consolidated!E24</f>
        <v>10698724</v>
      </c>
      <c r="H98" s="26"/>
      <c r="I98" s="26">
        <f>'The Company'!E27</f>
        <v>10698724</v>
      </c>
      <c r="J98" s="26"/>
      <c r="K98" s="26">
        <f>'The Company'!E22</f>
        <v>10698724</v>
      </c>
    </row>
    <row r="99" spans="1:11" ht="24" customHeight="1">
      <c r="A99" s="2" t="s">
        <v>65</v>
      </c>
      <c r="B99" s="9"/>
      <c r="C99" s="24"/>
      <c r="E99" s="26">
        <f>SUM(Consolidated!G30:K30)</f>
        <v>-4338888</v>
      </c>
      <c r="F99" s="26"/>
      <c r="G99" s="26">
        <f>SUM(Consolidated!G24:K24)</f>
        <v>-4344397</v>
      </c>
      <c r="H99" s="26"/>
      <c r="I99" s="26">
        <f>'The Company'!G27</f>
        <v>-9146634</v>
      </c>
      <c r="J99" s="26"/>
      <c r="K99" s="26">
        <f>'The Company'!G22</f>
        <v>-9146634</v>
      </c>
    </row>
    <row r="100" spans="1:11" ht="24" customHeight="1">
      <c r="A100" s="2" t="s">
        <v>66</v>
      </c>
      <c r="B100" s="9"/>
      <c r="C100" s="24"/>
      <c r="E100" s="26"/>
      <c r="F100" s="26"/>
      <c r="G100" s="26"/>
      <c r="H100" s="26"/>
      <c r="I100" s="26"/>
      <c r="J100" s="26"/>
      <c r="K100" s="26"/>
    </row>
    <row r="101" spans="1:11" ht="24" customHeight="1">
      <c r="A101" s="2" t="s">
        <v>67</v>
      </c>
      <c r="B101" s="9"/>
      <c r="C101" s="24"/>
      <c r="E101" s="26">
        <f>Consolidated!M30</f>
        <v>2315148</v>
      </c>
      <c r="F101" s="26"/>
      <c r="G101" s="26">
        <f>Consolidated!M24</f>
        <v>2315148</v>
      </c>
      <c r="H101" s="26"/>
      <c r="I101" s="26">
        <f>'The Company'!I27</f>
        <v>2315148</v>
      </c>
      <c r="J101" s="26"/>
      <c r="K101" s="26">
        <f>'The Company'!I22</f>
        <v>2315148</v>
      </c>
    </row>
    <row r="102" spans="1:11" ht="24" customHeight="1">
      <c r="A102" s="2" t="s">
        <v>68</v>
      </c>
      <c r="B102" s="9"/>
      <c r="C102" s="24"/>
      <c r="E102" s="26">
        <f>Consolidated!O30</f>
        <v>244500</v>
      </c>
      <c r="F102" s="26"/>
      <c r="G102" s="26">
        <f>Consolidated!O24</f>
        <v>244500</v>
      </c>
      <c r="H102" s="26"/>
      <c r="I102" s="26">
        <f>'The Company'!K27</f>
        <v>244500</v>
      </c>
      <c r="J102" s="26"/>
      <c r="K102" s="26">
        <f>'The Company'!K22</f>
        <v>244500</v>
      </c>
    </row>
    <row r="103" spans="1:11" ht="24" customHeight="1">
      <c r="A103" s="2" t="s">
        <v>69</v>
      </c>
      <c r="B103" s="9"/>
      <c r="E103" s="26">
        <f>Consolidated!Q30</f>
        <v>151199451</v>
      </c>
      <c r="F103" s="26"/>
      <c r="G103" s="26">
        <f>Consolidated!Q24</f>
        <v>142423975</v>
      </c>
      <c r="H103" s="26"/>
      <c r="I103" s="26">
        <f>'The Company'!M27</f>
        <v>132448589</v>
      </c>
      <c r="J103" s="26"/>
      <c r="K103" s="26">
        <f>'The Company'!M22</f>
        <v>127829355</v>
      </c>
    </row>
    <row r="104" spans="1:11" ht="24" customHeight="1">
      <c r="A104" s="2" t="s">
        <v>70</v>
      </c>
      <c r="B104" s="9"/>
      <c r="E104" s="33">
        <f>SUM(Consolidated!S30:AA30)</f>
        <v>-10453536</v>
      </c>
      <c r="F104" s="26"/>
      <c r="G104" s="33">
        <f>SUM(Consolidated!S24:AA24)</f>
        <v>-10229973</v>
      </c>
      <c r="H104" s="26"/>
      <c r="I104" s="33">
        <f>SUM('The Company'!O27:S27)</f>
        <v>-9179256</v>
      </c>
      <c r="J104" s="26"/>
      <c r="K104" s="33">
        <f>SUM('The Company'!O22:S22)</f>
        <v>-10916706</v>
      </c>
    </row>
    <row r="105" spans="1:11" ht="24" customHeight="1">
      <c r="A105" s="2" t="s">
        <v>71</v>
      </c>
      <c r="B105" s="9"/>
      <c r="E105" s="26">
        <f>SUM(E97:E104)</f>
        <v>172003755</v>
      </c>
      <c r="F105" s="26"/>
      <c r="G105" s="26">
        <f>SUM(G97:G104)</f>
        <v>163446333</v>
      </c>
      <c r="H105" s="25"/>
      <c r="I105" s="26">
        <f>SUM(I97:I104)</f>
        <v>149719427</v>
      </c>
      <c r="J105" s="26"/>
      <c r="K105" s="26">
        <f>SUM(K97:K104)</f>
        <v>143362743</v>
      </c>
    </row>
    <row r="106" spans="1:11" ht="24" customHeight="1">
      <c r="A106" s="2" t="s">
        <v>72</v>
      </c>
      <c r="B106" s="30"/>
      <c r="E106" s="33">
        <f>Consolidated!AE30</f>
        <v>2712339</v>
      </c>
      <c r="F106" s="26"/>
      <c r="G106" s="33">
        <f>Consolidated!AE24</f>
        <v>2738564</v>
      </c>
      <c r="H106" s="26"/>
      <c r="I106" s="33">
        <v>0</v>
      </c>
      <c r="J106" s="26"/>
      <c r="K106" s="33">
        <v>0</v>
      </c>
    </row>
    <row r="107" spans="1:11" ht="24" customHeight="1">
      <c r="A107" s="36" t="s">
        <v>73</v>
      </c>
      <c r="B107" s="9"/>
      <c r="E107" s="33">
        <f>SUM(E105:E106)</f>
        <v>174716094</v>
      </c>
      <c r="F107" s="26"/>
      <c r="G107" s="33">
        <f>SUM(G105:G106)</f>
        <v>166184897</v>
      </c>
      <c r="H107" s="25"/>
      <c r="I107" s="33">
        <f>SUM(I105:I106)</f>
        <v>149719427</v>
      </c>
      <c r="J107" s="26"/>
      <c r="K107" s="33">
        <f>SUM(K105:K106)</f>
        <v>143362743</v>
      </c>
    </row>
    <row r="108" spans="1:11" ht="24" customHeight="1" thickBot="1">
      <c r="A108" s="11" t="s">
        <v>74</v>
      </c>
      <c r="E108" s="46">
        <f>SUM(E81,E107)</f>
        <v>394475976</v>
      </c>
      <c r="F108" s="26"/>
      <c r="G108" s="46">
        <f>SUM(G81,G107)</f>
        <v>409010432</v>
      </c>
      <c r="H108" s="25"/>
      <c r="I108" s="46">
        <f>SUM(I81,I107)</f>
        <v>371898706</v>
      </c>
      <c r="J108" s="26"/>
      <c r="K108" s="46">
        <f>SUM(K81,K107)</f>
        <v>392353705</v>
      </c>
    </row>
    <row r="109" spans="1:11" s="48" customFormat="1" ht="24" customHeight="1" thickTop="1">
      <c r="A109" s="47"/>
      <c r="C109" s="49"/>
      <c r="E109" s="26">
        <f>E108-E41</f>
        <v>0</v>
      </c>
      <c r="F109" s="37"/>
      <c r="G109" s="26">
        <f>G108-G41</f>
        <v>0</v>
      </c>
      <c r="H109" s="37"/>
      <c r="I109" s="26">
        <f>I108-I41</f>
        <v>0</v>
      </c>
      <c r="J109" s="37"/>
      <c r="K109" s="26">
        <f>K108-K41</f>
        <v>0</v>
      </c>
    </row>
    <row r="110" spans="1:11" ht="24" customHeight="1">
      <c r="A110" s="1" t="s">
        <v>38</v>
      </c>
      <c r="C110" s="21"/>
      <c r="E110" s="37"/>
      <c r="F110" s="37"/>
      <c r="G110" s="37"/>
      <c r="H110" s="37"/>
      <c r="I110" s="37"/>
      <c r="J110" s="37"/>
      <c r="K110" s="37"/>
    </row>
    <row r="111" spans="1:11" ht="24" customHeight="1">
      <c r="C111" s="21"/>
      <c r="E111" s="37"/>
      <c r="F111" s="37"/>
      <c r="G111" s="37"/>
      <c r="H111" s="37"/>
      <c r="I111" s="37"/>
      <c r="J111" s="37"/>
      <c r="K111" s="37"/>
    </row>
    <row r="112" spans="1:11" ht="24" customHeight="1">
      <c r="A112" s="50"/>
      <c r="C112" s="21"/>
      <c r="E112" s="37"/>
      <c r="F112" s="37"/>
      <c r="G112" s="37"/>
      <c r="H112" s="37"/>
      <c r="I112" s="37"/>
      <c r="J112" s="37"/>
      <c r="K112" s="37"/>
    </row>
    <row r="113" spans="1:3" ht="24" customHeight="1">
      <c r="C113" s="21"/>
    </row>
    <row r="114" spans="1:3" ht="24" customHeight="1">
      <c r="B114" s="2" t="s">
        <v>75</v>
      </c>
    </row>
    <row r="115" spans="1:3" ht="24" customHeight="1">
      <c r="A115" s="50"/>
      <c r="C115" s="21"/>
    </row>
  </sheetData>
  <mergeCells count="6">
    <mergeCell ref="I5:K5"/>
    <mergeCell ref="I48:K48"/>
    <mergeCell ref="E5:G5"/>
    <mergeCell ref="E48:G48"/>
    <mergeCell ref="E88:G88"/>
    <mergeCell ref="I88:K88"/>
  </mergeCells>
  <printOptions horizontalCentered="1"/>
  <pageMargins left="0.78740157480314998" right="0.196850393700787" top="0.62992125984252001" bottom="0.196850393700787" header="0.196850393700787" footer="0.196850393700787"/>
  <pageSetup paperSize="9" scale="72" firstPageNumber="3" fitToHeight="7" orientation="portrait" useFirstPageNumber="1" r:id="rId1"/>
  <headerFooter>
    <oddFooter xml:space="preserve">&amp;R&amp;"Angsana New,Regular"&amp;18&amp;P     </oddFooter>
    <evenHeader>&amp;R&amp;"Arial,Italic"&amp;12For internal use only</evenHeader>
  </headerFooter>
  <rowBreaks count="2" manualBreakCount="2">
    <brk id="43" max="16383" man="1"/>
    <brk id="83" max="11" man="1"/>
  </rowBreaks>
  <customProperties>
    <customPr name="EpmWorksheetKeyString_GUID" r:id="rId2"/>
    <customPr name="FPMExcelClientCellBasedFunctionStatus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41"/>
  <sheetViews>
    <sheetView showGridLines="0" view="pageBreakPreview" topLeftCell="A10" zoomScale="70" zoomScaleNormal="85" zoomScaleSheetLayoutView="70" workbookViewId="0">
      <selection activeCell="A16" sqref="A16"/>
    </sheetView>
  </sheetViews>
  <sheetFormatPr defaultColWidth="10.5703125" defaultRowHeight="24" customHeight="1"/>
  <cols>
    <col min="1" max="1" width="50.7109375" style="1" customWidth="1"/>
    <col min="2" max="2" width="1.7109375" style="13" customWidth="1"/>
    <col min="3" max="3" width="8.7109375" style="1" customWidth="1"/>
    <col min="4" max="4" width="1.7109375" style="13" customWidth="1"/>
    <col min="5" max="5" width="13.7109375" style="13" customWidth="1"/>
    <col min="6" max="6" width="1.7109375" style="13" customWidth="1"/>
    <col min="7" max="7" width="13.7109375" style="13" customWidth="1"/>
    <col min="8" max="8" width="1.7109375" style="13" customWidth="1"/>
    <col min="9" max="9" width="13.7109375" style="13" customWidth="1"/>
    <col min="10" max="10" width="1.7109375" style="13" customWidth="1"/>
    <col min="11" max="11" width="13.7109375" style="13" customWidth="1"/>
    <col min="12" max="12" width="1.7109375" style="13" customWidth="1"/>
    <col min="13" max="16384" width="10.5703125" style="13"/>
  </cols>
  <sheetData>
    <row r="1" spans="1:12" s="9" customFormat="1" ht="24" customHeight="1">
      <c r="A1" s="5"/>
      <c r="B1" s="6"/>
      <c r="C1" s="7"/>
      <c r="D1" s="8"/>
      <c r="E1" s="8"/>
      <c r="F1" s="8"/>
      <c r="G1" s="8"/>
      <c r="H1" s="8"/>
      <c r="I1" s="8"/>
      <c r="J1" s="8"/>
      <c r="K1" s="115" t="s">
        <v>76</v>
      </c>
    </row>
    <row r="2" spans="1:12" s="9" customFormat="1" ht="24" customHeight="1">
      <c r="A2" s="5"/>
      <c r="B2" s="6"/>
      <c r="C2" s="7"/>
      <c r="D2" s="8"/>
      <c r="E2" s="8"/>
      <c r="F2" s="8"/>
      <c r="G2" s="8"/>
      <c r="H2" s="8"/>
      <c r="I2" s="8"/>
      <c r="J2" s="8"/>
      <c r="K2" s="115"/>
    </row>
    <row r="3" spans="1:12" s="9" customFormat="1" ht="24" customHeight="1">
      <c r="A3" s="5" t="s">
        <v>0</v>
      </c>
      <c r="B3" s="6"/>
      <c r="C3" s="7"/>
      <c r="D3" s="8"/>
      <c r="E3" s="8"/>
      <c r="F3" s="8"/>
      <c r="G3" s="8"/>
      <c r="H3" s="8"/>
      <c r="I3" s="8"/>
      <c r="J3" s="8"/>
      <c r="K3" s="8"/>
    </row>
    <row r="4" spans="1:12" s="9" customFormat="1" ht="24" customHeight="1">
      <c r="A4" s="5" t="s">
        <v>77</v>
      </c>
      <c r="B4" s="6"/>
      <c r="C4" s="7"/>
      <c r="D4" s="8"/>
      <c r="E4" s="8"/>
      <c r="F4" s="8"/>
      <c r="G4" s="8"/>
      <c r="H4" s="8"/>
      <c r="I4" s="8"/>
      <c r="J4" s="8"/>
      <c r="K4" s="8"/>
    </row>
    <row r="5" spans="1:12" s="9" customFormat="1" ht="24" customHeight="1">
      <c r="A5" s="5" t="s">
        <v>297</v>
      </c>
      <c r="B5" s="6"/>
      <c r="C5" s="7"/>
      <c r="D5" s="8"/>
      <c r="E5" s="8"/>
      <c r="F5" s="8"/>
      <c r="G5" s="8"/>
      <c r="H5" s="8"/>
      <c r="I5" s="8"/>
      <c r="J5" s="8"/>
      <c r="K5" s="8"/>
    </row>
    <row r="6" spans="1:12" s="9" customFormat="1" ht="24" customHeight="1">
      <c r="B6" s="116"/>
      <c r="C6" s="117"/>
      <c r="D6" s="8"/>
      <c r="E6" s="8"/>
      <c r="F6" s="8"/>
      <c r="G6" s="8"/>
      <c r="H6" s="8"/>
      <c r="I6" s="6"/>
      <c r="J6" s="8"/>
      <c r="K6" s="12" t="s">
        <v>78</v>
      </c>
    </row>
    <row r="7" spans="1:12" ht="24" customHeight="1">
      <c r="E7" s="14"/>
      <c r="F7" s="14" t="s">
        <v>2</v>
      </c>
      <c r="G7" s="14"/>
      <c r="H7" s="15"/>
      <c r="I7" s="14"/>
      <c r="J7" s="14" t="s">
        <v>3</v>
      </c>
      <c r="K7" s="14"/>
    </row>
    <row r="8" spans="1:12" ht="24" customHeight="1">
      <c r="C8" s="16" t="s">
        <v>4</v>
      </c>
      <c r="D8" s="17"/>
      <c r="E8" s="16">
        <v>2568</v>
      </c>
      <c r="F8" s="19"/>
      <c r="G8" s="16">
        <v>2567</v>
      </c>
      <c r="H8" s="56"/>
      <c r="I8" s="16">
        <v>2568</v>
      </c>
      <c r="J8" s="19"/>
      <c r="K8" s="16">
        <v>2567</v>
      </c>
    </row>
    <row r="9" spans="1:12" ht="24" customHeight="1">
      <c r="A9" s="11" t="s">
        <v>79</v>
      </c>
    </row>
    <row r="10" spans="1:12" ht="24" customHeight="1">
      <c r="A10" s="2" t="s">
        <v>80</v>
      </c>
      <c r="B10" s="30"/>
      <c r="C10" s="24"/>
      <c r="E10" s="25">
        <v>80048890</v>
      </c>
      <c r="F10" s="25"/>
      <c r="G10" s="25">
        <v>110018064</v>
      </c>
      <c r="H10" s="25"/>
      <c r="I10" s="25">
        <v>81040035</v>
      </c>
      <c r="J10" s="25"/>
      <c r="K10" s="25">
        <v>117821613</v>
      </c>
      <c r="L10" s="25"/>
    </row>
    <row r="11" spans="1:12" ht="24" customHeight="1">
      <c r="A11" s="2" t="s">
        <v>81</v>
      </c>
      <c r="B11" s="30"/>
      <c r="C11" s="24"/>
      <c r="E11" s="44">
        <v>49280</v>
      </c>
      <c r="F11" s="25"/>
      <c r="G11" s="44">
        <v>1170699</v>
      </c>
      <c r="H11" s="25"/>
      <c r="I11" s="44">
        <v>49280</v>
      </c>
      <c r="J11" s="25"/>
      <c r="K11" s="44">
        <v>1170699</v>
      </c>
      <c r="L11" s="25"/>
    </row>
    <row r="12" spans="1:12" ht="24" customHeight="1">
      <c r="A12" s="36" t="s">
        <v>82</v>
      </c>
      <c r="B12" s="30"/>
      <c r="C12" s="24"/>
      <c r="E12" s="25">
        <f>SUM(E10:E11)</f>
        <v>80098170</v>
      </c>
      <c r="F12" s="25"/>
      <c r="G12" s="25">
        <f>SUM(G10:G11)</f>
        <v>111188763</v>
      </c>
      <c r="H12" s="25"/>
      <c r="I12" s="25">
        <f>SUM(I10:I11)</f>
        <v>81089315</v>
      </c>
      <c r="J12" s="25"/>
      <c r="K12" s="25">
        <f>SUM(K10:K11)</f>
        <v>118992312</v>
      </c>
      <c r="L12" s="25"/>
    </row>
    <row r="13" spans="1:12" ht="24" customHeight="1">
      <c r="A13" s="2" t="s">
        <v>83</v>
      </c>
      <c r="B13" s="30"/>
      <c r="C13" s="22"/>
      <c r="E13" s="44">
        <v>-77927129</v>
      </c>
      <c r="F13" s="25"/>
      <c r="G13" s="44">
        <v>-116804052</v>
      </c>
      <c r="H13" s="25"/>
      <c r="I13" s="44">
        <v>-80116287</v>
      </c>
      <c r="J13" s="25"/>
      <c r="K13" s="44">
        <v>-126807454</v>
      </c>
      <c r="L13" s="25"/>
    </row>
    <row r="14" spans="1:12" ht="24" customHeight="1">
      <c r="A14" s="36" t="s">
        <v>276</v>
      </c>
      <c r="B14" s="30"/>
      <c r="C14" s="22"/>
      <c r="E14" s="25">
        <f>E12+E13</f>
        <v>2171041</v>
      </c>
      <c r="F14" s="25"/>
      <c r="G14" s="25">
        <f>G12+G13</f>
        <v>-5615289</v>
      </c>
      <c r="H14" s="25"/>
      <c r="I14" s="25">
        <f>I12+I13</f>
        <v>973028</v>
      </c>
      <c r="J14" s="25"/>
      <c r="K14" s="25">
        <f>K12+K13</f>
        <v>-7815142</v>
      </c>
      <c r="L14" s="25"/>
    </row>
    <row r="15" spans="1:12" ht="24" customHeight="1">
      <c r="A15" s="2" t="s">
        <v>84</v>
      </c>
      <c r="B15" s="30"/>
      <c r="C15" s="24"/>
      <c r="E15" s="25">
        <v>142141</v>
      </c>
      <c r="F15" s="25"/>
      <c r="G15" s="25">
        <v>127940</v>
      </c>
      <c r="H15" s="25"/>
      <c r="I15" s="25">
        <v>5871264</v>
      </c>
      <c r="J15" s="25"/>
      <c r="K15" s="25">
        <v>3183243</v>
      </c>
      <c r="L15" s="25"/>
    </row>
    <row r="16" spans="1:12" ht="24" customHeight="1">
      <c r="A16" s="2" t="s">
        <v>220</v>
      </c>
      <c r="B16" s="30"/>
      <c r="C16" s="22"/>
      <c r="E16" s="25">
        <v>-91887</v>
      </c>
      <c r="F16" s="25"/>
      <c r="G16" s="25">
        <v>156270</v>
      </c>
      <c r="H16" s="25"/>
      <c r="I16" s="25">
        <v>-110623</v>
      </c>
      <c r="J16" s="25"/>
      <c r="K16" s="25">
        <v>139579</v>
      </c>
      <c r="L16" s="25"/>
    </row>
    <row r="17" spans="1:12" ht="24" customHeight="1">
      <c r="A17" s="2" t="s">
        <v>301</v>
      </c>
      <c r="B17" s="30"/>
      <c r="C17" s="22"/>
      <c r="E17" s="25">
        <v>321366</v>
      </c>
      <c r="F17" s="25"/>
      <c r="G17" s="25">
        <f>1645194</f>
        <v>1645194</v>
      </c>
      <c r="H17" s="25"/>
      <c r="I17" s="25">
        <v>356151</v>
      </c>
      <c r="J17" s="25"/>
      <c r="K17" s="25">
        <v>2052254</v>
      </c>
      <c r="L17" s="25"/>
    </row>
    <row r="18" spans="1:12" ht="24" customHeight="1">
      <c r="A18" s="2" t="s">
        <v>230</v>
      </c>
      <c r="B18" s="30"/>
      <c r="C18" s="24"/>
      <c r="E18" s="25">
        <v>1371671</v>
      </c>
      <c r="F18" s="25"/>
      <c r="G18" s="25">
        <v>0</v>
      </c>
      <c r="H18" s="25"/>
      <c r="I18" s="25">
        <v>362673</v>
      </c>
      <c r="J18" s="25"/>
      <c r="K18" s="25">
        <v>0</v>
      </c>
      <c r="L18" s="25"/>
    </row>
    <row r="19" spans="1:12" ht="24" customHeight="1">
      <c r="A19" s="2" t="s">
        <v>85</v>
      </c>
      <c r="B19" s="30"/>
      <c r="C19" s="24"/>
      <c r="E19" s="25">
        <v>381365</v>
      </c>
      <c r="F19" s="25"/>
      <c r="G19" s="25">
        <v>402234</v>
      </c>
      <c r="H19" s="25"/>
      <c r="I19" s="25">
        <v>891551</v>
      </c>
      <c r="J19" s="25"/>
      <c r="K19" s="25">
        <v>999088</v>
      </c>
      <c r="L19" s="25"/>
    </row>
    <row r="20" spans="1:12" ht="24" customHeight="1">
      <c r="A20" s="2" t="s">
        <v>86</v>
      </c>
      <c r="B20" s="30"/>
      <c r="C20" s="24"/>
      <c r="E20" s="13">
        <v>-230813</v>
      </c>
      <c r="F20" s="25"/>
      <c r="G20" s="25">
        <v>-301971</v>
      </c>
      <c r="H20" s="25"/>
      <c r="I20" s="25">
        <v>-42017</v>
      </c>
      <c r="J20" s="25"/>
      <c r="K20" s="25">
        <v>-41959</v>
      </c>
      <c r="L20" s="25"/>
    </row>
    <row r="21" spans="1:12" ht="24" customHeight="1">
      <c r="A21" s="2" t="s">
        <v>87</v>
      </c>
      <c r="B21" s="30"/>
      <c r="C21" s="24"/>
      <c r="E21" s="25">
        <v>-599962</v>
      </c>
      <c r="F21" s="25"/>
      <c r="G21" s="25">
        <v>-663754</v>
      </c>
      <c r="H21" s="25"/>
      <c r="I21" s="25">
        <v>-732843</v>
      </c>
      <c r="J21" s="25"/>
      <c r="K21" s="25">
        <v>-729092</v>
      </c>
      <c r="L21" s="25"/>
    </row>
    <row r="22" spans="1:12" ht="24" customHeight="1">
      <c r="A22" s="2" t="s">
        <v>322</v>
      </c>
      <c r="B22" s="30"/>
      <c r="C22" s="24"/>
      <c r="E22" s="44">
        <v>-2060</v>
      </c>
      <c r="F22" s="25"/>
      <c r="G22" s="44">
        <v>-30268</v>
      </c>
      <c r="H22" s="25"/>
      <c r="I22" s="44">
        <v>0</v>
      </c>
      <c r="J22" s="25"/>
      <c r="K22" s="44">
        <v>0</v>
      </c>
      <c r="L22" s="25"/>
    </row>
    <row r="23" spans="1:12" ht="24" customHeight="1">
      <c r="A23" s="36" t="s">
        <v>277</v>
      </c>
      <c r="B23" s="9"/>
      <c r="E23" s="25">
        <f>SUM(E14:F22)</f>
        <v>3462862</v>
      </c>
      <c r="F23" s="25"/>
      <c r="G23" s="25">
        <f>SUM(G14:H22)</f>
        <v>-4279644</v>
      </c>
      <c r="H23" s="25"/>
      <c r="I23" s="25">
        <f>SUM(I14:J21)</f>
        <v>7569184</v>
      </c>
      <c r="J23" s="25"/>
      <c r="K23" s="25">
        <f>SUM(K14:L21)</f>
        <v>-2212029</v>
      </c>
      <c r="L23" s="25"/>
    </row>
    <row r="24" spans="1:12" ht="24" customHeight="1">
      <c r="A24" s="2" t="s">
        <v>88</v>
      </c>
      <c r="B24" s="9"/>
      <c r="E24" s="44">
        <v>-835393</v>
      </c>
      <c r="F24" s="25"/>
      <c r="G24" s="44">
        <v>-1011143</v>
      </c>
      <c r="H24" s="25"/>
      <c r="I24" s="44">
        <v>-849747</v>
      </c>
      <c r="J24" s="25"/>
      <c r="K24" s="44">
        <v>-976331</v>
      </c>
      <c r="L24" s="25"/>
    </row>
    <row r="25" spans="1:12" ht="24" customHeight="1">
      <c r="A25" s="36" t="s">
        <v>278</v>
      </c>
      <c r="B25" s="9"/>
      <c r="E25" s="25">
        <f>SUM(E23:E24)</f>
        <v>2627469</v>
      </c>
      <c r="F25" s="25"/>
      <c r="G25" s="25">
        <f>SUM(G23:G24)</f>
        <v>-5290787</v>
      </c>
      <c r="H25" s="25"/>
      <c r="I25" s="25">
        <f>SUM(I23:I24)</f>
        <v>6719437</v>
      </c>
      <c r="J25" s="25"/>
      <c r="K25" s="25">
        <f>SUM(K23:K24)</f>
        <v>-3188360</v>
      </c>
    </row>
    <row r="26" spans="1:12" ht="24" customHeight="1">
      <c r="A26" s="2" t="s">
        <v>274</v>
      </c>
      <c r="B26" s="9"/>
      <c r="C26" s="24">
        <v>9</v>
      </c>
      <c r="E26" s="25">
        <v>-497772</v>
      </c>
      <c r="F26" s="25"/>
      <c r="G26" s="25">
        <v>1057019</v>
      </c>
      <c r="H26" s="25"/>
      <c r="I26" s="25">
        <v>-132345</v>
      </c>
      <c r="J26" s="25"/>
      <c r="K26" s="25">
        <v>1249469</v>
      </c>
      <c r="L26" s="25"/>
    </row>
    <row r="27" spans="1:12" ht="24" customHeight="1" thickBot="1">
      <c r="A27" s="11" t="s">
        <v>279</v>
      </c>
      <c r="E27" s="118">
        <f>SUM(E25:E26)</f>
        <v>2129697</v>
      </c>
      <c r="F27" s="25"/>
      <c r="G27" s="118">
        <f>SUM(G25:G26)</f>
        <v>-4233768</v>
      </c>
      <c r="H27" s="25"/>
      <c r="I27" s="118">
        <f>SUM(I25:I26)</f>
        <v>6587092</v>
      </c>
      <c r="J27" s="25"/>
      <c r="K27" s="118">
        <f>SUM(K25:K26)</f>
        <v>-1938891</v>
      </c>
    </row>
    <row r="28" spans="1:12" ht="24" customHeight="1" thickTop="1">
      <c r="A28" s="11"/>
      <c r="E28" s="25"/>
      <c r="F28" s="25"/>
      <c r="G28" s="25"/>
      <c r="H28" s="25"/>
      <c r="I28" s="25"/>
      <c r="J28" s="25"/>
      <c r="K28" s="25"/>
    </row>
    <row r="29" spans="1:12" s="120" customFormat="1" ht="24" customHeight="1">
      <c r="A29" s="119" t="s">
        <v>280</v>
      </c>
      <c r="C29" s="121"/>
      <c r="D29" s="122"/>
      <c r="E29" s="121"/>
      <c r="F29" s="123"/>
      <c r="G29" s="121"/>
      <c r="H29" s="37"/>
      <c r="I29" s="26"/>
      <c r="J29" s="121"/>
      <c r="K29" s="26"/>
    </row>
    <row r="30" spans="1:12" s="120" customFormat="1" ht="24" customHeight="1" thickBot="1">
      <c r="A30" s="1" t="s">
        <v>89</v>
      </c>
      <c r="C30" s="121"/>
      <c r="D30" s="122"/>
      <c r="E30" s="26">
        <f>E27-E31</f>
        <v>2146840</v>
      </c>
      <c r="F30" s="37"/>
      <c r="G30" s="26">
        <f>G27-G31</f>
        <v>-4217861</v>
      </c>
      <c r="H30" s="25"/>
      <c r="I30" s="46">
        <f>I27</f>
        <v>6587092</v>
      </c>
      <c r="J30" s="26"/>
      <c r="K30" s="46">
        <f>K27</f>
        <v>-1938891</v>
      </c>
      <c r="L30" s="25"/>
    </row>
    <row r="31" spans="1:12" s="120" customFormat="1" ht="24" customHeight="1" thickTop="1">
      <c r="A31" s="1" t="s">
        <v>90</v>
      </c>
      <c r="C31" s="121"/>
      <c r="D31" s="122"/>
      <c r="E31" s="26">
        <v>-17143</v>
      </c>
      <c r="F31" s="37"/>
      <c r="G31" s="26">
        <v>-15907</v>
      </c>
      <c r="H31" s="25"/>
      <c r="I31" s="26"/>
      <c r="J31" s="26"/>
      <c r="K31" s="26"/>
    </row>
    <row r="32" spans="1:12" s="120" customFormat="1" ht="24" customHeight="1" thickBot="1">
      <c r="A32" s="124"/>
      <c r="C32" s="121"/>
      <c r="D32" s="122"/>
      <c r="E32" s="118">
        <f>SUM(E30:E31)</f>
        <v>2129697</v>
      </c>
      <c r="F32" s="25"/>
      <c r="G32" s="118">
        <f>SUM(G30:G31)</f>
        <v>-4233768</v>
      </c>
      <c r="H32" s="25"/>
      <c r="I32" s="25"/>
      <c r="J32" s="25"/>
      <c r="K32" s="25"/>
    </row>
    <row r="33" spans="1:12" s="120" customFormat="1" ht="24" customHeight="1" thickTop="1">
      <c r="A33" s="11" t="s">
        <v>275</v>
      </c>
      <c r="B33" s="1"/>
      <c r="C33" s="24"/>
      <c r="D33" s="1"/>
      <c r="E33" s="1"/>
      <c r="F33" s="1"/>
      <c r="G33" s="1"/>
      <c r="H33" s="1"/>
      <c r="I33" s="1"/>
      <c r="J33" s="1"/>
      <c r="K33" s="1"/>
    </row>
    <row r="34" spans="1:12" s="120" customFormat="1" ht="24" customHeight="1">
      <c r="A34" s="1" t="s">
        <v>281</v>
      </c>
      <c r="B34" s="1"/>
      <c r="C34" s="54"/>
      <c r="D34" s="1"/>
      <c r="E34" s="1"/>
      <c r="F34" s="1"/>
      <c r="G34" s="1"/>
      <c r="H34" s="1"/>
      <c r="I34" s="1"/>
      <c r="J34" s="1"/>
      <c r="K34" s="1"/>
    </row>
    <row r="35" spans="1:12" s="120" customFormat="1" ht="24" customHeight="1" thickBot="1">
      <c r="A35" s="1" t="s">
        <v>282</v>
      </c>
      <c r="B35" s="1"/>
      <c r="C35" s="54"/>
      <c r="D35" s="1"/>
      <c r="E35" s="125">
        <f>E30*1000/2233835566</f>
        <v>0.9610555193389736</v>
      </c>
      <c r="F35" s="1"/>
      <c r="G35" s="125">
        <f>G30*1000/2233835566</f>
        <v>-1.8881698654089742</v>
      </c>
      <c r="H35" s="1"/>
      <c r="I35" s="125">
        <f>I30*1000/2233835566</f>
        <v>2.9487810563402945</v>
      </c>
      <c r="J35" s="1"/>
      <c r="K35" s="125">
        <f>K30*1000/2233835566</f>
        <v>-0.86796496103419996</v>
      </c>
    </row>
    <row r="36" spans="1:12" s="120" customFormat="1" ht="24" customHeight="1" thickTop="1">
      <c r="A36" s="1"/>
      <c r="B36" s="1"/>
      <c r="C36" s="54"/>
      <c r="D36" s="1"/>
      <c r="E36" s="1"/>
      <c r="F36" s="1"/>
      <c r="G36" s="1"/>
      <c r="H36" s="1"/>
      <c r="I36" s="1"/>
      <c r="J36" s="1"/>
      <c r="K36" s="1"/>
    </row>
    <row r="37" spans="1:12" s="120" customFormat="1" ht="24" customHeight="1">
      <c r="A37" s="1" t="s">
        <v>38</v>
      </c>
      <c r="C37" s="121"/>
      <c r="D37" s="122"/>
      <c r="E37" s="25"/>
      <c r="F37" s="25"/>
      <c r="G37" s="25"/>
      <c r="H37" s="25"/>
      <c r="I37" s="25"/>
      <c r="J37" s="25"/>
      <c r="K37" s="25"/>
    </row>
    <row r="38" spans="1:12" ht="24" customHeight="1">
      <c r="A38" s="5"/>
      <c r="B38" s="6"/>
      <c r="C38" s="7"/>
      <c r="D38" s="8"/>
      <c r="E38" s="8"/>
      <c r="F38" s="8"/>
      <c r="G38" s="8"/>
      <c r="H38" s="8"/>
      <c r="I38" s="8"/>
      <c r="J38" s="8"/>
      <c r="K38" s="115" t="s">
        <v>76</v>
      </c>
      <c r="L38" s="9"/>
    </row>
    <row r="39" spans="1:12" ht="24" customHeight="1">
      <c r="A39" s="5" t="s">
        <v>0</v>
      </c>
      <c r="B39" s="6"/>
      <c r="C39" s="7"/>
      <c r="D39" s="8"/>
      <c r="E39" s="8"/>
      <c r="F39" s="8"/>
      <c r="G39" s="8"/>
      <c r="H39" s="8"/>
      <c r="I39" s="8"/>
      <c r="J39" s="8"/>
      <c r="K39" s="8"/>
      <c r="L39" s="9"/>
    </row>
    <row r="40" spans="1:12" ht="24" customHeight="1">
      <c r="A40" s="11" t="s">
        <v>91</v>
      </c>
      <c r="B40" s="6"/>
      <c r="C40" s="7"/>
      <c r="D40" s="8"/>
      <c r="E40" s="126"/>
      <c r="F40" s="126"/>
      <c r="G40" s="126"/>
      <c r="H40" s="126"/>
      <c r="I40" s="126"/>
      <c r="J40" s="126"/>
      <c r="K40" s="126"/>
      <c r="L40" s="9"/>
    </row>
    <row r="41" spans="1:12" ht="24" customHeight="1">
      <c r="A41" s="5" t="s">
        <v>297</v>
      </c>
      <c r="B41" s="6"/>
      <c r="C41" s="7"/>
      <c r="D41" s="8"/>
      <c r="E41" s="126"/>
      <c r="F41" s="126"/>
      <c r="G41" s="126"/>
      <c r="H41" s="126"/>
      <c r="I41" s="126"/>
      <c r="J41" s="126"/>
      <c r="K41" s="126"/>
      <c r="L41" s="9"/>
    </row>
    <row r="42" spans="1:12" ht="24" customHeight="1">
      <c r="A42" s="9"/>
      <c r="B42" s="116"/>
      <c r="C42" s="117"/>
      <c r="D42" s="8"/>
      <c r="E42" s="8"/>
      <c r="F42" s="8"/>
      <c r="G42" s="8"/>
      <c r="H42" s="8"/>
      <c r="I42" s="6"/>
      <c r="J42" s="8"/>
      <c r="K42" s="12" t="s">
        <v>1</v>
      </c>
    </row>
    <row r="43" spans="1:12" ht="24" customHeight="1">
      <c r="E43" s="14"/>
      <c r="F43" s="14" t="s">
        <v>2</v>
      </c>
      <c r="G43" s="14"/>
      <c r="H43" s="15"/>
      <c r="I43" s="14"/>
      <c r="J43" s="14" t="s">
        <v>3</v>
      </c>
      <c r="K43" s="14"/>
    </row>
    <row r="44" spans="1:12" ht="24" customHeight="1">
      <c r="D44" s="17"/>
      <c r="E44" s="16">
        <v>2568</v>
      </c>
      <c r="F44" s="19"/>
      <c r="G44" s="16">
        <v>2567</v>
      </c>
      <c r="H44" s="56"/>
      <c r="I44" s="16">
        <v>2568</v>
      </c>
      <c r="J44" s="19"/>
      <c r="K44" s="16">
        <v>2567</v>
      </c>
    </row>
    <row r="45" spans="1:12" ht="24" customHeight="1">
      <c r="A45" s="11" t="s">
        <v>279</v>
      </c>
      <c r="B45" s="1"/>
      <c r="C45" s="11"/>
      <c r="D45" s="11"/>
      <c r="E45" s="127">
        <f>E27</f>
        <v>2129697</v>
      </c>
      <c r="F45" s="1"/>
      <c r="G45" s="127">
        <f>G27</f>
        <v>-4233768</v>
      </c>
      <c r="H45" s="1"/>
      <c r="I45" s="127">
        <f>I27</f>
        <v>6587092</v>
      </c>
      <c r="J45" s="1"/>
      <c r="K45" s="127">
        <f>K27</f>
        <v>-1938891</v>
      </c>
      <c r="L45" s="25"/>
    </row>
    <row r="46" spans="1:12" ht="24" customHeight="1">
      <c r="A46" s="11"/>
      <c r="L46" s="25"/>
    </row>
    <row r="47" spans="1:12" ht="24" customHeight="1">
      <c r="A47" s="11" t="s">
        <v>92</v>
      </c>
      <c r="B47" s="30"/>
      <c r="C47" s="24"/>
      <c r="E47" s="25"/>
      <c r="F47" s="25"/>
      <c r="G47" s="25"/>
      <c r="H47" s="25"/>
      <c r="I47" s="25"/>
      <c r="J47" s="25"/>
      <c r="K47" s="25"/>
      <c r="L47" s="25"/>
    </row>
    <row r="48" spans="1:12" ht="24" customHeight="1">
      <c r="A48" s="54" t="s">
        <v>93</v>
      </c>
      <c r="B48" s="30"/>
      <c r="C48" s="24"/>
      <c r="E48" s="25"/>
      <c r="F48" s="25"/>
      <c r="G48" s="25"/>
      <c r="H48" s="25"/>
      <c r="I48" s="25"/>
      <c r="J48" s="25"/>
      <c r="K48" s="25"/>
      <c r="L48" s="25"/>
    </row>
    <row r="49" spans="1:12" ht="24" customHeight="1">
      <c r="A49" s="1" t="s">
        <v>94</v>
      </c>
      <c r="B49" s="30"/>
      <c r="C49" s="24"/>
      <c r="E49" s="25">
        <v>-118112</v>
      </c>
      <c r="F49" s="25"/>
      <c r="G49" s="25">
        <v>7038187</v>
      </c>
      <c r="H49" s="25"/>
      <c r="I49" s="25">
        <v>-118112</v>
      </c>
      <c r="J49" s="25"/>
      <c r="K49" s="25">
        <v>7038187</v>
      </c>
      <c r="L49" s="25"/>
    </row>
    <row r="50" spans="1:12" ht="24" customHeight="1">
      <c r="A50" s="1" t="s">
        <v>95</v>
      </c>
      <c r="B50" s="30"/>
      <c r="C50" s="24"/>
      <c r="E50" s="25">
        <v>959668</v>
      </c>
      <c r="F50" s="25"/>
      <c r="G50" s="25">
        <v>106283</v>
      </c>
      <c r="H50" s="25"/>
      <c r="I50" s="25">
        <v>959668</v>
      </c>
      <c r="J50" s="25"/>
      <c r="K50" s="25">
        <v>106283</v>
      </c>
      <c r="L50" s="25"/>
    </row>
    <row r="51" spans="1:12" ht="24" customHeight="1">
      <c r="A51" s="1" t="s">
        <v>96</v>
      </c>
      <c r="B51" s="30"/>
      <c r="C51" s="24"/>
      <c r="E51" s="25">
        <v>-288050</v>
      </c>
      <c r="F51" s="25"/>
      <c r="G51" s="25">
        <v>-4302782</v>
      </c>
      <c r="H51" s="25"/>
      <c r="I51" s="25">
        <v>0</v>
      </c>
      <c r="J51" s="25"/>
      <c r="K51" s="25">
        <v>0</v>
      </c>
      <c r="L51" s="25"/>
    </row>
    <row r="52" spans="1:12" ht="24" customHeight="1">
      <c r="A52" s="1" t="s">
        <v>97</v>
      </c>
      <c r="B52" s="30"/>
      <c r="C52" s="24"/>
      <c r="E52" s="25"/>
      <c r="F52" s="25"/>
      <c r="G52" s="25"/>
      <c r="H52" s="25"/>
      <c r="I52" s="25"/>
      <c r="J52" s="25"/>
      <c r="K52" s="25"/>
    </row>
    <row r="53" spans="1:12" ht="24" customHeight="1">
      <c r="A53" s="1" t="s">
        <v>98</v>
      </c>
      <c r="B53" s="30"/>
      <c r="C53" s="24"/>
      <c r="E53" s="128">
        <v>31882</v>
      </c>
      <c r="F53" s="25"/>
      <c r="G53" s="128">
        <v>-34824</v>
      </c>
      <c r="H53" s="25"/>
      <c r="I53" s="128">
        <v>0</v>
      </c>
      <c r="J53" s="25"/>
      <c r="K53" s="128">
        <v>0</v>
      </c>
    </row>
    <row r="54" spans="1:12" ht="24" customHeight="1">
      <c r="A54" s="1" t="s">
        <v>93</v>
      </c>
    </row>
    <row r="55" spans="1:12" ht="24" customHeight="1">
      <c r="A55" s="1" t="s">
        <v>99</v>
      </c>
      <c r="E55" s="128">
        <f>SUM(E49:E53)</f>
        <v>585388</v>
      </c>
      <c r="G55" s="128">
        <f>SUM(G49:G53)</f>
        <v>2806864</v>
      </c>
      <c r="I55" s="128">
        <f>SUM(I49:I53)</f>
        <v>841556</v>
      </c>
      <c r="K55" s="128">
        <f>SUM(K49:K53)</f>
        <v>7144470</v>
      </c>
    </row>
    <row r="57" spans="1:12" ht="24" customHeight="1">
      <c r="A57" s="54" t="s">
        <v>100</v>
      </c>
    </row>
    <row r="58" spans="1:12" ht="24" customHeight="1">
      <c r="A58" s="1" t="s">
        <v>101</v>
      </c>
    </row>
    <row r="59" spans="1:12" ht="24" customHeight="1">
      <c r="A59" s="1" t="s">
        <v>102</v>
      </c>
    </row>
    <row r="60" spans="1:12" ht="24" customHeight="1">
      <c r="A60" s="1" t="s">
        <v>103</v>
      </c>
      <c r="E60" s="57">
        <v>2143948</v>
      </c>
      <c r="G60" s="57">
        <v>1876546</v>
      </c>
      <c r="H60" s="25"/>
      <c r="I60" s="44">
        <v>2142994</v>
      </c>
      <c r="J60" s="25"/>
      <c r="K60" s="44">
        <v>1861022</v>
      </c>
    </row>
    <row r="61" spans="1:12" ht="24" customHeight="1">
      <c r="A61" s="1" t="s">
        <v>100</v>
      </c>
      <c r="B61" s="1"/>
    </row>
    <row r="62" spans="1:12" ht="24" customHeight="1">
      <c r="A62" s="1" t="s">
        <v>99</v>
      </c>
      <c r="E62" s="129">
        <f>SUM(E60)</f>
        <v>2143948</v>
      </c>
      <c r="G62" s="129">
        <f>SUM(G60)</f>
        <v>1876546</v>
      </c>
      <c r="I62" s="129">
        <f>SUM(I60)</f>
        <v>2142994</v>
      </c>
      <c r="K62" s="129">
        <f>SUM(K60)</f>
        <v>1861022</v>
      </c>
    </row>
    <row r="63" spans="1:12" ht="24" customHeight="1">
      <c r="A63" s="11" t="s">
        <v>104</v>
      </c>
      <c r="E63" s="129">
        <f>SUM(E55,E62)</f>
        <v>2729336</v>
      </c>
      <c r="G63" s="129">
        <f>SUM(G55,G62)</f>
        <v>4683410</v>
      </c>
      <c r="I63" s="129">
        <f>SUM(I55,I62)</f>
        <v>2984550</v>
      </c>
      <c r="K63" s="129">
        <f>SUM(K55,K62)</f>
        <v>9005492</v>
      </c>
    </row>
    <row r="64" spans="1:12" ht="24" customHeight="1" thickBot="1">
      <c r="A64" s="11" t="s">
        <v>105</v>
      </c>
      <c r="E64" s="130">
        <f>SUM(E63,E45)</f>
        <v>4859033</v>
      </c>
      <c r="G64" s="130">
        <f>SUM(G63,G45)</f>
        <v>449642</v>
      </c>
      <c r="I64" s="130">
        <f>SUM(I63,I45)</f>
        <v>9571642</v>
      </c>
      <c r="K64" s="130">
        <f>SUM(K63,K45)</f>
        <v>7066601</v>
      </c>
    </row>
    <row r="65" spans="1:12" ht="24" customHeight="1" thickTop="1">
      <c r="A65" s="11"/>
    </row>
    <row r="66" spans="1:12" ht="24" customHeight="1">
      <c r="A66" s="11" t="s">
        <v>106</v>
      </c>
    </row>
    <row r="67" spans="1:12" ht="24" customHeight="1" thickBot="1">
      <c r="A67" s="1" t="s">
        <v>89</v>
      </c>
      <c r="E67" s="13">
        <f>E64-E68</f>
        <v>4874798</v>
      </c>
      <c r="G67" s="13">
        <f>G64-G68</f>
        <v>468090</v>
      </c>
      <c r="I67" s="131">
        <f>I64</f>
        <v>9571642</v>
      </c>
      <c r="J67" s="1"/>
      <c r="K67" s="131">
        <f>K64</f>
        <v>7066601</v>
      </c>
    </row>
    <row r="68" spans="1:12" ht="24" customHeight="1" thickTop="1">
      <c r="A68" s="1" t="s">
        <v>90</v>
      </c>
      <c r="E68" s="13">
        <v>-15765</v>
      </c>
      <c r="G68" s="13">
        <v>-18448</v>
      </c>
    </row>
    <row r="69" spans="1:12" ht="24" customHeight="1" thickBot="1">
      <c r="E69" s="130">
        <f>SUM(E67:E68)</f>
        <v>4859033</v>
      </c>
      <c r="G69" s="130">
        <f>SUM(G67:G68)</f>
        <v>449642</v>
      </c>
    </row>
    <row r="70" spans="1:12" ht="24" customHeight="1" thickTop="1"/>
    <row r="71" spans="1:12" ht="24" customHeight="1">
      <c r="A71" s="1" t="s">
        <v>38</v>
      </c>
    </row>
    <row r="72" spans="1:12" s="9" customFormat="1" ht="24" customHeight="1">
      <c r="A72" s="5"/>
      <c r="B72" s="6"/>
      <c r="C72" s="7"/>
      <c r="D72" s="8"/>
      <c r="E72" s="8"/>
      <c r="F72" s="8"/>
      <c r="G72" s="8"/>
      <c r="H72" s="8"/>
      <c r="I72" s="8"/>
      <c r="J72" s="8"/>
      <c r="K72" s="115" t="s">
        <v>76</v>
      </c>
    </row>
    <row r="73" spans="1:12" s="9" customFormat="1" ht="24" customHeight="1">
      <c r="A73" s="5" t="s">
        <v>0</v>
      </c>
      <c r="B73" s="6"/>
      <c r="C73" s="7"/>
      <c r="D73" s="8"/>
      <c r="E73" s="8"/>
      <c r="F73" s="8"/>
      <c r="G73" s="8"/>
      <c r="H73" s="8"/>
      <c r="I73" s="8"/>
      <c r="J73" s="8"/>
      <c r="K73" s="8"/>
    </row>
    <row r="74" spans="1:12" s="9" customFormat="1" ht="24" customHeight="1">
      <c r="A74" s="5" t="s">
        <v>77</v>
      </c>
      <c r="B74" s="6"/>
      <c r="C74" s="7"/>
      <c r="D74" s="8"/>
      <c r="E74" s="8"/>
      <c r="F74" s="8"/>
      <c r="G74" s="8"/>
      <c r="H74" s="8"/>
      <c r="I74" s="8"/>
      <c r="J74" s="8"/>
      <c r="K74" s="8"/>
    </row>
    <row r="75" spans="1:12" s="9" customFormat="1" ht="24" customHeight="1">
      <c r="A75" s="5" t="s">
        <v>298</v>
      </c>
      <c r="B75" s="6"/>
      <c r="C75" s="7"/>
      <c r="D75" s="8"/>
      <c r="E75" s="8"/>
      <c r="F75" s="8"/>
      <c r="G75" s="8"/>
      <c r="H75" s="8"/>
      <c r="I75" s="8"/>
      <c r="J75" s="8"/>
      <c r="K75" s="8"/>
    </row>
    <row r="76" spans="1:12" s="9" customFormat="1" ht="24" customHeight="1">
      <c r="B76" s="116"/>
      <c r="C76" s="117"/>
      <c r="D76" s="8"/>
      <c r="E76" s="8"/>
      <c r="F76" s="8"/>
      <c r="G76" s="8"/>
      <c r="H76" s="8"/>
      <c r="I76" s="6"/>
      <c r="J76" s="8"/>
      <c r="K76" s="12" t="s">
        <v>78</v>
      </c>
    </row>
    <row r="77" spans="1:12" ht="24" customHeight="1">
      <c r="E77" s="14"/>
      <c r="F77" s="14" t="s">
        <v>2</v>
      </c>
      <c r="G77" s="14"/>
      <c r="H77" s="15"/>
      <c r="I77" s="14"/>
      <c r="J77" s="14" t="s">
        <v>3</v>
      </c>
      <c r="K77" s="14"/>
    </row>
    <row r="78" spans="1:12" ht="24" customHeight="1">
      <c r="C78" s="16" t="s">
        <v>4</v>
      </c>
      <c r="D78" s="17"/>
      <c r="E78" s="16">
        <v>2568</v>
      </c>
      <c r="F78" s="19"/>
      <c r="G78" s="16">
        <v>2567</v>
      </c>
      <c r="H78" s="56"/>
      <c r="I78" s="16">
        <v>2568</v>
      </c>
      <c r="J78" s="19"/>
      <c r="K78" s="16">
        <v>2567</v>
      </c>
    </row>
    <row r="79" spans="1:12" ht="24" customHeight="1">
      <c r="A79" s="11" t="s">
        <v>79</v>
      </c>
    </row>
    <row r="80" spans="1:12" ht="24" customHeight="1">
      <c r="A80" s="2" t="s">
        <v>80</v>
      </c>
      <c r="B80" s="30"/>
      <c r="C80" s="24"/>
      <c r="E80" s="25">
        <v>285404653</v>
      </c>
      <c r="F80" s="25"/>
      <c r="G80" s="25">
        <v>343895240</v>
      </c>
      <c r="H80" s="25"/>
      <c r="I80" s="25">
        <v>299116852</v>
      </c>
      <c r="J80" s="25"/>
      <c r="K80" s="25">
        <v>368755559</v>
      </c>
      <c r="L80" s="25"/>
    </row>
    <row r="81" spans="1:12" ht="24" customHeight="1">
      <c r="A81" s="2" t="s">
        <v>81</v>
      </c>
      <c r="B81" s="30"/>
      <c r="C81" s="24"/>
      <c r="E81" s="44">
        <v>920988</v>
      </c>
      <c r="F81" s="25"/>
      <c r="G81" s="44">
        <v>10345281</v>
      </c>
      <c r="H81" s="25"/>
      <c r="I81" s="44">
        <v>920988</v>
      </c>
      <c r="J81" s="25"/>
      <c r="K81" s="44">
        <v>10345281</v>
      </c>
      <c r="L81" s="25"/>
    </row>
    <row r="82" spans="1:12" ht="24" customHeight="1">
      <c r="A82" s="36" t="s">
        <v>82</v>
      </c>
      <c r="B82" s="30"/>
      <c r="C82" s="24"/>
      <c r="E82" s="25">
        <f>SUM(E80:E81)</f>
        <v>286325641</v>
      </c>
      <c r="F82" s="25"/>
      <c r="G82" s="25">
        <f>SUM(G80:G81)</f>
        <v>354240521</v>
      </c>
      <c r="H82" s="25"/>
      <c r="I82" s="25">
        <f>SUM(I80:I81)</f>
        <v>300037840</v>
      </c>
      <c r="J82" s="25"/>
      <c r="K82" s="25">
        <f>SUM(K80:K81)</f>
        <v>379100840</v>
      </c>
      <c r="L82" s="25"/>
    </row>
    <row r="83" spans="1:12" ht="24" customHeight="1">
      <c r="A83" s="2" t="s">
        <v>83</v>
      </c>
      <c r="B83" s="30"/>
      <c r="C83" s="22"/>
      <c r="E83" s="44">
        <v>-278855774</v>
      </c>
      <c r="F83" s="25"/>
      <c r="G83" s="44">
        <v>-342832290</v>
      </c>
      <c r="H83" s="25"/>
      <c r="I83" s="44">
        <v>-298442809</v>
      </c>
      <c r="J83" s="25"/>
      <c r="K83" s="44">
        <v>-374777039</v>
      </c>
      <c r="L83" s="25"/>
    </row>
    <row r="84" spans="1:12" ht="24" customHeight="1">
      <c r="A84" s="36" t="s">
        <v>107</v>
      </c>
      <c r="B84" s="30"/>
      <c r="C84" s="22"/>
      <c r="E84" s="25">
        <f>E82+E83</f>
        <v>7469867</v>
      </c>
      <c r="F84" s="25"/>
      <c r="G84" s="25">
        <f>G82+G83</f>
        <v>11408231</v>
      </c>
      <c r="H84" s="25"/>
      <c r="I84" s="25">
        <f>I82+I83</f>
        <v>1595031</v>
      </c>
      <c r="J84" s="25"/>
      <c r="K84" s="25">
        <f>K82+K83</f>
        <v>4323801</v>
      </c>
      <c r="L84" s="25"/>
    </row>
    <row r="85" spans="1:12" ht="24" customHeight="1">
      <c r="A85" s="2" t="s">
        <v>84</v>
      </c>
      <c r="B85" s="30"/>
      <c r="C85" s="24"/>
      <c r="E85" s="25">
        <v>282475</v>
      </c>
      <c r="F85" s="25"/>
      <c r="G85" s="25">
        <v>268087</v>
      </c>
      <c r="H85" s="25"/>
      <c r="I85" s="25">
        <v>8201536</v>
      </c>
      <c r="J85" s="25"/>
      <c r="K85" s="25">
        <v>6106368</v>
      </c>
      <c r="L85" s="25"/>
    </row>
    <row r="86" spans="1:12" ht="24" customHeight="1">
      <c r="A86" s="2" t="s">
        <v>220</v>
      </c>
      <c r="B86" s="30"/>
      <c r="C86" s="22"/>
      <c r="E86" s="25">
        <v>-462188</v>
      </c>
      <c r="F86" s="25"/>
      <c r="G86" s="25">
        <v>130491</v>
      </c>
      <c r="H86" s="25"/>
      <c r="I86" s="25">
        <v>-476695</v>
      </c>
      <c r="J86" s="25"/>
      <c r="K86" s="25">
        <v>124498</v>
      </c>
      <c r="L86" s="25"/>
    </row>
    <row r="87" spans="1:12" ht="24" customHeight="1">
      <c r="A87" s="2" t="s">
        <v>301</v>
      </c>
      <c r="B87" s="30"/>
      <c r="C87" s="22"/>
      <c r="E87" s="25">
        <v>17305</v>
      </c>
      <c r="F87" s="25"/>
      <c r="G87" s="25">
        <v>539584</v>
      </c>
      <c r="H87" s="25"/>
      <c r="I87" s="25">
        <v>190854</v>
      </c>
      <c r="J87" s="25"/>
      <c r="K87" s="25">
        <v>669051</v>
      </c>
      <c r="L87" s="25"/>
    </row>
    <row r="88" spans="1:12" ht="24" customHeight="1">
      <c r="A88" s="2" t="s">
        <v>230</v>
      </c>
      <c r="B88" s="30"/>
      <c r="C88" s="24">
        <v>8</v>
      </c>
      <c r="E88" s="25">
        <v>4067348</v>
      </c>
      <c r="F88" s="25"/>
      <c r="G88" s="25">
        <v>1147815</v>
      </c>
      <c r="H88" s="25"/>
      <c r="I88" s="25">
        <v>536371</v>
      </c>
      <c r="J88" s="25"/>
      <c r="K88" s="25">
        <v>0</v>
      </c>
      <c r="L88" s="25"/>
    </row>
    <row r="89" spans="1:12" ht="24" customHeight="1">
      <c r="A89" s="2" t="s">
        <v>85</v>
      </c>
      <c r="B89" s="30"/>
      <c r="C89" s="24"/>
      <c r="E89" s="25">
        <v>1430723</v>
      </c>
      <c r="F89" s="25"/>
      <c r="G89" s="25">
        <v>1302565</v>
      </c>
      <c r="H89" s="25"/>
      <c r="I89" s="25">
        <v>3053637</v>
      </c>
      <c r="J89" s="25"/>
      <c r="K89" s="25">
        <v>3078215</v>
      </c>
      <c r="L89" s="25"/>
    </row>
    <row r="90" spans="1:12" ht="24" customHeight="1">
      <c r="A90" s="2" t="s">
        <v>86</v>
      </c>
      <c r="B90" s="30"/>
      <c r="C90" s="24"/>
      <c r="E90" s="25">
        <v>-769012</v>
      </c>
      <c r="F90" s="25"/>
      <c r="G90" s="25">
        <v>-850803</v>
      </c>
      <c r="H90" s="25"/>
      <c r="I90" s="25">
        <v>-130806</v>
      </c>
      <c r="J90" s="25"/>
      <c r="K90" s="25">
        <v>-139597</v>
      </c>
      <c r="L90" s="25"/>
    </row>
    <row r="91" spans="1:12" ht="24" customHeight="1">
      <c r="A91" s="2" t="s">
        <v>87</v>
      </c>
      <c r="B91" s="30"/>
      <c r="C91" s="24"/>
      <c r="E91" s="25">
        <v>-1896456</v>
      </c>
      <c r="F91" s="25"/>
      <c r="G91" s="25">
        <v>-1891227</v>
      </c>
      <c r="H91" s="25"/>
      <c r="I91" s="25">
        <v>-2247503</v>
      </c>
      <c r="J91" s="25"/>
      <c r="K91" s="25">
        <v>-2148501</v>
      </c>
      <c r="L91" s="25"/>
    </row>
    <row r="92" spans="1:12" ht="24" customHeight="1">
      <c r="A92" s="2" t="s">
        <v>302</v>
      </c>
      <c r="B92" s="30"/>
      <c r="C92" s="24">
        <v>5</v>
      </c>
      <c r="E92" s="44">
        <v>6469913</v>
      </c>
      <c r="F92" s="25"/>
      <c r="G92" s="44">
        <v>-194333</v>
      </c>
      <c r="H92" s="25"/>
      <c r="I92" s="44">
        <v>0</v>
      </c>
      <c r="J92" s="25"/>
      <c r="K92" s="44">
        <v>0</v>
      </c>
      <c r="L92" s="25"/>
    </row>
    <row r="93" spans="1:12" ht="24" customHeight="1">
      <c r="A93" s="36" t="s">
        <v>108</v>
      </c>
      <c r="B93" s="9"/>
      <c r="E93" s="25">
        <f>SUM(E84:F92)</f>
        <v>16609975</v>
      </c>
      <c r="F93" s="25"/>
      <c r="G93" s="25">
        <f>SUM(G84:H92)</f>
        <v>11860410</v>
      </c>
      <c r="H93" s="25"/>
      <c r="I93" s="25">
        <f>SUM(I84:J91)</f>
        <v>10722425</v>
      </c>
      <c r="J93" s="25"/>
      <c r="K93" s="25">
        <f>SUM(K84:L91)</f>
        <v>12013835</v>
      </c>
      <c r="L93" s="25"/>
    </row>
    <row r="94" spans="1:12" ht="24" customHeight="1">
      <c r="A94" s="2" t="s">
        <v>88</v>
      </c>
      <c r="B94" s="9"/>
      <c r="E94" s="44">
        <v>-2786888</v>
      </c>
      <c r="F94" s="25"/>
      <c r="G94" s="44">
        <v>-3066157</v>
      </c>
      <c r="H94" s="25"/>
      <c r="I94" s="44">
        <v>-2785730</v>
      </c>
      <c r="J94" s="25"/>
      <c r="K94" s="44">
        <v>-3017415</v>
      </c>
      <c r="L94" s="25"/>
    </row>
    <row r="95" spans="1:12" ht="24" customHeight="1">
      <c r="A95" s="36" t="s">
        <v>109</v>
      </c>
      <c r="B95" s="9"/>
      <c r="E95" s="25">
        <f>SUM(E93:E94)</f>
        <v>13823087</v>
      </c>
      <c r="F95" s="25"/>
      <c r="G95" s="25">
        <f>SUM(G93:G94)</f>
        <v>8794253</v>
      </c>
      <c r="H95" s="25"/>
      <c r="I95" s="25">
        <f>SUM(I93:I94)</f>
        <v>7936695</v>
      </c>
      <c r="J95" s="25"/>
      <c r="K95" s="25">
        <f>SUM(K93:K94)</f>
        <v>8996420</v>
      </c>
    </row>
    <row r="96" spans="1:12" ht="24" customHeight="1">
      <c r="A96" s="2" t="s">
        <v>274</v>
      </c>
      <c r="B96" s="9"/>
      <c r="C96" s="24">
        <v>9</v>
      </c>
      <c r="E96" s="25">
        <v>-1672591</v>
      </c>
      <c r="F96" s="25"/>
      <c r="G96" s="25">
        <v>-1560637</v>
      </c>
      <c r="H96" s="25"/>
      <c r="I96" s="25">
        <v>33188</v>
      </c>
      <c r="J96" s="25"/>
      <c r="K96" s="25">
        <v>-604527</v>
      </c>
      <c r="L96" s="25"/>
    </row>
    <row r="97" spans="1:12" ht="24" customHeight="1" thickBot="1">
      <c r="A97" s="11" t="s">
        <v>110</v>
      </c>
      <c r="E97" s="118">
        <f>SUM(E95:E96)</f>
        <v>12150496</v>
      </c>
      <c r="F97" s="25"/>
      <c r="G97" s="118">
        <f>SUM(G95:G96)</f>
        <v>7233616</v>
      </c>
      <c r="H97" s="25"/>
      <c r="I97" s="118">
        <f>SUM(I95:I96)</f>
        <v>7969883</v>
      </c>
      <c r="J97" s="25"/>
      <c r="K97" s="118">
        <f>SUM(K95:K96)</f>
        <v>8391893</v>
      </c>
    </row>
    <row r="98" spans="1:12" ht="24" customHeight="1" thickTop="1">
      <c r="A98" s="11"/>
      <c r="E98" s="25"/>
      <c r="F98" s="25"/>
      <c r="G98" s="25"/>
      <c r="H98" s="25"/>
      <c r="I98" s="25"/>
      <c r="J98" s="25"/>
      <c r="K98" s="25"/>
    </row>
    <row r="99" spans="1:12" s="120" customFormat="1" ht="24" customHeight="1">
      <c r="A99" s="119" t="s">
        <v>111</v>
      </c>
      <c r="C99" s="121"/>
      <c r="D99" s="122"/>
      <c r="E99" s="121"/>
      <c r="F99" s="123"/>
      <c r="G99" s="121"/>
      <c r="H99" s="37"/>
      <c r="I99" s="26"/>
      <c r="J99" s="121"/>
      <c r="K99" s="26"/>
    </row>
    <row r="100" spans="1:12" s="120" customFormat="1" ht="24" customHeight="1" thickBot="1">
      <c r="A100" s="1" t="s">
        <v>89</v>
      </c>
      <c r="C100" s="121"/>
      <c r="D100" s="122"/>
      <c r="E100" s="26">
        <f>E97-E101</f>
        <v>12126125</v>
      </c>
      <c r="F100" s="37"/>
      <c r="G100" s="26">
        <f>G97-G101</f>
        <v>7191869</v>
      </c>
      <c r="H100" s="25"/>
      <c r="I100" s="46">
        <f>I97</f>
        <v>7969883</v>
      </c>
      <c r="J100" s="26"/>
      <c r="K100" s="46">
        <f>K97</f>
        <v>8391893</v>
      </c>
      <c r="L100" s="25"/>
    </row>
    <row r="101" spans="1:12" s="120" customFormat="1" ht="24" customHeight="1" thickTop="1">
      <c r="A101" s="1" t="s">
        <v>90</v>
      </c>
      <c r="C101" s="121"/>
      <c r="D101" s="122"/>
      <c r="E101" s="26">
        <v>24371</v>
      </c>
      <c r="F101" s="37"/>
      <c r="G101" s="26">
        <v>41747</v>
      </c>
      <c r="H101" s="25"/>
      <c r="I101" s="26"/>
      <c r="J101" s="26"/>
      <c r="K101" s="26"/>
    </row>
    <row r="102" spans="1:12" s="120" customFormat="1" ht="24" customHeight="1" thickBot="1">
      <c r="A102" s="124"/>
      <c r="C102" s="121"/>
      <c r="D102" s="122"/>
      <c r="E102" s="118">
        <f>SUM(E100:E101)</f>
        <v>12150496</v>
      </c>
      <c r="F102" s="25"/>
      <c r="G102" s="118">
        <f>SUM(G100:G101)</f>
        <v>7233616</v>
      </c>
      <c r="H102" s="25"/>
      <c r="I102" s="25"/>
      <c r="J102" s="25"/>
      <c r="K102" s="25"/>
    </row>
    <row r="103" spans="1:12" s="120" customFormat="1" ht="24" customHeight="1" thickTop="1">
      <c r="A103" s="11" t="s">
        <v>112</v>
      </c>
      <c r="B103" s="1"/>
      <c r="C103" s="24"/>
      <c r="D103" s="1"/>
      <c r="E103" s="1"/>
      <c r="F103" s="1"/>
      <c r="G103" s="1"/>
      <c r="H103" s="1"/>
      <c r="I103" s="1"/>
      <c r="J103" s="1"/>
      <c r="K103" s="1"/>
    </row>
    <row r="104" spans="1:12" s="120" customFormat="1" ht="24" customHeight="1">
      <c r="A104" s="1" t="s">
        <v>113</v>
      </c>
      <c r="B104" s="1"/>
      <c r="C104" s="54"/>
      <c r="D104" s="1"/>
      <c r="E104" s="1"/>
      <c r="F104" s="1"/>
      <c r="G104" s="1"/>
      <c r="H104" s="1"/>
      <c r="I104" s="1"/>
      <c r="J104" s="1"/>
      <c r="K104" s="1"/>
    </row>
    <row r="105" spans="1:12" s="120" customFormat="1" ht="24" customHeight="1" thickBot="1">
      <c r="A105" s="1" t="s">
        <v>114</v>
      </c>
      <c r="B105" s="1"/>
      <c r="C105" s="54"/>
      <c r="D105" s="1"/>
      <c r="E105" s="125">
        <f>E100*1000/2233835566</f>
        <v>5.428387471560205</v>
      </c>
      <c r="F105" s="1"/>
      <c r="G105" s="125">
        <f>G100*1000/2233835566</f>
        <v>3.2195158450619816</v>
      </c>
      <c r="H105" s="1"/>
      <c r="I105" s="125">
        <f>I100*1000/2233835566</f>
        <v>3.5678019999794381</v>
      </c>
      <c r="J105" s="1"/>
      <c r="K105" s="125">
        <f>K100*1000/2233835566</f>
        <v>3.7567192177116584</v>
      </c>
    </row>
    <row r="106" spans="1:12" s="120" customFormat="1" ht="24" customHeight="1" thickTop="1">
      <c r="A106" s="1"/>
      <c r="B106" s="1"/>
      <c r="C106" s="54"/>
      <c r="D106" s="1"/>
      <c r="E106" s="1"/>
      <c r="F106" s="1"/>
      <c r="G106" s="1"/>
      <c r="H106" s="1"/>
      <c r="I106" s="1"/>
      <c r="J106" s="1"/>
      <c r="K106" s="1"/>
    </row>
    <row r="107" spans="1:12" s="120" customFormat="1" ht="24" customHeight="1">
      <c r="A107" s="1" t="s">
        <v>38</v>
      </c>
      <c r="C107" s="121"/>
      <c r="D107" s="122"/>
      <c r="E107" s="25"/>
      <c r="F107" s="25"/>
      <c r="G107" s="25"/>
      <c r="H107" s="25"/>
      <c r="I107" s="25"/>
      <c r="J107" s="25"/>
      <c r="K107" s="25"/>
    </row>
    <row r="108" spans="1:12" ht="24" customHeight="1">
      <c r="A108" s="5"/>
      <c r="B108" s="6"/>
      <c r="C108" s="7"/>
      <c r="D108" s="8"/>
      <c r="E108" s="8"/>
      <c r="F108" s="8"/>
      <c r="G108" s="8"/>
      <c r="H108" s="8"/>
      <c r="I108" s="8"/>
      <c r="J108" s="8"/>
      <c r="K108" s="115" t="s">
        <v>76</v>
      </c>
      <c r="L108" s="9"/>
    </row>
    <row r="109" spans="1:12" ht="24" customHeight="1">
      <c r="A109" s="5" t="s">
        <v>0</v>
      </c>
      <c r="B109" s="6"/>
      <c r="C109" s="7"/>
      <c r="D109" s="8"/>
      <c r="E109" s="8"/>
      <c r="F109" s="8"/>
      <c r="G109" s="8"/>
      <c r="H109" s="8"/>
      <c r="I109" s="8"/>
      <c r="J109" s="8"/>
      <c r="K109" s="8"/>
      <c r="L109" s="9"/>
    </row>
    <row r="110" spans="1:12" ht="24" customHeight="1">
      <c r="A110" s="11" t="s">
        <v>91</v>
      </c>
      <c r="B110" s="6"/>
      <c r="C110" s="7"/>
      <c r="D110" s="8"/>
      <c r="E110" s="126"/>
      <c r="F110" s="126"/>
      <c r="G110" s="126"/>
      <c r="H110" s="126"/>
      <c r="I110" s="126"/>
      <c r="J110" s="126"/>
      <c r="K110" s="126"/>
      <c r="L110" s="9"/>
    </row>
    <row r="111" spans="1:12" ht="24" customHeight="1">
      <c r="A111" s="5" t="s">
        <v>298</v>
      </c>
      <c r="B111" s="6"/>
      <c r="C111" s="7"/>
      <c r="D111" s="8"/>
      <c r="E111" s="126"/>
      <c r="F111" s="126"/>
      <c r="G111" s="126"/>
      <c r="H111" s="126"/>
      <c r="I111" s="126"/>
      <c r="J111" s="126"/>
      <c r="K111" s="126"/>
      <c r="L111" s="9"/>
    </row>
    <row r="112" spans="1:12" ht="24" customHeight="1">
      <c r="A112" s="9"/>
      <c r="B112" s="116"/>
      <c r="C112" s="117"/>
      <c r="D112" s="8"/>
      <c r="E112" s="8"/>
      <c r="F112" s="8"/>
      <c r="G112" s="8"/>
      <c r="H112" s="8"/>
      <c r="I112" s="6"/>
      <c r="J112" s="8"/>
      <c r="K112" s="12" t="s">
        <v>1</v>
      </c>
    </row>
    <row r="113" spans="1:12" ht="24" customHeight="1">
      <c r="E113" s="14"/>
      <c r="F113" s="14" t="s">
        <v>2</v>
      </c>
      <c r="G113" s="14"/>
      <c r="H113" s="15"/>
      <c r="I113" s="14"/>
      <c r="J113" s="14" t="s">
        <v>3</v>
      </c>
      <c r="K113" s="14"/>
    </row>
    <row r="114" spans="1:12" ht="24" customHeight="1">
      <c r="D114" s="17"/>
      <c r="E114" s="16">
        <v>2568</v>
      </c>
      <c r="F114" s="19"/>
      <c r="G114" s="16">
        <v>2567</v>
      </c>
      <c r="H114" s="56"/>
      <c r="I114" s="16">
        <v>2568</v>
      </c>
      <c r="J114" s="19"/>
      <c r="K114" s="16">
        <v>2567</v>
      </c>
    </row>
    <row r="115" spans="1:12" ht="24" customHeight="1">
      <c r="A115" s="11" t="s">
        <v>110</v>
      </c>
      <c r="B115" s="1"/>
      <c r="C115" s="11"/>
      <c r="D115" s="11"/>
      <c r="E115" s="127">
        <f>E97</f>
        <v>12150496</v>
      </c>
      <c r="F115" s="1"/>
      <c r="G115" s="127">
        <f>G97</f>
        <v>7233616</v>
      </c>
      <c r="H115" s="1"/>
      <c r="I115" s="127">
        <f>I97</f>
        <v>7969883</v>
      </c>
      <c r="J115" s="1"/>
      <c r="K115" s="127">
        <f>K97</f>
        <v>8391893</v>
      </c>
      <c r="L115" s="25"/>
    </row>
    <row r="116" spans="1:12" ht="24" customHeight="1">
      <c r="A116" s="11"/>
      <c r="L116" s="25"/>
    </row>
    <row r="117" spans="1:12" ht="24" customHeight="1">
      <c r="A117" s="11" t="s">
        <v>92</v>
      </c>
      <c r="B117" s="30"/>
      <c r="C117" s="24"/>
      <c r="E117" s="25"/>
      <c r="F117" s="25"/>
      <c r="G117" s="25"/>
      <c r="H117" s="25"/>
      <c r="I117" s="25"/>
      <c r="J117" s="25"/>
      <c r="K117" s="25"/>
      <c r="L117" s="25"/>
    </row>
    <row r="118" spans="1:12" ht="24" customHeight="1">
      <c r="A118" s="54" t="s">
        <v>93</v>
      </c>
      <c r="B118" s="30"/>
      <c r="C118" s="24"/>
      <c r="E118" s="25"/>
      <c r="F118" s="25"/>
      <c r="G118" s="25"/>
      <c r="H118" s="25"/>
      <c r="I118" s="25"/>
      <c r="J118" s="25"/>
      <c r="K118" s="25"/>
      <c r="L118" s="25"/>
    </row>
    <row r="119" spans="1:12" ht="24" customHeight="1">
      <c r="A119" s="1" t="s">
        <v>94</v>
      </c>
      <c r="B119" s="30"/>
      <c r="C119" s="24"/>
      <c r="E119" s="25">
        <v>2282648</v>
      </c>
      <c r="F119" s="25"/>
      <c r="G119" s="25">
        <v>2910630</v>
      </c>
      <c r="H119" s="25"/>
      <c r="I119" s="25">
        <v>2282648</v>
      </c>
      <c r="J119" s="25"/>
      <c r="K119" s="25">
        <v>2910630</v>
      </c>
      <c r="L119" s="25"/>
    </row>
    <row r="120" spans="1:12" ht="24" customHeight="1">
      <c r="A120" s="1" t="s">
        <v>95</v>
      </c>
      <c r="B120" s="30"/>
      <c r="C120" s="24"/>
      <c r="E120" s="25">
        <v>-657987</v>
      </c>
      <c r="F120" s="25"/>
      <c r="G120" s="25">
        <v>411954</v>
      </c>
      <c r="H120" s="25"/>
      <c r="I120" s="25">
        <v>-657987</v>
      </c>
      <c r="J120" s="25"/>
      <c r="K120" s="25">
        <v>411954</v>
      </c>
      <c r="L120" s="25"/>
    </row>
    <row r="121" spans="1:12" ht="24" customHeight="1">
      <c r="A121" s="1" t="s">
        <v>96</v>
      </c>
      <c r="B121" s="30"/>
      <c r="C121" s="24"/>
      <c r="E121" s="25">
        <v>-1919607</v>
      </c>
      <c r="F121" s="25"/>
      <c r="G121" s="25">
        <v>-1924535</v>
      </c>
      <c r="H121" s="25"/>
      <c r="I121" s="25">
        <v>0</v>
      </c>
      <c r="J121" s="25"/>
      <c r="K121" s="25">
        <v>0</v>
      </c>
      <c r="L121" s="25"/>
    </row>
    <row r="122" spans="1:12" ht="24" customHeight="1">
      <c r="A122" s="1" t="s">
        <v>97</v>
      </c>
      <c r="B122" s="30"/>
      <c r="C122" s="24"/>
      <c r="E122" s="25"/>
      <c r="F122" s="25"/>
      <c r="G122" s="25"/>
      <c r="H122" s="25"/>
      <c r="I122" s="25"/>
      <c r="J122" s="25"/>
      <c r="K122" s="25"/>
    </row>
    <row r="123" spans="1:12" ht="24" customHeight="1">
      <c r="A123" s="1" t="s">
        <v>98</v>
      </c>
      <c r="B123" s="30"/>
      <c r="C123" s="24"/>
      <c r="E123" s="128">
        <v>19813</v>
      </c>
      <c r="F123" s="25"/>
      <c r="G123" s="128">
        <v>-51873</v>
      </c>
      <c r="H123" s="25"/>
      <c r="I123" s="128">
        <v>0</v>
      </c>
      <c r="J123" s="25"/>
      <c r="K123" s="128">
        <v>0</v>
      </c>
    </row>
    <row r="124" spans="1:12" ht="24" customHeight="1">
      <c r="A124" s="1" t="s">
        <v>93</v>
      </c>
    </row>
    <row r="125" spans="1:12" ht="24" customHeight="1">
      <c r="A125" s="1" t="s">
        <v>99</v>
      </c>
      <c r="E125" s="128">
        <f>SUM(E119:E123)</f>
        <v>-275133</v>
      </c>
      <c r="G125" s="128">
        <f>SUM(G119:G123)</f>
        <v>1346176</v>
      </c>
      <c r="I125" s="128">
        <f>SUM(I119:I123)</f>
        <v>1624661</v>
      </c>
      <c r="K125" s="128">
        <f>SUM(K119:K123)</f>
        <v>3322584</v>
      </c>
    </row>
    <row r="127" spans="1:12" ht="24" customHeight="1">
      <c r="A127" s="54" t="s">
        <v>100</v>
      </c>
    </row>
    <row r="128" spans="1:12" ht="24" customHeight="1">
      <c r="A128" s="1" t="s">
        <v>101</v>
      </c>
    </row>
    <row r="129" spans="1:11" ht="24" customHeight="1">
      <c r="A129" s="1" t="s">
        <v>102</v>
      </c>
    </row>
    <row r="130" spans="1:11" ht="24" customHeight="1">
      <c r="A130" s="1" t="s">
        <v>103</v>
      </c>
      <c r="E130" s="57">
        <v>53559</v>
      </c>
      <c r="G130" s="57">
        <v>-97265</v>
      </c>
      <c r="H130" s="25"/>
      <c r="I130" s="44">
        <v>112789</v>
      </c>
      <c r="J130" s="25"/>
      <c r="K130" s="44">
        <v>-112789</v>
      </c>
    </row>
    <row r="131" spans="1:11" ht="24" customHeight="1">
      <c r="A131" s="1" t="s">
        <v>100</v>
      </c>
      <c r="B131" s="1"/>
    </row>
    <row r="132" spans="1:11" ht="24" customHeight="1">
      <c r="A132" s="1" t="s">
        <v>99</v>
      </c>
      <c r="E132" s="129">
        <f>SUM(E130)</f>
        <v>53559</v>
      </c>
      <c r="G132" s="129">
        <f>SUM(G130)</f>
        <v>-97265</v>
      </c>
      <c r="I132" s="129">
        <f>SUM(I130)</f>
        <v>112789</v>
      </c>
      <c r="K132" s="129">
        <f>SUM(K130)</f>
        <v>-112789</v>
      </c>
    </row>
    <row r="133" spans="1:11" ht="24" customHeight="1">
      <c r="A133" s="11" t="s">
        <v>104</v>
      </c>
      <c r="E133" s="129">
        <f>SUM(E125,E132)</f>
        <v>-221574</v>
      </c>
      <c r="G133" s="129">
        <f>SUM(G125,G132)</f>
        <v>1248911</v>
      </c>
      <c r="I133" s="129">
        <f>SUM(I125,I132)</f>
        <v>1737450</v>
      </c>
      <c r="K133" s="129">
        <f>SUM(K125,K132)</f>
        <v>3209795</v>
      </c>
    </row>
    <row r="134" spans="1:11" ht="24" customHeight="1" thickBot="1">
      <c r="A134" s="11" t="s">
        <v>105</v>
      </c>
      <c r="E134" s="130">
        <f>SUM(E133,E115)</f>
        <v>11928922</v>
      </c>
      <c r="G134" s="130">
        <f>SUM(G133,G115)</f>
        <v>8482527</v>
      </c>
      <c r="I134" s="130">
        <f>SUM(I133,I115)</f>
        <v>9707333</v>
      </c>
      <c r="K134" s="130">
        <f>SUM(K133,K115)</f>
        <v>11601688</v>
      </c>
    </row>
    <row r="135" spans="1:11" ht="24" customHeight="1" thickTop="1">
      <c r="A135" s="11"/>
    </row>
    <row r="136" spans="1:11" ht="24" customHeight="1">
      <c r="A136" s="11" t="s">
        <v>106</v>
      </c>
    </row>
    <row r="137" spans="1:11" ht="24" customHeight="1" thickBot="1">
      <c r="A137" s="1" t="s">
        <v>89</v>
      </c>
      <c r="E137" s="13">
        <f>E134-E138</f>
        <v>11902561</v>
      </c>
      <c r="G137" s="13">
        <f>G134-G138</f>
        <v>8441777</v>
      </c>
      <c r="I137" s="131">
        <f>I134</f>
        <v>9707333</v>
      </c>
      <c r="J137" s="1"/>
      <c r="K137" s="131">
        <f>K134</f>
        <v>11601688</v>
      </c>
    </row>
    <row r="138" spans="1:11" ht="24" customHeight="1" thickTop="1">
      <c r="A138" s="1" t="s">
        <v>90</v>
      </c>
      <c r="E138" s="13">
        <v>26361</v>
      </c>
      <c r="G138" s="13">
        <v>40750</v>
      </c>
    </row>
    <row r="139" spans="1:11" ht="24" customHeight="1" thickBot="1">
      <c r="E139" s="130">
        <f>SUM(E137:E138)</f>
        <v>11928922</v>
      </c>
      <c r="G139" s="130">
        <f>SUM(G137:G138)</f>
        <v>8482527</v>
      </c>
    </row>
    <row r="140" spans="1:11" ht="24" customHeight="1" thickTop="1"/>
    <row r="141" spans="1:11" ht="24" customHeight="1">
      <c r="A141" s="1" t="s">
        <v>38</v>
      </c>
    </row>
  </sheetData>
  <printOptions horizontalCentered="1"/>
  <pageMargins left="0.78740157480314998" right="0.196850393700787" top="0.62992125984252001" bottom="0.196850393700787" header="0.196850393700787" footer="0.196850393700787"/>
  <pageSetup paperSize="9" scale="72" firstPageNumber="6" fitToHeight="2" orientation="portrait" useFirstPageNumber="1" r:id="rId1"/>
  <headerFooter>
    <oddFooter xml:space="preserve">&amp;R&amp;"Angsana New,Regular"&amp;18&amp;P     </oddFooter>
    <evenHeader>&amp;R&amp;"Arial,Italic"&amp;12For internal use only</evenHeader>
  </headerFooter>
  <rowBreaks count="3" manualBreakCount="3">
    <brk id="37" max="11" man="1"/>
    <brk id="71" max="11" man="1"/>
    <brk id="10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33"/>
  <sheetViews>
    <sheetView showGridLines="0" view="pageBreakPreview" topLeftCell="B15" zoomScale="70" zoomScaleNormal="85" zoomScaleSheetLayoutView="70" workbookViewId="0">
      <selection activeCell="K42" sqref="K42"/>
    </sheetView>
  </sheetViews>
  <sheetFormatPr defaultColWidth="9.42578125" defaultRowHeight="23.1" customHeight="1"/>
  <cols>
    <col min="1" max="1" width="35.140625" style="89" customWidth="1"/>
    <col min="2" max="2" width="1.7109375" style="89" customWidth="1"/>
    <col min="3" max="3" width="12.7109375" style="89" customWidth="1"/>
    <col min="4" max="4" width="1.7109375" style="89" customWidth="1"/>
    <col min="5" max="5" width="12.7109375" style="89" customWidth="1"/>
    <col min="6" max="6" width="1.7109375" style="89" customWidth="1"/>
    <col min="7" max="7" width="12.7109375" style="89" customWidth="1"/>
    <col min="8" max="8" width="1.7109375" style="89" customWidth="1"/>
    <col min="9" max="9" width="12.7109375" style="89" customWidth="1"/>
    <col min="10" max="10" width="1.7109375" style="89" customWidth="1"/>
    <col min="11" max="11" width="12.7109375" style="89" customWidth="1"/>
    <col min="12" max="12" width="1.7109375" style="89" customWidth="1"/>
    <col min="13" max="13" width="12.7109375" style="89" customWidth="1"/>
    <col min="14" max="14" width="1.7109375" style="89" customWidth="1"/>
    <col min="15" max="15" width="12.7109375" style="89" customWidth="1"/>
    <col min="16" max="16" width="1.7109375" style="89" customWidth="1"/>
    <col min="17" max="17" width="12.7109375" style="89" customWidth="1"/>
    <col min="18" max="18" width="1.7109375" style="89" customWidth="1"/>
    <col min="19" max="19" width="16.7109375" style="89" customWidth="1"/>
    <col min="20" max="20" width="1.7109375" style="89" customWidth="1"/>
    <col min="21" max="21" width="13.7109375" style="89" customWidth="1"/>
    <col min="22" max="22" width="1.7109375" style="89" customWidth="1"/>
    <col min="23" max="23" width="12.7109375" style="89" customWidth="1"/>
    <col min="24" max="24" width="1.7109375" style="89" customWidth="1"/>
    <col min="25" max="25" width="12.7109375" style="89" customWidth="1"/>
    <col min="26" max="26" width="1.7109375" style="89" customWidth="1"/>
    <col min="27" max="27" width="12.7109375" style="89" customWidth="1"/>
    <col min="28" max="28" width="1.7109375" style="89" customWidth="1"/>
    <col min="29" max="29" width="12.7109375" style="89" customWidth="1"/>
    <col min="30" max="30" width="1.7109375" style="89" customWidth="1"/>
    <col min="31" max="31" width="12.7109375" style="89" customWidth="1"/>
    <col min="32" max="32" width="1.7109375" style="89" customWidth="1"/>
    <col min="33" max="33" width="12.7109375" style="89" customWidth="1"/>
    <col min="34" max="34" width="1.7109375" style="89" customWidth="1"/>
    <col min="35" max="35" width="12" style="89" bestFit="1" customWidth="1"/>
    <col min="36" max="16384" width="9.42578125" style="89"/>
  </cols>
  <sheetData>
    <row r="1" spans="1:34" ht="23.1" customHeight="1">
      <c r="A1" s="86"/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 t="s">
        <v>76</v>
      </c>
    </row>
    <row r="2" spans="1:34" ht="23.1" customHeight="1">
      <c r="A2" s="86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  <c r="Z2" s="87"/>
      <c r="AA2" s="87"/>
      <c r="AB2" s="87"/>
      <c r="AC2" s="87"/>
      <c r="AD2" s="87"/>
      <c r="AE2" s="87"/>
      <c r="AF2" s="87"/>
      <c r="AG2" s="87"/>
    </row>
    <row r="3" spans="1:34" ht="23.1" customHeight="1">
      <c r="A3" s="87" t="s">
        <v>226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</row>
    <row r="4" spans="1:34" ht="23.1" customHeight="1">
      <c r="A4" s="86" t="s">
        <v>298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</row>
    <row r="5" spans="1:34" ht="23.1" customHeight="1"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1"/>
      <c r="AD5" s="90"/>
      <c r="AE5" s="90"/>
      <c r="AF5" s="90"/>
      <c r="AG5" s="91" t="s">
        <v>115</v>
      </c>
    </row>
    <row r="6" spans="1:34" ht="23.1" customHeight="1">
      <c r="A6" s="92"/>
      <c r="B6" s="93"/>
      <c r="C6" s="134" t="s">
        <v>2</v>
      </c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</row>
    <row r="7" spans="1:34" ht="23.1" customHeight="1">
      <c r="A7" s="92"/>
      <c r="B7" s="94"/>
      <c r="C7" s="135" t="s">
        <v>71</v>
      </c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95"/>
      <c r="AE7" s="92"/>
      <c r="AF7" s="95"/>
      <c r="AG7" s="95"/>
    </row>
    <row r="8" spans="1:34" ht="23.1" customHeight="1">
      <c r="A8" s="92"/>
      <c r="B8" s="94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135" t="s">
        <v>70</v>
      </c>
      <c r="T8" s="135"/>
      <c r="U8" s="135"/>
      <c r="V8" s="135"/>
      <c r="W8" s="135"/>
      <c r="X8" s="135"/>
      <c r="Y8" s="135"/>
      <c r="Z8" s="135"/>
      <c r="AA8" s="135"/>
      <c r="AB8" s="92"/>
      <c r="AC8" s="92"/>
      <c r="AD8" s="95"/>
      <c r="AE8" s="92"/>
      <c r="AF8" s="95"/>
      <c r="AG8" s="95"/>
    </row>
    <row r="9" spans="1:34" ht="23.1" customHeight="1">
      <c r="A9" s="92"/>
      <c r="B9" s="94"/>
      <c r="C9" s="92"/>
      <c r="D9" s="92"/>
      <c r="E9" s="92"/>
      <c r="F9" s="92"/>
      <c r="G9" s="136" t="s">
        <v>116</v>
      </c>
      <c r="H9" s="136"/>
      <c r="I9" s="136"/>
      <c r="J9" s="136"/>
      <c r="K9" s="136"/>
      <c r="L9" s="136"/>
      <c r="M9" s="92"/>
      <c r="N9" s="92"/>
      <c r="O9" s="92"/>
      <c r="P9" s="92"/>
      <c r="Q9" s="92"/>
      <c r="R9" s="92"/>
      <c r="S9" s="135" t="s">
        <v>117</v>
      </c>
      <c r="T9" s="135"/>
      <c r="U9" s="135"/>
      <c r="V9" s="135"/>
      <c r="W9" s="135"/>
      <c r="X9" s="135"/>
      <c r="Y9" s="135"/>
      <c r="Z9" s="135"/>
      <c r="AA9" s="135"/>
      <c r="AB9" s="92"/>
      <c r="AC9" s="92"/>
      <c r="AD9" s="95"/>
      <c r="AE9" s="92"/>
      <c r="AF9" s="95"/>
      <c r="AG9" s="95"/>
    </row>
    <row r="10" spans="1:34" ht="23.1" customHeight="1">
      <c r="A10" s="92"/>
      <c r="B10" s="94"/>
      <c r="C10" s="92"/>
      <c r="D10" s="92"/>
      <c r="E10" s="92"/>
      <c r="F10" s="92"/>
      <c r="G10" s="92"/>
      <c r="H10" s="92"/>
      <c r="I10" s="92" t="s">
        <v>118</v>
      </c>
      <c r="J10" s="92"/>
      <c r="K10" s="92" t="s">
        <v>234</v>
      </c>
      <c r="L10" s="92"/>
      <c r="M10" s="92"/>
      <c r="N10" s="92"/>
      <c r="O10" s="92"/>
      <c r="P10" s="92"/>
      <c r="Q10" s="92"/>
      <c r="R10" s="92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2"/>
      <c r="AD10" s="95"/>
      <c r="AE10" s="92"/>
      <c r="AF10" s="95"/>
      <c r="AG10" s="95"/>
    </row>
    <row r="11" spans="1:34" ht="23.1" customHeight="1">
      <c r="A11" s="92"/>
      <c r="B11" s="94"/>
      <c r="C11" s="92"/>
      <c r="D11" s="92"/>
      <c r="E11" s="92"/>
      <c r="F11" s="92"/>
      <c r="G11" s="92" t="s">
        <v>119</v>
      </c>
      <c r="H11" s="92"/>
      <c r="I11" s="92" t="s">
        <v>120</v>
      </c>
      <c r="J11" s="92"/>
      <c r="K11" s="92" t="s">
        <v>235</v>
      </c>
      <c r="L11" s="92"/>
      <c r="M11" s="92"/>
      <c r="N11" s="92"/>
      <c r="O11" s="92"/>
      <c r="P11" s="92"/>
      <c r="Q11" s="92"/>
      <c r="R11" s="92"/>
      <c r="S11" s="92" t="s">
        <v>121</v>
      </c>
      <c r="T11" s="92"/>
      <c r="U11" s="92"/>
      <c r="V11" s="92"/>
      <c r="W11" s="92"/>
      <c r="X11" s="92"/>
      <c r="Y11" s="92"/>
      <c r="Z11" s="92"/>
      <c r="AA11" s="92" t="s">
        <v>122</v>
      </c>
      <c r="AB11" s="92"/>
      <c r="AC11" s="92"/>
      <c r="AD11" s="95"/>
      <c r="AE11" s="92"/>
      <c r="AF11" s="95"/>
      <c r="AG11" s="95"/>
    </row>
    <row r="12" spans="1:34" s="92" customFormat="1" ht="23.1" customHeight="1">
      <c r="C12" s="92" t="s">
        <v>61</v>
      </c>
      <c r="G12" s="92" t="s">
        <v>123</v>
      </c>
      <c r="I12" s="92" t="s">
        <v>124</v>
      </c>
      <c r="K12" s="92" t="s">
        <v>231</v>
      </c>
      <c r="M12" s="133" t="s">
        <v>66</v>
      </c>
      <c r="N12" s="133"/>
      <c r="O12" s="133"/>
      <c r="P12" s="133"/>
      <c r="Q12" s="133"/>
      <c r="S12" s="92" t="s">
        <v>126</v>
      </c>
      <c r="U12" s="92" t="s">
        <v>127</v>
      </c>
      <c r="W12" s="92" t="s">
        <v>128</v>
      </c>
      <c r="AA12" s="92" t="s">
        <v>129</v>
      </c>
      <c r="AC12" s="92" t="s">
        <v>130</v>
      </c>
      <c r="AG12" s="92" t="s">
        <v>130</v>
      </c>
    </row>
    <row r="13" spans="1:34" s="92" customFormat="1" ht="23.1" customHeight="1">
      <c r="B13" s="89"/>
      <c r="C13" s="92" t="s">
        <v>131</v>
      </c>
      <c r="E13" s="92" t="s">
        <v>132</v>
      </c>
      <c r="G13" s="92" t="s">
        <v>133</v>
      </c>
      <c r="I13" s="92" t="s">
        <v>134</v>
      </c>
      <c r="K13" s="92" t="s">
        <v>232</v>
      </c>
      <c r="M13" s="98" t="s">
        <v>135</v>
      </c>
      <c r="N13" s="98"/>
      <c r="O13" s="98" t="s">
        <v>135</v>
      </c>
      <c r="P13" s="98"/>
      <c r="Q13" s="98"/>
      <c r="S13" s="92" t="s">
        <v>136</v>
      </c>
      <c r="U13" s="92" t="s">
        <v>137</v>
      </c>
      <c r="W13" s="92" t="s">
        <v>138</v>
      </c>
      <c r="Y13" s="92" t="s">
        <v>139</v>
      </c>
      <c r="AA13" s="92" t="s">
        <v>140</v>
      </c>
      <c r="AC13" s="92" t="s">
        <v>60</v>
      </c>
      <c r="AE13" s="92" t="s">
        <v>141</v>
      </c>
      <c r="AG13" s="92" t="s">
        <v>142</v>
      </c>
    </row>
    <row r="14" spans="1:34" s="92" customFormat="1" ht="23.1" customHeight="1">
      <c r="C14" s="97" t="s">
        <v>143</v>
      </c>
      <c r="E14" s="97" t="s">
        <v>144</v>
      </c>
      <c r="G14" s="97" t="s">
        <v>145</v>
      </c>
      <c r="I14" s="97" t="s">
        <v>146</v>
      </c>
      <c r="K14" s="97" t="s">
        <v>233</v>
      </c>
      <c r="M14" s="97" t="s">
        <v>147</v>
      </c>
      <c r="O14" s="97" t="s">
        <v>148</v>
      </c>
      <c r="Q14" s="97" t="s">
        <v>149</v>
      </c>
      <c r="S14" s="97" t="s">
        <v>150</v>
      </c>
      <c r="U14" s="97" t="s">
        <v>151</v>
      </c>
      <c r="W14" s="97" t="s">
        <v>152</v>
      </c>
      <c r="Y14" s="97" t="s">
        <v>153</v>
      </c>
      <c r="AA14" s="97" t="s">
        <v>154</v>
      </c>
      <c r="AC14" s="97" t="s">
        <v>155</v>
      </c>
      <c r="AE14" s="96" t="s">
        <v>156</v>
      </c>
      <c r="AG14" s="97" t="s">
        <v>157</v>
      </c>
    </row>
    <row r="15" spans="1:34" ht="23.1" customHeight="1">
      <c r="A15" s="99" t="s">
        <v>218</v>
      </c>
      <c r="B15" s="92"/>
      <c r="C15" s="100">
        <v>22338356</v>
      </c>
      <c r="D15" s="101"/>
      <c r="E15" s="100">
        <v>10698724</v>
      </c>
      <c r="F15" s="101"/>
      <c r="G15" s="100">
        <v>330836</v>
      </c>
      <c r="H15" s="101"/>
      <c r="I15" s="100">
        <v>-4673495</v>
      </c>
      <c r="J15" s="101"/>
      <c r="K15" s="100">
        <v>0</v>
      </c>
      <c r="L15" s="101"/>
      <c r="M15" s="100">
        <v>2315148</v>
      </c>
      <c r="N15" s="101"/>
      <c r="O15" s="100">
        <v>244500</v>
      </c>
      <c r="P15" s="101"/>
      <c r="Q15" s="100">
        <v>141288330</v>
      </c>
      <c r="R15" s="101"/>
      <c r="S15" s="100">
        <v>-4368512</v>
      </c>
      <c r="T15" s="101"/>
      <c r="U15" s="100">
        <v>1631174</v>
      </c>
      <c r="V15" s="101"/>
      <c r="W15" s="100">
        <v>-3804377</v>
      </c>
      <c r="X15" s="101"/>
      <c r="Y15" s="100">
        <v>-659984</v>
      </c>
      <c r="Z15" s="101"/>
      <c r="AA15" s="100">
        <v>227059</v>
      </c>
      <c r="AB15" s="101"/>
      <c r="AC15" s="100">
        <f>SUM(C15:AB15)</f>
        <v>165567759</v>
      </c>
      <c r="AD15" s="101"/>
      <c r="AE15" s="100">
        <v>2743932</v>
      </c>
      <c r="AF15" s="101"/>
      <c r="AG15" s="100">
        <f>SUM(AC15:AF15)</f>
        <v>168311691</v>
      </c>
      <c r="AH15" s="101"/>
    </row>
    <row r="16" spans="1:34" ht="23.1" customHeight="1">
      <c r="A16" s="4" t="s">
        <v>110</v>
      </c>
      <c r="B16" s="92"/>
      <c r="C16" s="100">
        <v>0</v>
      </c>
      <c r="D16" s="101"/>
      <c r="E16" s="100">
        <v>0</v>
      </c>
      <c r="F16" s="101"/>
      <c r="G16" s="100">
        <v>0</v>
      </c>
      <c r="H16" s="101"/>
      <c r="I16" s="100">
        <v>0</v>
      </c>
      <c r="J16" s="101"/>
      <c r="K16" s="100">
        <v>0</v>
      </c>
      <c r="L16" s="101"/>
      <c r="M16" s="100">
        <v>0</v>
      </c>
      <c r="N16" s="101"/>
      <c r="O16" s="100">
        <v>0</v>
      </c>
      <c r="P16" s="101"/>
      <c r="Q16" s="100">
        <f>PL!G100</f>
        <v>7191869</v>
      </c>
      <c r="R16" s="101"/>
      <c r="S16" s="100">
        <v>0</v>
      </c>
      <c r="T16" s="101"/>
      <c r="U16" s="100">
        <v>0</v>
      </c>
      <c r="V16" s="101"/>
      <c r="W16" s="100">
        <v>0</v>
      </c>
      <c r="X16" s="101"/>
      <c r="Y16" s="100">
        <v>0</v>
      </c>
      <c r="Z16" s="101"/>
      <c r="AA16" s="100">
        <v>0</v>
      </c>
      <c r="AB16" s="101"/>
      <c r="AC16" s="100">
        <f>SUM(C16:AB16)</f>
        <v>7191869</v>
      </c>
      <c r="AD16" s="101"/>
      <c r="AE16" s="100">
        <f>PL!G101</f>
        <v>41747</v>
      </c>
      <c r="AF16" s="101"/>
      <c r="AG16" s="100">
        <f>SUM(AC16:AF16)</f>
        <v>7233616</v>
      </c>
      <c r="AH16" s="101"/>
    </row>
    <row r="17" spans="1:34" ht="23.1" customHeight="1">
      <c r="A17" s="77" t="s">
        <v>104</v>
      </c>
      <c r="B17" s="92"/>
      <c r="C17" s="102">
        <v>0</v>
      </c>
      <c r="D17" s="101"/>
      <c r="E17" s="102">
        <v>0</v>
      </c>
      <c r="F17" s="101"/>
      <c r="G17" s="102">
        <v>0</v>
      </c>
      <c r="H17" s="101"/>
      <c r="I17" s="102">
        <v>0</v>
      </c>
      <c r="J17" s="101"/>
      <c r="K17" s="102">
        <v>0</v>
      </c>
      <c r="L17" s="101"/>
      <c r="M17" s="102">
        <v>0</v>
      </c>
      <c r="N17" s="101"/>
      <c r="O17" s="102">
        <v>0</v>
      </c>
      <c r="P17" s="101"/>
      <c r="Q17" s="102">
        <v>0</v>
      </c>
      <c r="R17" s="101"/>
      <c r="S17" s="102">
        <f>PL!G132</f>
        <v>-97265</v>
      </c>
      <c r="T17" s="101"/>
      <c r="U17" s="102">
        <v>-1923538</v>
      </c>
      <c r="V17" s="101"/>
      <c r="W17" s="102">
        <f>PL!G119</f>
        <v>2910630</v>
      </c>
      <c r="X17" s="101"/>
      <c r="Y17" s="102">
        <f>PL!G120</f>
        <v>411954</v>
      </c>
      <c r="Z17" s="101"/>
      <c r="AA17" s="102">
        <f>PL!G123</f>
        <v>-51873</v>
      </c>
      <c r="AB17" s="101"/>
      <c r="AC17" s="102">
        <f>SUM(C17:AB17)</f>
        <v>1249908</v>
      </c>
      <c r="AD17" s="101"/>
      <c r="AE17" s="102">
        <v>-997</v>
      </c>
      <c r="AF17" s="101"/>
      <c r="AG17" s="102">
        <f>SUM(AC17:AF17)</f>
        <v>1248911</v>
      </c>
      <c r="AH17" s="101"/>
    </row>
    <row r="18" spans="1:34" ht="23.1" customHeight="1">
      <c r="A18" s="77" t="s">
        <v>105</v>
      </c>
      <c r="B18" s="92"/>
      <c r="C18" s="100">
        <v>0</v>
      </c>
      <c r="D18" s="100"/>
      <c r="E18" s="100">
        <v>0</v>
      </c>
      <c r="F18" s="100"/>
      <c r="G18" s="100">
        <v>0</v>
      </c>
      <c r="H18" s="100"/>
      <c r="I18" s="100">
        <v>0</v>
      </c>
      <c r="J18" s="100"/>
      <c r="K18" s="100">
        <v>0</v>
      </c>
      <c r="L18" s="100"/>
      <c r="M18" s="100">
        <v>0</v>
      </c>
      <c r="N18" s="100"/>
      <c r="O18" s="100">
        <v>0</v>
      </c>
      <c r="P18" s="100"/>
      <c r="Q18" s="103">
        <f>SUM(Q16:Q17)</f>
        <v>7191869</v>
      </c>
      <c r="R18" s="100"/>
      <c r="S18" s="103">
        <f>SUM(S16:S17)</f>
        <v>-97265</v>
      </c>
      <c r="T18" s="100"/>
      <c r="U18" s="103">
        <f>SUM(U16:U17)</f>
        <v>-1923538</v>
      </c>
      <c r="V18" s="100"/>
      <c r="W18" s="103">
        <f>SUM(W16:W17)</f>
        <v>2910630</v>
      </c>
      <c r="X18" s="100"/>
      <c r="Y18" s="103">
        <f>SUM(Y16:Y17)</f>
        <v>411954</v>
      </c>
      <c r="Z18" s="100"/>
      <c r="AA18" s="103">
        <f>SUM(AA16:AA17)</f>
        <v>-51873</v>
      </c>
      <c r="AB18" s="100"/>
      <c r="AC18" s="100">
        <f>SUM(C18:AB18)</f>
        <v>8441777</v>
      </c>
      <c r="AD18" s="100"/>
      <c r="AE18" s="103">
        <f>SUM(AE16:AE17)</f>
        <v>40750</v>
      </c>
      <c r="AF18" s="100"/>
      <c r="AG18" s="100">
        <f>SUM(AC18:AF18)</f>
        <v>8482527</v>
      </c>
    </row>
    <row r="19" spans="1:34" ht="23.1" customHeight="1">
      <c r="A19" s="4" t="s">
        <v>268</v>
      </c>
      <c r="B19" s="92"/>
      <c r="C19" s="100">
        <v>0</v>
      </c>
      <c r="D19" s="100"/>
      <c r="E19" s="100">
        <v>0</v>
      </c>
      <c r="F19" s="100"/>
      <c r="G19" s="100">
        <v>0</v>
      </c>
      <c r="H19" s="100"/>
      <c r="I19" s="100">
        <v>0</v>
      </c>
      <c r="J19" s="100"/>
      <c r="K19" s="100">
        <v>0</v>
      </c>
      <c r="L19" s="100"/>
      <c r="M19" s="100">
        <v>0</v>
      </c>
      <c r="N19" s="100"/>
      <c r="O19" s="100">
        <v>0</v>
      </c>
      <c r="P19" s="100"/>
      <c r="Q19" s="100">
        <v>-8822983</v>
      </c>
      <c r="R19" s="100"/>
      <c r="S19" s="100">
        <v>0</v>
      </c>
      <c r="T19" s="100"/>
      <c r="U19" s="100">
        <v>0</v>
      </c>
      <c r="V19" s="100"/>
      <c r="W19" s="100">
        <v>0</v>
      </c>
      <c r="X19" s="100"/>
      <c r="Y19" s="100">
        <v>0</v>
      </c>
      <c r="Z19" s="100"/>
      <c r="AA19" s="100">
        <v>0</v>
      </c>
      <c r="AB19" s="100"/>
      <c r="AC19" s="100">
        <f>SUM(C19:AB19)</f>
        <v>-8822983</v>
      </c>
      <c r="AD19" s="100"/>
      <c r="AE19" s="100">
        <v>-29272</v>
      </c>
      <c r="AF19" s="100"/>
      <c r="AG19" s="100">
        <f>SUM(AC19:AF19)</f>
        <v>-8852255</v>
      </c>
    </row>
    <row r="20" spans="1:34" ht="23.1" customHeight="1">
      <c r="A20" s="4" t="s">
        <v>269</v>
      </c>
      <c r="B20" s="92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</row>
    <row r="21" spans="1:34" ht="23.1" customHeight="1">
      <c r="A21" s="4" t="s">
        <v>270</v>
      </c>
      <c r="B21" s="92"/>
      <c r="C21" s="104">
        <v>0</v>
      </c>
      <c r="D21" s="101"/>
      <c r="E21" s="104">
        <v>0</v>
      </c>
      <c r="F21" s="101"/>
      <c r="G21" s="104">
        <v>0</v>
      </c>
      <c r="H21" s="101"/>
      <c r="I21" s="104">
        <v>0</v>
      </c>
      <c r="J21" s="101"/>
      <c r="K21" s="104">
        <v>-1739</v>
      </c>
      <c r="L21" s="101"/>
      <c r="M21" s="104">
        <v>0</v>
      </c>
      <c r="N21" s="101"/>
      <c r="O21" s="104">
        <v>0</v>
      </c>
      <c r="P21" s="101"/>
      <c r="Q21" s="104">
        <v>0</v>
      </c>
      <c r="R21" s="101"/>
      <c r="S21" s="104">
        <v>0</v>
      </c>
      <c r="T21" s="101"/>
      <c r="U21" s="104">
        <v>0</v>
      </c>
      <c r="V21" s="100">
        <v>0</v>
      </c>
      <c r="W21" s="104">
        <v>0</v>
      </c>
      <c r="X21" s="100">
        <v>0</v>
      </c>
      <c r="Y21" s="104">
        <v>0</v>
      </c>
      <c r="Z21" s="100">
        <v>0</v>
      </c>
      <c r="AA21" s="104">
        <v>0</v>
      </c>
      <c r="AB21" s="100">
        <v>0</v>
      </c>
      <c r="AC21" s="104">
        <f>SUM(C21:AB21)</f>
        <v>-1739</v>
      </c>
      <c r="AD21" s="101"/>
      <c r="AE21" s="104">
        <v>0</v>
      </c>
      <c r="AF21" s="101"/>
      <c r="AG21" s="104">
        <f>SUM(AC21:AF21)</f>
        <v>-1739</v>
      </c>
      <c r="AH21" s="101"/>
    </row>
    <row r="22" spans="1:34" ht="23.1" customHeight="1" thickBot="1">
      <c r="A22" s="99" t="s">
        <v>291</v>
      </c>
      <c r="B22" s="92"/>
      <c r="C22" s="105">
        <f>SUM(C18:C21,C15)</f>
        <v>22338356</v>
      </c>
      <c r="D22" s="106"/>
      <c r="E22" s="105">
        <f>SUM(E18:E21,E15)</f>
        <v>10698724</v>
      </c>
      <c r="F22" s="106"/>
      <c r="G22" s="105">
        <f>SUM(G18:G21,G15)</f>
        <v>330836</v>
      </c>
      <c r="H22" s="100"/>
      <c r="I22" s="105">
        <f>SUM(I18:I21,I15)</f>
        <v>-4673495</v>
      </c>
      <c r="J22" s="100"/>
      <c r="K22" s="105">
        <f>SUM(K18:K21,K15)</f>
        <v>-1739</v>
      </c>
      <c r="L22" s="100"/>
      <c r="M22" s="105">
        <f>SUM(M18:M21,M15)</f>
        <v>2315148</v>
      </c>
      <c r="N22" s="100"/>
      <c r="O22" s="105">
        <f>SUM(O18:O21,O15)</f>
        <v>244500</v>
      </c>
      <c r="P22" s="100"/>
      <c r="Q22" s="105">
        <f>SUM(Q18:Q21,Q15)</f>
        <v>139657216</v>
      </c>
      <c r="R22" s="106"/>
      <c r="S22" s="105">
        <f>SUM(S18:S21,S15)</f>
        <v>-4465777</v>
      </c>
      <c r="T22" s="100"/>
      <c r="U22" s="105">
        <f>SUM(U18:U21,U15)</f>
        <v>-292364</v>
      </c>
      <c r="V22" s="100"/>
      <c r="W22" s="105">
        <f>SUM(W18:W21,W15)</f>
        <v>-893747</v>
      </c>
      <c r="X22" s="100"/>
      <c r="Y22" s="105">
        <f>SUM(Y18:Y21,Y15)</f>
        <v>-248030</v>
      </c>
      <c r="Z22" s="100"/>
      <c r="AA22" s="105">
        <f>SUM(AA18:AA21,AA15)</f>
        <v>175186</v>
      </c>
      <c r="AB22" s="100"/>
      <c r="AC22" s="105">
        <f>SUM(AC18:AC21,AC15)</f>
        <v>165184814</v>
      </c>
      <c r="AD22" s="100"/>
      <c r="AE22" s="105">
        <f>SUM(AE18:AE21,AE15)</f>
        <v>2755410</v>
      </c>
      <c r="AF22" s="100"/>
      <c r="AG22" s="105">
        <f>SUM(AG18:AG21,AG15)</f>
        <v>167940224</v>
      </c>
    </row>
    <row r="23" spans="1:34" ht="23.1" customHeight="1" thickTop="1">
      <c r="A23" s="99"/>
      <c r="B23" s="107"/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8" t="e">
        <f>#REF!-162816804</f>
        <v>#REF!</v>
      </c>
    </row>
    <row r="24" spans="1:34" ht="23.1" customHeight="1">
      <c r="A24" s="99" t="s">
        <v>238</v>
      </c>
      <c r="B24" s="92"/>
      <c r="C24" s="85">
        <v>22338356</v>
      </c>
      <c r="D24" s="76"/>
      <c r="E24" s="85">
        <v>10698724</v>
      </c>
      <c r="F24" s="76"/>
      <c r="G24" s="85">
        <v>330836</v>
      </c>
      <c r="H24" s="76"/>
      <c r="I24" s="85">
        <v>-4673495</v>
      </c>
      <c r="J24" s="76"/>
      <c r="K24" s="85">
        <v>-1738</v>
      </c>
      <c r="L24" s="76"/>
      <c r="M24" s="85">
        <v>2315148</v>
      </c>
      <c r="N24" s="76"/>
      <c r="O24" s="85">
        <v>244500</v>
      </c>
      <c r="P24" s="76"/>
      <c r="Q24" s="85">
        <v>142423975</v>
      </c>
      <c r="R24" s="76"/>
      <c r="S24" s="85">
        <v>-6737847</v>
      </c>
      <c r="T24" s="76"/>
      <c r="U24" s="85">
        <v>1246630</v>
      </c>
      <c r="V24" s="76"/>
      <c r="W24" s="85">
        <v>-3612640</v>
      </c>
      <c r="X24" s="76"/>
      <c r="Y24" s="85">
        <v>-1326240</v>
      </c>
      <c r="Z24" s="76"/>
      <c r="AA24" s="85">
        <v>200124</v>
      </c>
      <c r="AB24" s="76"/>
      <c r="AC24" s="85">
        <f t="shared" ref="AC24:AC29" si="0">SUM(C24:AB24)</f>
        <v>163446333</v>
      </c>
      <c r="AD24" s="76"/>
      <c r="AE24" s="85">
        <v>2738564</v>
      </c>
      <c r="AF24" s="76"/>
      <c r="AG24" s="85">
        <f>SUM(AC24:AF24)</f>
        <v>166184897</v>
      </c>
      <c r="AH24" s="101"/>
    </row>
    <row r="25" spans="1:34" ht="23.1" customHeight="1">
      <c r="A25" s="4" t="s">
        <v>110</v>
      </c>
      <c r="B25" s="92"/>
      <c r="C25" s="100">
        <v>0</v>
      </c>
      <c r="D25" s="101"/>
      <c r="E25" s="100">
        <v>0</v>
      </c>
      <c r="F25" s="101"/>
      <c r="G25" s="100">
        <v>0</v>
      </c>
      <c r="H25" s="101"/>
      <c r="I25" s="100">
        <v>0</v>
      </c>
      <c r="J25" s="101"/>
      <c r="K25" s="100">
        <v>0</v>
      </c>
      <c r="L25" s="101"/>
      <c r="M25" s="100">
        <v>0</v>
      </c>
      <c r="N25" s="101"/>
      <c r="O25" s="100">
        <v>0</v>
      </c>
      <c r="P25" s="101"/>
      <c r="Q25" s="100">
        <f>PL!E100</f>
        <v>12126125</v>
      </c>
      <c r="R25" s="101"/>
      <c r="S25" s="100">
        <v>0</v>
      </c>
      <c r="T25" s="101"/>
      <c r="U25" s="100">
        <v>0</v>
      </c>
      <c r="V25" s="101"/>
      <c r="W25" s="100">
        <v>0</v>
      </c>
      <c r="X25" s="101"/>
      <c r="Y25" s="100">
        <v>0</v>
      </c>
      <c r="Z25" s="101"/>
      <c r="AA25" s="100">
        <v>0</v>
      </c>
      <c r="AB25" s="101"/>
      <c r="AC25" s="100">
        <f t="shared" si="0"/>
        <v>12126125</v>
      </c>
      <c r="AD25" s="101"/>
      <c r="AE25" s="100">
        <f>PL!E101</f>
        <v>24371</v>
      </c>
      <c r="AF25" s="101"/>
      <c r="AG25" s="100">
        <f t="shared" ref="AG25:AG29" si="1">SUM(AC25:AF25)</f>
        <v>12150496</v>
      </c>
      <c r="AH25" s="101"/>
    </row>
    <row r="26" spans="1:34" ht="23.1" customHeight="1">
      <c r="A26" s="77" t="s">
        <v>104</v>
      </c>
      <c r="B26" s="92"/>
      <c r="C26" s="102">
        <v>0</v>
      </c>
      <c r="D26" s="101"/>
      <c r="E26" s="102">
        <v>0</v>
      </c>
      <c r="F26" s="101"/>
      <c r="G26" s="102">
        <v>0</v>
      </c>
      <c r="H26" s="101"/>
      <c r="I26" s="102">
        <v>0</v>
      </c>
      <c r="J26" s="101"/>
      <c r="K26" s="102">
        <v>0</v>
      </c>
      <c r="L26" s="101"/>
      <c r="M26" s="102">
        <v>0</v>
      </c>
      <c r="N26" s="101"/>
      <c r="O26" s="102">
        <v>0</v>
      </c>
      <c r="P26" s="101"/>
      <c r="Q26" s="102">
        <v>0</v>
      </c>
      <c r="R26" s="101"/>
      <c r="S26" s="102">
        <f>PL!E132</f>
        <v>53559</v>
      </c>
      <c r="T26" s="101"/>
      <c r="U26" s="102">
        <f>-1921597+1</f>
        <v>-1921596</v>
      </c>
      <c r="V26" s="101"/>
      <c r="W26" s="102">
        <f>PL!E119</f>
        <v>2282648</v>
      </c>
      <c r="X26" s="101"/>
      <c r="Y26" s="102">
        <f>PL!E120</f>
        <v>-657987</v>
      </c>
      <c r="Z26" s="101"/>
      <c r="AA26" s="102">
        <f>PL!E123</f>
        <v>19813</v>
      </c>
      <c r="AB26" s="101"/>
      <c r="AC26" s="102">
        <f t="shared" si="0"/>
        <v>-223563</v>
      </c>
      <c r="AD26" s="101"/>
      <c r="AE26" s="102">
        <v>1990</v>
      </c>
      <c r="AF26" s="101"/>
      <c r="AG26" s="102">
        <f t="shared" si="1"/>
        <v>-221573</v>
      </c>
      <c r="AH26" s="101"/>
    </row>
    <row r="27" spans="1:34" ht="23.1" customHeight="1">
      <c r="A27" s="77" t="s">
        <v>105</v>
      </c>
      <c r="B27" s="92"/>
      <c r="C27" s="100">
        <v>0</v>
      </c>
      <c r="D27" s="100"/>
      <c r="E27" s="100">
        <v>0</v>
      </c>
      <c r="F27" s="100"/>
      <c r="G27" s="100">
        <v>0</v>
      </c>
      <c r="H27" s="100"/>
      <c r="I27" s="100">
        <v>0</v>
      </c>
      <c r="J27" s="100"/>
      <c r="K27" s="100">
        <v>0</v>
      </c>
      <c r="L27" s="100"/>
      <c r="M27" s="100">
        <v>0</v>
      </c>
      <c r="N27" s="100"/>
      <c r="O27" s="100">
        <v>0</v>
      </c>
      <c r="P27" s="100"/>
      <c r="Q27" s="103">
        <f>SUM(Q25:Q26)</f>
        <v>12126125</v>
      </c>
      <c r="R27" s="100"/>
      <c r="S27" s="103">
        <f>SUM(S25:S26)</f>
        <v>53559</v>
      </c>
      <c r="T27" s="100"/>
      <c r="U27" s="103">
        <f>SUM(U25:U26)</f>
        <v>-1921596</v>
      </c>
      <c r="V27" s="100"/>
      <c r="W27" s="103">
        <f>SUM(W25:W26)</f>
        <v>2282648</v>
      </c>
      <c r="X27" s="100"/>
      <c r="Y27" s="103">
        <f>SUM(Y25:Y26)</f>
        <v>-657987</v>
      </c>
      <c r="Z27" s="100"/>
      <c r="AA27" s="103">
        <f>SUM(AA25:AA26)</f>
        <v>19813</v>
      </c>
      <c r="AB27" s="100"/>
      <c r="AC27" s="100">
        <f t="shared" si="0"/>
        <v>11902562</v>
      </c>
      <c r="AD27" s="100"/>
      <c r="AE27" s="103">
        <f>SUM(AE25:AE26)</f>
        <v>26361</v>
      </c>
      <c r="AF27" s="100"/>
      <c r="AG27" s="100">
        <f t="shared" si="1"/>
        <v>11928923</v>
      </c>
    </row>
    <row r="28" spans="1:34" ht="23.1" customHeight="1">
      <c r="A28" s="4" t="s">
        <v>268</v>
      </c>
      <c r="B28" s="92"/>
      <c r="C28" s="100">
        <v>0</v>
      </c>
      <c r="D28" s="100"/>
      <c r="E28" s="100">
        <v>0</v>
      </c>
      <c r="F28" s="100"/>
      <c r="G28" s="100">
        <v>0</v>
      </c>
      <c r="H28" s="100"/>
      <c r="I28" s="100">
        <v>0</v>
      </c>
      <c r="J28" s="100"/>
      <c r="K28" s="100">
        <v>0</v>
      </c>
      <c r="L28" s="100"/>
      <c r="M28" s="100">
        <v>0</v>
      </c>
      <c r="N28" s="100"/>
      <c r="O28" s="100">
        <v>0</v>
      </c>
      <c r="P28" s="100"/>
      <c r="Q28" s="100">
        <v>-3350649</v>
      </c>
      <c r="R28" s="100"/>
      <c r="S28" s="100">
        <v>0</v>
      </c>
      <c r="T28" s="100"/>
      <c r="U28" s="100">
        <v>0</v>
      </c>
      <c r="V28" s="100"/>
      <c r="W28" s="100">
        <v>0</v>
      </c>
      <c r="X28" s="100"/>
      <c r="Y28" s="100">
        <v>0</v>
      </c>
      <c r="Z28" s="100"/>
      <c r="AA28" s="100">
        <v>0</v>
      </c>
      <c r="AB28" s="100"/>
      <c r="AC28" s="100">
        <f t="shared" si="0"/>
        <v>-3350649</v>
      </c>
      <c r="AD28" s="100"/>
      <c r="AE28" s="100">
        <v>-39878</v>
      </c>
      <c r="AF28" s="100"/>
      <c r="AG28" s="100">
        <f t="shared" si="1"/>
        <v>-3390527</v>
      </c>
    </row>
    <row r="29" spans="1:34" ht="23.1" customHeight="1">
      <c r="A29" s="4" t="s">
        <v>300</v>
      </c>
      <c r="B29" s="92"/>
      <c r="C29" s="100">
        <v>0</v>
      </c>
      <c r="D29" s="101"/>
      <c r="E29" s="100">
        <v>0</v>
      </c>
      <c r="F29" s="101"/>
      <c r="G29" s="100">
        <v>0</v>
      </c>
      <c r="H29" s="101"/>
      <c r="I29" s="100">
        <v>5509</v>
      </c>
      <c r="J29" s="101"/>
      <c r="K29" s="100">
        <v>0</v>
      </c>
      <c r="L29" s="101"/>
      <c r="M29" s="100">
        <v>0</v>
      </c>
      <c r="N29" s="101"/>
      <c r="O29" s="100">
        <v>0</v>
      </c>
      <c r="P29" s="101"/>
      <c r="Q29" s="100">
        <v>0</v>
      </c>
      <c r="R29" s="101"/>
      <c r="S29" s="100">
        <v>0</v>
      </c>
      <c r="T29" s="101"/>
      <c r="U29" s="100">
        <v>0</v>
      </c>
      <c r="V29" s="100"/>
      <c r="W29" s="100">
        <v>0</v>
      </c>
      <c r="X29" s="100"/>
      <c r="Y29" s="100">
        <v>0</v>
      </c>
      <c r="Z29" s="100"/>
      <c r="AA29" s="100">
        <v>0</v>
      </c>
      <c r="AB29" s="100"/>
      <c r="AC29" s="100">
        <f t="shared" si="0"/>
        <v>5509</v>
      </c>
      <c r="AD29" s="101"/>
      <c r="AE29" s="100">
        <v>-12708</v>
      </c>
      <c r="AF29" s="101"/>
      <c r="AG29" s="100">
        <f t="shared" si="1"/>
        <v>-7199</v>
      </c>
      <c r="AH29" s="101"/>
    </row>
    <row r="30" spans="1:34" ht="23.1" customHeight="1" thickBot="1">
      <c r="A30" s="99" t="s">
        <v>299</v>
      </c>
      <c r="B30" s="92"/>
      <c r="C30" s="105">
        <f>SUM(C27:C29,C24)</f>
        <v>22338356</v>
      </c>
      <c r="D30" s="106"/>
      <c r="E30" s="105">
        <f>SUM(E27:E29,E24)</f>
        <v>10698724</v>
      </c>
      <c r="F30" s="106"/>
      <c r="G30" s="105">
        <f>SUM(G27:G29,G24)</f>
        <v>330836</v>
      </c>
      <c r="H30" s="100"/>
      <c r="I30" s="105">
        <f>SUM(I27:I29,I24)</f>
        <v>-4667986</v>
      </c>
      <c r="J30" s="100"/>
      <c r="K30" s="105">
        <f>SUM(K27:K29,K24)</f>
        <v>-1738</v>
      </c>
      <c r="L30" s="100"/>
      <c r="M30" s="105">
        <f>SUM(M27:M29,M24)</f>
        <v>2315148</v>
      </c>
      <c r="N30" s="100"/>
      <c r="O30" s="105">
        <f>SUM(O27:O29,O24)</f>
        <v>244500</v>
      </c>
      <c r="P30" s="100"/>
      <c r="Q30" s="105">
        <f>SUM(Q27:Q29,Q24)</f>
        <v>151199451</v>
      </c>
      <c r="R30" s="106"/>
      <c r="S30" s="105">
        <f>SUM(S27:S29,S24)</f>
        <v>-6684288</v>
      </c>
      <c r="T30" s="100"/>
      <c r="U30" s="105">
        <f>SUM(U27:U29,U24)</f>
        <v>-674966</v>
      </c>
      <c r="V30" s="100"/>
      <c r="W30" s="105">
        <f>SUM(W27:W29,W24)</f>
        <v>-1329992</v>
      </c>
      <c r="X30" s="100"/>
      <c r="Y30" s="105">
        <f>SUM(Y27:Y29,Y24)</f>
        <v>-1984227</v>
      </c>
      <c r="Z30" s="100"/>
      <c r="AA30" s="105">
        <f>SUM(AA27:AA29,AA24)</f>
        <v>219937</v>
      </c>
      <c r="AB30" s="100"/>
      <c r="AC30" s="105">
        <f>SUM(AC27:AC29,AC24)</f>
        <v>172003755</v>
      </c>
      <c r="AD30" s="100"/>
      <c r="AE30" s="105">
        <f>SUM(AE27:AE29,AE24)</f>
        <v>2712339</v>
      </c>
      <c r="AF30" s="100"/>
      <c r="AG30" s="105">
        <f>SUM(AG27:AG29,AG24)</f>
        <v>174716094</v>
      </c>
    </row>
    <row r="31" spans="1:34" s="113" customFormat="1" ht="23.1" customHeight="1" thickTop="1">
      <c r="A31" s="109"/>
      <c r="B31" s="110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1"/>
      <c r="AE31" s="111"/>
      <c r="AF31" s="111"/>
      <c r="AG31" s="112"/>
    </row>
    <row r="32" spans="1:34" ht="23.1" customHeight="1">
      <c r="A32" s="99"/>
      <c r="B32" s="92"/>
      <c r="C32" s="112"/>
      <c r="D32" s="112"/>
      <c r="E32" s="112"/>
      <c r="F32" s="112"/>
      <c r="G32" s="112"/>
      <c r="H32" s="112"/>
      <c r="I32" s="112"/>
      <c r="J32" s="112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</row>
    <row r="33" spans="1:33" ht="23.1" customHeight="1">
      <c r="A33" s="114" t="s">
        <v>38</v>
      </c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</row>
  </sheetData>
  <mergeCells count="6">
    <mergeCell ref="M12:Q12"/>
    <mergeCell ref="C6:AG6"/>
    <mergeCell ref="C7:AC7"/>
    <mergeCell ref="S8:AA8"/>
    <mergeCell ref="S9:AA9"/>
    <mergeCell ref="G9:L9"/>
  </mergeCells>
  <printOptions horizontalCentered="1"/>
  <pageMargins left="0.78740157480314998" right="0.196850393700787" top="0.62992125984252001" bottom="0.196850393700787" header="0.196850393700787" footer="0.196850393700787"/>
  <pageSetup paperSize="9" scale="50" firstPageNumber="10" orientation="landscape" useFirstPageNumber="1" r:id="rId1"/>
  <headerFooter>
    <oddFooter xml:space="preserve">&amp;R&amp;"Angsana New,Regular"&amp;20&amp;P     </oddFooter>
    <evenHeader>&amp;R&amp;"Arial,Italic"&amp;12For internal use only</evenHeader>
  </headerFooter>
  <customProperties>
    <customPr name="FPMExcelClientCellBasedFunctionStatus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3"/>
  <sheetViews>
    <sheetView showGridLines="0" view="pageBreakPreview" topLeftCell="A13" zoomScale="92" zoomScaleNormal="55" zoomScaleSheetLayoutView="92" workbookViewId="0">
      <selection activeCell="A9" sqref="A1:XFD1048576"/>
    </sheetView>
  </sheetViews>
  <sheetFormatPr defaultColWidth="9.42578125" defaultRowHeight="22.5" customHeight="1"/>
  <cols>
    <col min="1" max="1" width="28.7109375" style="67" customWidth="1"/>
    <col min="2" max="2" width="1.7109375" style="67" customWidth="1"/>
    <col min="3" max="3" width="13.7109375" style="67" customWidth="1"/>
    <col min="4" max="4" width="1.7109375" style="67" customWidth="1"/>
    <col min="5" max="5" width="13.7109375" style="67" customWidth="1"/>
    <col min="6" max="6" width="1.7109375" style="67" customWidth="1"/>
    <col min="7" max="7" width="15.7109375" style="67" customWidth="1"/>
    <col min="8" max="8" width="1.7109375" style="67" customWidth="1"/>
    <col min="9" max="9" width="14.7109375" style="67" customWidth="1"/>
    <col min="10" max="10" width="1.7109375" style="67" customWidth="1"/>
    <col min="11" max="11" width="13.7109375" style="67" customWidth="1"/>
    <col min="12" max="12" width="1.7109375" style="67" customWidth="1"/>
    <col min="13" max="13" width="13.7109375" style="67" customWidth="1"/>
    <col min="14" max="14" width="1.7109375" style="67" customWidth="1"/>
    <col min="15" max="15" width="15.7109375" style="67" customWidth="1"/>
    <col min="16" max="16" width="1.7109375" style="67" customWidth="1"/>
    <col min="17" max="17" width="13.7109375" style="67" customWidth="1"/>
    <col min="18" max="18" width="1.7109375" style="67" customWidth="1"/>
    <col min="19" max="19" width="13.7109375" style="67" customWidth="1"/>
    <col min="20" max="20" width="1.7109375" style="67" customWidth="1"/>
    <col min="21" max="21" width="13.7109375" style="67" customWidth="1"/>
    <col min="22" max="22" width="1.7109375" style="67" customWidth="1"/>
    <col min="23" max="16384" width="9.42578125" style="67"/>
  </cols>
  <sheetData>
    <row r="1" spans="1:22" ht="22.5" customHeight="1">
      <c r="A1" s="64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6" t="s">
        <v>76</v>
      </c>
    </row>
    <row r="2" spans="1:22" ht="22.5" customHeight="1">
      <c r="A2" s="64" t="s">
        <v>0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</row>
    <row r="3" spans="1:22" ht="22.5" customHeight="1">
      <c r="A3" s="65" t="s">
        <v>227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1:22" ht="22.5" customHeight="1">
      <c r="A4" s="64" t="s">
        <v>298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</row>
    <row r="5" spans="1:22" ht="22.5" customHeight="1"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4" t="s">
        <v>115</v>
      </c>
    </row>
    <row r="6" spans="1:22" ht="22.5" customHeight="1">
      <c r="A6" s="69"/>
      <c r="B6" s="69"/>
      <c r="C6" s="137" t="s">
        <v>3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2" ht="22.5" customHeight="1">
      <c r="A7" s="69"/>
      <c r="B7" s="69"/>
      <c r="C7" s="70"/>
      <c r="D7" s="70"/>
      <c r="E7" s="70"/>
      <c r="F7" s="70"/>
      <c r="G7" s="69"/>
      <c r="H7" s="70"/>
      <c r="I7" s="70"/>
      <c r="J7" s="70"/>
      <c r="K7" s="70"/>
      <c r="L7" s="70"/>
      <c r="M7" s="70"/>
      <c r="N7" s="70"/>
      <c r="O7" s="71" t="s">
        <v>70</v>
      </c>
      <c r="P7" s="72"/>
      <c r="Q7" s="71"/>
      <c r="R7" s="72"/>
      <c r="S7" s="72"/>
      <c r="T7" s="70"/>
      <c r="U7" s="70"/>
    </row>
    <row r="8" spans="1:22" ht="22.5" customHeight="1">
      <c r="A8" s="69"/>
      <c r="B8" s="69"/>
      <c r="C8" s="70"/>
      <c r="D8" s="70"/>
      <c r="E8" s="70"/>
      <c r="F8" s="70"/>
      <c r="G8" s="69"/>
      <c r="H8" s="70"/>
      <c r="I8" s="70"/>
      <c r="J8" s="70"/>
      <c r="K8" s="70"/>
      <c r="L8" s="70"/>
      <c r="M8" s="70"/>
      <c r="N8" s="70"/>
      <c r="O8" s="139" t="s">
        <v>117</v>
      </c>
      <c r="P8" s="139"/>
      <c r="Q8" s="139"/>
      <c r="R8" s="139"/>
      <c r="S8" s="139"/>
      <c r="T8" s="70"/>
      <c r="U8" s="70"/>
    </row>
    <row r="9" spans="1:22" ht="22.5" customHeight="1">
      <c r="A9" s="69"/>
      <c r="B9" s="69"/>
      <c r="C9" s="70"/>
      <c r="D9" s="70"/>
      <c r="E9" s="70"/>
      <c r="F9" s="70"/>
      <c r="G9" s="69"/>
      <c r="H9" s="70"/>
      <c r="I9" s="70"/>
      <c r="J9" s="70"/>
      <c r="K9" s="70"/>
      <c r="L9" s="70"/>
      <c r="M9" s="70"/>
      <c r="N9" s="70"/>
      <c r="O9" s="69" t="s">
        <v>125</v>
      </c>
      <c r="P9" s="69"/>
      <c r="Q9" s="69"/>
      <c r="R9" s="69"/>
      <c r="S9" s="69"/>
      <c r="T9" s="70"/>
      <c r="U9" s="70"/>
    </row>
    <row r="10" spans="1:22" ht="22.5" customHeight="1">
      <c r="A10" s="69"/>
      <c r="B10" s="69"/>
      <c r="C10" s="70"/>
      <c r="D10" s="70"/>
      <c r="E10" s="70"/>
      <c r="F10" s="70"/>
      <c r="G10" s="69"/>
      <c r="H10" s="70"/>
      <c r="I10" s="70"/>
      <c r="J10" s="70"/>
      <c r="K10" s="70"/>
      <c r="L10" s="70"/>
      <c r="M10" s="70"/>
      <c r="N10" s="70"/>
      <c r="O10" s="69" t="s">
        <v>158</v>
      </c>
      <c r="P10" s="69"/>
      <c r="Q10" s="69"/>
      <c r="R10" s="69"/>
      <c r="S10" s="69"/>
      <c r="T10" s="70"/>
      <c r="U10" s="70"/>
    </row>
    <row r="11" spans="1:22" ht="22.5" customHeight="1">
      <c r="A11" s="69"/>
      <c r="B11" s="69"/>
      <c r="C11" s="70"/>
      <c r="D11" s="70"/>
      <c r="E11" s="70"/>
      <c r="F11" s="70"/>
      <c r="G11" s="73" t="s">
        <v>65</v>
      </c>
      <c r="H11" s="70"/>
      <c r="I11" s="70"/>
      <c r="J11" s="70"/>
      <c r="K11" s="70"/>
      <c r="L11" s="70"/>
      <c r="M11" s="70"/>
      <c r="N11" s="70"/>
      <c r="O11" s="69" t="s">
        <v>159</v>
      </c>
      <c r="P11" s="70"/>
      <c r="Q11" s="69"/>
      <c r="R11" s="70"/>
      <c r="T11" s="70"/>
      <c r="U11" s="70"/>
    </row>
    <row r="12" spans="1:22" ht="22.5" customHeight="1">
      <c r="A12" s="69"/>
      <c r="B12" s="69"/>
      <c r="C12" s="69" t="s">
        <v>61</v>
      </c>
      <c r="D12" s="69"/>
      <c r="E12" s="69"/>
      <c r="F12" s="70"/>
      <c r="G12" s="69" t="s">
        <v>160</v>
      </c>
      <c r="H12" s="70"/>
      <c r="I12" s="138" t="s">
        <v>66</v>
      </c>
      <c r="J12" s="138"/>
      <c r="K12" s="138"/>
      <c r="L12" s="138"/>
      <c r="M12" s="138"/>
      <c r="N12" s="70"/>
      <c r="O12" s="69" t="s">
        <v>161</v>
      </c>
      <c r="P12" s="69"/>
      <c r="Q12" s="69" t="s">
        <v>128</v>
      </c>
      <c r="R12" s="69"/>
      <c r="S12" s="69"/>
      <c r="T12" s="70"/>
      <c r="U12" s="70"/>
    </row>
    <row r="13" spans="1:22" s="69" customFormat="1" ht="22.5" customHeight="1">
      <c r="C13" s="69" t="s">
        <v>131</v>
      </c>
      <c r="E13" s="69" t="s">
        <v>132</v>
      </c>
      <c r="G13" s="69" t="s">
        <v>162</v>
      </c>
      <c r="I13" s="74" t="s">
        <v>135</v>
      </c>
      <c r="J13" s="74"/>
      <c r="K13" s="74" t="s">
        <v>135</v>
      </c>
      <c r="L13" s="74"/>
      <c r="M13" s="74"/>
      <c r="O13" s="69" t="s">
        <v>163</v>
      </c>
      <c r="Q13" s="69" t="s">
        <v>138</v>
      </c>
      <c r="S13" s="69" t="s">
        <v>139</v>
      </c>
      <c r="U13" s="69" t="s">
        <v>164</v>
      </c>
    </row>
    <row r="14" spans="1:22" s="69" customFormat="1" ht="22.5" customHeight="1">
      <c r="C14" s="73" t="s">
        <v>143</v>
      </c>
      <c r="E14" s="73" t="s">
        <v>144</v>
      </c>
      <c r="G14" s="73" t="s">
        <v>145</v>
      </c>
      <c r="I14" s="73" t="s">
        <v>147</v>
      </c>
      <c r="K14" s="73" t="s">
        <v>148</v>
      </c>
      <c r="M14" s="73" t="s">
        <v>149</v>
      </c>
      <c r="O14" s="73" t="s">
        <v>165</v>
      </c>
      <c r="Q14" s="73" t="s">
        <v>152</v>
      </c>
      <c r="S14" s="73" t="s">
        <v>153</v>
      </c>
      <c r="U14" s="73" t="s">
        <v>157</v>
      </c>
    </row>
    <row r="15" spans="1:22" ht="22.5" customHeight="1">
      <c r="A15" s="3" t="s">
        <v>218</v>
      </c>
      <c r="C15" s="75">
        <v>22338356</v>
      </c>
      <c r="D15" s="76"/>
      <c r="E15" s="75">
        <v>10698724</v>
      </c>
      <c r="F15" s="76"/>
      <c r="G15" s="75">
        <v>-9146634</v>
      </c>
      <c r="H15" s="76"/>
      <c r="I15" s="75">
        <v>2315148</v>
      </c>
      <c r="J15" s="76"/>
      <c r="K15" s="75">
        <v>244500</v>
      </c>
      <c r="L15" s="76"/>
      <c r="M15" s="75">
        <v>126766514</v>
      </c>
      <c r="N15" s="76"/>
      <c r="O15" s="75">
        <v>-3665648</v>
      </c>
      <c r="P15" s="76"/>
      <c r="Q15" s="75">
        <v>-3804377</v>
      </c>
      <c r="R15" s="76"/>
      <c r="S15" s="75">
        <v>-659984</v>
      </c>
      <c r="T15" s="76"/>
      <c r="U15" s="75">
        <f>SUM(C15:S15)</f>
        <v>145086599</v>
      </c>
      <c r="V15" s="76"/>
    </row>
    <row r="16" spans="1:22" ht="22.5" customHeight="1">
      <c r="A16" s="4" t="s">
        <v>110</v>
      </c>
      <c r="C16" s="75">
        <v>0</v>
      </c>
      <c r="D16" s="76"/>
      <c r="E16" s="75">
        <v>0</v>
      </c>
      <c r="F16" s="76"/>
      <c r="G16" s="75">
        <v>0</v>
      </c>
      <c r="H16" s="76"/>
      <c r="I16" s="75">
        <v>0</v>
      </c>
      <c r="J16" s="76"/>
      <c r="K16" s="75">
        <v>0</v>
      </c>
      <c r="L16" s="76"/>
      <c r="M16" s="75">
        <f>PL!K100</f>
        <v>8391893</v>
      </c>
      <c r="N16" s="76"/>
      <c r="O16" s="75">
        <v>0</v>
      </c>
      <c r="P16" s="76"/>
      <c r="Q16" s="75">
        <v>0</v>
      </c>
      <c r="R16" s="76"/>
      <c r="S16" s="75">
        <v>0</v>
      </c>
      <c r="T16" s="76"/>
      <c r="U16" s="75">
        <f>SUM(C16:S16)</f>
        <v>8391893</v>
      </c>
      <c r="V16" s="76"/>
    </row>
    <row r="17" spans="1:22" ht="22.5" customHeight="1">
      <c r="A17" s="77" t="s">
        <v>104</v>
      </c>
      <c r="C17" s="78">
        <v>0</v>
      </c>
      <c r="D17" s="76"/>
      <c r="E17" s="78">
        <v>0</v>
      </c>
      <c r="F17" s="76"/>
      <c r="G17" s="78">
        <v>0</v>
      </c>
      <c r="H17" s="76"/>
      <c r="I17" s="78">
        <v>0</v>
      </c>
      <c r="J17" s="76"/>
      <c r="K17" s="78">
        <v>0</v>
      </c>
      <c r="L17" s="76"/>
      <c r="M17" s="78">
        <v>0</v>
      </c>
      <c r="N17" s="76"/>
      <c r="O17" s="78">
        <f>PL!K132</f>
        <v>-112789</v>
      </c>
      <c r="P17" s="76"/>
      <c r="Q17" s="78">
        <f>PL!K119</f>
        <v>2910630</v>
      </c>
      <c r="R17" s="76"/>
      <c r="S17" s="78">
        <f>PL!K120</f>
        <v>411954</v>
      </c>
      <c r="T17" s="76"/>
      <c r="U17" s="79">
        <f>SUM(C17:S17)</f>
        <v>3209795</v>
      </c>
      <c r="V17" s="76"/>
    </row>
    <row r="18" spans="1:22" ht="22.5" customHeight="1">
      <c r="A18" s="77" t="s">
        <v>105</v>
      </c>
      <c r="C18" s="75">
        <f>SUM(C16:C17)</f>
        <v>0</v>
      </c>
      <c r="D18" s="75"/>
      <c r="E18" s="75">
        <f>SUM(E16:E17)</f>
        <v>0</v>
      </c>
      <c r="F18" s="75"/>
      <c r="G18" s="75">
        <f>SUM(G16:G17)</f>
        <v>0</v>
      </c>
      <c r="H18" s="75"/>
      <c r="I18" s="75">
        <f>SUM(I16:I17)</f>
        <v>0</v>
      </c>
      <c r="J18" s="75"/>
      <c r="K18" s="75">
        <f>SUM(K16:K17)</f>
        <v>0</v>
      </c>
      <c r="L18" s="75"/>
      <c r="M18" s="75">
        <f>SUM(M16:M17)</f>
        <v>8391893</v>
      </c>
      <c r="N18" s="76"/>
      <c r="O18" s="75">
        <f>SUM(O16:O17)</f>
        <v>-112789</v>
      </c>
      <c r="P18" s="75"/>
      <c r="Q18" s="75">
        <f>SUM(Q16:Q17)</f>
        <v>2910630</v>
      </c>
      <c r="R18" s="75"/>
      <c r="S18" s="75">
        <f>SUM(S16:S17)</f>
        <v>411954</v>
      </c>
      <c r="T18" s="75"/>
      <c r="U18" s="75">
        <f>SUM(U16:U17)</f>
        <v>11601688</v>
      </c>
      <c r="V18" s="76"/>
    </row>
    <row r="19" spans="1:22" ht="22.5" customHeight="1">
      <c r="A19" s="77" t="s">
        <v>268</v>
      </c>
      <c r="C19" s="75">
        <v>0</v>
      </c>
      <c r="D19" s="76"/>
      <c r="E19" s="75">
        <v>0</v>
      </c>
      <c r="F19" s="76"/>
      <c r="G19" s="75">
        <v>0</v>
      </c>
      <c r="H19" s="76"/>
      <c r="I19" s="75">
        <v>0</v>
      </c>
      <c r="J19" s="76"/>
      <c r="K19" s="75">
        <v>0</v>
      </c>
      <c r="L19" s="76"/>
      <c r="M19" s="75">
        <v>-8822983</v>
      </c>
      <c r="N19" s="76"/>
      <c r="O19" s="75">
        <v>0</v>
      </c>
      <c r="P19" s="76"/>
      <c r="Q19" s="75">
        <v>0</v>
      </c>
      <c r="R19" s="76"/>
      <c r="S19" s="75">
        <v>0</v>
      </c>
      <c r="T19" s="76"/>
      <c r="U19" s="75">
        <f>SUM(C19:S19)</f>
        <v>-8822983</v>
      </c>
      <c r="V19" s="76"/>
    </row>
    <row r="20" spans="1:22" ht="22.5" customHeight="1" thickBot="1">
      <c r="A20" s="3" t="s">
        <v>291</v>
      </c>
      <c r="C20" s="80">
        <f>SUM(C15,C18:C19)</f>
        <v>22338356</v>
      </c>
      <c r="D20" s="75"/>
      <c r="E20" s="80">
        <f>SUM(E15,E18:E19)</f>
        <v>10698724</v>
      </c>
      <c r="F20" s="75"/>
      <c r="G20" s="80">
        <f>SUM(G15,G18:G19)</f>
        <v>-9146634</v>
      </c>
      <c r="H20" s="75"/>
      <c r="I20" s="80">
        <f>SUM(I15,I18:I19)</f>
        <v>2315148</v>
      </c>
      <c r="J20" s="75"/>
      <c r="K20" s="80">
        <f>SUM(K15,K18:K19)</f>
        <v>244500</v>
      </c>
      <c r="L20" s="75"/>
      <c r="M20" s="80">
        <f>SUM(M15,M18:M19)</f>
        <v>126335424</v>
      </c>
      <c r="N20" s="75"/>
      <c r="O20" s="80">
        <f>SUM(O15,O18:O19)</f>
        <v>-3778437</v>
      </c>
      <c r="P20" s="75"/>
      <c r="Q20" s="80">
        <f>SUM(Q15,Q18:Q19)</f>
        <v>-893747</v>
      </c>
      <c r="R20" s="75"/>
      <c r="S20" s="80">
        <f>SUM(S15,S18:S19)</f>
        <v>-248030</v>
      </c>
      <c r="T20" s="75"/>
      <c r="U20" s="80">
        <f>SUM(U15,U18:U19)</f>
        <v>147865304</v>
      </c>
    </row>
    <row r="21" spans="1:22" ht="22.5" customHeight="1" thickTop="1">
      <c r="A21" s="3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81" t="e">
        <f>#REF!-136011939</f>
        <v>#REF!</v>
      </c>
    </row>
    <row r="22" spans="1:22" ht="22.5" customHeight="1">
      <c r="A22" s="3" t="s">
        <v>238</v>
      </c>
      <c r="C22" s="75">
        <v>22338356</v>
      </c>
      <c r="D22" s="76"/>
      <c r="E22" s="75">
        <v>10698724</v>
      </c>
      <c r="F22" s="76"/>
      <c r="G22" s="75">
        <v>-9146634</v>
      </c>
      <c r="H22" s="76"/>
      <c r="I22" s="75">
        <v>2315148</v>
      </c>
      <c r="J22" s="76"/>
      <c r="K22" s="75">
        <v>244500</v>
      </c>
      <c r="L22" s="76"/>
      <c r="M22" s="75">
        <v>127829355</v>
      </c>
      <c r="N22" s="76"/>
      <c r="O22" s="75">
        <v>-5977826</v>
      </c>
      <c r="P22" s="76"/>
      <c r="Q22" s="75">
        <v>-3612640</v>
      </c>
      <c r="R22" s="76"/>
      <c r="S22" s="75">
        <v>-1326240</v>
      </c>
      <c r="T22" s="76"/>
      <c r="U22" s="75">
        <f>SUM(C22:S22)</f>
        <v>143362743</v>
      </c>
      <c r="V22" s="76"/>
    </row>
    <row r="23" spans="1:22" ht="22.5" customHeight="1">
      <c r="A23" s="4" t="s">
        <v>110</v>
      </c>
      <c r="C23" s="75">
        <v>0</v>
      </c>
      <c r="D23" s="76"/>
      <c r="E23" s="75">
        <v>0</v>
      </c>
      <c r="F23" s="76"/>
      <c r="G23" s="75">
        <v>0</v>
      </c>
      <c r="H23" s="76"/>
      <c r="I23" s="75">
        <v>0</v>
      </c>
      <c r="J23" s="76"/>
      <c r="K23" s="75">
        <v>0</v>
      </c>
      <c r="L23" s="76"/>
      <c r="M23" s="75">
        <f>PL!I100</f>
        <v>7969883</v>
      </c>
      <c r="N23" s="76"/>
      <c r="O23" s="75">
        <v>0</v>
      </c>
      <c r="P23" s="76"/>
      <c r="Q23" s="75">
        <v>0</v>
      </c>
      <c r="R23" s="76"/>
      <c r="S23" s="75">
        <v>0</v>
      </c>
      <c r="T23" s="76"/>
      <c r="U23" s="75">
        <f>SUM(C23:S23)</f>
        <v>7969883</v>
      </c>
      <c r="V23" s="76"/>
    </row>
    <row r="24" spans="1:22" ht="22.5" customHeight="1">
      <c r="A24" s="77" t="s">
        <v>104</v>
      </c>
      <c r="C24" s="78">
        <v>0</v>
      </c>
      <c r="D24" s="76"/>
      <c r="E24" s="78">
        <v>0</v>
      </c>
      <c r="F24" s="76"/>
      <c r="G24" s="78">
        <v>0</v>
      </c>
      <c r="H24" s="76"/>
      <c r="I24" s="78">
        <v>0</v>
      </c>
      <c r="J24" s="76"/>
      <c r="K24" s="78">
        <v>0</v>
      </c>
      <c r="L24" s="76"/>
      <c r="M24" s="78">
        <v>0</v>
      </c>
      <c r="N24" s="76"/>
      <c r="O24" s="78">
        <f>PL!I132</f>
        <v>112789</v>
      </c>
      <c r="P24" s="76"/>
      <c r="Q24" s="78">
        <f>PL!I119</f>
        <v>2282648</v>
      </c>
      <c r="R24" s="76"/>
      <c r="S24" s="78">
        <f>PL!I120</f>
        <v>-657987</v>
      </c>
      <c r="T24" s="76"/>
      <c r="U24" s="79">
        <f>SUM(C24:S24)</f>
        <v>1737450</v>
      </c>
      <c r="V24" s="76"/>
    </row>
    <row r="25" spans="1:22" ht="22.5" customHeight="1">
      <c r="A25" s="77" t="s">
        <v>105</v>
      </c>
      <c r="C25" s="75">
        <f>SUM(C23:C24)</f>
        <v>0</v>
      </c>
      <c r="D25" s="75"/>
      <c r="E25" s="75">
        <f>SUM(E23:E24)</f>
        <v>0</v>
      </c>
      <c r="F25" s="75"/>
      <c r="G25" s="75">
        <f>SUM(G23:G24)</f>
        <v>0</v>
      </c>
      <c r="H25" s="75"/>
      <c r="I25" s="75">
        <f>SUM(I23:I24)</f>
        <v>0</v>
      </c>
      <c r="J25" s="75"/>
      <c r="K25" s="75">
        <f>SUM(K23:K24)</f>
        <v>0</v>
      </c>
      <c r="L25" s="75"/>
      <c r="M25" s="75">
        <f>SUM(M23:M24)</f>
        <v>7969883</v>
      </c>
      <c r="N25" s="76"/>
      <c r="O25" s="75">
        <f>SUM(O23:O24)</f>
        <v>112789</v>
      </c>
      <c r="P25" s="75"/>
      <c r="Q25" s="75">
        <f>SUM(Q23:Q24)</f>
        <v>2282648</v>
      </c>
      <c r="R25" s="75"/>
      <c r="S25" s="75">
        <f>SUM(S23:S24)</f>
        <v>-657987</v>
      </c>
      <c r="T25" s="75"/>
      <c r="U25" s="75">
        <f>SUM(U23:U24)</f>
        <v>9707333</v>
      </c>
      <c r="V25" s="76"/>
    </row>
    <row r="26" spans="1:22" ht="22.5" customHeight="1">
      <c r="A26" s="77" t="s">
        <v>268</v>
      </c>
      <c r="C26" s="75">
        <v>0</v>
      </c>
      <c r="D26" s="76"/>
      <c r="E26" s="75">
        <v>0</v>
      </c>
      <c r="F26" s="76"/>
      <c r="G26" s="75">
        <v>0</v>
      </c>
      <c r="H26" s="76"/>
      <c r="I26" s="75">
        <v>0</v>
      </c>
      <c r="J26" s="76"/>
      <c r="K26" s="75">
        <v>0</v>
      </c>
      <c r="L26" s="76"/>
      <c r="M26" s="75">
        <v>-3350649</v>
      </c>
      <c r="N26" s="76"/>
      <c r="O26" s="75">
        <v>0</v>
      </c>
      <c r="P26" s="76"/>
      <c r="Q26" s="75">
        <v>0</v>
      </c>
      <c r="R26" s="76"/>
      <c r="S26" s="75">
        <v>0</v>
      </c>
      <c r="T26" s="76"/>
      <c r="U26" s="75">
        <f>SUM(C26:S26)</f>
        <v>-3350649</v>
      </c>
      <c r="V26" s="76"/>
    </row>
    <row r="27" spans="1:22" ht="22.5" customHeight="1" thickBot="1">
      <c r="A27" s="3" t="s">
        <v>299</v>
      </c>
      <c r="C27" s="80">
        <f>SUM(C22,C25:C26)</f>
        <v>22338356</v>
      </c>
      <c r="D27" s="75"/>
      <c r="E27" s="80">
        <f>SUM(E22,E25:E26)</f>
        <v>10698724</v>
      </c>
      <c r="F27" s="75"/>
      <c r="G27" s="80">
        <f>SUM(G22,G25:G26)</f>
        <v>-9146634</v>
      </c>
      <c r="H27" s="75"/>
      <c r="I27" s="80">
        <f>SUM(I22,I25:I26)</f>
        <v>2315148</v>
      </c>
      <c r="J27" s="75"/>
      <c r="K27" s="80">
        <f>SUM(K22,K25:K26)</f>
        <v>244500</v>
      </c>
      <c r="L27" s="75"/>
      <c r="M27" s="80">
        <f>SUM(M22,M25:M26)</f>
        <v>132448589</v>
      </c>
      <c r="N27" s="75"/>
      <c r="O27" s="80">
        <f>SUM(O22,O25:O26)</f>
        <v>-5865037</v>
      </c>
      <c r="P27" s="75"/>
      <c r="Q27" s="80">
        <f>SUM(Q22,Q25:Q26)</f>
        <v>-1329992</v>
      </c>
      <c r="R27" s="75"/>
      <c r="S27" s="80">
        <f>SUM(S22,S25:S26)</f>
        <v>-1984227</v>
      </c>
      <c r="T27" s="75"/>
      <c r="U27" s="80">
        <f>SUM(U22,U25:U26)</f>
        <v>149719427</v>
      </c>
    </row>
    <row r="28" spans="1:22" s="83" customFormat="1" ht="22.5" customHeight="1" thickTop="1">
      <c r="A28" s="82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>
        <f>U27-[1]BS!I108</f>
        <v>1854123</v>
      </c>
    </row>
    <row r="29" spans="1:22" ht="22.5" customHeight="1">
      <c r="A29" s="4" t="s">
        <v>38</v>
      </c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</row>
    <row r="43" spans="4:12" ht="22.5" customHeight="1">
      <c r="D43" s="83"/>
      <c r="E43" s="83"/>
      <c r="F43" s="83"/>
      <c r="G43" s="83"/>
      <c r="H43" s="83"/>
      <c r="I43" s="83"/>
      <c r="J43" s="83"/>
      <c r="K43" s="83"/>
      <c r="L43" s="83"/>
    </row>
  </sheetData>
  <mergeCells count="3">
    <mergeCell ref="C6:U6"/>
    <mergeCell ref="I12:M12"/>
    <mergeCell ref="O8:S8"/>
  </mergeCells>
  <printOptions horizontalCentered="1"/>
  <pageMargins left="0.78740157480314998" right="0.196850393700787" top="0.62992125984252001" bottom="0.196850393700787" header="0.196850393700787" footer="0.196850393700787"/>
  <pageSetup paperSize="9" scale="72" firstPageNumber="11" orientation="landscape" useFirstPageNumber="1" r:id="rId1"/>
  <headerFooter>
    <oddFooter xml:space="preserve">&amp;R&amp;"Angsana New,Regular"&amp;18&amp;P     </oddFooter>
    <evenHeader>&amp;R&amp;"Arial,Italic"&amp;12For internal use only</even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3BB28-4DF2-47AD-8C63-0115B33CD309}">
  <dimension ref="A1:M166"/>
  <sheetViews>
    <sheetView showGridLines="0" tabSelected="1" view="pageBreakPreview" topLeftCell="A32" zoomScale="80" zoomScaleNormal="70" zoomScaleSheetLayoutView="80" workbookViewId="0">
      <selection activeCell="A44" sqref="A44"/>
    </sheetView>
  </sheetViews>
  <sheetFormatPr defaultColWidth="10.5703125" defaultRowHeight="23.25"/>
  <cols>
    <col min="1" max="1" width="50.7109375" style="1" customWidth="1"/>
    <col min="2" max="2" width="5.7109375" style="13" customWidth="1"/>
    <col min="3" max="3" width="8.7109375" style="54" customWidth="1"/>
    <col min="4" max="4" width="1.7109375" style="13" customWidth="1"/>
    <col min="5" max="5" width="12.7109375" style="13" customWidth="1"/>
    <col min="6" max="6" width="1.7109375" style="13" customWidth="1"/>
    <col min="7" max="7" width="12.7109375" style="13" customWidth="1"/>
    <col min="8" max="8" width="1.7109375" style="13" customWidth="1"/>
    <col min="9" max="9" width="12.7109375" style="13" customWidth="1"/>
    <col min="10" max="10" width="1.7109375" style="13" customWidth="1"/>
    <col min="11" max="11" width="12.7109375" style="13" customWidth="1"/>
    <col min="12" max="12" width="1.7109375" style="13" customWidth="1"/>
    <col min="13" max="13" width="10.7109375" style="13" customWidth="1"/>
    <col min="14" max="16384" width="10.5703125" style="13"/>
  </cols>
  <sheetData>
    <row r="1" spans="1:13" s="9" customFormat="1" ht="23.1" customHeight="1">
      <c r="A1" s="5"/>
      <c r="B1" s="51"/>
      <c r="C1" s="24"/>
      <c r="D1" s="51"/>
      <c r="E1" s="51"/>
      <c r="F1" s="51"/>
      <c r="G1" s="51"/>
      <c r="H1" s="51"/>
      <c r="I1" s="51"/>
      <c r="J1" s="51"/>
      <c r="K1" s="52" t="s">
        <v>76</v>
      </c>
    </row>
    <row r="2" spans="1:13" s="9" customFormat="1" ht="23.1" customHeight="1">
      <c r="A2" s="5" t="s">
        <v>0</v>
      </c>
      <c r="B2" s="51"/>
      <c r="C2" s="24"/>
      <c r="D2" s="51"/>
      <c r="E2" s="51"/>
      <c r="F2" s="51"/>
      <c r="G2" s="51"/>
      <c r="H2" s="51"/>
      <c r="I2" s="51"/>
      <c r="J2" s="51"/>
      <c r="K2" s="51"/>
    </row>
    <row r="3" spans="1:13" s="9" customFormat="1" ht="23.1" customHeight="1">
      <c r="A3" s="36" t="s">
        <v>166</v>
      </c>
      <c r="B3" s="53"/>
      <c r="C3" s="24"/>
      <c r="D3" s="51"/>
      <c r="E3" s="51"/>
      <c r="F3" s="51"/>
      <c r="G3" s="51"/>
      <c r="H3" s="51"/>
      <c r="I3" s="51"/>
      <c r="J3" s="51"/>
      <c r="K3" s="51"/>
    </row>
    <row r="4" spans="1:13" s="9" customFormat="1" ht="23.1" customHeight="1">
      <c r="A4" s="5" t="s">
        <v>298</v>
      </c>
      <c r="B4" s="53"/>
      <c r="C4" s="24"/>
      <c r="D4" s="51"/>
      <c r="F4" s="51"/>
      <c r="H4" s="51"/>
      <c r="I4" s="51"/>
      <c r="J4" s="51"/>
      <c r="K4" s="51"/>
    </row>
    <row r="5" spans="1:13" s="9" customFormat="1" ht="23.1" customHeight="1">
      <c r="B5" s="53"/>
      <c r="C5" s="24"/>
      <c r="D5" s="51"/>
      <c r="F5" s="51"/>
      <c r="H5" s="51"/>
      <c r="I5" s="53"/>
      <c r="J5" s="51"/>
      <c r="K5" s="12" t="s">
        <v>1</v>
      </c>
    </row>
    <row r="6" spans="1:13" ht="23.1" customHeight="1">
      <c r="E6" s="14"/>
      <c r="F6" s="14" t="s">
        <v>2</v>
      </c>
      <c r="G6" s="14"/>
      <c r="H6" s="15"/>
      <c r="I6" s="14"/>
      <c r="J6" s="14" t="s">
        <v>3</v>
      </c>
      <c r="K6" s="14"/>
    </row>
    <row r="7" spans="1:13" ht="23.1" customHeight="1">
      <c r="C7" s="16" t="s">
        <v>4</v>
      </c>
      <c r="D7" s="17"/>
      <c r="E7" s="55">
        <v>2568</v>
      </c>
      <c r="F7" s="19"/>
      <c r="G7" s="55">
        <v>2567</v>
      </c>
      <c r="H7" s="56"/>
      <c r="I7" s="55">
        <v>2568</v>
      </c>
      <c r="J7" s="19"/>
      <c r="K7" s="55">
        <v>2567</v>
      </c>
    </row>
    <row r="8" spans="1:13" ht="23.1" customHeight="1">
      <c r="A8" s="11" t="s">
        <v>167</v>
      </c>
      <c r="B8" s="15"/>
      <c r="C8" s="24"/>
      <c r="E8" s="25"/>
      <c r="F8" s="25"/>
      <c r="G8" s="25"/>
      <c r="H8" s="37"/>
      <c r="I8" s="25"/>
      <c r="J8" s="25"/>
      <c r="K8" s="25"/>
    </row>
    <row r="9" spans="1:13" ht="23.1" customHeight="1">
      <c r="A9" s="1" t="s">
        <v>109</v>
      </c>
      <c r="C9" s="24"/>
      <c r="E9" s="9">
        <f>PL!E95</f>
        <v>13823087</v>
      </c>
      <c r="F9" s="25"/>
      <c r="G9" s="9">
        <f>PL!G95</f>
        <v>8794253</v>
      </c>
      <c r="H9" s="25"/>
      <c r="I9" s="9">
        <f>PL!I95</f>
        <v>7936695</v>
      </c>
      <c r="J9" s="25"/>
      <c r="K9" s="9">
        <f>PL!K95</f>
        <v>8996420</v>
      </c>
      <c r="L9" s="25"/>
      <c r="M9" s="25"/>
    </row>
    <row r="10" spans="1:13" ht="23.1" customHeight="1">
      <c r="A10" s="1" t="s">
        <v>168</v>
      </c>
      <c r="C10" s="24"/>
      <c r="E10" s="25"/>
      <c r="F10" s="25"/>
      <c r="G10" s="25"/>
      <c r="H10" s="25"/>
      <c r="I10" s="25"/>
      <c r="J10" s="25"/>
      <c r="K10" s="25"/>
    </row>
    <row r="11" spans="1:13" ht="23.1" customHeight="1">
      <c r="A11" s="1" t="s">
        <v>169</v>
      </c>
      <c r="C11" s="24"/>
      <c r="E11" s="25"/>
      <c r="F11" s="25"/>
      <c r="G11" s="25"/>
      <c r="H11" s="25"/>
      <c r="I11" s="25"/>
      <c r="J11" s="25"/>
      <c r="K11" s="25"/>
    </row>
    <row r="12" spans="1:13" ht="23.1" customHeight="1">
      <c r="A12" s="2" t="s">
        <v>170</v>
      </c>
      <c r="C12" s="24"/>
      <c r="E12" s="25">
        <v>5956802</v>
      </c>
      <c r="F12" s="25"/>
      <c r="G12" s="25">
        <v>6079695</v>
      </c>
      <c r="H12" s="25"/>
      <c r="I12" s="25">
        <v>3985027</v>
      </c>
      <c r="J12" s="25"/>
      <c r="K12" s="25">
        <v>4083273</v>
      </c>
      <c r="L12" s="25"/>
      <c r="M12" s="25"/>
    </row>
    <row r="13" spans="1:13" ht="23.1" customHeight="1">
      <c r="A13" s="2" t="s">
        <v>308</v>
      </c>
      <c r="C13" s="24"/>
      <c r="E13" s="25">
        <v>18586</v>
      </c>
      <c r="F13" s="25"/>
      <c r="G13" s="25">
        <v>31732</v>
      </c>
      <c r="H13" s="25"/>
      <c r="I13" s="25">
        <v>0</v>
      </c>
      <c r="J13" s="25"/>
      <c r="K13" s="25">
        <v>0</v>
      </c>
      <c r="L13" s="25"/>
      <c r="M13" s="25"/>
    </row>
    <row r="14" spans="1:13" ht="23.1" customHeight="1">
      <c r="A14" s="2" t="s">
        <v>314</v>
      </c>
      <c r="C14" s="24"/>
      <c r="E14" s="25">
        <v>28261</v>
      </c>
      <c r="F14" s="25"/>
      <c r="G14" s="25">
        <v>2478527</v>
      </c>
      <c r="H14" s="25"/>
      <c r="I14" s="25">
        <v>399</v>
      </c>
      <c r="J14" s="25"/>
      <c r="K14" s="25">
        <v>2500674</v>
      </c>
      <c r="L14" s="25"/>
      <c r="M14" s="25"/>
    </row>
    <row r="15" spans="1:13" ht="23.1" customHeight="1">
      <c r="A15" s="1" t="s">
        <v>171</v>
      </c>
      <c r="B15" s="9"/>
      <c r="C15" s="24"/>
      <c r="E15" s="25">
        <v>2786888</v>
      </c>
      <c r="F15" s="25"/>
      <c r="G15" s="25">
        <v>3066157</v>
      </c>
      <c r="H15" s="25"/>
      <c r="I15" s="25">
        <v>2785730</v>
      </c>
      <c r="J15" s="25"/>
      <c r="K15" s="25">
        <v>3017415</v>
      </c>
      <c r="L15" s="25"/>
      <c r="M15" s="25"/>
    </row>
    <row r="16" spans="1:13" ht="23.1" customHeight="1">
      <c r="A16" s="1" t="s">
        <v>292</v>
      </c>
      <c r="C16" s="24"/>
      <c r="E16" s="25">
        <v>164049</v>
      </c>
      <c r="F16" s="25"/>
      <c r="G16" s="25">
        <v>-301529</v>
      </c>
      <c r="H16" s="25"/>
      <c r="I16" s="25">
        <v>202899</v>
      </c>
      <c r="J16" s="25"/>
      <c r="K16" s="25">
        <v>-368984</v>
      </c>
      <c r="L16" s="25"/>
      <c r="M16" s="25"/>
    </row>
    <row r="17" spans="1:13" ht="23.1" customHeight="1">
      <c r="A17" s="1" t="s">
        <v>315</v>
      </c>
      <c r="C17" s="24">
        <v>5</v>
      </c>
      <c r="E17" s="25">
        <v>-6469913</v>
      </c>
      <c r="F17" s="25"/>
      <c r="G17" s="25">
        <v>194333</v>
      </c>
      <c r="H17" s="25"/>
      <c r="I17" s="25">
        <v>0</v>
      </c>
      <c r="J17" s="25"/>
      <c r="K17" s="25">
        <v>0</v>
      </c>
      <c r="L17" s="25"/>
      <c r="M17" s="25"/>
    </row>
    <row r="18" spans="1:13" ht="23.1" customHeight="1">
      <c r="A18" s="1" t="s">
        <v>172</v>
      </c>
      <c r="C18" s="24"/>
      <c r="E18" s="25">
        <v>-282475</v>
      </c>
      <c r="F18" s="25"/>
      <c r="G18" s="25">
        <v>-268087</v>
      </c>
      <c r="H18" s="25"/>
      <c r="I18" s="25">
        <v>-8201536</v>
      </c>
      <c r="J18" s="25"/>
      <c r="K18" s="25">
        <v>-6106368</v>
      </c>
      <c r="L18" s="25"/>
      <c r="M18" s="25"/>
    </row>
    <row r="19" spans="1:13" ht="23.1" customHeight="1">
      <c r="A19" s="2" t="s">
        <v>173</v>
      </c>
      <c r="C19" s="24"/>
      <c r="E19" s="37">
        <v>-36</v>
      </c>
      <c r="F19" s="25"/>
      <c r="G19" s="37">
        <v>-1693</v>
      </c>
      <c r="H19" s="25"/>
      <c r="I19" s="37">
        <v>-36</v>
      </c>
      <c r="J19" s="25"/>
      <c r="K19" s="25">
        <v>0</v>
      </c>
      <c r="L19" s="25"/>
      <c r="M19" s="25"/>
    </row>
    <row r="20" spans="1:13" ht="23.1" customHeight="1">
      <c r="A20" s="2" t="s">
        <v>304</v>
      </c>
      <c r="C20" s="24"/>
      <c r="E20" s="37">
        <v>51</v>
      </c>
      <c r="F20" s="25"/>
      <c r="G20" s="37">
        <v>0</v>
      </c>
      <c r="H20" s="25"/>
      <c r="I20" s="37">
        <v>51</v>
      </c>
      <c r="J20" s="25"/>
      <c r="K20" s="25">
        <v>0</v>
      </c>
      <c r="L20" s="25"/>
      <c r="M20" s="25"/>
    </row>
    <row r="21" spans="1:13" ht="23.1" customHeight="1">
      <c r="A21" s="2" t="s">
        <v>228</v>
      </c>
      <c r="C21" s="24">
        <v>8</v>
      </c>
      <c r="E21" s="37">
        <v>-4067348</v>
      </c>
      <c r="F21" s="25"/>
      <c r="G21" s="37">
        <v>-1147815</v>
      </c>
      <c r="H21" s="25"/>
      <c r="I21" s="25">
        <v>-536371</v>
      </c>
      <c r="J21" s="25"/>
      <c r="K21" s="25">
        <v>0</v>
      </c>
      <c r="L21" s="25"/>
      <c r="M21" s="25"/>
    </row>
    <row r="22" spans="1:13" ht="23.1" customHeight="1">
      <c r="A22" s="1" t="s">
        <v>309</v>
      </c>
      <c r="C22" s="24"/>
      <c r="E22" s="25">
        <v>-592</v>
      </c>
      <c r="F22" s="25"/>
      <c r="G22" s="25">
        <v>-535</v>
      </c>
      <c r="H22" s="25"/>
      <c r="I22" s="25">
        <v>-431</v>
      </c>
      <c r="J22" s="25"/>
      <c r="K22" s="25">
        <v>-445</v>
      </c>
      <c r="L22" s="25"/>
      <c r="M22" s="25"/>
    </row>
    <row r="23" spans="1:13" ht="23.1" customHeight="1">
      <c r="A23" s="1" t="s">
        <v>174</v>
      </c>
      <c r="C23" s="24"/>
      <c r="E23" s="25">
        <v>51108</v>
      </c>
      <c r="F23" s="25"/>
      <c r="G23" s="25">
        <v>28</v>
      </c>
      <c r="H23" s="25"/>
      <c r="I23" s="25">
        <v>51105</v>
      </c>
      <c r="J23" s="25"/>
      <c r="K23" s="25">
        <v>0</v>
      </c>
      <c r="L23" s="25"/>
      <c r="M23" s="25"/>
    </row>
    <row r="24" spans="1:13" ht="23.1" customHeight="1">
      <c r="A24" s="1" t="s">
        <v>293</v>
      </c>
      <c r="C24" s="24"/>
      <c r="E24" s="25">
        <v>47959</v>
      </c>
      <c r="F24" s="25"/>
      <c r="G24" s="25">
        <v>-47805</v>
      </c>
      <c r="H24" s="25"/>
      <c r="I24" s="13">
        <v>47959</v>
      </c>
      <c r="J24" s="25"/>
      <c r="K24" s="25">
        <v>-47805</v>
      </c>
      <c r="L24" s="25"/>
      <c r="M24" s="25"/>
    </row>
    <row r="25" spans="1:13" ht="23.1" customHeight="1">
      <c r="A25" s="1" t="s">
        <v>175</v>
      </c>
      <c r="B25" s="9"/>
      <c r="C25" s="24"/>
      <c r="E25" s="25">
        <v>336495</v>
      </c>
      <c r="F25" s="25"/>
      <c r="G25" s="25">
        <v>220717</v>
      </c>
      <c r="H25" s="25"/>
      <c r="I25" s="25">
        <v>336495</v>
      </c>
      <c r="J25" s="25"/>
      <c r="K25" s="25">
        <v>220717</v>
      </c>
      <c r="L25" s="25"/>
      <c r="M25" s="25"/>
    </row>
    <row r="26" spans="1:13" ht="23.1" customHeight="1">
      <c r="A26" s="1" t="s">
        <v>221</v>
      </c>
      <c r="B26" s="9"/>
      <c r="C26" s="24"/>
      <c r="E26" s="25">
        <v>5562</v>
      </c>
      <c r="F26" s="25"/>
      <c r="G26" s="25">
        <v>56719</v>
      </c>
      <c r="H26" s="25"/>
      <c r="I26" s="25">
        <v>9291</v>
      </c>
      <c r="J26" s="25"/>
      <c r="K26" s="25">
        <v>12909</v>
      </c>
      <c r="L26" s="25"/>
      <c r="M26" s="25"/>
    </row>
    <row r="27" spans="1:13" ht="23.1" customHeight="1">
      <c r="A27" s="1" t="s">
        <v>310</v>
      </c>
      <c r="B27" s="9"/>
      <c r="C27" s="24"/>
      <c r="F27" s="25"/>
      <c r="H27" s="25"/>
      <c r="I27" s="25"/>
      <c r="J27" s="25"/>
      <c r="K27" s="25"/>
    </row>
    <row r="28" spans="1:13" ht="23.1" customHeight="1">
      <c r="A28" s="1" t="s">
        <v>294</v>
      </c>
      <c r="B28" s="9"/>
      <c r="C28" s="24"/>
      <c r="E28" s="25">
        <v>-105997</v>
      </c>
      <c r="F28" s="25"/>
      <c r="G28" s="25">
        <v>214275</v>
      </c>
      <c r="H28" s="25"/>
      <c r="I28" s="25">
        <v>-108302</v>
      </c>
      <c r="J28" s="25"/>
      <c r="K28" s="25">
        <v>193665</v>
      </c>
    </row>
    <row r="29" spans="1:13" ht="23.1" customHeight="1">
      <c r="A29" s="1" t="s">
        <v>303</v>
      </c>
      <c r="B29" s="9"/>
      <c r="C29" s="24"/>
      <c r="E29" s="25">
        <v>1087900</v>
      </c>
      <c r="F29" s="25"/>
      <c r="G29" s="25">
        <v>0</v>
      </c>
      <c r="H29" s="25"/>
      <c r="I29" s="25">
        <v>1087900</v>
      </c>
      <c r="J29" s="25"/>
      <c r="K29" s="25">
        <v>0</v>
      </c>
    </row>
    <row r="30" spans="1:13" ht="23.1" customHeight="1">
      <c r="A30" s="1" t="s">
        <v>176</v>
      </c>
      <c r="B30" s="9"/>
      <c r="C30" s="24"/>
      <c r="E30" s="44">
        <v>-21821</v>
      </c>
      <c r="F30" s="25"/>
      <c r="G30" s="44">
        <v>-26545</v>
      </c>
      <c r="H30" s="25"/>
      <c r="I30" s="57">
        <v>-635110</v>
      </c>
      <c r="J30" s="25"/>
      <c r="K30" s="57">
        <v>-671304</v>
      </c>
    </row>
    <row r="31" spans="1:13" ht="23.1" customHeight="1">
      <c r="A31" s="1" t="s">
        <v>177</v>
      </c>
      <c r="C31" s="24"/>
      <c r="E31" s="25"/>
      <c r="F31" s="25"/>
      <c r="G31" s="25"/>
      <c r="H31" s="25"/>
      <c r="I31" s="25"/>
      <c r="J31" s="25"/>
      <c r="K31" s="25"/>
    </row>
    <row r="32" spans="1:13" ht="23.1" customHeight="1">
      <c r="A32" s="1" t="s">
        <v>178</v>
      </c>
      <c r="C32" s="24"/>
      <c r="E32" s="25">
        <f>SUM(E9:E31)</f>
        <v>13358566</v>
      </c>
      <c r="F32" s="25"/>
      <c r="G32" s="25">
        <f>SUM(G9:G31)</f>
        <v>19342427</v>
      </c>
      <c r="H32" s="25"/>
      <c r="I32" s="25">
        <f>SUM(I9:I31)</f>
        <v>6961765</v>
      </c>
      <c r="J32" s="25"/>
      <c r="K32" s="25">
        <f>SUM(K9:K31)</f>
        <v>11830167</v>
      </c>
      <c r="L32" s="25"/>
      <c r="M32" s="25"/>
    </row>
    <row r="33" spans="1:13" ht="23.1" customHeight="1">
      <c r="A33" s="1" t="s">
        <v>179</v>
      </c>
      <c r="C33" s="24"/>
      <c r="E33" s="25"/>
      <c r="F33" s="25"/>
      <c r="G33" s="25"/>
      <c r="H33" s="25"/>
      <c r="I33" s="25"/>
      <c r="J33" s="25"/>
      <c r="K33" s="25"/>
    </row>
    <row r="34" spans="1:13" ht="23.1" customHeight="1">
      <c r="A34" s="1" t="s">
        <v>180</v>
      </c>
      <c r="C34" s="24"/>
      <c r="E34" s="25">
        <v>1625024</v>
      </c>
      <c r="F34" s="25"/>
      <c r="G34" s="25">
        <v>3297443</v>
      </c>
      <c r="H34" s="25"/>
      <c r="I34" s="25">
        <v>2057618</v>
      </c>
      <c r="J34" s="25"/>
      <c r="K34" s="25">
        <v>4140834</v>
      </c>
      <c r="L34" s="25"/>
      <c r="M34" s="25"/>
    </row>
    <row r="35" spans="1:13" ht="23.1" customHeight="1">
      <c r="A35" s="1" t="s">
        <v>320</v>
      </c>
      <c r="C35" s="24"/>
      <c r="E35" s="25">
        <v>784548</v>
      </c>
      <c r="F35" s="25"/>
      <c r="G35" s="25">
        <v>433433</v>
      </c>
      <c r="H35" s="25"/>
      <c r="I35" s="25">
        <v>637659</v>
      </c>
      <c r="J35" s="25"/>
      <c r="K35" s="25">
        <v>87779</v>
      </c>
      <c r="L35" s="25"/>
      <c r="M35" s="25"/>
    </row>
    <row r="36" spans="1:13" ht="23.1" customHeight="1">
      <c r="A36" s="1" t="s">
        <v>181</v>
      </c>
      <c r="C36" s="24"/>
      <c r="E36" s="25">
        <v>134623</v>
      </c>
      <c r="F36" s="25"/>
      <c r="G36" s="25">
        <v>-22091</v>
      </c>
      <c r="H36" s="25"/>
      <c r="I36" s="25">
        <v>134623</v>
      </c>
      <c r="J36" s="25"/>
      <c r="K36" s="25">
        <v>-22091</v>
      </c>
      <c r="L36" s="25"/>
      <c r="M36" s="25"/>
    </row>
    <row r="37" spans="1:13" ht="23.1" customHeight="1">
      <c r="A37" s="1" t="s">
        <v>182</v>
      </c>
      <c r="C37" s="24"/>
      <c r="E37" s="25">
        <v>2874280</v>
      </c>
      <c r="F37" s="25"/>
      <c r="G37" s="25">
        <v>3966065</v>
      </c>
      <c r="H37" s="25"/>
      <c r="I37" s="25">
        <v>3234030</v>
      </c>
      <c r="J37" s="25"/>
      <c r="K37" s="25">
        <v>4106317</v>
      </c>
      <c r="L37" s="25"/>
      <c r="M37" s="25"/>
    </row>
    <row r="38" spans="1:13" ht="23.1" customHeight="1">
      <c r="A38" s="1" t="s">
        <v>183</v>
      </c>
      <c r="C38" s="24"/>
      <c r="E38" s="25">
        <v>126714</v>
      </c>
      <c r="F38" s="25"/>
      <c r="G38" s="25">
        <v>492240</v>
      </c>
      <c r="H38" s="25"/>
      <c r="I38" s="25">
        <v>-691</v>
      </c>
      <c r="J38" s="25"/>
      <c r="K38" s="25">
        <v>551426</v>
      </c>
      <c r="L38" s="25"/>
      <c r="M38" s="25"/>
    </row>
    <row r="39" spans="1:13" ht="23.1" customHeight="1">
      <c r="A39" s="2" t="s">
        <v>184</v>
      </c>
      <c r="C39" s="24"/>
      <c r="E39" s="25">
        <v>-711239</v>
      </c>
      <c r="F39" s="25"/>
      <c r="G39" s="25">
        <v>-41135</v>
      </c>
      <c r="H39" s="25"/>
      <c r="I39" s="25">
        <v>-709991</v>
      </c>
      <c r="J39" s="25"/>
      <c r="K39" s="25">
        <v>-48495</v>
      </c>
      <c r="L39" s="25"/>
      <c r="M39" s="25"/>
    </row>
    <row r="40" spans="1:13" ht="23.1" customHeight="1">
      <c r="A40" s="1" t="s">
        <v>185</v>
      </c>
      <c r="C40" s="24"/>
      <c r="E40" s="25"/>
      <c r="F40" s="25"/>
      <c r="G40" s="25"/>
      <c r="H40" s="25"/>
      <c r="I40" s="25"/>
      <c r="J40" s="25"/>
      <c r="K40" s="25"/>
    </row>
    <row r="41" spans="1:13" ht="23.1" customHeight="1">
      <c r="A41" s="2" t="s">
        <v>186</v>
      </c>
      <c r="B41" s="9"/>
      <c r="C41" s="24"/>
      <c r="E41" s="25">
        <v>11307559</v>
      </c>
      <c r="F41" s="25"/>
      <c r="G41" s="25">
        <v>-3098490</v>
      </c>
      <c r="H41" s="25"/>
      <c r="I41" s="25">
        <v>10096728</v>
      </c>
      <c r="J41" s="25"/>
      <c r="K41" s="25">
        <v>-4304974</v>
      </c>
      <c r="L41" s="25"/>
      <c r="M41" s="25"/>
    </row>
    <row r="42" spans="1:13" ht="23.1" customHeight="1">
      <c r="A42" s="2" t="s">
        <v>321</v>
      </c>
      <c r="B42" s="9"/>
      <c r="C42" s="24"/>
      <c r="E42" s="25">
        <v>-835787</v>
      </c>
      <c r="F42" s="25"/>
      <c r="G42" s="25">
        <v>-420463</v>
      </c>
      <c r="H42" s="25"/>
      <c r="I42" s="25">
        <v>-478186</v>
      </c>
      <c r="J42" s="25"/>
      <c r="K42" s="25">
        <v>580417</v>
      </c>
      <c r="L42" s="25"/>
      <c r="M42" s="25"/>
    </row>
    <row r="43" spans="1:13" ht="23.1" customHeight="1">
      <c r="A43" s="1" t="s">
        <v>187</v>
      </c>
      <c r="C43" s="24"/>
      <c r="E43" s="25">
        <v>-1080380</v>
      </c>
      <c r="F43" s="25"/>
      <c r="G43" s="25">
        <v>-363414</v>
      </c>
      <c r="H43" s="25"/>
      <c r="I43" s="25">
        <v>-1080143</v>
      </c>
      <c r="J43" s="25"/>
      <c r="K43" s="25">
        <v>-363118</v>
      </c>
      <c r="L43" s="25"/>
      <c r="M43" s="25"/>
    </row>
    <row r="44" spans="1:13" ht="23.1" customHeight="1">
      <c r="A44" s="2" t="s">
        <v>188</v>
      </c>
      <c r="B44" s="9"/>
      <c r="C44" s="24"/>
      <c r="E44" s="44">
        <v>-53486</v>
      </c>
      <c r="F44" s="25"/>
      <c r="G44" s="44">
        <v>137144</v>
      </c>
      <c r="H44" s="25"/>
      <c r="I44" s="44">
        <v>-29805</v>
      </c>
      <c r="J44" s="25"/>
      <c r="K44" s="44">
        <v>136553</v>
      </c>
    </row>
    <row r="45" spans="1:13" ht="23.1" customHeight="1">
      <c r="A45" s="2" t="s">
        <v>285</v>
      </c>
      <c r="B45" s="9"/>
      <c r="C45" s="24"/>
      <c r="E45" s="25">
        <f>SUM(E32:E44)</f>
        <v>27530422</v>
      </c>
      <c r="F45" s="25"/>
      <c r="G45" s="25">
        <f>SUM(G32:G44)</f>
        <v>23723159</v>
      </c>
      <c r="H45" s="25"/>
      <c r="I45" s="25">
        <f>SUM(I32:I44)</f>
        <v>20823607</v>
      </c>
      <c r="J45" s="25"/>
      <c r="K45" s="25">
        <f>SUM(K32:K44)</f>
        <v>16694815</v>
      </c>
      <c r="L45" s="25"/>
      <c r="M45" s="25"/>
    </row>
    <row r="46" spans="1:13" ht="23.1" customHeight="1">
      <c r="A46" s="2" t="s">
        <v>189</v>
      </c>
      <c r="C46" s="24"/>
      <c r="E46" s="44">
        <v>-4815696</v>
      </c>
      <c r="F46" s="25"/>
      <c r="G46" s="44">
        <v>-4319248</v>
      </c>
      <c r="H46" s="25"/>
      <c r="I46" s="44">
        <v>-3520077</v>
      </c>
      <c r="J46" s="25"/>
      <c r="K46" s="44">
        <v>-3395669</v>
      </c>
      <c r="L46" s="25"/>
      <c r="M46" s="25"/>
    </row>
    <row r="47" spans="1:13" ht="23.1" customHeight="1">
      <c r="A47" s="36" t="s">
        <v>286</v>
      </c>
      <c r="B47" s="30"/>
      <c r="C47" s="24"/>
      <c r="E47" s="44">
        <f>SUM(E45:E46)</f>
        <v>22714726</v>
      </c>
      <c r="F47" s="25"/>
      <c r="G47" s="44">
        <f>SUM(G45:G46)</f>
        <v>19403911</v>
      </c>
      <c r="H47" s="25"/>
      <c r="I47" s="44">
        <f>SUM(I45:I46)</f>
        <v>17303530</v>
      </c>
      <c r="J47" s="25"/>
      <c r="K47" s="44">
        <f>SUM(K45:K46)</f>
        <v>13299146</v>
      </c>
      <c r="L47" s="25"/>
      <c r="M47" s="25"/>
    </row>
    <row r="48" spans="1:13" ht="11.25" customHeight="1">
      <c r="A48" s="36"/>
      <c r="B48" s="30"/>
      <c r="C48" s="24"/>
      <c r="E48" s="25"/>
      <c r="F48" s="25"/>
      <c r="G48" s="25"/>
      <c r="H48" s="25"/>
      <c r="I48" s="25"/>
      <c r="J48" s="25"/>
      <c r="K48" s="25"/>
      <c r="L48" s="25"/>
      <c r="M48" s="25"/>
    </row>
    <row r="49" spans="1:13" ht="23.1" customHeight="1">
      <c r="A49" s="29" t="s">
        <v>38</v>
      </c>
      <c r="B49" s="30"/>
      <c r="C49" s="24"/>
      <c r="F49" s="45"/>
    </row>
    <row r="50" spans="1:13" s="9" customFormat="1" ht="23.1" customHeight="1">
      <c r="A50" s="5"/>
      <c r="B50" s="53"/>
      <c r="C50" s="24"/>
      <c r="D50" s="51"/>
      <c r="E50" s="51"/>
      <c r="F50" s="51"/>
      <c r="G50" s="51"/>
      <c r="H50" s="51"/>
      <c r="I50" s="51"/>
      <c r="J50" s="51"/>
      <c r="K50" s="52" t="s">
        <v>76</v>
      </c>
    </row>
    <row r="51" spans="1:13" s="9" customFormat="1" ht="23.1" customHeight="1">
      <c r="A51" s="5" t="s">
        <v>0</v>
      </c>
      <c r="B51" s="53"/>
      <c r="C51" s="24"/>
      <c r="D51" s="51"/>
      <c r="E51" s="51"/>
      <c r="F51" s="51"/>
      <c r="G51" s="51"/>
      <c r="H51" s="51"/>
      <c r="I51" s="51"/>
      <c r="J51" s="51"/>
      <c r="K51" s="51"/>
    </row>
    <row r="52" spans="1:13" s="9" customFormat="1" ht="23.1" customHeight="1">
      <c r="A52" s="36" t="s">
        <v>190</v>
      </c>
      <c r="B52" s="51"/>
      <c r="C52" s="24"/>
      <c r="D52" s="51"/>
      <c r="E52" s="51"/>
      <c r="F52" s="51"/>
      <c r="G52" s="51"/>
      <c r="H52" s="51"/>
      <c r="I52" s="51"/>
      <c r="J52" s="51"/>
      <c r="K52" s="51"/>
    </row>
    <row r="53" spans="1:13" s="9" customFormat="1" ht="23.1" customHeight="1">
      <c r="A53" s="5" t="s">
        <v>298</v>
      </c>
      <c r="B53" s="53"/>
      <c r="C53" s="24"/>
      <c r="D53" s="51"/>
      <c r="E53" s="51"/>
      <c r="F53" s="51"/>
      <c r="G53" s="51"/>
      <c r="H53" s="51"/>
      <c r="I53" s="51"/>
      <c r="J53" s="51"/>
      <c r="K53" s="51"/>
    </row>
    <row r="54" spans="1:13" s="9" customFormat="1" ht="23.1" customHeight="1">
      <c r="B54" s="53"/>
      <c r="C54" s="24"/>
      <c r="D54" s="51"/>
      <c r="E54" s="51"/>
      <c r="F54" s="51"/>
      <c r="G54" s="51"/>
      <c r="H54" s="51"/>
      <c r="I54" s="53"/>
      <c r="J54" s="51"/>
      <c r="K54" s="12" t="s">
        <v>1</v>
      </c>
    </row>
    <row r="55" spans="1:13" ht="23.1" customHeight="1">
      <c r="E55" s="14"/>
      <c r="F55" s="14" t="s">
        <v>2</v>
      </c>
      <c r="G55" s="14"/>
      <c r="H55" s="15"/>
      <c r="I55" s="14"/>
      <c r="J55" s="14" t="s">
        <v>3</v>
      </c>
      <c r="K55" s="14"/>
    </row>
    <row r="56" spans="1:13" ht="23.1" customHeight="1">
      <c r="C56" s="16" t="s">
        <v>4</v>
      </c>
      <c r="D56" s="17"/>
      <c r="E56" s="55">
        <v>2568</v>
      </c>
      <c r="F56" s="19"/>
      <c r="G56" s="55">
        <v>2567</v>
      </c>
      <c r="H56" s="56"/>
      <c r="I56" s="55">
        <v>2568</v>
      </c>
      <c r="J56" s="19"/>
      <c r="K56" s="55">
        <v>2567</v>
      </c>
    </row>
    <row r="57" spans="1:13" ht="23.1" customHeight="1">
      <c r="A57" s="11" t="s">
        <v>191</v>
      </c>
      <c r="B57" s="15"/>
      <c r="C57" s="24"/>
      <c r="E57" s="26"/>
      <c r="F57" s="26"/>
      <c r="G57" s="26"/>
      <c r="H57" s="37"/>
      <c r="I57" s="26"/>
      <c r="J57" s="26"/>
      <c r="K57" s="26"/>
    </row>
    <row r="58" spans="1:13" ht="23.1" customHeight="1">
      <c r="A58" s="1" t="s">
        <v>192</v>
      </c>
      <c r="C58" s="24"/>
      <c r="E58" s="25">
        <v>677462</v>
      </c>
      <c r="F58" s="25"/>
      <c r="G58" s="25">
        <v>533696</v>
      </c>
      <c r="H58" s="25"/>
      <c r="I58" s="25">
        <v>8201536</v>
      </c>
      <c r="J58" s="25"/>
      <c r="K58" s="25">
        <v>6106368</v>
      </c>
      <c r="L58" s="25"/>
      <c r="M58" s="25"/>
    </row>
    <row r="59" spans="1:13" ht="23.1" customHeight="1">
      <c r="A59" s="1" t="s">
        <v>311</v>
      </c>
      <c r="C59" s="24"/>
      <c r="E59" s="25">
        <v>5416041</v>
      </c>
      <c r="F59" s="25"/>
      <c r="G59" s="25">
        <v>-2017547</v>
      </c>
      <c r="H59" s="25"/>
      <c r="I59" s="25">
        <v>5416041</v>
      </c>
      <c r="J59" s="25"/>
      <c r="K59" s="25">
        <v>-2017547</v>
      </c>
      <c r="L59" s="25"/>
      <c r="M59" s="25"/>
    </row>
    <row r="60" spans="1:13" ht="23.1" customHeight="1">
      <c r="A60" s="1" t="s">
        <v>193</v>
      </c>
      <c r="C60" s="24"/>
      <c r="E60" s="25"/>
      <c r="F60" s="25"/>
      <c r="G60" s="25"/>
      <c r="H60" s="25"/>
      <c r="I60" s="25"/>
      <c r="J60" s="25"/>
      <c r="K60" s="25"/>
      <c r="L60" s="25"/>
      <c r="M60" s="25"/>
    </row>
    <row r="61" spans="1:13" ht="23.1" customHeight="1">
      <c r="A61" s="1" t="s">
        <v>194</v>
      </c>
      <c r="C61" s="24"/>
      <c r="E61" s="25">
        <v>-38249</v>
      </c>
      <c r="F61" s="25"/>
      <c r="G61" s="25">
        <v>-34789</v>
      </c>
      <c r="H61" s="25"/>
      <c r="I61" s="25">
        <v>0</v>
      </c>
      <c r="J61" s="25"/>
      <c r="K61" s="25">
        <v>0</v>
      </c>
      <c r="L61" s="25"/>
      <c r="M61" s="25"/>
    </row>
    <row r="62" spans="1:13" ht="23.1" customHeight="1">
      <c r="A62" s="1" t="s">
        <v>195</v>
      </c>
      <c r="C62" s="24">
        <v>2</v>
      </c>
      <c r="E62" s="25">
        <v>0</v>
      </c>
      <c r="F62" s="25"/>
      <c r="G62" s="25">
        <v>0</v>
      </c>
      <c r="H62" s="25"/>
      <c r="I62" s="25">
        <v>325845</v>
      </c>
      <c r="J62" s="25"/>
      <c r="K62" s="25">
        <v>703157</v>
      </c>
      <c r="L62" s="25"/>
      <c r="M62" s="25"/>
    </row>
    <row r="63" spans="1:13" ht="23.1" customHeight="1">
      <c r="A63" s="1" t="s">
        <v>237</v>
      </c>
      <c r="C63" s="24">
        <v>2</v>
      </c>
      <c r="E63" s="25">
        <v>0</v>
      </c>
      <c r="F63" s="25"/>
      <c r="G63" s="25">
        <v>0</v>
      </c>
      <c r="H63" s="25"/>
      <c r="I63" s="25">
        <v>-230288</v>
      </c>
      <c r="J63" s="25"/>
      <c r="K63" s="25">
        <v>-10000</v>
      </c>
      <c r="L63" s="25"/>
      <c r="M63" s="25"/>
    </row>
    <row r="64" spans="1:13" ht="23.1" customHeight="1">
      <c r="A64" s="1" t="s">
        <v>196</v>
      </c>
      <c r="C64" s="24"/>
      <c r="E64" s="25">
        <v>30996</v>
      </c>
      <c r="F64" s="25"/>
      <c r="G64" s="25">
        <v>29339</v>
      </c>
      <c r="H64" s="25"/>
      <c r="I64" s="25">
        <v>30727</v>
      </c>
      <c r="J64" s="25"/>
      <c r="K64" s="25">
        <v>28784</v>
      </c>
      <c r="L64" s="25"/>
      <c r="M64" s="25"/>
    </row>
    <row r="65" spans="1:13" ht="23.1" customHeight="1">
      <c r="A65" s="1" t="s">
        <v>271</v>
      </c>
      <c r="C65" s="24"/>
      <c r="E65" s="25">
        <v>-876</v>
      </c>
      <c r="F65" s="25"/>
      <c r="G65" s="25">
        <v>-1950</v>
      </c>
      <c r="H65" s="25"/>
      <c r="I65" s="25">
        <v>0</v>
      </c>
      <c r="K65" s="25">
        <v>0</v>
      </c>
      <c r="L65" s="25"/>
      <c r="M65" s="25"/>
    </row>
    <row r="66" spans="1:13" ht="23.1" customHeight="1">
      <c r="A66" s="1" t="s">
        <v>295</v>
      </c>
      <c r="C66" s="24"/>
      <c r="E66" s="25">
        <v>685</v>
      </c>
      <c r="F66" s="25"/>
      <c r="G66" s="25">
        <v>672</v>
      </c>
      <c r="H66" s="25"/>
      <c r="I66" s="25">
        <v>523</v>
      </c>
      <c r="J66" s="25"/>
      <c r="K66" s="25">
        <v>505</v>
      </c>
      <c r="L66" s="25"/>
      <c r="M66" s="25"/>
    </row>
    <row r="67" spans="1:13" ht="23.1" customHeight="1">
      <c r="A67" s="1" t="s">
        <v>197</v>
      </c>
      <c r="C67" s="24"/>
      <c r="E67" s="25">
        <v>-6214641</v>
      </c>
      <c r="F67" s="25"/>
      <c r="G67" s="25">
        <v>-7738028</v>
      </c>
      <c r="H67" s="25"/>
      <c r="I67" s="25">
        <v>-5012408</v>
      </c>
      <c r="J67" s="25"/>
      <c r="K67" s="25">
        <v>-7021121</v>
      </c>
      <c r="L67" s="25"/>
      <c r="M67" s="25"/>
    </row>
    <row r="68" spans="1:13" ht="23.1" customHeight="1">
      <c r="A68" s="1" t="s">
        <v>198</v>
      </c>
      <c r="C68" s="24"/>
      <c r="E68" s="25">
        <v>-193957</v>
      </c>
      <c r="F68" s="25"/>
      <c r="G68" s="25">
        <v>-286950</v>
      </c>
      <c r="H68" s="25"/>
      <c r="I68" s="25">
        <v>-175825</v>
      </c>
      <c r="J68" s="25"/>
      <c r="K68" s="25">
        <v>-146832</v>
      </c>
      <c r="L68" s="25"/>
      <c r="M68" s="25"/>
    </row>
    <row r="69" spans="1:13" ht="23.1" customHeight="1">
      <c r="A69" s="1" t="s">
        <v>199</v>
      </c>
      <c r="C69" s="24"/>
      <c r="E69" s="25">
        <v>0</v>
      </c>
      <c r="F69" s="25"/>
      <c r="G69" s="25">
        <v>-234676</v>
      </c>
      <c r="H69" s="25"/>
      <c r="I69" s="25">
        <v>0</v>
      </c>
      <c r="J69" s="25"/>
      <c r="K69" s="25">
        <v>-235230</v>
      </c>
      <c r="L69" s="25"/>
      <c r="M69" s="25"/>
    </row>
    <row r="70" spans="1:13" ht="23.1" customHeight="1">
      <c r="A70" s="1" t="s">
        <v>305</v>
      </c>
      <c r="C70" s="24">
        <v>6</v>
      </c>
      <c r="E70" s="25">
        <v>14312438</v>
      </c>
      <c r="F70" s="25"/>
      <c r="G70" s="25">
        <v>0</v>
      </c>
      <c r="H70" s="25"/>
      <c r="I70" s="25">
        <v>14312438</v>
      </c>
      <c r="J70" s="25"/>
      <c r="K70" s="25">
        <v>0</v>
      </c>
      <c r="L70" s="25"/>
      <c r="M70" s="25"/>
    </row>
    <row r="71" spans="1:13" ht="23.1" customHeight="1">
      <c r="A71" s="11" t="s">
        <v>312</v>
      </c>
      <c r="C71" s="24"/>
      <c r="E71" s="42">
        <f>SUM(E58:E70)</f>
        <v>13989899</v>
      </c>
      <c r="F71" s="25"/>
      <c r="G71" s="42">
        <f>SUM(G58:G70)</f>
        <v>-9750233</v>
      </c>
      <c r="H71" s="25"/>
      <c r="I71" s="42">
        <f>SUM(I58:I70)</f>
        <v>22868589</v>
      </c>
      <c r="J71" s="25"/>
      <c r="K71" s="42">
        <f>SUM(K58:K70)</f>
        <v>-2591916</v>
      </c>
      <c r="L71" s="25"/>
      <c r="M71" s="25"/>
    </row>
    <row r="72" spans="1:13" ht="23.1" customHeight="1">
      <c r="A72" s="11" t="s">
        <v>200</v>
      </c>
      <c r="B72" s="15"/>
      <c r="E72" s="25"/>
      <c r="F72" s="25"/>
      <c r="G72" s="25"/>
      <c r="H72" s="25"/>
      <c r="I72" s="25"/>
      <c r="J72" s="25"/>
      <c r="K72" s="25"/>
    </row>
    <row r="73" spans="1:13" ht="23.1" customHeight="1">
      <c r="A73" s="29" t="s">
        <v>201</v>
      </c>
      <c r="B73" s="30"/>
      <c r="C73" s="24"/>
      <c r="E73" s="25">
        <v>-4647092</v>
      </c>
      <c r="F73" s="25"/>
      <c r="G73" s="25">
        <v>-5105740</v>
      </c>
      <c r="H73" s="25"/>
      <c r="I73" s="25">
        <v>-4905698</v>
      </c>
      <c r="J73" s="25"/>
      <c r="K73" s="25">
        <v>-5710406</v>
      </c>
      <c r="L73" s="25"/>
      <c r="M73" s="25"/>
    </row>
    <row r="74" spans="1:13" ht="23.1" customHeight="1">
      <c r="A74" s="29" t="s">
        <v>272</v>
      </c>
      <c r="B74" s="30"/>
      <c r="C74" s="24">
        <v>11</v>
      </c>
      <c r="E74" s="25">
        <v>-3350649</v>
      </c>
      <c r="F74" s="25"/>
      <c r="G74" s="25">
        <v>-8822983</v>
      </c>
      <c r="H74" s="25"/>
      <c r="I74" s="25">
        <v>-3350649</v>
      </c>
      <c r="J74" s="25"/>
      <c r="K74" s="25">
        <v>-8822983</v>
      </c>
      <c r="L74" s="25"/>
      <c r="M74" s="25"/>
    </row>
    <row r="75" spans="1:13" ht="23.1" customHeight="1">
      <c r="A75" s="29" t="s">
        <v>273</v>
      </c>
      <c r="B75" s="30"/>
      <c r="C75" s="24"/>
      <c r="E75" s="25">
        <v>-39878</v>
      </c>
      <c r="F75" s="25"/>
      <c r="G75" s="25">
        <v>-29272</v>
      </c>
      <c r="H75" s="25"/>
      <c r="I75" s="25">
        <v>0</v>
      </c>
      <c r="J75" s="25"/>
      <c r="K75" s="25">
        <v>0</v>
      </c>
      <c r="L75" s="25"/>
      <c r="M75" s="25"/>
    </row>
    <row r="76" spans="1:13" ht="23.1" customHeight="1">
      <c r="A76" s="29" t="s">
        <v>313</v>
      </c>
      <c r="B76" s="30"/>
      <c r="C76" s="24">
        <v>4</v>
      </c>
      <c r="E76" s="25">
        <v>-7199</v>
      </c>
      <c r="F76" s="25"/>
      <c r="G76" s="25">
        <v>0</v>
      </c>
      <c r="H76" s="25"/>
      <c r="I76" s="25">
        <v>0</v>
      </c>
      <c r="J76" s="25"/>
      <c r="K76" s="25">
        <v>0</v>
      </c>
      <c r="L76" s="25"/>
      <c r="M76" s="25"/>
    </row>
    <row r="77" spans="1:13" ht="23.1" customHeight="1">
      <c r="A77" s="29" t="s">
        <v>202</v>
      </c>
      <c r="B77" s="30"/>
      <c r="C77" s="24"/>
      <c r="E77" s="25">
        <v>15108167</v>
      </c>
      <c r="F77" s="25"/>
      <c r="G77" s="25">
        <v>8175148</v>
      </c>
      <c r="H77" s="25"/>
      <c r="I77" s="25">
        <v>0</v>
      </c>
      <c r="J77" s="25"/>
      <c r="K77" s="25">
        <v>0</v>
      </c>
      <c r="L77" s="25"/>
      <c r="M77" s="25"/>
    </row>
    <row r="78" spans="1:13" ht="23.1" customHeight="1">
      <c r="A78" s="29" t="s">
        <v>203</v>
      </c>
      <c r="B78" s="30"/>
      <c r="C78" s="24"/>
      <c r="E78" s="25">
        <v>-15049019</v>
      </c>
      <c r="F78" s="25"/>
      <c r="G78" s="25">
        <v>-8247742</v>
      </c>
      <c r="H78" s="25"/>
      <c r="I78" s="25">
        <v>0</v>
      </c>
      <c r="J78" s="25"/>
      <c r="K78" s="25">
        <v>0</v>
      </c>
      <c r="L78" s="25"/>
      <c r="M78" s="25"/>
    </row>
    <row r="79" spans="1:13" ht="23.1" customHeight="1">
      <c r="A79" s="2" t="s">
        <v>222</v>
      </c>
      <c r="B79" s="30"/>
      <c r="C79" s="24"/>
      <c r="E79" s="25">
        <v>0</v>
      </c>
      <c r="F79" s="25"/>
      <c r="G79" s="25">
        <v>0</v>
      </c>
      <c r="H79" s="25"/>
      <c r="I79" s="25">
        <v>0</v>
      </c>
      <c r="J79" s="25"/>
      <c r="K79" s="25">
        <v>391277</v>
      </c>
      <c r="L79" s="25"/>
      <c r="M79" s="25"/>
    </row>
    <row r="80" spans="1:13" ht="23.1" customHeight="1">
      <c r="A80" s="2" t="s">
        <v>307</v>
      </c>
      <c r="B80" s="30"/>
      <c r="C80" s="24">
        <v>2</v>
      </c>
      <c r="E80" s="25">
        <v>0</v>
      </c>
      <c r="F80" s="25"/>
      <c r="G80" s="25">
        <v>0</v>
      </c>
      <c r="H80" s="25"/>
      <c r="I80" s="25">
        <v>-1242287</v>
      </c>
      <c r="J80" s="25"/>
      <c r="K80" s="25">
        <v>0</v>
      </c>
      <c r="L80" s="25"/>
      <c r="M80" s="25"/>
    </row>
    <row r="81" spans="1:13" ht="23.1" customHeight="1">
      <c r="A81" s="2" t="s">
        <v>204</v>
      </c>
      <c r="C81" s="24">
        <v>7</v>
      </c>
      <c r="E81" s="25">
        <v>2223680</v>
      </c>
      <c r="F81" s="25"/>
      <c r="G81" s="25">
        <v>7042778</v>
      </c>
      <c r="H81" s="25"/>
      <c r="I81" s="25">
        <v>0</v>
      </c>
      <c r="J81" s="25"/>
      <c r="K81" s="25">
        <v>7000000</v>
      </c>
      <c r="L81" s="25"/>
      <c r="M81" s="25"/>
    </row>
    <row r="82" spans="1:13" ht="23.1" customHeight="1">
      <c r="A82" s="2" t="s">
        <v>205</v>
      </c>
      <c r="C82" s="24">
        <v>7</v>
      </c>
      <c r="E82" s="25">
        <v>-12510373</v>
      </c>
      <c r="F82" s="25"/>
      <c r="G82" s="25">
        <v>-1985590</v>
      </c>
      <c r="H82" s="25"/>
      <c r="I82" s="25">
        <v>-10650000</v>
      </c>
      <c r="J82" s="25"/>
      <c r="K82" s="25">
        <v>-1550000</v>
      </c>
      <c r="L82" s="25"/>
      <c r="M82" s="25"/>
    </row>
    <row r="83" spans="1:13" ht="23.1" customHeight="1">
      <c r="A83" s="2" t="s">
        <v>206</v>
      </c>
      <c r="C83" s="24"/>
      <c r="E83" s="25">
        <v>-178938</v>
      </c>
      <c r="F83" s="25"/>
      <c r="G83" s="25">
        <v>-12500</v>
      </c>
      <c r="H83" s="25"/>
      <c r="I83" s="25">
        <v>0</v>
      </c>
      <c r="J83" s="25"/>
      <c r="K83" s="25">
        <v>0</v>
      </c>
      <c r="L83" s="25"/>
      <c r="M83" s="25"/>
    </row>
    <row r="84" spans="1:13" ht="23.1" customHeight="1">
      <c r="A84" s="2" t="s">
        <v>207</v>
      </c>
      <c r="C84" s="24">
        <v>2</v>
      </c>
      <c r="E84" s="25">
        <v>0</v>
      </c>
      <c r="F84" s="25"/>
      <c r="G84" s="25">
        <v>0</v>
      </c>
      <c r="H84" s="25"/>
      <c r="I84" s="25">
        <v>-18209872</v>
      </c>
      <c r="J84" s="25"/>
      <c r="K84" s="25">
        <v>-3239633</v>
      </c>
      <c r="L84" s="25"/>
      <c r="M84" s="25"/>
    </row>
    <row r="85" spans="1:13" ht="23.1" customHeight="1">
      <c r="A85" s="2" t="s">
        <v>208</v>
      </c>
      <c r="C85" s="24"/>
      <c r="E85" s="25">
        <v>0</v>
      </c>
      <c r="F85" s="25"/>
      <c r="G85" s="25">
        <v>-4125</v>
      </c>
      <c r="H85" s="25"/>
      <c r="I85" s="25">
        <v>0</v>
      </c>
      <c r="J85" s="25"/>
      <c r="K85" s="25">
        <v>-4125</v>
      </c>
      <c r="L85" s="25"/>
      <c r="M85" s="25"/>
    </row>
    <row r="86" spans="1:13" ht="23.1" customHeight="1">
      <c r="A86" s="2" t="s">
        <v>229</v>
      </c>
      <c r="C86" s="24">
        <v>8</v>
      </c>
      <c r="E86" s="25">
        <v>-16827209</v>
      </c>
      <c r="F86" s="25"/>
      <c r="G86" s="25">
        <v>-10288982</v>
      </c>
      <c r="H86" s="25"/>
      <c r="I86" s="25">
        <v>-3396669</v>
      </c>
      <c r="J86" s="25"/>
      <c r="K86" s="25">
        <v>-7000000</v>
      </c>
      <c r="L86" s="25"/>
      <c r="M86" s="25"/>
    </row>
    <row r="87" spans="1:13" ht="23.1" customHeight="1">
      <c r="A87" s="2" t="s">
        <v>306</v>
      </c>
      <c r="C87" s="24"/>
      <c r="E87" s="25">
        <v>-1087900</v>
      </c>
      <c r="F87" s="25"/>
      <c r="G87" s="25">
        <v>0</v>
      </c>
      <c r="H87" s="25"/>
      <c r="I87" s="25">
        <v>-1087900</v>
      </c>
      <c r="J87" s="25"/>
      <c r="K87" s="25">
        <v>0</v>
      </c>
      <c r="L87" s="25"/>
      <c r="M87" s="25"/>
    </row>
    <row r="88" spans="1:13" ht="23.1" customHeight="1">
      <c r="A88" s="1" t="s">
        <v>209</v>
      </c>
      <c r="C88" s="24"/>
      <c r="E88" s="25">
        <v>-731648</v>
      </c>
      <c r="F88" s="25"/>
      <c r="G88" s="25">
        <v>-665967</v>
      </c>
      <c r="H88" s="25"/>
      <c r="I88" s="25">
        <v>-689588</v>
      </c>
      <c r="J88" s="25"/>
      <c r="K88" s="25">
        <v>-612029</v>
      </c>
      <c r="L88" s="25"/>
      <c r="M88" s="25"/>
    </row>
    <row r="89" spans="1:13" ht="23.1" customHeight="1">
      <c r="A89" s="11" t="s">
        <v>210</v>
      </c>
      <c r="C89" s="24"/>
      <c r="E89" s="42">
        <f>SUM(E73:E88)</f>
        <v>-37098058</v>
      </c>
      <c r="F89" s="25"/>
      <c r="G89" s="42">
        <f>SUM(G73:G88)</f>
        <v>-19944975</v>
      </c>
      <c r="H89" s="25"/>
      <c r="I89" s="42">
        <f>SUM(I73:I88)</f>
        <v>-43532663</v>
      </c>
      <c r="J89" s="25"/>
      <c r="K89" s="42">
        <f>SUM(K73:K88)</f>
        <v>-19547899</v>
      </c>
      <c r="L89" s="25"/>
      <c r="M89" s="25"/>
    </row>
    <row r="90" spans="1:13" ht="23.1" customHeight="1">
      <c r="A90" s="11"/>
      <c r="C90" s="24"/>
      <c r="E90" s="25"/>
      <c r="F90" s="25"/>
      <c r="G90" s="25"/>
      <c r="H90" s="25"/>
      <c r="I90" s="25"/>
      <c r="J90" s="25"/>
      <c r="K90" s="25"/>
      <c r="L90" s="25"/>
      <c r="M90" s="25"/>
    </row>
    <row r="91" spans="1:13" ht="23.1" customHeight="1">
      <c r="A91" s="29" t="s">
        <v>38</v>
      </c>
      <c r="B91" s="30"/>
      <c r="C91" s="24"/>
      <c r="E91" s="45"/>
      <c r="F91" s="45"/>
      <c r="G91" s="45"/>
    </row>
    <row r="92" spans="1:13" s="9" customFormat="1" ht="24" customHeight="1">
      <c r="A92" s="5"/>
      <c r="B92" s="53"/>
      <c r="C92" s="24"/>
      <c r="D92" s="51"/>
      <c r="E92" s="51"/>
      <c r="F92" s="51"/>
      <c r="G92" s="51"/>
      <c r="H92" s="51"/>
      <c r="I92" s="51"/>
      <c r="J92" s="51"/>
      <c r="K92" s="52" t="s">
        <v>76</v>
      </c>
    </row>
    <row r="93" spans="1:13" s="9" customFormat="1" ht="24" customHeight="1">
      <c r="A93" s="5" t="s">
        <v>0</v>
      </c>
      <c r="B93" s="53"/>
      <c r="C93" s="24"/>
      <c r="D93" s="51"/>
      <c r="E93" s="51"/>
      <c r="F93" s="51"/>
      <c r="G93" s="51"/>
      <c r="H93" s="51"/>
      <c r="I93" s="51"/>
      <c r="J93" s="51"/>
      <c r="K93" s="51"/>
    </row>
    <row r="94" spans="1:13" s="9" customFormat="1" ht="24" customHeight="1">
      <c r="A94" s="36" t="s">
        <v>190</v>
      </c>
      <c r="B94" s="51"/>
      <c r="C94" s="24"/>
      <c r="D94" s="51"/>
      <c r="E94" s="51"/>
      <c r="F94" s="51"/>
      <c r="G94" s="51"/>
      <c r="H94" s="51"/>
      <c r="I94" s="51"/>
      <c r="J94" s="51"/>
      <c r="K94" s="51"/>
    </row>
    <row r="95" spans="1:13" s="9" customFormat="1" ht="24" customHeight="1">
      <c r="A95" s="5" t="s">
        <v>298</v>
      </c>
      <c r="B95" s="53"/>
      <c r="C95" s="24"/>
      <c r="D95" s="51"/>
      <c r="E95" s="51"/>
      <c r="F95" s="51"/>
      <c r="G95" s="51"/>
      <c r="H95" s="51"/>
      <c r="I95" s="51"/>
      <c r="J95" s="51"/>
      <c r="K95" s="51"/>
    </row>
    <row r="96" spans="1:13" s="9" customFormat="1" ht="24" customHeight="1">
      <c r="B96" s="53"/>
      <c r="C96" s="24"/>
      <c r="D96" s="51"/>
      <c r="E96" s="51"/>
      <c r="F96" s="51"/>
      <c r="G96" s="51"/>
      <c r="H96" s="51"/>
      <c r="I96" s="53"/>
      <c r="J96" s="51"/>
      <c r="K96" s="12" t="s">
        <v>1</v>
      </c>
    </row>
    <row r="97" spans="1:13" ht="24" customHeight="1">
      <c r="E97" s="14"/>
      <c r="F97" s="14" t="s">
        <v>2</v>
      </c>
      <c r="G97" s="14"/>
      <c r="H97" s="15"/>
      <c r="I97" s="14"/>
      <c r="J97" s="14" t="s">
        <v>3</v>
      </c>
      <c r="K97" s="14"/>
    </row>
    <row r="98" spans="1:13" ht="24" customHeight="1">
      <c r="D98" s="17"/>
      <c r="E98" s="55">
        <v>2568</v>
      </c>
      <c r="F98" s="19"/>
      <c r="G98" s="55">
        <v>2567</v>
      </c>
      <c r="H98" s="56"/>
      <c r="I98" s="55">
        <v>2568</v>
      </c>
      <c r="J98" s="19"/>
      <c r="K98" s="55">
        <v>2567</v>
      </c>
    </row>
    <row r="99" spans="1:13" ht="24" customHeight="1">
      <c r="A99" s="11" t="s">
        <v>296</v>
      </c>
      <c r="C99" s="24"/>
      <c r="E99" s="25">
        <f>SUM(E47,E71,E89)</f>
        <v>-393433</v>
      </c>
      <c r="F99" s="25"/>
      <c r="G99" s="25">
        <f>SUM(G47,G71,G89)</f>
        <v>-10291297</v>
      </c>
      <c r="H99" s="25"/>
      <c r="I99" s="25">
        <f>SUM(I47,I71,I89)</f>
        <v>-3360544</v>
      </c>
      <c r="J99" s="25"/>
      <c r="K99" s="25">
        <f>SUM(K47,K71,K89)</f>
        <v>-8840669</v>
      </c>
      <c r="L99" s="25"/>
      <c r="M99" s="25"/>
    </row>
    <row r="100" spans="1:13" ht="24" customHeight="1">
      <c r="A100" s="2" t="s">
        <v>211</v>
      </c>
      <c r="C100" s="24"/>
      <c r="E100" s="25">
        <v>29042414</v>
      </c>
      <c r="F100" s="25"/>
      <c r="G100" s="25">
        <v>28431621</v>
      </c>
      <c r="H100" s="25"/>
      <c r="I100" s="25">
        <v>25571834</v>
      </c>
      <c r="J100" s="25"/>
      <c r="K100" s="25">
        <v>23736907</v>
      </c>
      <c r="L100" s="25"/>
      <c r="M100" s="25"/>
    </row>
    <row r="101" spans="1:13" ht="24" customHeight="1">
      <c r="A101" s="2" t="s">
        <v>212</v>
      </c>
      <c r="B101" s="9"/>
      <c r="C101" s="24"/>
      <c r="E101" s="44">
        <v>-576826</v>
      </c>
      <c r="F101" s="25"/>
      <c r="G101" s="44">
        <v>-473663</v>
      </c>
      <c r="H101" s="25"/>
      <c r="I101" s="44">
        <v>125337</v>
      </c>
      <c r="J101" s="25"/>
      <c r="K101" s="44">
        <v>-466545</v>
      </c>
      <c r="L101" s="25"/>
      <c r="M101" s="25"/>
    </row>
    <row r="102" spans="1:13" ht="24" customHeight="1" thickBot="1">
      <c r="A102" s="5" t="s">
        <v>213</v>
      </c>
      <c r="B102" s="30"/>
      <c r="C102" s="24"/>
      <c r="E102" s="58">
        <f>SUM(E99:E101)</f>
        <v>28072155</v>
      </c>
      <c r="F102" s="25"/>
      <c r="G102" s="58">
        <f>SUM(G99:G101)</f>
        <v>17666661</v>
      </c>
      <c r="H102" s="25"/>
      <c r="I102" s="58">
        <f>SUM(I99:I101)</f>
        <v>22336627</v>
      </c>
      <c r="J102" s="25"/>
      <c r="K102" s="58">
        <f>SUM(K99:K101)</f>
        <v>14429693</v>
      </c>
      <c r="L102" s="25"/>
      <c r="M102" s="25"/>
    </row>
    <row r="103" spans="1:13" s="48" customFormat="1" ht="24" customHeight="1" thickTop="1">
      <c r="A103" s="59"/>
      <c r="B103" s="60"/>
      <c r="C103" s="61"/>
      <c r="E103" s="62">
        <f>E102-BS!E11</f>
        <v>0</v>
      </c>
      <c r="F103" s="62"/>
      <c r="G103" s="62"/>
      <c r="H103" s="62"/>
      <c r="I103" s="62">
        <f>I102-BS!I11</f>
        <v>0</v>
      </c>
      <c r="J103" s="62"/>
      <c r="K103" s="62"/>
      <c r="L103" s="62"/>
      <c r="M103" s="62"/>
    </row>
    <row r="104" spans="1:13" ht="24" customHeight="1">
      <c r="A104" s="5" t="s">
        <v>214</v>
      </c>
      <c r="C104" s="24"/>
      <c r="D104" s="51"/>
      <c r="E104" s="25"/>
      <c r="F104" s="25"/>
      <c r="G104" s="25"/>
      <c r="H104" s="25"/>
      <c r="I104" s="25"/>
      <c r="J104" s="25"/>
      <c r="K104" s="25"/>
    </row>
    <row r="105" spans="1:13" ht="24" customHeight="1">
      <c r="A105" s="1" t="s">
        <v>215</v>
      </c>
      <c r="C105" s="24"/>
      <c r="D105" s="51"/>
      <c r="E105" s="25">
        <v>449270</v>
      </c>
      <c r="F105" s="25"/>
      <c r="G105" s="25">
        <v>269493</v>
      </c>
      <c r="H105" s="25"/>
      <c r="I105" s="13">
        <v>346768</v>
      </c>
      <c r="J105" s="25"/>
      <c r="K105" s="25">
        <v>102710</v>
      </c>
      <c r="L105" s="25"/>
      <c r="M105" s="25"/>
    </row>
    <row r="106" spans="1:13" ht="24" customHeight="1">
      <c r="A106" s="1" t="s">
        <v>216</v>
      </c>
      <c r="C106" s="24"/>
      <c r="D106" s="51"/>
      <c r="E106" s="25">
        <v>15081</v>
      </c>
      <c r="F106" s="25"/>
      <c r="G106" s="25">
        <v>31803</v>
      </c>
      <c r="H106" s="25"/>
      <c r="I106" s="13">
        <v>14868</v>
      </c>
      <c r="J106" s="25"/>
      <c r="K106" s="25">
        <v>31803</v>
      </c>
      <c r="L106" s="25"/>
      <c r="M106" s="25"/>
    </row>
    <row r="107" spans="1:13" ht="24" customHeight="1">
      <c r="A107" s="1" t="s">
        <v>217</v>
      </c>
      <c r="C107" s="24"/>
      <c r="D107" s="51"/>
      <c r="E107" s="25">
        <v>254089</v>
      </c>
      <c r="F107" s="25"/>
      <c r="G107" s="25">
        <v>148634</v>
      </c>
      <c r="H107" s="25"/>
      <c r="I107" s="13">
        <v>268446</v>
      </c>
      <c r="J107" s="25"/>
      <c r="K107" s="25">
        <v>156656</v>
      </c>
      <c r="L107" s="25"/>
      <c r="M107" s="25"/>
    </row>
    <row r="108" spans="1:13" ht="24" customHeight="1">
      <c r="C108" s="24"/>
      <c r="D108" s="51"/>
      <c r="E108" s="51"/>
      <c r="F108" s="51"/>
      <c r="G108" s="51"/>
      <c r="H108" s="51"/>
      <c r="I108" s="51"/>
      <c r="J108" s="51"/>
      <c r="K108" s="51"/>
    </row>
    <row r="109" spans="1:13" ht="24" customHeight="1">
      <c r="A109" s="29" t="s">
        <v>38</v>
      </c>
      <c r="B109" s="30"/>
      <c r="C109" s="24"/>
      <c r="E109" s="45"/>
      <c r="F109" s="45"/>
      <c r="G109" s="45"/>
    </row>
    <row r="110" spans="1:13" ht="23.1" customHeight="1">
      <c r="G110" s="140"/>
      <c r="H110" s="140"/>
      <c r="I110" s="140"/>
    </row>
    <row r="111" spans="1:13" ht="23.1" customHeight="1"/>
    <row r="112" spans="1:13" ht="23.1" customHeight="1"/>
    <row r="113" spans="2:13" ht="23.1" customHeight="1"/>
    <row r="114" spans="2:13" ht="23.1" customHeight="1">
      <c r="L114" s="13">
        <v>0</v>
      </c>
    </row>
    <row r="115" spans="2:13" s="1" customFormat="1" ht="23.1" customHeight="1">
      <c r="B115" s="13"/>
      <c r="C115" s="54"/>
      <c r="D115" s="13"/>
      <c r="E115" s="13"/>
      <c r="F115" s="13"/>
      <c r="G115" s="13"/>
      <c r="H115" s="13"/>
      <c r="I115" s="63"/>
      <c r="J115" s="13"/>
      <c r="K115" s="13"/>
      <c r="L115" s="13"/>
      <c r="M115" s="13"/>
    </row>
    <row r="116" spans="2:13" s="1" customFormat="1" ht="23.1" customHeight="1">
      <c r="B116" s="13"/>
      <c r="C116" s="54"/>
      <c r="D116" s="13"/>
      <c r="E116" s="13"/>
      <c r="F116" s="13"/>
      <c r="G116" s="13"/>
      <c r="H116" s="13"/>
      <c r="I116" s="13"/>
      <c r="J116" s="13"/>
      <c r="K116" s="13"/>
      <c r="L116" s="13"/>
      <c r="M116" s="13"/>
    </row>
    <row r="117" spans="2:13" s="1" customFormat="1" ht="23.1" customHeight="1">
      <c r="B117" s="13"/>
      <c r="C117" s="54"/>
      <c r="D117" s="13"/>
      <c r="E117" s="13"/>
      <c r="F117" s="13"/>
      <c r="G117" s="13"/>
      <c r="H117" s="13"/>
      <c r="I117" s="13"/>
      <c r="J117" s="13"/>
      <c r="K117" s="13"/>
      <c r="L117" s="13"/>
      <c r="M117" s="13"/>
    </row>
    <row r="118" spans="2:13" s="1" customFormat="1" ht="23.1" customHeight="1">
      <c r="B118" s="13"/>
      <c r="C118" s="54"/>
      <c r="D118" s="13"/>
      <c r="E118" s="13"/>
      <c r="F118" s="13"/>
      <c r="G118" s="13"/>
      <c r="H118" s="13"/>
      <c r="I118" s="13"/>
      <c r="J118" s="13"/>
      <c r="K118" s="13"/>
      <c r="L118" s="13"/>
      <c r="M118" s="13"/>
    </row>
    <row r="119" spans="2:13" s="1" customFormat="1" ht="23.1" customHeight="1">
      <c r="B119" s="13"/>
      <c r="C119" s="54"/>
      <c r="D119" s="13"/>
      <c r="E119" s="13"/>
      <c r="F119" s="13"/>
      <c r="G119" s="13"/>
      <c r="H119" s="13"/>
      <c r="I119" s="13"/>
      <c r="J119" s="13"/>
      <c r="K119" s="13"/>
      <c r="L119" s="13"/>
      <c r="M119" s="13"/>
    </row>
    <row r="120" spans="2:13" s="1" customFormat="1" ht="23.1" customHeight="1">
      <c r="B120" s="13"/>
      <c r="C120" s="54"/>
      <c r="D120" s="13"/>
      <c r="E120" s="13"/>
      <c r="F120" s="13"/>
      <c r="G120" s="13"/>
      <c r="H120" s="13"/>
      <c r="I120" s="13"/>
      <c r="J120" s="13"/>
      <c r="K120" s="13"/>
      <c r="L120" s="13"/>
      <c r="M120" s="13"/>
    </row>
    <row r="121" spans="2:13" s="1" customFormat="1" ht="23.1" customHeight="1">
      <c r="B121" s="13"/>
      <c r="C121" s="54"/>
      <c r="D121" s="13"/>
      <c r="E121" s="13"/>
      <c r="F121" s="13"/>
      <c r="G121" s="13"/>
      <c r="H121" s="13"/>
      <c r="I121" s="13"/>
      <c r="J121" s="13"/>
      <c r="K121" s="13"/>
      <c r="L121" s="13"/>
      <c r="M121" s="13"/>
    </row>
    <row r="122" spans="2:13" s="1" customFormat="1" ht="23.1" customHeight="1">
      <c r="B122" s="13"/>
      <c r="C122" s="54"/>
      <c r="D122" s="13"/>
      <c r="E122" s="13"/>
      <c r="F122" s="13"/>
      <c r="G122" s="13"/>
      <c r="H122" s="13"/>
      <c r="I122" s="13"/>
      <c r="J122" s="13"/>
      <c r="K122" s="13"/>
      <c r="L122" s="13"/>
      <c r="M122" s="13"/>
    </row>
    <row r="123" spans="2:13" s="1" customFormat="1" ht="23.1" customHeight="1">
      <c r="B123" s="13"/>
      <c r="C123" s="54"/>
      <c r="D123" s="13"/>
      <c r="E123" s="13"/>
      <c r="F123" s="13"/>
      <c r="G123" s="13"/>
      <c r="H123" s="13"/>
      <c r="I123" s="13"/>
      <c r="J123" s="13"/>
      <c r="K123" s="13"/>
      <c r="L123" s="13"/>
      <c r="M123" s="13"/>
    </row>
    <row r="124" spans="2:13" s="1" customFormat="1" ht="23.1" customHeight="1">
      <c r="B124" s="13"/>
      <c r="C124" s="54"/>
      <c r="D124" s="13"/>
      <c r="E124" s="13"/>
      <c r="F124" s="13"/>
      <c r="G124" s="13"/>
      <c r="H124" s="13"/>
      <c r="I124" s="13"/>
      <c r="J124" s="13"/>
      <c r="K124" s="13"/>
      <c r="L124" s="13"/>
      <c r="M124" s="13"/>
    </row>
    <row r="125" spans="2:13" s="1" customFormat="1" ht="23.1" customHeight="1">
      <c r="B125" s="13"/>
      <c r="C125" s="54"/>
      <c r="D125" s="13"/>
      <c r="E125" s="13"/>
      <c r="F125" s="13"/>
      <c r="G125" s="13"/>
      <c r="H125" s="13"/>
      <c r="I125" s="13"/>
      <c r="J125" s="13"/>
      <c r="K125" s="13"/>
      <c r="L125" s="13"/>
      <c r="M125" s="13"/>
    </row>
    <row r="126" spans="2:13" s="1" customFormat="1" ht="23.1" customHeight="1">
      <c r="B126" s="13"/>
      <c r="C126" s="54"/>
      <c r="D126" s="13"/>
      <c r="E126" s="13"/>
      <c r="F126" s="13"/>
      <c r="G126" s="13"/>
      <c r="H126" s="13"/>
      <c r="I126" s="13"/>
      <c r="J126" s="13"/>
      <c r="K126" s="13"/>
      <c r="L126" s="13"/>
      <c r="M126" s="13"/>
    </row>
    <row r="127" spans="2:13" s="1" customFormat="1" ht="23.1" customHeight="1">
      <c r="B127" s="13"/>
      <c r="C127" s="54"/>
      <c r="D127" s="13"/>
      <c r="E127" s="13"/>
      <c r="F127" s="13"/>
      <c r="G127" s="13"/>
      <c r="H127" s="13"/>
      <c r="I127" s="13"/>
      <c r="J127" s="13"/>
      <c r="K127" s="13"/>
      <c r="L127" s="13"/>
      <c r="M127" s="13"/>
    </row>
    <row r="128" spans="2:13" s="1" customFormat="1" ht="23.1" customHeight="1">
      <c r="B128" s="13"/>
      <c r="C128" s="54"/>
      <c r="D128" s="13"/>
      <c r="E128" s="13"/>
      <c r="F128" s="13"/>
      <c r="G128" s="13"/>
      <c r="H128" s="13"/>
      <c r="I128" s="13"/>
      <c r="J128" s="13"/>
      <c r="K128" s="13"/>
      <c r="L128" s="13"/>
      <c r="M128" s="13"/>
    </row>
    <row r="129" spans="2:13" s="1" customFormat="1" ht="23.1" customHeight="1">
      <c r="B129" s="13"/>
      <c r="C129" s="54"/>
      <c r="D129" s="13"/>
      <c r="E129" s="13"/>
      <c r="F129" s="13"/>
      <c r="G129" s="13"/>
      <c r="H129" s="13"/>
      <c r="I129" s="13"/>
      <c r="J129" s="13"/>
      <c r="K129" s="13"/>
      <c r="L129" s="13"/>
      <c r="M129" s="13"/>
    </row>
    <row r="130" spans="2:13" s="1" customFormat="1" ht="23.1" customHeight="1">
      <c r="B130" s="13"/>
      <c r="C130" s="54"/>
      <c r="D130" s="13"/>
      <c r="E130" s="13"/>
      <c r="F130" s="13"/>
      <c r="G130" s="13"/>
      <c r="H130" s="13"/>
      <c r="I130" s="13"/>
      <c r="J130" s="13"/>
      <c r="K130" s="13"/>
      <c r="L130" s="13"/>
      <c r="M130" s="13"/>
    </row>
    <row r="131" spans="2:13" s="1" customFormat="1" ht="23.1" customHeight="1">
      <c r="B131" s="13"/>
      <c r="C131" s="54"/>
      <c r="D131" s="13"/>
      <c r="E131" s="13"/>
      <c r="F131" s="13"/>
      <c r="G131" s="13"/>
      <c r="H131" s="13"/>
      <c r="I131" s="13"/>
      <c r="J131" s="13"/>
      <c r="K131" s="13"/>
      <c r="L131" s="13"/>
      <c r="M131" s="13"/>
    </row>
    <row r="132" spans="2:13" s="1" customFormat="1" ht="23.1" customHeight="1">
      <c r="B132" s="13"/>
      <c r="C132" s="54"/>
      <c r="D132" s="13"/>
      <c r="E132" s="13"/>
      <c r="F132" s="13"/>
      <c r="G132" s="13"/>
      <c r="H132" s="13"/>
      <c r="I132" s="13"/>
      <c r="J132" s="13"/>
      <c r="K132" s="13"/>
      <c r="L132" s="13"/>
      <c r="M132" s="13"/>
    </row>
    <row r="133" spans="2:13" s="1" customFormat="1" ht="23.1" customHeight="1">
      <c r="B133" s="13"/>
      <c r="C133" s="54"/>
      <c r="D133" s="13"/>
      <c r="E133" s="13"/>
      <c r="F133" s="13"/>
      <c r="G133" s="13"/>
      <c r="H133" s="13"/>
      <c r="I133" s="13"/>
      <c r="J133" s="13"/>
      <c r="K133" s="13"/>
      <c r="L133" s="13"/>
      <c r="M133" s="13"/>
    </row>
    <row r="134" spans="2:13" s="1" customFormat="1" ht="23.1" customHeight="1">
      <c r="B134" s="13"/>
      <c r="C134" s="54"/>
      <c r="D134" s="13"/>
      <c r="E134" s="13"/>
      <c r="F134" s="13"/>
      <c r="G134" s="13"/>
      <c r="H134" s="13"/>
      <c r="I134" s="13"/>
      <c r="J134" s="13"/>
      <c r="K134" s="13"/>
      <c r="L134" s="13"/>
      <c r="M134" s="13"/>
    </row>
    <row r="135" spans="2:13" s="1" customFormat="1" ht="23.1" customHeight="1">
      <c r="B135" s="13"/>
      <c r="C135" s="54"/>
      <c r="D135" s="13"/>
      <c r="E135" s="13"/>
      <c r="F135" s="13"/>
      <c r="G135" s="13"/>
      <c r="H135" s="13"/>
      <c r="I135" s="13"/>
      <c r="J135" s="13"/>
      <c r="K135" s="13"/>
      <c r="L135" s="13"/>
      <c r="M135" s="13"/>
    </row>
    <row r="136" spans="2:13" s="1" customFormat="1" ht="23.1" customHeight="1">
      <c r="B136" s="13"/>
      <c r="C136" s="54"/>
      <c r="D136" s="13"/>
      <c r="E136" s="13"/>
      <c r="F136" s="13"/>
      <c r="G136" s="13"/>
      <c r="H136" s="13"/>
      <c r="I136" s="13"/>
      <c r="J136" s="13"/>
      <c r="K136" s="13"/>
      <c r="L136" s="13"/>
      <c r="M136" s="13"/>
    </row>
    <row r="137" spans="2:13" s="1" customFormat="1" ht="23.1" customHeight="1">
      <c r="B137" s="13"/>
      <c r="C137" s="54"/>
      <c r="D137" s="13"/>
      <c r="E137" s="13"/>
      <c r="F137" s="13"/>
      <c r="G137" s="13"/>
      <c r="H137" s="13"/>
      <c r="I137" s="13"/>
      <c r="J137" s="13"/>
      <c r="K137" s="13"/>
      <c r="L137" s="13"/>
      <c r="M137" s="13"/>
    </row>
    <row r="138" spans="2:13" s="1" customFormat="1" ht="23.1" customHeight="1">
      <c r="B138" s="13"/>
      <c r="C138" s="54"/>
      <c r="D138" s="13"/>
      <c r="E138" s="13"/>
      <c r="F138" s="13"/>
      <c r="G138" s="13"/>
      <c r="H138" s="13"/>
      <c r="I138" s="13"/>
      <c r="J138" s="13"/>
      <c r="K138" s="13"/>
      <c r="L138" s="13"/>
      <c r="M138" s="13"/>
    </row>
    <row r="139" spans="2:13" s="1" customFormat="1" ht="23.1" customHeight="1">
      <c r="B139" s="13"/>
      <c r="C139" s="54"/>
      <c r="D139" s="13"/>
      <c r="E139" s="13"/>
      <c r="F139" s="13"/>
      <c r="G139" s="13"/>
      <c r="H139" s="13"/>
      <c r="I139" s="13"/>
      <c r="J139" s="13"/>
      <c r="K139" s="13"/>
      <c r="L139" s="13"/>
      <c r="M139" s="13"/>
    </row>
    <row r="140" spans="2:13" s="1" customFormat="1" ht="23.1" customHeight="1">
      <c r="B140" s="13"/>
      <c r="C140" s="54"/>
      <c r="D140" s="13"/>
      <c r="E140" s="13"/>
      <c r="F140" s="13"/>
      <c r="G140" s="13"/>
      <c r="H140" s="13"/>
      <c r="I140" s="13"/>
      <c r="J140" s="13"/>
      <c r="K140" s="13"/>
      <c r="L140" s="13"/>
      <c r="M140" s="13"/>
    </row>
    <row r="141" spans="2:13" s="1" customFormat="1" ht="23.1" customHeight="1">
      <c r="B141" s="13"/>
      <c r="C141" s="54"/>
      <c r="D141" s="13"/>
      <c r="E141" s="13"/>
      <c r="F141" s="13"/>
      <c r="G141" s="13"/>
      <c r="H141" s="13"/>
      <c r="I141" s="13"/>
      <c r="J141" s="13"/>
      <c r="K141" s="13"/>
      <c r="L141" s="13"/>
      <c r="M141" s="13"/>
    </row>
    <row r="142" spans="2:13" s="1" customFormat="1" ht="23.1" customHeight="1">
      <c r="B142" s="13"/>
      <c r="C142" s="54"/>
      <c r="D142" s="13"/>
      <c r="E142" s="13"/>
      <c r="F142" s="13"/>
      <c r="G142" s="13"/>
      <c r="H142" s="13"/>
      <c r="I142" s="13"/>
      <c r="J142" s="13"/>
      <c r="K142" s="13"/>
      <c r="L142" s="13"/>
      <c r="M142" s="13"/>
    </row>
    <row r="143" spans="2:13" s="1" customFormat="1" ht="23.1" customHeight="1">
      <c r="B143" s="13"/>
      <c r="C143" s="54"/>
      <c r="D143" s="13"/>
      <c r="E143" s="13"/>
      <c r="F143" s="13"/>
      <c r="G143" s="13"/>
      <c r="H143" s="13"/>
      <c r="I143" s="13"/>
      <c r="J143" s="13"/>
      <c r="K143" s="13"/>
      <c r="L143" s="13"/>
      <c r="M143" s="13"/>
    </row>
    <row r="144" spans="2:13" s="1" customFormat="1" ht="23.1" customHeight="1">
      <c r="B144" s="13"/>
      <c r="C144" s="54"/>
      <c r="D144" s="13"/>
      <c r="E144" s="13"/>
      <c r="F144" s="13"/>
      <c r="G144" s="13"/>
      <c r="H144" s="13"/>
      <c r="I144" s="13"/>
      <c r="J144" s="13"/>
      <c r="K144" s="13"/>
      <c r="L144" s="13"/>
      <c r="M144" s="13"/>
    </row>
    <row r="145" spans="2:13" s="1" customFormat="1" ht="23.1" customHeight="1">
      <c r="B145" s="13"/>
      <c r="C145" s="54"/>
      <c r="D145" s="13"/>
      <c r="E145" s="13"/>
      <c r="F145" s="13"/>
      <c r="G145" s="13"/>
      <c r="H145" s="13"/>
      <c r="I145" s="13"/>
      <c r="J145" s="13"/>
      <c r="K145" s="13"/>
      <c r="L145" s="13"/>
      <c r="M145" s="13"/>
    </row>
    <row r="146" spans="2:13" s="1" customFormat="1" ht="23.1" customHeight="1">
      <c r="B146" s="13"/>
      <c r="C146" s="54"/>
      <c r="D146" s="13"/>
      <c r="E146" s="13"/>
      <c r="F146" s="13"/>
      <c r="G146" s="13"/>
      <c r="H146" s="13"/>
      <c r="I146" s="13"/>
      <c r="J146" s="13"/>
      <c r="K146" s="13"/>
      <c r="L146" s="13"/>
      <c r="M146" s="13"/>
    </row>
    <row r="147" spans="2:13" s="1" customFormat="1" ht="23.1" customHeight="1">
      <c r="B147" s="13"/>
      <c r="C147" s="54"/>
      <c r="D147" s="13"/>
      <c r="E147" s="13"/>
      <c r="F147" s="13"/>
      <c r="G147" s="13"/>
      <c r="H147" s="13"/>
      <c r="I147" s="13"/>
      <c r="J147" s="13"/>
      <c r="K147" s="13"/>
      <c r="L147" s="13"/>
      <c r="M147" s="13"/>
    </row>
    <row r="148" spans="2:13" s="1" customFormat="1" ht="23.1" customHeight="1">
      <c r="B148" s="13"/>
      <c r="C148" s="54"/>
      <c r="D148" s="13"/>
      <c r="E148" s="13"/>
      <c r="F148" s="13"/>
      <c r="G148" s="13"/>
      <c r="H148" s="13"/>
      <c r="I148" s="13"/>
      <c r="J148" s="13"/>
      <c r="K148" s="13"/>
      <c r="L148" s="13"/>
      <c r="M148" s="13"/>
    </row>
    <row r="149" spans="2:13" s="1" customFormat="1" ht="23.1" customHeight="1">
      <c r="B149" s="13"/>
      <c r="C149" s="54"/>
      <c r="D149" s="13"/>
      <c r="E149" s="13"/>
      <c r="F149" s="13"/>
      <c r="G149" s="13"/>
      <c r="H149" s="13"/>
      <c r="I149" s="13"/>
      <c r="J149" s="13"/>
      <c r="K149" s="13"/>
      <c r="L149" s="13"/>
      <c r="M149" s="13"/>
    </row>
    <row r="150" spans="2:13" s="1" customFormat="1" ht="23.1" customHeight="1">
      <c r="B150" s="13"/>
      <c r="C150" s="54"/>
      <c r="D150" s="13"/>
      <c r="E150" s="13"/>
      <c r="F150" s="13"/>
      <c r="G150" s="13"/>
      <c r="H150" s="13"/>
      <c r="I150" s="13"/>
      <c r="J150" s="13"/>
      <c r="K150" s="13"/>
      <c r="L150" s="13"/>
      <c r="M150" s="13"/>
    </row>
    <row r="151" spans="2:13" s="1" customFormat="1" ht="23.1" customHeight="1">
      <c r="B151" s="13"/>
      <c r="C151" s="54"/>
      <c r="D151" s="13"/>
      <c r="E151" s="13"/>
      <c r="F151" s="13"/>
      <c r="G151" s="13"/>
      <c r="H151" s="13"/>
      <c r="I151" s="13"/>
      <c r="J151" s="13"/>
      <c r="K151" s="13"/>
      <c r="L151" s="13"/>
      <c r="M151" s="13"/>
    </row>
    <row r="152" spans="2:13" s="1" customFormat="1" ht="23.1" customHeight="1">
      <c r="B152" s="13"/>
      <c r="C152" s="54"/>
      <c r="D152" s="13"/>
      <c r="E152" s="13"/>
      <c r="F152" s="13"/>
      <c r="G152" s="13"/>
      <c r="H152" s="13"/>
      <c r="I152" s="13"/>
      <c r="J152" s="13"/>
      <c r="K152" s="13"/>
      <c r="L152" s="13"/>
      <c r="M152" s="13"/>
    </row>
    <row r="153" spans="2:13" s="1" customFormat="1" ht="23.1" customHeight="1">
      <c r="B153" s="13"/>
      <c r="C153" s="54"/>
      <c r="D153" s="13"/>
      <c r="E153" s="13"/>
      <c r="F153" s="13"/>
      <c r="G153" s="13"/>
      <c r="H153" s="13"/>
      <c r="I153" s="13"/>
      <c r="J153" s="13"/>
      <c r="K153" s="13"/>
      <c r="L153" s="13"/>
      <c r="M153" s="13"/>
    </row>
    <row r="154" spans="2:13" s="1" customFormat="1" ht="23.1" customHeight="1">
      <c r="B154" s="13"/>
      <c r="C154" s="54"/>
      <c r="D154" s="13"/>
      <c r="E154" s="13"/>
      <c r="F154" s="13"/>
      <c r="G154" s="13"/>
      <c r="H154" s="13"/>
      <c r="I154" s="13"/>
      <c r="J154" s="13"/>
      <c r="K154" s="13"/>
      <c r="L154" s="13"/>
      <c r="M154" s="13"/>
    </row>
    <row r="155" spans="2:13" s="1" customFormat="1" ht="23.1" customHeight="1">
      <c r="B155" s="13"/>
      <c r="C155" s="54"/>
      <c r="D155" s="13"/>
      <c r="E155" s="13"/>
      <c r="F155" s="13"/>
      <c r="G155" s="13"/>
      <c r="H155" s="13"/>
      <c r="I155" s="13"/>
      <c r="J155" s="13"/>
      <c r="K155" s="13"/>
      <c r="L155" s="13"/>
      <c r="M155" s="13"/>
    </row>
    <row r="156" spans="2:13" s="1" customFormat="1" ht="23.1" customHeight="1">
      <c r="B156" s="13"/>
      <c r="C156" s="54"/>
      <c r="D156" s="13"/>
      <c r="E156" s="13"/>
      <c r="F156" s="13"/>
      <c r="G156" s="13"/>
      <c r="H156" s="13"/>
      <c r="I156" s="13"/>
      <c r="J156" s="13"/>
      <c r="K156" s="13"/>
      <c r="L156" s="13"/>
      <c r="M156" s="13"/>
    </row>
    <row r="157" spans="2:13" s="1" customFormat="1" ht="23.1" customHeight="1">
      <c r="B157" s="13"/>
      <c r="C157" s="54"/>
      <c r="D157" s="13"/>
      <c r="E157" s="13"/>
      <c r="F157" s="13"/>
      <c r="G157" s="13"/>
      <c r="H157" s="13"/>
      <c r="I157" s="13"/>
      <c r="J157" s="13"/>
      <c r="K157" s="13"/>
      <c r="L157" s="13"/>
      <c r="M157" s="13"/>
    </row>
    <row r="158" spans="2:13" s="1" customFormat="1" ht="23.1" customHeight="1">
      <c r="B158" s="13"/>
      <c r="C158" s="54"/>
      <c r="D158" s="13"/>
      <c r="E158" s="13"/>
      <c r="F158" s="13"/>
      <c r="G158" s="13"/>
      <c r="H158" s="13"/>
      <c r="I158" s="13"/>
      <c r="J158" s="13"/>
      <c r="K158" s="13"/>
      <c r="L158" s="13"/>
      <c r="M158" s="13"/>
    </row>
    <row r="159" spans="2:13" s="1" customFormat="1" ht="23.1" customHeight="1">
      <c r="B159" s="13"/>
      <c r="C159" s="54"/>
      <c r="D159" s="13"/>
      <c r="E159" s="13"/>
      <c r="F159" s="13"/>
      <c r="G159" s="13"/>
      <c r="H159" s="13"/>
      <c r="I159" s="13"/>
      <c r="J159" s="13"/>
      <c r="K159" s="13"/>
      <c r="L159" s="13"/>
      <c r="M159" s="13"/>
    </row>
    <row r="160" spans="2:13" s="1" customFormat="1" ht="23.1" customHeight="1">
      <c r="B160" s="13"/>
      <c r="C160" s="54"/>
      <c r="D160" s="13"/>
      <c r="E160" s="13"/>
      <c r="F160" s="13"/>
      <c r="G160" s="13"/>
      <c r="H160" s="13"/>
      <c r="I160" s="13"/>
      <c r="J160" s="13"/>
      <c r="K160" s="13"/>
      <c r="L160" s="13"/>
      <c r="M160" s="13"/>
    </row>
    <row r="161" spans="2:13" s="1" customFormat="1" ht="23.1" customHeight="1">
      <c r="B161" s="13"/>
      <c r="C161" s="54"/>
      <c r="D161" s="13"/>
      <c r="E161" s="13"/>
      <c r="F161" s="13"/>
      <c r="G161" s="13"/>
      <c r="H161" s="13"/>
      <c r="I161" s="13"/>
      <c r="J161" s="13"/>
      <c r="K161" s="13"/>
      <c r="L161" s="13"/>
      <c r="M161" s="13"/>
    </row>
    <row r="162" spans="2:13" s="1" customFormat="1" ht="23.1" customHeight="1">
      <c r="B162" s="13"/>
      <c r="C162" s="54"/>
      <c r="D162" s="13"/>
      <c r="E162" s="13"/>
      <c r="F162" s="13"/>
      <c r="G162" s="13"/>
      <c r="H162" s="13"/>
      <c r="I162" s="13"/>
      <c r="J162" s="13"/>
      <c r="K162" s="13"/>
      <c r="L162" s="13"/>
      <c r="M162" s="13"/>
    </row>
    <row r="163" spans="2:13" s="1" customFormat="1" ht="23.1" customHeight="1">
      <c r="B163" s="13"/>
      <c r="C163" s="54"/>
      <c r="D163" s="13"/>
      <c r="E163" s="13"/>
      <c r="F163" s="13"/>
      <c r="G163" s="13"/>
      <c r="H163" s="13"/>
      <c r="I163" s="13"/>
      <c r="J163" s="13"/>
      <c r="K163" s="13"/>
      <c r="L163" s="13"/>
      <c r="M163" s="13"/>
    </row>
    <row r="164" spans="2:13" s="1" customFormat="1" ht="23.1" customHeight="1">
      <c r="B164" s="13"/>
      <c r="C164" s="54"/>
      <c r="D164" s="13"/>
      <c r="E164" s="13"/>
      <c r="F164" s="13"/>
      <c r="G164" s="13"/>
      <c r="H164" s="13"/>
      <c r="I164" s="13"/>
      <c r="J164" s="13"/>
      <c r="K164" s="13"/>
      <c r="L164" s="13"/>
      <c r="M164" s="13"/>
    </row>
    <row r="165" spans="2:13" s="1" customFormat="1" ht="23.1" customHeight="1">
      <c r="B165" s="13"/>
      <c r="C165" s="54"/>
      <c r="D165" s="13"/>
      <c r="E165" s="13"/>
      <c r="F165" s="13"/>
      <c r="G165" s="13"/>
      <c r="H165" s="13"/>
      <c r="I165" s="13"/>
      <c r="J165" s="13"/>
      <c r="K165" s="13"/>
      <c r="L165" s="13"/>
      <c r="M165" s="13"/>
    </row>
    <row r="166" spans="2:13" s="1" customFormat="1" ht="23.1" customHeight="1">
      <c r="B166" s="13"/>
      <c r="C166" s="54"/>
      <c r="D166" s="13"/>
      <c r="E166" s="13"/>
      <c r="F166" s="13"/>
      <c r="G166" s="13"/>
      <c r="H166" s="13"/>
      <c r="I166" s="13"/>
      <c r="J166" s="13"/>
      <c r="K166" s="13"/>
      <c r="L166" s="13"/>
      <c r="M166" s="13"/>
    </row>
  </sheetData>
  <mergeCells count="1">
    <mergeCell ref="G110:I110"/>
  </mergeCells>
  <printOptions horizontalCentered="1"/>
  <pageMargins left="0.78740157480314965" right="0.19685039370078741" top="0.5" bottom="0.19685039370078741" header="0.19685039370078741" footer="0.19685039370078741"/>
  <pageSetup paperSize="9" scale="72" firstPageNumber="12" fitToHeight="7" orientation="portrait" useFirstPageNumber="1" r:id="rId1"/>
  <headerFooter>
    <oddFooter xml:space="preserve">&amp;R&amp;"Angsana New,Regular"&amp;18&amp;P     </oddFooter>
    <evenHeader>&amp;R&amp;"Arial,Italic"&amp;12For internal use only</evenHeader>
  </headerFooter>
  <rowBreaks count="2" manualBreakCount="2">
    <brk id="49" max="16383" man="1"/>
    <brk id="9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46587-5169-4D4E-9E75-6572685A6ED3}">
  <dimension ref="A1:AB10"/>
  <sheetViews>
    <sheetView workbookViewId="0"/>
  </sheetViews>
  <sheetFormatPr defaultRowHeight="12.75"/>
  <cols>
    <col min="1" max="1" width="11.28515625" bestFit="1" customWidth="1"/>
    <col min="4" max="4" width="8.7109375" bestFit="1" customWidth="1"/>
    <col min="5" max="5" width="12.140625" bestFit="1" customWidth="1"/>
    <col min="8" max="8" width="8.7109375" bestFit="1" customWidth="1"/>
    <col min="9" max="9" width="11.28515625" bestFit="1" customWidth="1"/>
    <col min="12" max="12" width="9" bestFit="1" customWidth="1"/>
    <col min="17" max="17" width="12.140625" bestFit="1" customWidth="1"/>
    <col min="20" max="20" width="8.85546875" bestFit="1" customWidth="1"/>
  </cols>
  <sheetData>
    <row r="1" spans="1:28">
      <c r="A1">
        <v>1745203812198</v>
      </c>
      <c r="B1" t="s">
        <v>246</v>
      </c>
      <c r="C1" t="s">
        <v>247</v>
      </c>
      <c r="D1">
        <v>9</v>
      </c>
      <c r="E1">
        <v>1745214657488</v>
      </c>
      <c r="F1" t="s">
        <v>261</v>
      </c>
      <c r="G1" t="s">
        <v>262</v>
      </c>
      <c r="H1">
        <v>4</v>
      </c>
      <c r="I1">
        <v>1745303458186</v>
      </c>
      <c r="J1" t="s">
        <v>264</v>
      </c>
      <c r="K1" t="s">
        <v>265</v>
      </c>
      <c r="L1">
        <v>0</v>
      </c>
      <c r="M1">
        <v>1745736416855</v>
      </c>
      <c r="N1" t="s">
        <v>266</v>
      </c>
      <c r="O1" t="s">
        <v>267</v>
      </c>
      <c r="P1">
        <v>0</v>
      </c>
      <c r="Q1">
        <v>1753084284288</v>
      </c>
      <c r="R1" t="s">
        <v>287</v>
      </c>
      <c r="S1" t="s">
        <v>288</v>
      </c>
      <c r="T1">
        <v>0</v>
      </c>
      <c r="U1">
        <v>1761299087580</v>
      </c>
      <c r="V1" t="s">
        <v>316</v>
      </c>
      <c r="W1" t="s">
        <v>317</v>
      </c>
      <c r="X1">
        <v>0</v>
      </c>
      <c r="Y1">
        <v>1761455908668</v>
      </c>
      <c r="Z1" t="s">
        <v>318</v>
      </c>
      <c r="AA1" t="s">
        <v>319</v>
      </c>
      <c r="AB1">
        <v>0</v>
      </c>
    </row>
    <row r="2" spans="1:28">
      <c r="A2">
        <v>1745203812607</v>
      </c>
      <c r="B2" t="s">
        <v>248</v>
      </c>
      <c r="C2" t="s">
        <v>249</v>
      </c>
      <c r="D2" t="s">
        <v>250</v>
      </c>
      <c r="E2">
        <v>1745214666228</v>
      </c>
      <c r="F2" t="s">
        <v>263</v>
      </c>
      <c r="G2" t="s">
        <v>249</v>
      </c>
      <c r="H2" t="s">
        <v>259</v>
      </c>
    </row>
    <row r="3" spans="1:28">
      <c r="A3">
        <v>1745203812622</v>
      </c>
      <c r="B3" t="s">
        <v>248</v>
      </c>
      <c r="C3" t="s">
        <v>251</v>
      </c>
      <c r="D3" t="s">
        <v>252</v>
      </c>
      <c r="E3">
        <v>1745214666260</v>
      </c>
      <c r="F3" t="s">
        <v>263</v>
      </c>
      <c r="G3" t="s">
        <v>253</v>
      </c>
      <c r="H3" t="s">
        <v>260</v>
      </c>
    </row>
    <row r="4" spans="1:28">
      <c r="A4">
        <v>1745203812622</v>
      </c>
      <c r="B4" t="s">
        <v>248</v>
      </c>
      <c r="C4" t="s">
        <v>253</v>
      </c>
      <c r="D4" t="s">
        <v>254</v>
      </c>
      <c r="E4">
        <v>1745303183344</v>
      </c>
      <c r="F4" t="s">
        <v>263</v>
      </c>
      <c r="G4" t="s">
        <v>253</v>
      </c>
      <c r="H4" t="s">
        <v>254</v>
      </c>
    </row>
    <row r="5" spans="1:28">
      <c r="A5">
        <v>1745203812622</v>
      </c>
      <c r="B5" t="s">
        <v>248</v>
      </c>
      <c r="C5" t="s">
        <v>255</v>
      </c>
      <c r="D5" t="s">
        <v>256</v>
      </c>
      <c r="E5">
        <v>1745303183423</v>
      </c>
      <c r="F5" t="s">
        <v>263</v>
      </c>
      <c r="G5" t="s">
        <v>253</v>
      </c>
      <c r="H5" t="s">
        <v>260</v>
      </c>
    </row>
    <row r="6" spans="1:28">
      <c r="A6">
        <v>1745203812622</v>
      </c>
      <c r="B6" t="s">
        <v>248</v>
      </c>
      <c r="C6" t="s">
        <v>257</v>
      </c>
      <c r="D6" t="s">
        <v>258</v>
      </c>
    </row>
    <row r="7" spans="1:28">
      <c r="A7">
        <v>1745203812748</v>
      </c>
      <c r="B7" t="s">
        <v>248</v>
      </c>
      <c r="C7" t="s">
        <v>249</v>
      </c>
      <c r="D7" t="s">
        <v>259</v>
      </c>
    </row>
    <row r="8" spans="1:28">
      <c r="A8">
        <v>1745203812748</v>
      </c>
      <c r="B8" t="s">
        <v>248</v>
      </c>
      <c r="C8" t="s">
        <v>253</v>
      </c>
      <c r="D8" t="s">
        <v>260</v>
      </c>
    </row>
    <row r="9" spans="1:28">
      <c r="A9">
        <v>1745303110114</v>
      </c>
      <c r="B9" t="s">
        <v>263</v>
      </c>
      <c r="C9" t="s">
        <v>253</v>
      </c>
      <c r="D9" t="s">
        <v>254</v>
      </c>
    </row>
    <row r="10" spans="1:28">
      <c r="A10">
        <v>1745303110144</v>
      </c>
      <c r="B10" t="s">
        <v>263</v>
      </c>
      <c r="C10" t="s">
        <v>253</v>
      </c>
      <c r="D10" t="s">
        <v>260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6E47A-4A85-439F-A9E0-CEA0470FA9D7}">
  <dimension ref="A1:AB1"/>
  <sheetViews>
    <sheetView workbookViewId="0"/>
  </sheetViews>
  <sheetFormatPr defaultRowHeight="12.75"/>
  <cols>
    <col min="1" max="1" width="11.140625" bestFit="1" customWidth="1"/>
    <col min="4" max="4" width="8.7109375" bestFit="1" customWidth="1"/>
    <col min="5" max="5" width="12.140625" bestFit="1" customWidth="1"/>
    <col min="8" max="8" width="8.7109375" bestFit="1" customWidth="1"/>
    <col min="9" max="9" width="11.28515625" bestFit="1" customWidth="1"/>
    <col min="12" max="12" width="9" bestFit="1" customWidth="1"/>
    <col min="17" max="17" width="12.140625" bestFit="1" customWidth="1"/>
    <col min="20" max="20" width="8.85546875" bestFit="1" customWidth="1"/>
  </cols>
  <sheetData>
    <row r="1" spans="1:28">
      <c r="A1">
        <v>1745203812360</v>
      </c>
      <c r="B1" t="s">
        <v>246</v>
      </c>
      <c r="C1" t="s">
        <v>247</v>
      </c>
      <c r="D1">
        <v>0</v>
      </c>
      <c r="E1">
        <v>1745214658181</v>
      </c>
      <c r="F1" t="s">
        <v>261</v>
      </c>
      <c r="G1" t="s">
        <v>262</v>
      </c>
      <c r="H1">
        <v>0</v>
      </c>
      <c r="I1">
        <v>1745303458275</v>
      </c>
      <c r="J1" t="s">
        <v>264</v>
      </c>
      <c r="K1" t="s">
        <v>265</v>
      </c>
      <c r="L1">
        <v>0</v>
      </c>
      <c r="M1">
        <v>1745736417510</v>
      </c>
      <c r="N1" t="s">
        <v>266</v>
      </c>
      <c r="O1" t="s">
        <v>267</v>
      </c>
      <c r="P1">
        <v>0</v>
      </c>
      <c r="Q1">
        <v>1753084284304</v>
      </c>
      <c r="R1" t="s">
        <v>287</v>
      </c>
      <c r="S1" t="s">
        <v>288</v>
      </c>
      <c r="T1">
        <v>0</v>
      </c>
      <c r="U1">
        <v>1761299087878</v>
      </c>
      <c r="V1" t="s">
        <v>316</v>
      </c>
      <c r="W1" t="s">
        <v>317</v>
      </c>
      <c r="X1">
        <v>0</v>
      </c>
      <c r="Y1">
        <v>1761455908984</v>
      </c>
      <c r="Z1" t="s">
        <v>318</v>
      </c>
      <c r="AA1" t="s">
        <v>319</v>
      </c>
      <c r="AB1"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70FE5-EED3-4D45-A773-1945DF9B81FA}">
  <dimension ref="A1:AB1"/>
  <sheetViews>
    <sheetView workbookViewId="0"/>
  </sheetViews>
  <sheetFormatPr defaultRowHeight="12.75"/>
  <cols>
    <col min="1" max="1" width="11.140625" bestFit="1" customWidth="1"/>
    <col min="4" max="4" width="8.7109375" bestFit="1" customWidth="1"/>
    <col min="5" max="5" width="12.140625" bestFit="1" customWidth="1"/>
    <col min="8" max="8" width="8.7109375" bestFit="1" customWidth="1"/>
    <col min="9" max="9" width="11.28515625" bestFit="1" customWidth="1"/>
    <col min="12" max="12" width="9" bestFit="1" customWidth="1"/>
    <col min="17" max="17" width="12.140625" bestFit="1" customWidth="1"/>
    <col min="20" max="20" width="8.85546875" bestFit="1" customWidth="1"/>
  </cols>
  <sheetData>
    <row r="1" spans="1:28">
      <c r="A1">
        <v>1745203812487</v>
      </c>
      <c r="B1" t="s">
        <v>246</v>
      </c>
      <c r="C1" t="s">
        <v>247</v>
      </c>
      <c r="D1">
        <v>0</v>
      </c>
      <c r="E1">
        <v>1745214658766</v>
      </c>
      <c r="F1" t="s">
        <v>261</v>
      </c>
      <c r="G1" t="s">
        <v>262</v>
      </c>
      <c r="H1">
        <v>0</v>
      </c>
      <c r="I1">
        <v>1745303458330</v>
      </c>
      <c r="J1" t="s">
        <v>264</v>
      </c>
      <c r="K1" t="s">
        <v>265</v>
      </c>
      <c r="L1">
        <v>0</v>
      </c>
      <c r="M1">
        <v>1745736417526</v>
      </c>
      <c r="N1" t="s">
        <v>266</v>
      </c>
      <c r="O1" t="s">
        <v>267</v>
      </c>
      <c r="P1">
        <v>0</v>
      </c>
      <c r="Q1">
        <v>1753084284304</v>
      </c>
      <c r="R1" t="s">
        <v>287</v>
      </c>
      <c r="S1" t="s">
        <v>288</v>
      </c>
      <c r="T1">
        <v>0</v>
      </c>
      <c r="U1">
        <v>1761299088114</v>
      </c>
      <c r="V1" t="s">
        <v>316</v>
      </c>
      <c r="W1" t="s">
        <v>317</v>
      </c>
      <c r="X1">
        <v>0</v>
      </c>
      <c r="Y1">
        <v>1761455908984</v>
      </c>
      <c r="Z1" t="s">
        <v>318</v>
      </c>
      <c r="AA1" t="s">
        <v>319</v>
      </c>
      <c r="AB1"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5D2B1-82C6-4CB6-8227-AA3BC198C19E}">
  <dimension ref="A1:AB1"/>
  <sheetViews>
    <sheetView workbookViewId="0"/>
  </sheetViews>
  <sheetFormatPr defaultRowHeight="12.75"/>
  <cols>
    <col min="1" max="1" width="11.140625" bestFit="1" customWidth="1"/>
    <col min="4" max="4" width="8.7109375" bestFit="1" customWidth="1"/>
    <col min="5" max="5" width="12.140625" bestFit="1" customWidth="1"/>
    <col min="8" max="8" width="8.7109375" bestFit="1" customWidth="1"/>
    <col min="9" max="9" width="11.28515625" bestFit="1" customWidth="1"/>
    <col min="12" max="12" width="9" bestFit="1" customWidth="1"/>
    <col min="17" max="17" width="12.140625" bestFit="1" customWidth="1"/>
    <col min="20" max="20" width="8.85546875" bestFit="1" customWidth="1"/>
  </cols>
  <sheetData>
    <row r="1" spans="1:28">
      <c r="A1">
        <v>1745203812591</v>
      </c>
      <c r="B1" t="s">
        <v>246</v>
      </c>
      <c r="C1" t="s">
        <v>247</v>
      </c>
      <c r="D1">
        <v>0</v>
      </c>
      <c r="E1">
        <v>1745214659397</v>
      </c>
      <c r="F1" t="s">
        <v>261</v>
      </c>
      <c r="G1" t="s">
        <v>262</v>
      </c>
      <c r="H1">
        <v>0</v>
      </c>
      <c r="I1">
        <v>1745303458386</v>
      </c>
      <c r="J1" t="s">
        <v>264</v>
      </c>
      <c r="K1" t="s">
        <v>265</v>
      </c>
      <c r="L1">
        <v>0</v>
      </c>
      <c r="M1">
        <v>1745736417536</v>
      </c>
      <c r="N1" t="s">
        <v>266</v>
      </c>
      <c r="O1" t="s">
        <v>267</v>
      </c>
      <c r="P1">
        <v>0</v>
      </c>
      <c r="Q1">
        <v>1753084284304</v>
      </c>
      <c r="R1" t="s">
        <v>287</v>
      </c>
      <c r="S1" t="s">
        <v>288</v>
      </c>
      <c r="T1">
        <v>0</v>
      </c>
      <c r="U1">
        <v>1761299088359</v>
      </c>
      <c r="V1" t="s">
        <v>316</v>
      </c>
      <c r="W1" t="s">
        <v>317</v>
      </c>
      <c r="X1">
        <v>0</v>
      </c>
      <c r="Y1">
        <v>1761455908984</v>
      </c>
      <c r="Z1" t="s">
        <v>318</v>
      </c>
      <c r="AA1" t="s">
        <v>319</v>
      </c>
      <c r="AB1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datasnipper xmlns="http://datasnipperlegacy" workbookId="89904e05-a92b-4ac1-bc46-c9f7da56825c" dataSnipperSheetDeleted="false" guid="0b2facc3-e8e7-4a44-b12f-13dd92498831" revision="2">
  <settings xmlns="" guid="755eef7f-feb8-4d27-a630-36b6b1f93ace">
    <setting type="boolean" value="True" name="embed-documents" guid="d6599f0b-52fc-4e7d-b18a-737c08d96fd7"/>
  </settings>
</datasnipper>
</file>

<file path=customXml/item2.xml><?xml version="1.0" encoding="utf-8"?>
<datasnipper xmlns="http://datasnipper" xmlMigrated="true" guid="7648162c-b5a7-4848-be6e-04f3229e8e8f" revision="3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D96C6DB586ADF40B2C022DE24C94B4E" ma:contentTypeVersion="17" ma:contentTypeDescription="Create a new document." ma:contentTypeScope="" ma:versionID="7682a36590e4b93c506da964606d5c2e">
  <xsd:schema xmlns:xsd="http://www.w3.org/2001/XMLSchema" xmlns:xs="http://www.w3.org/2001/XMLSchema" xmlns:p="http://schemas.microsoft.com/office/2006/metadata/properties" xmlns:ns2="deec6bc4-7c9f-46dd-8cdd-5718fd15ee8e" xmlns:ns3="cd04ce29-a9cc-4b3b-a68d-888bbcef01b4" targetNamespace="http://schemas.microsoft.com/office/2006/metadata/properties" ma:root="true" ma:fieldsID="1a525b7fd18b6ea1f81ed485e4ad6a1d" ns2:_="" ns3:_="">
    <xsd:import namespace="deec6bc4-7c9f-46dd-8cdd-5718fd15ee8e"/>
    <xsd:import namespace="cd04ce29-a9cc-4b3b-a68d-888bbcef01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ec6bc4-7c9f-46dd-8cdd-5718fd15ee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04ce29-a9cc-4b3b-a68d-888bbcef01b4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bb384cd6-bc1b-4e62-b33f-cd000c813e08}" ma:internalName="TaxCatchAll" ma:showField="CatchAllData" ma:web="cd04ce29-a9cc-4b3b-a68d-888bbcef01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d04ce29-a9cc-4b3b-a68d-888bbcef01b4" xsi:nil="true"/>
    <lcf76f155ced4ddcb4097134ff3c332f xmlns="deec6bc4-7c9f-46dd-8cdd-5718fd15ee8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D6B7B3-972D-4389-88CE-1060B7F4589D}">
  <ds:schemaRefs>
    <ds:schemaRef ds:uri="http://datasnipperlegacy"/>
    <ds:schemaRef ds:uri=""/>
  </ds:schemaRefs>
</ds:datastoreItem>
</file>

<file path=customXml/itemProps2.xml><?xml version="1.0" encoding="utf-8"?>
<ds:datastoreItem xmlns:ds="http://schemas.openxmlformats.org/officeDocument/2006/customXml" ds:itemID="{AC4FCB2B-43F7-4715-9D58-D72B0B2248FD}">
  <ds:schemaRefs>
    <ds:schemaRef ds:uri="http://datasnipper"/>
  </ds:schemaRefs>
</ds:datastoreItem>
</file>

<file path=customXml/itemProps3.xml><?xml version="1.0" encoding="utf-8"?>
<ds:datastoreItem xmlns:ds="http://schemas.openxmlformats.org/officeDocument/2006/customXml" ds:itemID="{35A02041-40D1-48AF-82DA-B49D410279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ec6bc4-7c9f-46dd-8cdd-5718fd15ee8e"/>
    <ds:schemaRef ds:uri="cd04ce29-a9cc-4b3b-a68d-888bbcef01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F197304-694A-4182-89A2-1ACFC533C37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A8665F8-7882-47B7-BBC2-7BF862E1A8D9}">
  <ds:schemaRefs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cd04ce29-a9cc-4b3b-a68d-888bbcef01b4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deec6bc4-7c9f-46dd-8cdd-5718fd15ee8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Consolidated</vt:lpstr>
      <vt:lpstr>The Company</vt:lpstr>
      <vt:lpstr>CF</vt:lpstr>
      <vt:lpstr>BS!Print_Area</vt:lpstr>
      <vt:lpstr>CF!Print_Area</vt:lpstr>
      <vt:lpstr>Consolidated!Print_Area</vt:lpstr>
      <vt:lpstr>PL!Print_Area</vt:lpstr>
      <vt:lpstr>'The Company'!Print_Area</vt:lpstr>
    </vt:vector>
  </TitlesOfParts>
  <Manager/>
  <Company>Ernst &amp; Young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TOP ACFC-Tanyalak B.</dc:creator>
  <cp:keywords/>
  <dc:description/>
  <cp:lastModifiedBy>Wanwimon Unanuya</cp:lastModifiedBy>
  <cp:revision/>
  <cp:lastPrinted>2025-10-31T04:07:45Z</cp:lastPrinted>
  <dcterms:created xsi:type="dcterms:W3CDTF">2011-03-08T09:02:15Z</dcterms:created>
  <dcterms:modified xsi:type="dcterms:W3CDTF">2025-10-31T04:07:47Z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0x010100DD96C6DB586ADF40B2C022DE24C94B4E</vt:lpwstr>
  </property>
  <property fmtid="{D5CDD505-2E9C-101B-9397-08002B2CF9AE}" pid="3" name="MediaServiceImageTags">
    <vt:lpwstr/>
  </property>
</Properties>
</file>