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. Man Pharmaceutical\Financial Statement\Quarter\Q1\4.file for set\"/>
    </mc:Choice>
  </mc:AlternateContent>
  <xr:revisionPtr revIDLastSave="0" documentId="13_ncr:1_{012173E1-56AB-4698-B7D1-D5065B01AEA8}" xr6:coauthVersionLast="47" xr6:coauthVersionMax="47" xr10:uidLastSave="{00000000-0000-0000-0000-000000000000}"/>
  <bookViews>
    <workbookView xWindow="-110" yWindow="-110" windowWidth="19420" windowHeight="11500" tabRatio="740" activeTab="5" xr2:uid="{00000000-000D-0000-FFFF-FFFF00000000}"/>
  </bookViews>
  <sheets>
    <sheet name="BS 3-4" sheetId="1" r:id="rId1"/>
    <sheet name="PL 5" sheetId="9" r:id="rId2"/>
    <sheet name="CH-Consol 6" sheetId="5" r:id="rId3"/>
    <sheet name="CH-Consol 7" sheetId="18" state="hidden" r:id="rId4"/>
    <sheet name="CH-Separate 7" sheetId="16" r:id="rId5"/>
    <sheet name="CF 8-9" sheetId="6" r:id="rId6"/>
  </sheets>
  <definedNames>
    <definedName name="_xlnm._FilterDatabase" localSheetId="0" hidden="1">'BS 3-4'!$A$7:$J$79</definedName>
    <definedName name="_xlnm._FilterDatabase" localSheetId="5" hidden="1">'CF 8-9'!$A$8:$I$63</definedName>
    <definedName name="_xlnm._FilterDatabase" localSheetId="1" hidden="1">'PL 5'!$A$1:$K$42</definedName>
    <definedName name="_Hlk120336604" localSheetId="5">'CF 8-9'!$A$23</definedName>
    <definedName name="_xlnm.Print_Area" localSheetId="0">'BS 3-4'!$A$1:$J$69</definedName>
    <definedName name="_xlnm.Print_Area" localSheetId="5">'CF 8-9'!$A$1:$I$63</definedName>
    <definedName name="_xlnm.Print_Area" localSheetId="2">'CH-Consol 6'!$A$1:$W$29</definedName>
    <definedName name="_xlnm.Print_Area" localSheetId="3">'CH-Consol 7'!$A$1:$W$29</definedName>
    <definedName name="_xlnm.Print_Area" localSheetId="4">'CH-Separate 7'!$A$1:$K$28</definedName>
    <definedName name="_xlnm.Print_Area" localSheetId="1">'PL 5'!$A$1:$J$42</definedName>
    <definedName name="Z_A3B3E038_AAE0_4F24_B01A_BCF5B017EAC3_.wvu.PrintArea" localSheetId="0" hidden="1">'BS 3-4'!$A$1:$J$69</definedName>
    <definedName name="Z_A3B3E038_AAE0_4F24_B01A_BCF5B017EAC3_.wvu.PrintArea" localSheetId="5" hidden="1">'CF 8-9'!$A$1:$I$62</definedName>
    <definedName name="Z_A3B3E038_AAE0_4F24_B01A_BCF5B017EAC3_.wvu.PrintArea" localSheetId="2" hidden="1">'CH-Consol 6'!$A$1:$W$20</definedName>
    <definedName name="Z_A3B3E038_AAE0_4F24_B01A_BCF5B017EAC3_.wvu.PrintArea" localSheetId="3" hidden="1">'CH-Consol 7'!$A$1:$W$29</definedName>
    <definedName name="Z_A3B3E038_AAE0_4F24_B01A_BCF5B017EAC3_.wvu.PrintArea" localSheetId="4" hidden="1">'CH-Separate 7'!$A$1:$K$29</definedName>
    <definedName name="Z_A3B3E038_AAE0_4F24_B01A_BCF5B017EAC3_.wvu.PrintArea" localSheetId="1" hidden="1">'PL 5'!#REF!</definedName>
  </definedNames>
  <calcPr calcId="191029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1" l="1"/>
  <c r="H41" i="9" l="1"/>
  <c r="D41" i="9"/>
  <c r="C14" i="6" l="1"/>
  <c r="G14" i="6"/>
  <c r="K21" i="16"/>
  <c r="U25" i="5"/>
  <c r="J45" i="1" l="1"/>
  <c r="H45" i="1"/>
  <c r="F45" i="1"/>
  <c r="D45" i="1"/>
  <c r="U27" i="5" l="1"/>
  <c r="U29" i="5" s="1"/>
  <c r="O27" i="5"/>
  <c r="O29" i="5" s="1"/>
  <c r="M27" i="5"/>
  <c r="K27" i="5"/>
  <c r="K29" i="5" s="1"/>
  <c r="I27" i="5"/>
  <c r="I29" i="5" s="1"/>
  <c r="G27" i="5"/>
  <c r="G29" i="5" s="1"/>
  <c r="E27" i="5"/>
  <c r="E29" i="5" s="1"/>
  <c r="C27" i="5"/>
  <c r="C29" i="5" s="1"/>
  <c r="Q26" i="5"/>
  <c r="M22" i="5"/>
  <c r="I17" i="5"/>
  <c r="I19" i="5" s="1"/>
  <c r="M29" i="5" l="1"/>
  <c r="S26" i="5"/>
  <c r="W26" i="5" s="1"/>
  <c r="S22" i="5"/>
  <c r="W22" i="5" l="1"/>
  <c r="G38" i="6" l="1"/>
  <c r="C38" i="6"/>
  <c r="I12" i="6"/>
  <c r="G12" i="6"/>
  <c r="C12" i="6"/>
  <c r="E12" i="6"/>
  <c r="I11" i="6"/>
  <c r="G11" i="6"/>
  <c r="E11" i="6"/>
  <c r="C11" i="6"/>
  <c r="G5" i="6"/>
  <c r="C5" i="6"/>
  <c r="M12" i="18"/>
  <c r="U23" i="18"/>
  <c r="O17" i="5"/>
  <c r="O19" i="5" s="1"/>
  <c r="H5" i="9"/>
  <c r="D5" i="9"/>
  <c r="J27" i="1" l="1"/>
  <c r="H27" i="1"/>
  <c r="D27" i="1"/>
  <c r="F27" i="1"/>
  <c r="J16" i="1" l="1"/>
  <c r="I25" i="18" l="1"/>
  <c r="I18" i="18"/>
  <c r="O25" i="18"/>
  <c r="K25" i="18"/>
  <c r="G25" i="18"/>
  <c r="E25" i="18"/>
  <c r="C25" i="18"/>
  <c r="Q24" i="18"/>
  <c r="M24" i="18"/>
  <c r="M23" i="18"/>
  <c r="U18" i="18"/>
  <c r="U20" i="18" s="1"/>
  <c r="Q18" i="18"/>
  <c r="Q20" i="18" s="1"/>
  <c r="O18" i="18"/>
  <c r="O20" i="18" s="1"/>
  <c r="K18" i="18"/>
  <c r="K20" i="18" s="1"/>
  <c r="G18" i="18"/>
  <c r="G20" i="18" s="1"/>
  <c r="E18" i="18"/>
  <c r="E20" i="18" s="1"/>
  <c r="C18" i="18"/>
  <c r="C20" i="18" s="1"/>
  <c r="M17" i="18"/>
  <c r="M18" i="18" s="1"/>
  <c r="M20" i="18" s="1"/>
  <c r="A1" i="18"/>
  <c r="M16" i="5"/>
  <c r="M15" i="5"/>
  <c r="M12" i="5"/>
  <c r="G17" i="5"/>
  <c r="G19" i="5" s="1"/>
  <c r="S12" i="5" l="1"/>
  <c r="I29" i="18"/>
  <c r="I20" i="18"/>
  <c r="S24" i="18"/>
  <c r="W24" i="18" s="1"/>
  <c r="K29" i="18"/>
  <c r="M25" i="18"/>
  <c r="M29" i="18" s="1"/>
  <c r="S17" i="18"/>
  <c r="U25" i="18"/>
  <c r="U29" i="18" s="1"/>
  <c r="D66" i="1" s="1"/>
  <c r="O29" i="18"/>
  <c r="C29" i="18"/>
  <c r="S12" i="18"/>
  <c r="E29" i="18"/>
  <c r="G29" i="18"/>
  <c r="W17" i="18" l="1"/>
  <c r="W18" i="18" s="1"/>
  <c r="W20" i="18" s="1"/>
  <c r="S18" i="18"/>
  <c r="S20" i="18" s="1"/>
  <c r="W12" i="18"/>
  <c r="J11" i="9" l="1"/>
  <c r="F11" i="9"/>
  <c r="D11" i="9"/>
  <c r="H11" i="9"/>
  <c r="D17" i="9" l="1"/>
  <c r="G58" i="6"/>
  <c r="C58" i="6"/>
  <c r="I55" i="6"/>
  <c r="E55" i="6"/>
  <c r="I47" i="6"/>
  <c r="E47" i="6"/>
  <c r="K15" i="16"/>
  <c r="K11" i="16"/>
  <c r="G16" i="16"/>
  <c r="G18" i="16" s="1"/>
  <c r="E16" i="16"/>
  <c r="E18" i="16" s="1"/>
  <c r="C16" i="16"/>
  <c r="C18" i="16" s="1"/>
  <c r="G26" i="16"/>
  <c r="G28" i="16" s="1"/>
  <c r="E26" i="16"/>
  <c r="E28" i="16" s="1"/>
  <c r="C26" i="16"/>
  <c r="C28" i="16" s="1"/>
  <c r="K25" i="16"/>
  <c r="K17" i="5"/>
  <c r="K19" i="5" s="1"/>
  <c r="E17" i="5"/>
  <c r="E19" i="5" s="1"/>
  <c r="C17" i="5"/>
  <c r="C19" i="5" s="1"/>
  <c r="J17" i="9"/>
  <c r="F17" i="9"/>
  <c r="J65" i="1"/>
  <c r="F65" i="1"/>
  <c r="F51" i="1"/>
  <c r="F16" i="1"/>
  <c r="Q16" i="5"/>
  <c r="J51" i="1"/>
  <c r="C37" i="6"/>
  <c r="H4" i="9"/>
  <c r="A1" i="9"/>
  <c r="G37" i="6"/>
  <c r="U15" i="5"/>
  <c r="A34" i="6"/>
  <c r="A1" i="5"/>
  <c r="A1" i="6"/>
  <c r="A1" i="16"/>
  <c r="A31" i="1"/>
  <c r="A35" i="6"/>
  <c r="H17" i="9"/>
  <c r="J67" i="1" l="1"/>
  <c r="F67" i="1"/>
  <c r="J53" i="1"/>
  <c r="J69" i="1" s="1"/>
  <c r="M17" i="5"/>
  <c r="M19" i="5" s="1"/>
  <c r="D19" i="9"/>
  <c r="W12" i="5"/>
  <c r="F29" i="1"/>
  <c r="J29" i="1"/>
  <c r="S16" i="5"/>
  <c r="U16" i="5"/>
  <c r="F53" i="1"/>
  <c r="F69" i="1" s="1"/>
  <c r="H19" i="9"/>
  <c r="F19" i="9"/>
  <c r="F23" i="9" s="1"/>
  <c r="F25" i="9" s="1"/>
  <c r="J19" i="9"/>
  <c r="J23" i="9" s="1"/>
  <c r="J25" i="9" s="1"/>
  <c r="J34" i="9" s="1"/>
  <c r="J32" i="9" s="1"/>
  <c r="I14" i="16" l="1"/>
  <c r="I16" i="16" s="1"/>
  <c r="I18" i="16" s="1"/>
  <c r="I9" i="6"/>
  <c r="I19" i="6" s="1"/>
  <c r="I30" i="6" s="1"/>
  <c r="I32" i="6" s="1"/>
  <c r="I57" i="6" s="1"/>
  <c r="I59" i="6" s="1"/>
  <c r="H23" i="9"/>
  <c r="W16" i="5"/>
  <c r="D23" i="9"/>
  <c r="F29" i="9"/>
  <c r="F39" i="9" s="1"/>
  <c r="F37" i="9" s="1"/>
  <c r="E9" i="6" s="1"/>
  <c r="E19" i="6" s="1"/>
  <c r="E30" i="6" s="1"/>
  <c r="E32" i="6" s="1"/>
  <c r="E57" i="6" s="1"/>
  <c r="E59" i="6" s="1"/>
  <c r="U17" i="5"/>
  <c r="U19" i="5" s="1"/>
  <c r="J29" i="9"/>
  <c r="J39" i="9" s="1"/>
  <c r="F34" i="9"/>
  <c r="F32" i="9" s="1"/>
  <c r="Q15" i="5" s="1"/>
  <c r="Q17" i="5" s="1"/>
  <c r="Q19" i="5" s="1"/>
  <c r="S15" i="5" l="1"/>
  <c r="S17" i="5" s="1"/>
  <c r="S19" i="5" s="1"/>
  <c r="H25" i="9"/>
  <c r="D25" i="9"/>
  <c r="J37" i="9"/>
  <c r="K14" i="16"/>
  <c r="K16" i="16" s="1"/>
  <c r="K18" i="16" s="1"/>
  <c r="W15" i="5" l="1"/>
  <c r="W17" i="5" s="1"/>
  <c r="W19" i="5" s="1"/>
  <c r="H29" i="9"/>
  <c r="H39" i="9" s="1"/>
  <c r="H34" i="9"/>
  <c r="D29" i="9"/>
  <c r="D34" i="9"/>
  <c r="H32" i="9" l="1"/>
  <c r="H37" i="9"/>
  <c r="D39" i="9"/>
  <c r="D32" i="9"/>
  <c r="Q25" i="5" s="1"/>
  <c r="S25" i="5" l="1"/>
  <c r="Q27" i="5"/>
  <c r="Q29" i="5" s="1"/>
  <c r="Q23" i="18"/>
  <c r="I24" i="16"/>
  <c r="G9" i="6"/>
  <c r="D37" i="9"/>
  <c r="G19" i="6" l="1"/>
  <c r="S27" i="5"/>
  <c r="S29" i="5" s="1"/>
  <c r="W25" i="5"/>
  <c r="W27" i="5" s="1"/>
  <c r="W29" i="5" s="1"/>
  <c r="C9" i="6"/>
  <c r="K24" i="16"/>
  <c r="K26" i="16" s="1"/>
  <c r="K28" i="16" s="1"/>
  <c r="I26" i="16"/>
  <c r="Q25" i="18"/>
  <c r="Q29" i="18" s="1"/>
  <c r="Q30" i="18" s="1"/>
  <c r="S23" i="18"/>
  <c r="H65" i="1"/>
  <c r="I28" i="16" l="1"/>
  <c r="W23" i="18"/>
  <c r="W25" i="18" s="1"/>
  <c r="W29" i="18" s="1"/>
  <c r="S25" i="18"/>
  <c r="S29" i="18" s="1"/>
  <c r="C19" i="6"/>
  <c r="H67" i="1"/>
  <c r="H51" i="1" l="1"/>
  <c r="D65" i="1"/>
  <c r="S30" i="18" l="1"/>
  <c r="H53" i="1"/>
  <c r="H69" i="1" s="1"/>
  <c r="D67" i="1"/>
  <c r="W30" i="18" l="1"/>
  <c r="D51" i="1"/>
  <c r="D53" i="1" l="1"/>
  <c r="D69" i="1" l="1"/>
  <c r="H16" i="1"/>
  <c r="H29" i="1" l="1"/>
  <c r="D29" i="1" l="1"/>
  <c r="G55" i="6"/>
  <c r="G30" i="6" l="1"/>
  <c r="G32" i="6" l="1"/>
  <c r="G47" i="6"/>
  <c r="G57" i="6" l="1"/>
  <c r="C55" i="6"/>
  <c r="C47" i="6"/>
  <c r="G59" i="6" l="1"/>
  <c r="C30" i="6" l="1"/>
  <c r="C32" i="6" s="1"/>
  <c r="C57" i="6" l="1"/>
  <c r="C59" i="6" l="1"/>
</calcChain>
</file>

<file path=xl/sharedStrings.xml><?xml version="1.0" encoding="utf-8"?>
<sst xmlns="http://schemas.openxmlformats.org/spreadsheetml/2006/main" count="290" uniqueCount="169">
  <si>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</si>
  <si>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</si>
  <si>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</si>
  <si>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</si>
  <si>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</si>
  <si>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</si>
  <si>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</si>
  <si>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</si>
  <si>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</si>
  <si>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</si>
  <si>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</si>
  <si>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</si>
  <si>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</si>
  <si>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</si>
  <si>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</si>
  <si>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</si>
  <si>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</si>
  <si>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</si>
  <si>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</si>
  <si>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รวมรายได้</t>
  </si>
  <si>
    <t>รวมค่าใช้จ่าย</t>
  </si>
  <si>
    <t>ภาษีเงินได้</t>
  </si>
  <si>
    <t>ส่วนของ</t>
  </si>
  <si>
    <t>ผู้ถือหุ้น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</si>
  <si>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</si>
  <si>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</si>
  <si>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</si>
  <si>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ยังไม่ได้</t>
  </si>
  <si>
    <t>รายการที่ไม่ใช่เงินสด</t>
  </si>
  <si>
    <t>อสังหาริมทรัพย์เพื่อการลงทุน</t>
  </si>
  <si>
    <t>รายได้จากการขาย</t>
  </si>
  <si>
    <t>ต้นทุนขาย</t>
  </si>
  <si>
    <t>ค่าใช้จ่ายในการบริหาร</t>
  </si>
  <si>
    <t>ต้นทุนทางการเงิน</t>
  </si>
  <si>
    <t>จัดสรร</t>
  </si>
  <si>
    <t>ส่วนได้เสียที่ไม่มีอำนาจควบคุม</t>
  </si>
  <si>
    <t>ควบคุม</t>
  </si>
  <si>
    <t>ส่วนได้เสีย</t>
  </si>
  <si>
    <t>รวม</t>
  </si>
  <si>
    <t>ส่วนของผู้ถือหุ้น</t>
  </si>
  <si>
    <t xml:space="preserve">     กำไรหรือขาดทุน</t>
  </si>
  <si>
    <t xml:space="preserve">     กำไรขาดทุนเบ็ดเสร็จอื่น</t>
  </si>
  <si>
    <t>ค่าใช้จ่าย</t>
  </si>
  <si>
    <t xml:space="preserve">    ทุนจดทะเบียน</t>
  </si>
  <si>
    <t xml:space="preserve">    ทุนที่ออกและชำระแล้ว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</si>
  <si>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</si>
  <si>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</si>
  <si>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หนี้สินและส่วนของผู้ถือหุ้น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</si>
  <si>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</si>
  <si>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</si>
  <si>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</si>
  <si>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</si>
  <si>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(พันบาท)</t>
  </si>
  <si>
    <t>รวมส่วนของบริษัทใหญ่</t>
  </si>
  <si>
    <t>การเปลี่ยนแปลงในสินทรัพย์และหนี้สินดำเนินงาน</t>
  </si>
  <si>
    <t>31 ธันวาคม</t>
  </si>
  <si>
    <t>กำไรขาดทุนเบ็ดเสร็จสำหรับงวด</t>
  </si>
  <si>
    <t>(ไม่ได้ตรวจสอบ)</t>
  </si>
  <si>
    <t>งบกระแสเงินสด (ไม่ได้ตรวจสอบ)</t>
  </si>
  <si>
    <t>สำหรับงวดสามเดือนสิ้นสุดวันที่</t>
  </si>
  <si>
    <t>เงินเบิกเกินบัญชีและเงินกู้ยืมระยะสั้นจากสถาบันการเงิน</t>
  </si>
  <si>
    <t>ต้นทุนในการจัดจำหน่าย</t>
  </si>
  <si>
    <t>ที่ไม่มี</t>
  </si>
  <si>
    <t>อำนาจ</t>
  </si>
  <si>
    <t>ดอกเบี้ยรับ</t>
  </si>
  <si>
    <t>ประมาณการหนี้สินสำหรับผลประโยชน์พนักงาน</t>
  </si>
  <si>
    <t>บริษัทใหญ่</t>
  </si>
  <si>
    <t>ประมาณการหนี้สินไม่หมุนเวียนสำหรับผลประโยชน์พนักงาน</t>
  </si>
  <si>
    <t>รายได้อื่น</t>
  </si>
  <si>
    <t>หนี้สินที่เกิดจากสัญญา</t>
  </si>
  <si>
    <t>เงินสดจ่ายชำระหนี้สินตามสัญญาเช่า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</si>
  <si>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</si>
  <si>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</si>
  <si>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</si>
  <si>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r>
      <t>รายได้</t>
    </r>
    <r>
      <rPr>
        <b/>
        <i/>
        <sz val="14"/>
        <color indexed="10"/>
        <rFont val="Angsana New"/>
        <family val="1"/>
      </rPr>
      <t xml:space="preserve"> </t>
    </r>
  </si>
  <si>
    <t>ค่าเสื่อมราคาและค่าตัดจำหน่าย</t>
  </si>
  <si>
    <t>เงินสดและรายการเทียบเท่าเงินสด ณ 1 มกราคม</t>
  </si>
  <si>
    <t>งบการเงินรวม</t>
  </si>
  <si>
    <t>งบการเงินเฉพาะกิจการ</t>
  </si>
  <si>
    <t>งบกำไรขาดทุนเบ็ดเสร็จ (ไม่ได้ตรวจสอบ)</t>
  </si>
  <si>
    <t>ส่วนของหนี้สินตามสัญญาเช่าที่ถึงกำหนดชำระภายในหนึ่งปี</t>
  </si>
  <si>
    <t>กำไรสะสม</t>
  </si>
  <si>
    <t>หนี้สินตามสัญญาเช่า</t>
  </si>
  <si>
    <t>กำไรสำหรับงวด</t>
  </si>
  <si>
    <t>ปรับรายการที่กระทบกำไรเป็นเงินสดรับ (จ่าย)</t>
  </si>
  <si>
    <t>กำไรขาดทุนเบ็ดเสร็จอื่น</t>
  </si>
  <si>
    <t xml:space="preserve">ที่ดิน อาคารและอุปกรณ์ </t>
  </si>
  <si>
    <t>สินทรัพย์ไม่มีตัวตน</t>
  </si>
  <si>
    <t>เงินฝากสถาบันการเงินที่เป็นหลักประกัน</t>
  </si>
  <si>
    <t>หนี้สินไม่หมุนเวียนอื่น</t>
  </si>
  <si>
    <t>ส่วนเกินมูลค่าหุ้น</t>
  </si>
  <si>
    <t>ส่วนต่ำกว่าทุนอื่น</t>
  </si>
  <si>
    <t>ส่วนเกิน</t>
  </si>
  <si>
    <t>มูลค่าหุ้น</t>
  </si>
  <si>
    <t>ส่วนต่ำกว่าทุน</t>
  </si>
  <si>
    <t>ส่วนต่ำกว่าทุนจาก</t>
  </si>
  <si>
    <t>จากการรวมธุรกิจ</t>
  </si>
  <si>
    <t>การเปลี่ยนแปลง</t>
  </si>
  <si>
    <t>ภายใต้การควบคุม</t>
  </si>
  <si>
    <t>เดียวกัน</t>
  </si>
  <si>
    <t>ในบริษัทย่อย</t>
  </si>
  <si>
    <t>จ่ายผลประโยชน์พนักงาน</t>
  </si>
  <si>
    <t>เงินสดจ่ายเพื่อชำระเงินกู้ยืมระยะยาวจากสถาบันการเงิน</t>
  </si>
  <si>
    <t>เงินกู้ยืมระยะสั้นจากบุคคลหรือกิจการที่เกี่ยวข้องกันลดลง</t>
  </si>
  <si>
    <t>เงินลงทุนในบริษัทย่อย</t>
  </si>
  <si>
    <t>กำไรขาดทุนเบ็ดเสร็จอื่นสำหรับงวด</t>
  </si>
  <si>
    <t>กำไรจากกิจกรรมดำเนินงาน</t>
  </si>
  <si>
    <t>กำไรก่อนภาษีเงินได้</t>
  </si>
  <si>
    <t>ค่าใช้จ่ายภาษีเงินได้</t>
  </si>
  <si>
    <t>การแบ่งปันกำไร</t>
  </si>
  <si>
    <t>ทุนที่ออก</t>
  </si>
  <si>
    <t>และชำระแล้ว</t>
  </si>
  <si>
    <t>ภาษีเงินได้จ่ายออก</t>
  </si>
  <si>
    <t>การเพิ่มขึ้นของสินทรัพย์สิทธิการใช้</t>
  </si>
  <si>
    <t>รวมกำไรขาดทุนเบ็ดเสร็จสำหรับงวด</t>
  </si>
  <si>
    <t>การแบ่งปันกำไรขาดทุนเบ็ดเสร็จรวม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</si>
  <si>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</si>
  <si>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i/>
        <sz val="14"/>
        <rFont val="Angsana New"/>
        <family val="1"/>
      </rPr>
      <t>(บาท)</t>
    </r>
  </si>
  <si>
    <t>บริษัท ที.แมน ฟาร์มาซูติคอล จำกัด (มหาชน) และบริษัทย่อย</t>
  </si>
  <si>
    <t xml:space="preserve">    รวมเงินทุนที่ได้รับจากผู้ถือหุ้นและการจัดสรรส่วนทุนให้ผู้ถือหุ้น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</si>
  <si>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</si>
  <si>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>งบฐานะการเงิน</t>
  </si>
  <si>
    <t>งบการเปลี่ยนแปลงส่วนของผู้ถือหุ้น (ไม่ได้ตรวจสอบ)</t>
  </si>
  <si>
    <t>31 มีนาคม</t>
  </si>
  <si>
    <t>ยอดคงเหลือ ณ วันที่ 1 มกราคม 2567</t>
  </si>
  <si>
    <t xml:space="preserve">       จัดสรรแล้ว</t>
  </si>
  <si>
    <t xml:space="preserve">          ทุนสำรองตามกฎหมาย</t>
  </si>
  <si>
    <t>ทุนสำรอง</t>
  </si>
  <si>
    <t>ตามกฎหมาย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</si>
  <si>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</si>
  <si>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</si>
  <si>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2, 5</t>
  </si>
  <si>
    <t>(กำไร) ขาดทุนจากอัตราแลกเปลี่ยนที่ยังไม่เกิดขึ้น</t>
  </si>
  <si>
    <t>รับดอกเบี้ย</t>
  </si>
  <si>
    <t>จ่ายดอกเบี้ย</t>
  </si>
  <si>
    <t xml:space="preserve">    เงินปันผล</t>
  </si>
  <si>
    <t>เจ้าหนี้ค่าซื้อที่ดิน อาคารและอุปกรณ์และสินทรัพย์ไม่มีตัวตน</t>
  </si>
  <si>
    <t>เงินฝากสถาบันการเงินที่เป็นหลักประกันเพิ่มขึ้น</t>
  </si>
  <si>
    <t>รวมส่วนของ</t>
  </si>
  <si>
    <t>เงินสดจ่ายเพื่อซื้อที่ดิน อาคารและอุปกรณ์และสินทรัพย์ไม่มีตัวตน</t>
  </si>
  <si>
    <t>โอนไปสำรองตามกฎหมาย</t>
  </si>
  <si>
    <t>รับเงินปันผล</t>
  </si>
  <si>
    <t>เงินปันผลค้างรับ</t>
  </si>
  <si>
    <t>เงินให้กู้ยืมระยะสั้นแก่บุคคลหรือกิจการที่เกี่ยวข้องกันเพิ่มขึ้น</t>
  </si>
  <si>
    <t xml:space="preserve">       ยังไม่ได้จัดสรร</t>
  </si>
  <si>
    <t>เงินปันผลจ่ายจาก</t>
  </si>
  <si>
    <t>กำไรสะสมของบริษัทย่อย</t>
  </si>
  <si>
    <t>ก่อนการรวมธุรกิจ</t>
  </si>
  <si>
    <t>ภายใต้การควบคุมเดียวกัน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</si>
  <si>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</si>
  <si>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</si>
  <si>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</si>
  <si>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สำหรับงวดสามเดือนสิ้นสุดวันที่ 31 มีนาคม 2567</t>
  </si>
  <si>
    <t>ยอดคงเหลือ ณ วันที่ 31 มีนาคม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</si>
  <si>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</si>
  <si>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</si>
  <si>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</si>
  <si>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>เงินสดและรายการเทียบเท่าเงินสด ณ 31 มีนาคม</t>
  </si>
  <si>
    <t>2, 7</t>
  </si>
  <si>
    <t xml:space="preserve">กลับรายการขาดทุนจากการด้อยค่า (ขาดทุนจากการด้อยค่า) </t>
  </si>
  <si>
    <t xml:space="preserve">   ด้านเครดิตที่คาดว่าจะเกิดขึ้น</t>
  </si>
  <si>
    <t>กระแสเงินสดสุทธิใช้ไปในกิจกรรมจัดหาเงิน</t>
  </si>
  <si>
    <t>เงินสดและรายการเทียบเท่าเงินสดเพิ่มขึ้นสุทธิ</t>
  </si>
  <si>
    <t>เงินกู้ยืมระยะสั้นจากสถาบันการเงินลดลง</t>
  </si>
  <si>
    <t>2, 7, 10</t>
  </si>
  <si>
    <t>2, 10</t>
  </si>
  <si>
    <t>กระแสเงินสดสุทธิ (ใช้ไปใน) ได้มาจากกิจกรรมลงทุน</t>
  </si>
  <si>
    <t>ผลขาดทุน (กลับรายการ) จากการด้อยค่าด้านเครดิตที่คาดว่าจะเกิดขึ้น</t>
  </si>
  <si>
    <t>ขาดทุน (กลับรายการ) จากการปรับมูลค่าสินค้า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</si>
</sst>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5"/>
      <name val="Angsana New"/>
      <family val="1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sz val="14"/>
      <name val="Angsana New"/>
      <family val="1"/>
    </font>
    <font>
      <sz val="9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5"/>
      <name val="Angsana New"/>
      <family val="1"/>
    </font>
    <font>
      <sz val="14"/>
      <color indexed="10"/>
      <name val="Angsana New"/>
      <family val="1"/>
    </font>
    <font>
      <b/>
      <i/>
      <sz val="14"/>
      <name val="Angsana New"/>
      <family val="1"/>
    </font>
    <font>
      <sz val="14"/>
      <name val="Times New Roman"/>
      <family val="1"/>
    </font>
    <font>
      <sz val="8"/>
      <name val="Angsana New"/>
      <family val="1"/>
    </font>
    <font>
      <sz val="10"/>
      <name val="Arial"/>
      <family val="2"/>
    </font>
    <font>
      <i/>
      <sz val="14"/>
      <name val="Times New Roman"/>
      <family val="1"/>
    </font>
    <font>
      <b/>
      <i/>
      <sz val="14"/>
      <color indexed="10"/>
      <name val="Angsana New"/>
      <family val="1"/>
    </font>
    <font>
      <i/>
      <sz val="14"/>
      <color indexed="1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44">
    <xf numFmtId="0" fontId="0" fillId="0" borderId="0" xfId="0"/>
    <xf numFmtId="0" fontId="4" fillId="0" borderId="0" xfId="0" applyFont="1" applyFill="1" applyAlignment="1"/>
    <xf numFmtId="0" fontId="3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/>
    <xf numFmtId="0" fontId="8" fillId="0" borderId="0" xfId="0" applyFont="1" applyFill="1" applyAlignment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/>
    <xf numFmtId="0" fontId="4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Border="1" applyAlignment="1"/>
    <xf numFmtId="0" fontId="8" fillId="0" borderId="0" xfId="0" applyFont="1" applyFill="1" applyBorder="1" applyAlignment="1"/>
    <xf numFmtId="37" fontId="6" fillId="0" borderId="0" xfId="0" applyNumberFormat="1" applyFon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37" fontId="8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37" fontId="6" fillId="0" borderId="0" xfId="0" applyNumberFormat="1" applyFont="1" applyFill="1" applyBorder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164" fontId="6" fillId="0" borderId="2" xfId="1" applyNumberFormat="1" applyFont="1" applyFill="1" applyBorder="1" applyAlignment="1">
      <alignment horizontal="right"/>
    </xf>
    <xf numFmtId="0" fontId="8" fillId="0" borderId="0" xfId="0" applyFont="1" applyFill="1"/>
    <xf numFmtId="0" fontId="6" fillId="0" borderId="0" xfId="0" applyFont="1" applyFill="1" applyAlignment="1">
      <alignment wrapText="1"/>
    </xf>
    <xf numFmtId="0" fontId="12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43" fontId="4" fillId="0" borderId="0" xfId="1" applyFont="1" applyFill="1" applyAlignment="1"/>
    <xf numFmtId="164" fontId="6" fillId="0" borderId="0" xfId="1" applyNumberFormat="1" applyFont="1" applyFill="1" applyBorder="1" applyAlignment="1">
      <alignment horizontal="right"/>
    </xf>
    <xf numFmtId="164" fontId="8" fillId="0" borderId="4" xfId="1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37" fontId="8" fillId="0" borderId="0" xfId="0" applyNumberFormat="1" applyFont="1" applyFill="1" applyAlignment="1"/>
    <xf numFmtId="37" fontId="9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/>
    <xf numFmtId="43" fontId="8" fillId="0" borderId="0" xfId="1" applyFont="1" applyFill="1" applyAlignment="1"/>
    <xf numFmtId="37" fontId="6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164" fontId="6" fillId="0" borderId="2" xfId="1" applyNumberFormat="1" applyFont="1" applyFill="1" applyBorder="1" applyAlignment="1"/>
    <xf numFmtId="164" fontId="6" fillId="0" borderId="0" xfId="1" applyNumberFormat="1" applyFont="1" applyFill="1" applyBorder="1" applyAlignment="1"/>
    <xf numFmtId="3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43" fontId="6" fillId="0" borderId="0" xfId="1" applyFont="1" applyFill="1" applyBorder="1" applyAlignment="1"/>
    <xf numFmtId="164" fontId="6" fillId="0" borderId="0" xfId="1" applyNumberFormat="1" applyFont="1" applyFill="1" applyAlignment="1"/>
    <xf numFmtId="164" fontId="8" fillId="0" borderId="4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8" fillId="0" borderId="0" xfId="1" applyNumberFormat="1" applyFont="1" applyFill="1" applyBorder="1" applyAlignment="1">
      <alignment wrapText="1"/>
    </xf>
    <xf numFmtId="164" fontId="8" fillId="0" borderId="0" xfId="1" applyNumberFormat="1" applyFont="1" applyFill="1" applyAlignment="1">
      <alignment wrapText="1"/>
    </xf>
    <xf numFmtId="164" fontId="8" fillId="0" borderId="0" xfId="1" applyNumberFormat="1" applyFont="1" applyFill="1" applyAlignment="1">
      <alignment vertical="top" wrapText="1"/>
    </xf>
    <xf numFmtId="43" fontId="8" fillId="0" borderId="1" xfId="1" applyFont="1" applyFill="1" applyBorder="1" applyAlignment="1"/>
    <xf numFmtId="164" fontId="4" fillId="0" borderId="0" xfId="0" applyNumberFormat="1" applyFont="1" applyFill="1" applyAlignment="1"/>
    <xf numFmtId="0" fontId="6" fillId="0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9" fillId="0" borderId="0" xfId="1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164" fontId="8" fillId="0" borderId="5" xfId="1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39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43" fontId="10" fillId="0" borderId="0" xfId="1" applyFont="1" applyFill="1" applyAlignment="1"/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164" fontId="8" fillId="0" borderId="1" xfId="1" applyNumberFormat="1" applyFont="1" applyFill="1" applyBorder="1" applyAlignment="1"/>
    <xf numFmtId="164" fontId="6" fillId="0" borderId="1" xfId="1" applyNumberFormat="1" applyFont="1" applyFill="1" applyBorder="1" applyAlignment="1"/>
    <xf numFmtId="164" fontId="8" fillId="0" borderId="0" xfId="1" applyNumberFormat="1" applyFont="1" applyFill="1" applyBorder="1" applyAlignment="1"/>
    <xf numFmtId="164" fontId="6" fillId="0" borderId="4" xfId="1" applyNumberFormat="1" applyFont="1" applyFill="1" applyBorder="1" applyAlignment="1"/>
    <xf numFmtId="164" fontId="8" fillId="0" borderId="0" xfId="1" applyNumberFormat="1" applyFont="1" applyFill="1"/>
    <xf numFmtId="164" fontId="6" fillId="0" borderId="0" xfId="1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/>
    <xf numFmtId="0" fontId="8" fillId="0" borderId="0" xfId="0" applyFont="1"/>
    <xf numFmtId="0" fontId="0" fillId="0" borderId="0" xfId="0" applyAlignment="1">
      <alignment vertical="center" wrapText="1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2" borderId="0" xfId="0" applyFont="1" applyFill="1" applyAlignment="1"/>
    <xf numFmtId="0" fontId="8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143"/>
  <sheetViews>
    <sheetView view="pageBreakPreview" zoomScale="85" zoomScaleNormal="100" zoomScaleSheetLayoutView="85" workbookViewId="0">
      <selection activeCell="B72" sqref="B72"/>
    </sheetView>
  </sheetViews>
  <sheetFormatPr defaultColWidth="9.09765625" defaultRowHeight="21.65" customHeight="1" x14ac:dyDescent="0.65"/>
  <cols>
    <col min="1" max="1" width="50.69921875" style="10" customWidth="1"/>
    <col min="2" max="2" width="9.09765625" style="5"/>
    <col min="3" max="3" width="1.3984375" style="5" customWidth="1"/>
    <col min="4" max="4" width="13.09765625" style="5" customWidth="1"/>
    <col min="5" max="5" width="1.3984375" style="5" customWidth="1"/>
    <col min="6" max="6" width="12.09765625" style="5" customWidth="1"/>
    <col min="7" max="7" width="1.3984375" style="5" customWidth="1"/>
    <col min="8" max="8" width="13.09765625" style="5" customWidth="1"/>
    <col min="9" max="9" width="1.3984375" style="5" customWidth="1"/>
    <col min="10" max="10" width="12.09765625" style="5" customWidth="1"/>
    <col min="11" max="11" width="2.59765625" style="77" bestFit="1" customWidth="1"/>
    <col min="12" max="12" width="9.3984375" style="77" bestFit="1" customWidth="1"/>
    <col min="13" max="16384" width="9.09765625" style="8"/>
  </cols>
  <sheetData>
    <row r="1" spans="1:12" s="1" customFormat="1" ht="21.65" customHeight="1" x14ac:dyDescent="0.7">
      <c r="A1" s="2" t="s">
        <v>118</v>
      </c>
      <c r="B1" s="5"/>
      <c r="C1" s="5"/>
      <c r="D1" s="5"/>
      <c r="E1" s="5"/>
      <c r="F1" s="5"/>
      <c r="G1" s="5"/>
      <c r="H1" s="5"/>
      <c r="I1" s="5"/>
      <c r="J1" s="5"/>
      <c r="K1" s="30"/>
      <c r="L1" s="30"/>
    </row>
    <row r="2" spans="1:12" s="1" customFormat="1" ht="21.65" customHeight="1" x14ac:dyDescent="0.7">
      <c r="A2" s="2" t="s">
        <v>121</v>
      </c>
      <c r="B2" s="5"/>
      <c r="C2" s="5"/>
      <c r="D2" s="5"/>
      <c r="E2" s="5"/>
      <c r="F2" s="5"/>
      <c r="G2" s="5"/>
      <c r="H2" s="5"/>
      <c r="I2" s="5"/>
      <c r="J2" s="5"/>
      <c r="K2" s="26"/>
      <c r="L2" s="26"/>
    </row>
    <row r="3" spans="1:12" ht="21.65" customHeight="1" x14ac:dyDescent="0.65">
      <c r="A3" s="9"/>
      <c r="B3" s="83"/>
      <c r="C3" s="83"/>
      <c r="D3" s="137" t="s">
        <v>77</v>
      </c>
      <c r="E3" s="137"/>
      <c r="F3" s="137"/>
      <c r="G3" s="92"/>
      <c r="H3" s="137" t="s">
        <v>78</v>
      </c>
      <c r="I3" s="137"/>
      <c r="J3" s="137"/>
      <c r="K3" s="26"/>
      <c r="L3" s="26"/>
    </row>
    <row r="4" spans="1:12" ht="21.65" customHeight="1" x14ac:dyDescent="0.65">
      <c r="A4" s="9"/>
      <c r="B4" s="83"/>
      <c r="C4" s="83"/>
      <c r="D4" s="129" t="s">
        <v>123</v>
      </c>
      <c r="E4" s="93"/>
      <c r="F4" s="93" t="s">
        <v>55</v>
      </c>
      <c r="G4" s="92"/>
      <c r="H4" s="93" t="s">
        <v>123</v>
      </c>
      <c r="I4" s="93"/>
      <c r="J4" s="93" t="s">
        <v>55</v>
      </c>
      <c r="K4" s="26"/>
      <c r="L4" s="26"/>
    </row>
    <row r="5" spans="1:12" ht="21.65" customHeight="1" x14ac:dyDescent="0.7">
      <c r="A5" s="2" t="s">
        <v>0</v>
      </c>
      <c r="B5" s="82" t="s">
        <v>1</v>
      </c>
      <c r="C5" s="82"/>
      <c r="D5" s="93">
        <v>2568</v>
      </c>
      <c r="E5" s="93"/>
      <c r="F5" s="93">
        <v>2567</v>
      </c>
      <c r="G5" s="93"/>
      <c r="H5" s="93">
        <v>2568</v>
      </c>
      <c r="I5" s="93"/>
      <c r="J5" s="93">
        <v>2567</v>
      </c>
      <c r="K5" s="26"/>
      <c r="L5" s="26"/>
    </row>
    <row r="6" spans="1:12" ht="21.65" customHeight="1" x14ac:dyDescent="0.7">
      <c r="A6" s="2"/>
      <c r="B6" s="82"/>
      <c r="C6" s="82"/>
      <c r="D6" s="93" t="s">
        <v>57</v>
      </c>
      <c r="F6" s="93"/>
      <c r="G6" s="93"/>
      <c r="H6" s="93" t="s">
        <v>57</v>
      </c>
      <c r="I6" s="93"/>
      <c r="J6" s="93"/>
      <c r="K6" s="26"/>
      <c r="L6" s="26"/>
    </row>
    <row r="7" spans="1:12" ht="21.65" customHeight="1" x14ac:dyDescent="0.65">
      <c r="A7" s="11"/>
      <c r="B7" s="83"/>
      <c r="C7" s="83"/>
      <c r="D7" s="136" t="s">
        <v>52</v>
      </c>
      <c r="E7" s="136"/>
      <c r="F7" s="136"/>
      <c r="G7" s="136"/>
      <c r="H7" s="136"/>
      <c r="I7" s="136"/>
      <c r="J7" s="136"/>
      <c r="K7" s="26"/>
      <c r="L7" s="26"/>
    </row>
    <row r="8" spans="1:12" ht="21.5" x14ac:dyDescent="0.65">
      <c r="A8" s="28" t="s">
        <v>2</v>
      </c>
      <c r="B8" s="133"/>
      <c r="C8" s="133"/>
      <c r="K8" s="26"/>
      <c r="L8" s="26"/>
    </row>
    <row r="9" spans="1:12" ht="21.5" x14ac:dyDescent="0.65">
      <c r="A9" s="3" t="s">
        <v>3</v>
      </c>
      <c r="B9" s="133">
        <v>10</v>
      </c>
      <c r="C9" s="133"/>
      <c r="D9" s="33">
        <v>425090</v>
      </c>
      <c r="E9" s="33"/>
      <c r="F9" s="33">
        <v>348385</v>
      </c>
      <c r="G9" s="33"/>
      <c r="H9" s="33">
        <v>356672</v>
      </c>
      <c r="I9" s="33"/>
      <c r="J9" s="33">
        <v>273083</v>
      </c>
      <c r="K9" s="26"/>
      <c r="L9" s="26"/>
    </row>
    <row r="10" spans="1:12" ht="21.5" x14ac:dyDescent="0.65">
      <c r="A10" s="39" t="s">
        <v>71</v>
      </c>
      <c r="B10" s="35" t="s">
        <v>164</v>
      </c>
      <c r="C10" s="133"/>
      <c r="D10" s="33">
        <v>631483</v>
      </c>
      <c r="E10" s="33"/>
      <c r="F10" s="33">
        <v>616970</v>
      </c>
      <c r="G10" s="33"/>
      <c r="H10" s="33">
        <v>580299</v>
      </c>
      <c r="I10" s="33"/>
      <c r="J10" s="33">
        <v>579119</v>
      </c>
      <c r="K10" s="26"/>
      <c r="L10" s="26"/>
    </row>
    <row r="11" spans="1:12" ht="21.5" x14ac:dyDescent="0.65">
      <c r="A11" s="39" t="s">
        <v>142</v>
      </c>
      <c r="B11" s="35">
        <v>2</v>
      </c>
      <c r="C11" s="133"/>
      <c r="D11" s="33">
        <v>0</v>
      </c>
      <c r="E11" s="33"/>
      <c r="F11" s="33">
        <v>0</v>
      </c>
      <c r="G11" s="33"/>
      <c r="H11" s="33">
        <v>0</v>
      </c>
      <c r="I11" s="33"/>
      <c r="J11" s="33">
        <v>161404</v>
      </c>
      <c r="K11" s="26"/>
      <c r="L11" s="26"/>
    </row>
    <row r="12" spans="1:12" ht="21.5" x14ac:dyDescent="0.65">
      <c r="A12" s="3" t="s">
        <v>149</v>
      </c>
      <c r="B12" s="35" t="s">
        <v>158</v>
      </c>
      <c r="C12" s="133"/>
      <c r="D12" s="33">
        <v>0</v>
      </c>
      <c r="E12" s="90"/>
      <c r="F12" s="33">
        <v>0</v>
      </c>
      <c r="G12" s="90"/>
      <c r="H12" s="33">
        <v>1209000</v>
      </c>
      <c r="I12" s="90"/>
      <c r="J12" s="33">
        <v>1050000</v>
      </c>
      <c r="K12" s="26"/>
      <c r="L12" s="94"/>
    </row>
    <row r="13" spans="1:12" ht="21.5" x14ac:dyDescent="0.65">
      <c r="A13" s="3" t="s">
        <v>4</v>
      </c>
      <c r="B13" s="35"/>
      <c r="C13" s="133"/>
      <c r="D13" s="33">
        <v>513577</v>
      </c>
      <c r="E13" s="33"/>
      <c r="F13" s="33">
        <v>541453</v>
      </c>
      <c r="G13" s="33"/>
      <c r="H13" s="33">
        <v>17992</v>
      </c>
      <c r="I13" s="33"/>
      <c r="J13" s="33">
        <v>31149</v>
      </c>
      <c r="K13" s="26"/>
      <c r="L13" s="26"/>
    </row>
    <row r="14" spans="1:12" ht="21.5" x14ac:dyDescent="0.65">
      <c r="A14" s="3" t="s">
        <v>150</v>
      </c>
      <c r="B14" s="35"/>
      <c r="C14" s="133"/>
      <c r="D14" s="33">
        <v>450000</v>
      </c>
      <c r="E14" s="90"/>
      <c r="F14" s="33">
        <v>450000</v>
      </c>
      <c r="G14" s="90"/>
      <c r="H14" s="33">
        <v>450000</v>
      </c>
      <c r="I14" s="90"/>
      <c r="J14" s="33">
        <v>450000</v>
      </c>
      <c r="K14" s="26"/>
      <c r="L14" s="94"/>
    </row>
    <row r="15" spans="1:12" ht="21.5" x14ac:dyDescent="0.65">
      <c r="A15" s="3" t="s">
        <v>5</v>
      </c>
      <c r="B15" s="133">
        <v>10</v>
      </c>
      <c r="C15" s="133"/>
      <c r="D15" s="33">
        <v>1467</v>
      </c>
      <c r="E15" s="33"/>
      <c r="F15" s="33">
        <v>3506</v>
      </c>
      <c r="G15" s="33"/>
      <c r="H15" s="33">
        <v>681</v>
      </c>
      <c r="I15" s="33"/>
      <c r="J15" s="33">
        <v>2551</v>
      </c>
      <c r="K15" s="26"/>
      <c r="L15" s="94"/>
    </row>
    <row r="16" spans="1:12" ht="21.5" x14ac:dyDescent="0.65">
      <c r="A16" s="84" t="s">
        <v>6</v>
      </c>
      <c r="B16" s="133"/>
      <c r="C16" s="133"/>
      <c r="D16" s="42">
        <f>SUM(D9:D15)</f>
        <v>2021617</v>
      </c>
      <c r="E16" s="55"/>
      <c r="F16" s="42">
        <f>SUM(F9:F15)</f>
        <v>1960314</v>
      </c>
      <c r="G16" s="55"/>
      <c r="H16" s="42">
        <f>SUM(H9:H15)</f>
        <v>2614644</v>
      </c>
      <c r="I16" s="55"/>
      <c r="J16" s="42">
        <f>SUM(J9:J15)</f>
        <v>2547306</v>
      </c>
      <c r="K16" s="26"/>
      <c r="L16" s="26"/>
    </row>
    <row r="17" spans="1:12" ht="12" customHeight="1" x14ac:dyDescent="0.65">
      <c r="A17" s="3"/>
      <c r="B17" s="133"/>
      <c r="C17" s="133"/>
      <c r="D17" s="33"/>
      <c r="E17" s="33"/>
      <c r="F17" s="33"/>
      <c r="G17" s="33"/>
      <c r="H17" s="33"/>
      <c r="I17" s="33"/>
      <c r="J17" s="33"/>
      <c r="K17" s="26"/>
      <c r="L17" s="26"/>
    </row>
    <row r="18" spans="1:12" ht="21.5" x14ac:dyDescent="0.65">
      <c r="A18" s="28" t="s">
        <v>7</v>
      </c>
      <c r="B18" s="35"/>
      <c r="C18" s="133"/>
      <c r="D18" s="33"/>
      <c r="E18" s="33"/>
      <c r="F18" s="33"/>
      <c r="G18" s="33"/>
      <c r="H18" s="33"/>
      <c r="I18" s="33"/>
      <c r="J18" s="33"/>
      <c r="K18" s="26"/>
      <c r="L18" s="26"/>
    </row>
    <row r="19" spans="1:12" ht="21.5" x14ac:dyDescent="0.65">
      <c r="A19" s="3" t="s">
        <v>151</v>
      </c>
      <c r="B19" s="35">
        <v>10</v>
      </c>
      <c r="C19" s="133"/>
      <c r="D19" s="33">
        <v>200000</v>
      </c>
      <c r="E19" s="33"/>
      <c r="F19" s="33">
        <v>200000</v>
      </c>
      <c r="G19" s="33"/>
      <c r="H19" s="33">
        <v>200000</v>
      </c>
      <c r="I19" s="33"/>
      <c r="J19" s="33">
        <v>200000</v>
      </c>
      <c r="K19" s="26"/>
      <c r="L19" s="26"/>
    </row>
    <row r="20" spans="1:12" ht="21.5" x14ac:dyDescent="0.65">
      <c r="A20" s="3" t="s">
        <v>104</v>
      </c>
      <c r="B20" s="35"/>
      <c r="C20" s="133"/>
      <c r="D20" s="33">
        <v>0</v>
      </c>
      <c r="E20" s="33"/>
      <c r="F20" s="33">
        <v>0</v>
      </c>
      <c r="G20" s="33"/>
      <c r="H20" s="33">
        <v>443377</v>
      </c>
      <c r="I20" s="33"/>
      <c r="J20" s="33">
        <v>443377</v>
      </c>
      <c r="K20" s="26"/>
      <c r="L20" s="26"/>
    </row>
    <row r="21" spans="1:12" ht="21.5" x14ac:dyDescent="0.65">
      <c r="A21" s="3" t="s">
        <v>29</v>
      </c>
      <c r="B21" s="35"/>
      <c r="C21" s="133"/>
      <c r="D21" s="33">
        <v>40692</v>
      </c>
      <c r="E21" s="33"/>
      <c r="F21" s="33">
        <v>40786</v>
      </c>
      <c r="G21" s="33"/>
      <c r="H21" s="33">
        <v>47748</v>
      </c>
      <c r="I21" s="33"/>
      <c r="J21" s="33">
        <v>47939</v>
      </c>
      <c r="K21" s="26"/>
      <c r="L21" s="26"/>
    </row>
    <row r="22" spans="1:12" ht="21.5" x14ac:dyDescent="0.65">
      <c r="A22" s="3" t="s">
        <v>86</v>
      </c>
      <c r="B22" s="35">
        <v>3</v>
      </c>
      <c r="C22" s="133"/>
      <c r="D22" s="33">
        <v>1136824</v>
      </c>
      <c r="E22" s="33"/>
      <c r="F22" s="33">
        <v>1143254</v>
      </c>
      <c r="G22" s="33"/>
      <c r="H22" s="33">
        <v>124916</v>
      </c>
      <c r="I22" s="33"/>
      <c r="J22" s="33">
        <v>127745</v>
      </c>
      <c r="K22" s="26"/>
      <c r="L22" s="26"/>
    </row>
    <row r="23" spans="1:12" ht="21.5" x14ac:dyDescent="0.65">
      <c r="A23" s="3" t="s">
        <v>87</v>
      </c>
      <c r="B23" s="35"/>
      <c r="C23" s="133"/>
      <c r="D23" s="33">
        <v>34489</v>
      </c>
      <c r="E23" s="33"/>
      <c r="F23" s="33">
        <v>33838</v>
      </c>
      <c r="G23" s="33"/>
      <c r="H23" s="33">
        <v>3265</v>
      </c>
      <c r="I23" s="33"/>
      <c r="J23" s="33">
        <v>3192</v>
      </c>
      <c r="K23" s="26"/>
      <c r="L23" s="26"/>
    </row>
    <row r="24" spans="1:12" ht="21.5" x14ac:dyDescent="0.65">
      <c r="A24" s="3" t="s">
        <v>8</v>
      </c>
      <c r="B24" s="35"/>
      <c r="C24" s="133"/>
      <c r="D24" s="33">
        <v>35821</v>
      </c>
      <c r="E24" s="33"/>
      <c r="F24" s="33">
        <v>34248</v>
      </c>
      <c r="G24" s="33"/>
      <c r="H24" s="33">
        <v>22177</v>
      </c>
      <c r="I24" s="33"/>
      <c r="J24" s="33">
        <v>20867</v>
      </c>
      <c r="K24" s="26"/>
      <c r="L24" s="26"/>
    </row>
    <row r="25" spans="1:12" ht="21.5" x14ac:dyDescent="0.65">
      <c r="A25" s="3" t="s">
        <v>88</v>
      </c>
      <c r="B25" s="35">
        <v>7</v>
      </c>
      <c r="C25" s="133"/>
      <c r="D25" s="33">
        <v>17482</v>
      </c>
      <c r="E25" s="33"/>
      <c r="F25" s="33">
        <v>17457</v>
      </c>
      <c r="G25" s="33"/>
      <c r="H25" s="33">
        <v>10602</v>
      </c>
      <c r="I25" s="33"/>
      <c r="J25" s="33">
        <v>10577</v>
      </c>
      <c r="K25" s="26"/>
      <c r="L25" s="26"/>
    </row>
    <row r="26" spans="1:12" ht="21.5" x14ac:dyDescent="0.65">
      <c r="A26" s="3" t="s">
        <v>9</v>
      </c>
      <c r="B26" s="35">
        <v>10</v>
      </c>
      <c r="C26" s="133"/>
      <c r="D26" s="33">
        <v>25696</v>
      </c>
      <c r="E26" s="33"/>
      <c r="F26" s="33">
        <v>25761</v>
      </c>
      <c r="G26" s="33"/>
      <c r="H26" s="33">
        <v>20729</v>
      </c>
      <c r="I26" s="33"/>
      <c r="J26" s="56">
        <v>20760</v>
      </c>
      <c r="K26" s="26"/>
      <c r="L26" s="26"/>
    </row>
    <row r="27" spans="1:12" ht="21.5" x14ac:dyDescent="0.65">
      <c r="A27" s="84" t="s">
        <v>10</v>
      </c>
      <c r="B27" s="35"/>
      <c r="C27" s="133"/>
      <c r="D27" s="42">
        <f>SUM(D19:D26)</f>
        <v>1491004</v>
      </c>
      <c r="E27" s="55"/>
      <c r="F27" s="42">
        <f>SUM(F19:F26)</f>
        <v>1495344</v>
      </c>
      <c r="G27" s="55"/>
      <c r="H27" s="42">
        <f>SUM(H19:H26)</f>
        <v>872814</v>
      </c>
      <c r="I27" s="55"/>
      <c r="J27" s="42">
        <f>SUM(J19:J26)</f>
        <v>874457</v>
      </c>
      <c r="K27" s="26"/>
      <c r="L27" s="26"/>
    </row>
    <row r="28" spans="1:12" ht="10.5" customHeight="1" x14ac:dyDescent="0.65">
      <c r="A28" s="84"/>
      <c r="B28" s="35"/>
      <c r="C28" s="133"/>
      <c r="D28" s="43"/>
      <c r="E28" s="43"/>
      <c r="F28" s="43"/>
      <c r="G28" s="43"/>
      <c r="H28" s="43"/>
      <c r="I28" s="43"/>
      <c r="J28" s="43"/>
      <c r="K28" s="26"/>
      <c r="L28" s="26"/>
    </row>
    <row r="29" spans="1:12" ht="22" thickBot="1" x14ac:dyDescent="0.7">
      <c r="A29" s="84" t="s">
        <v>11</v>
      </c>
      <c r="B29" s="35"/>
      <c r="C29" s="82"/>
      <c r="D29" s="87">
        <f>SUM(D27,D16)</f>
        <v>3512621</v>
      </c>
      <c r="E29" s="55"/>
      <c r="F29" s="87">
        <f>SUM(F27,F16)</f>
        <v>3455658</v>
      </c>
      <c r="G29" s="55"/>
      <c r="H29" s="87">
        <f>SUM(H27,H16)</f>
        <v>3487458</v>
      </c>
      <c r="I29" s="55"/>
      <c r="J29" s="87">
        <f>SUM(J27,J16)</f>
        <v>3421763</v>
      </c>
      <c r="K29" s="26"/>
      <c r="L29" s="26"/>
    </row>
    <row r="30" spans="1:12" ht="10.5" customHeight="1" thickTop="1" x14ac:dyDescent="0.65">
      <c r="K30" s="26"/>
      <c r="L30" s="26"/>
    </row>
    <row r="31" spans="1:12" s="1" customFormat="1" ht="21.65" customHeight="1" x14ac:dyDescent="0.7">
      <c r="A31" s="2" t="str">
        <f>A1</f>
        <v>บริษัท ที.แมน ฟาร์มาซูติคอล จำกัด (มหาชน) และบริษัทย่อย</v>
      </c>
      <c r="B31" s="5"/>
      <c r="C31" s="5"/>
      <c r="D31" s="5"/>
      <c r="E31" s="5"/>
      <c r="F31" s="5"/>
      <c r="G31" s="5"/>
      <c r="H31" s="5"/>
      <c r="I31" s="5"/>
      <c r="J31" s="5"/>
      <c r="K31" s="26"/>
      <c r="L31" s="26"/>
    </row>
    <row r="32" spans="1:12" s="1" customFormat="1" ht="21.65" customHeight="1" x14ac:dyDescent="0.7">
      <c r="A32" s="2" t="s">
        <v>121</v>
      </c>
      <c r="B32" s="5"/>
      <c r="C32" s="5"/>
      <c r="D32" s="5"/>
      <c r="E32" s="5"/>
      <c r="F32" s="5"/>
      <c r="G32" s="5"/>
      <c r="H32" s="5"/>
      <c r="I32" s="5"/>
      <c r="J32" s="5"/>
      <c r="K32" s="26"/>
      <c r="L32" s="26"/>
    </row>
    <row r="33" spans="1:12" ht="21.65" customHeight="1" x14ac:dyDescent="0.65">
      <c r="A33" s="11"/>
      <c r="B33" s="83"/>
      <c r="C33" s="83"/>
      <c r="D33" s="137" t="s">
        <v>77</v>
      </c>
      <c r="E33" s="137"/>
      <c r="F33" s="137"/>
      <c r="G33" s="134"/>
      <c r="H33" s="137" t="s">
        <v>78</v>
      </c>
      <c r="I33" s="137"/>
      <c r="J33" s="137"/>
      <c r="K33" s="26"/>
      <c r="L33" s="26"/>
    </row>
    <row r="34" spans="1:12" ht="21.65" customHeight="1" x14ac:dyDescent="0.65">
      <c r="A34" s="9"/>
      <c r="B34" s="83"/>
      <c r="C34" s="83"/>
      <c r="D34" s="135" t="s">
        <v>123</v>
      </c>
      <c r="E34" s="135"/>
      <c r="F34" s="135" t="s">
        <v>55</v>
      </c>
      <c r="G34" s="134"/>
      <c r="H34" s="135" t="s">
        <v>123</v>
      </c>
      <c r="I34" s="135"/>
      <c r="J34" s="135" t="s">
        <v>55</v>
      </c>
      <c r="K34" s="26"/>
      <c r="L34" s="26"/>
    </row>
    <row r="35" spans="1:12" ht="23" x14ac:dyDescent="0.7">
      <c r="A35" s="2" t="s">
        <v>47</v>
      </c>
      <c r="B35" s="82" t="s">
        <v>1</v>
      </c>
      <c r="C35" s="83"/>
      <c r="D35" s="135">
        <v>2568</v>
      </c>
      <c r="E35" s="135"/>
      <c r="F35" s="135">
        <v>2567</v>
      </c>
      <c r="G35" s="135"/>
      <c r="H35" s="135">
        <v>2568</v>
      </c>
      <c r="I35" s="135"/>
      <c r="J35" s="135">
        <v>2567</v>
      </c>
      <c r="K35" s="26"/>
      <c r="L35" s="26"/>
    </row>
    <row r="36" spans="1:12" ht="21.65" customHeight="1" x14ac:dyDescent="0.7">
      <c r="A36" s="2"/>
      <c r="B36" s="82"/>
      <c r="C36" s="83"/>
      <c r="D36" s="135" t="s">
        <v>57</v>
      </c>
      <c r="F36" s="135"/>
      <c r="G36" s="135"/>
      <c r="H36" s="135" t="s">
        <v>57</v>
      </c>
      <c r="I36" s="135"/>
      <c r="J36" s="135"/>
      <c r="K36" s="26"/>
      <c r="L36" s="26"/>
    </row>
    <row r="37" spans="1:12" ht="21.65" customHeight="1" x14ac:dyDescent="0.65">
      <c r="A37" s="7"/>
      <c r="C37" s="82"/>
      <c r="D37" s="136" t="s">
        <v>52</v>
      </c>
      <c r="E37" s="136"/>
      <c r="F37" s="136"/>
      <c r="G37" s="136"/>
      <c r="H37" s="136"/>
      <c r="I37" s="136"/>
      <c r="J37" s="136"/>
      <c r="K37" s="26"/>
      <c r="L37" s="26"/>
    </row>
    <row r="38" spans="1:12" ht="21.5" x14ac:dyDescent="0.65">
      <c r="A38" s="28" t="s">
        <v>12</v>
      </c>
      <c r="B38" s="83"/>
      <c r="C38" s="83"/>
      <c r="D38" s="34"/>
      <c r="E38" s="34"/>
      <c r="F38" s="34"/>
      <c r="G38" s="34"/>
      <c r="H38" s="34"/>
      <c r="I38" s="34"/>
      <c r="J38" s="34"/>
      <c r="K38" s="26"/>
      <c r="L38" s="26"/>
    </row>
    <row r="39" spans="1:12" ht="21.5" x14ac:dyDescent="0.65">
      <c r="A39" s="3" t="s">
        <v>60</v>
      </c>
      <c r="B39" s="82">
        <v>7</v>
      </c>
      <c r="C39" s="82"/>
      <c r="D39" s="33">
        <v>1015000</v>
      </c>
      <c r="E39" s="33"/>
      <c r="F39" s="33">
        <v>1080000</v>
      </c>
      <c r="G39" s="33"/>
      <c r="H39" s="33">
        <v>935000</v>
      </c>
      <c r="I39" s="33"/>
      <c r="J39" s="33">
        <v>990000</v>
      </c>
      <c r="K39" s="26"/>
      <c r="L39" s="26"/>
    </row>
    <row r="40" spans="1:12" ht="21.5" x14ac:dyDescent="0.65">
      <c r="A40" s="3" t="s">
        <v>72</v>
      </c>
      <c r="B40" s="82" t="s">
        <v>165</v>
      </c>
      <c r="C40" s="82"/>
      <c r="D40" s="33">
        <v>350336</v>
      </c>
      <c r="E40" s="33"/>
      <c r="F40" s="33">
        <v>380624</v>
      </c>
      <c r="G40" s="33"/>
      <c r="H40" s="33">
        <v>438337</v>
      </c>
      <c r="I40" s="33"/>
      <c r="J40" s="33">
        <v>370319</v>
      </c>
      <c r="K40" s="26"/>
      <c r="L40" s="94"/>
    </row>
    <row r="41" spans="1:12" ht="21.5" x14ac:dyDescent="0.65">
      <c r="A41" s="3" t="s">
        <v>69</v>
      </c>
      <c r="B41" s="82"/>
      <c r="C41" s="82"/>
      <c r="D41" s="33">
        <v>78228</v>
      </c>
      <c r="E41" s="33"/>
      <c r="F41" s="33">
        <v>72007</v>
      </c>
      <c r="G41" s="33"/>
      <c r="H41" s="33">
        <v>78228</v>
      </c>
      <c r="I41" s="33"/>
      <c r="J41" s="33">
        <v>72007</v>
      </c>
      <c r="K41" s="26"/>
      <c r="L41" s="94"/>
    </row>
    <row r="42" spans="1:12" ht="21.5" x14ac:dyDescent="0.65">
      <c r="A42" s="3" t="s">
        <v>80</v>
      </c>
      <c r="B42" s="82">
        <v>2</v>
      </c>
      <c r="C42" s="82"/>
      <c r="D42" s="33">
        <v>5134</v>
      </c>
      <c r="E42" s="33"/>
      <c r="F42" s="33">
        <v>5665</v>
      </c>
      <c r="G42" s="33"/>
      <c r="H42" s="33">
        <v>4074</v>
      </c>
      <c r="I42" s="33"/>
      <c r="J42" s="33">
        <v>4616</v>
      </c>
      <c r="K42" s="26"/>
      <c r="L42" s="26"/>
    </row>
    <row r="43" spans="1:12" ht="21.5" x14ac:dyDescent="0.65">
      <c r="A43" s="3" t="s">
        <v>73</v>
      </c>
      <c r="B43" s="82"/>
      <c r="C43" s="82"/>
      <c r="D43" s="33">
        <v>51714</v>
      </c>
      <c r="E43" s="33"/>
      <c r="F43" s="33">
        <v>27534</v>
      </c>
      <c r="G43" s="33"/>
      <c r="H43" s="33">
        <v>10056</v>
      </c>
      <c r="I43" s="33"/>
      <c r="J43" s="33">
        <v>0</v>
      </c>
      <c r="K43" s="26"/>
      <c r="L43" s="26"/>
    </row>
    <row r="44" spans="1:12" ht="21.5" x14ac:dyDescent="0.65">
      <c r="A44" s="3" t="s">
        <v>13</v>
      </c>
      <c r="B44" s="82">
        <v>10</v>
      </c>
      <c r="C44" s="82"/>
      <c r="D44" s="33">
        <v>10323</v>
      </c>
      <c r="E44" s="33"/>
      <c r="F44" s="33">
        <v>10274</v>
      </c>
      <c r="G44" s="33"/>
      <c r="H44" s="33">
        <v>7998</v>
      </c>
      <c r="I44" s="33"/>
      <c r="J44" s="56">
        <v>8087</v>
      </c>
      <c r="K44" s="26"/>
      <c r="L44" s="26"/>
    </row>
    <row r="45" spans="1:12" ht="21.5" x14ac:dyDescent="0.65">
      <c r="A45" s="84" t="s">
        <v>14</v>
      </c>
      <c r="B45" s="82"/>
      <c r="C45" s="82"/>
      <c r="D45" s="42">
        <f>SUM(D39:D44)</f>
        <v>1510735</v>
      </c>
      <c r="E45" s="55"/>
      <c r="F45" s="42">
        <f>SUM(F39:F44)</f>
        <v>1576104</v>
      </c>
      <c r="G45" s="55"/>
      <c r="H45" s="42">
        <f>SUM(H39:H44)</f>
        <v>1473693</v>
      </c>
      <c r="I45" s="55"/>
      <c r="J45" s="42">
        <f>SUM(J39:J44)</f>
        <v>1445029</v>
      </c>
      <c r="K45" s="26"/>
      <c r="L45" s="26"/>
    </row>
    <row r="46" spans="1:12" ht="7.5" customHeight="1" x14ac:dyDescent="0.65">
      <c r="A46" s="3"/>
      <c r="B46" s="82"/>
      <c r="C46" s="82"/>
      <c r="D46" s="33"/>
      <c r="E46" s="33"/>
      <c r="F46" s="33"/>
      <c r="G46" s="33"/>
      <c r="H46" s="33"/>
      <c r="I46" s="33"/>
      <c r="J46" s="33"/>
      <c r="K46" s="26"/>
      <c r="L46" s="26"/>
    </row>
    <row r="47" spans="1:12" ht="21.5" x14ac:dyDescent="0.65">
      <c r="A47" s="28" t="s">
        <v>15</v>
      </c>
      <c r="B47" s="82"/>
      <c r="C47" s="82"/>
      <c r="D47" s="33"/>
      <c r="E47" s="33"/>
      <c r="F47" s="33"/>
      <c r="G47" s="33"/>
      <c r="H47" s="33"/>
      <c r="I47" s="33"/>
      <c r="J47" s="33"/>
      <c r="K47" s="26"/>
      <c r="L47" s="26"/>
    </row>
    <row r="48" spans="1:12" ht="21.5" x14ac:dyDescent="0.65">
      <c r="A48" s="3" t="s">
        <v>82</v>
      </c>
      <c r="B48" s="82">
        <v>2</v>
      </c>
      <c r="C48" s="82"/>
      <c r="D48" s="33">
        <v>63918</v>
      </c>
      <c r="E48" s="33"/>
      <c r="F48" s="33">
        <v>64945</v>
      </c>
      <c r="G48" s="33"/>
      <c r="H48" s="33">
        <v>6103</v>
      </c>
      <c r="I48" s="33"/>
      <c r="J48" s="88">
        <v>6860</v>
      </c>
      <c r="K48" s="26"/>
      <c r="L48" s="94"/>
    </row>
    <row r="49" spans="1:13" ht="21.5" x14ac:dyDescent="0.65">
      <c r="A49" s="3" t="s">
        <v>67</v>
      </c>
      <c r="B49" s="82"/>
      <c r="C49" s="82"/>
      <c r="D49" s="33">
        <v>45371</v>
      </c>
      <c r="E49" s="33"/>
      <c r="F49" s="33">
        <v>44089</v>
      </c>
      <c r="G49" s="33"/>
      <c r="H49" s="33">
        <v>23377</v>
      </c>
      <c r="I49" s="33"/>
      <c r="J49" s="33">
        <v>22721</v>
      </c>
      <c r="K49" s="26"/>
      <c r="L49" s="26"/>
    </row>
    <row r="50" spans="1:13" ht="21.5" x14ac:dyDescent="0.65">
      <c r="A50" s="3" t="s">
        <v>89</v>
      </c>
      <c r="B50" s="82"/>
      <c r="C50" s="82"/>
      <c r="D50" s="33">
        <v>752</v>
      </c>
      <c r="E50" s="33"/>
      <c r="F50" s="33">
        <v>585</v>
      </c>
      <c r="G50" s="33"/>
      <c r="H50" s="33">
        <v>466</v>
      </c>
      <c r="I50" s="33"/>
      <c r="J50" s="56">
        <v>300</v>
      </c>
      <c r="K50" s="26"/>
      <c r="L50" s="26"/>
    </row>
    <row r="51" spans="1:13" ht="21.5" x14ac:dyDescent="0.65">
      <c r="A51" s="84" t="s">
        <v>16</v>
      </c>
      <c r="B51" s="82"/>
      <c r="C51" s="82"/>
      <c r="D51" s="42">
        <f>SUM(D48:D50)</f>
        <v>110041</v>
      </c>
      <c r="E51" s="55"/>
      <c r="F51" s="42">
        <f>SUM(F48:F50)</f>
        <v>109619</v>
      </c>
      <c r="G51" s="55"/>
      <c r="H51" s="42">
        <f>SUM(H48:H50)</f>
        <v>29946</v>
      </c>
      <c r="I51" s="55"/>
      <c r="J51" s="42">
        <f>SUM(J48:J50)</f>
        <v>29881</v>
      </c>
      <c r="K51" s="26"/>
      <c r="L51" s="26"/>
    </row>
    <row r="52" spans="1:13" ht="7.5" customHeight="1" x14ac:dyDescent="0.65">
      <c r="A52" s="84"/>
      <c r="B52" s="82"/>
      <c r="C52" s="82"/>
      <c r="D52" s="43"/>
      <c r="E52" s="43"/>
      <c r="F52" s="43"/>
      <c r="G52" s="43"/>
      <c r="H52" s="43"/>
      <c r="I52" s="43"/>
      <c r="J52" s="43"/>
      <c r="K52" s="26"/>
      <c r="L52" s="26"/>
    </row>
    <row r="53" spans="1:13" ht="21.5" x14ac:dyDescent="0.65">
      <c r="A53" s="84" t="s">
        <v>17</v>
      </c>
      <c r="B53" s="82"/>
      <c r="C53" s="82"/>
      <c r="D53" s="89">
        <f>SUM(D51,D45)</f>
        <v>1620776</v>
      </c>
      <c r="E53" s="43"/>
      <c r="F53" s="89">
        <f>SUM(F51,F45)</f>
        <v>1685723</v>
      </c>
      <c r="G53" s="43"/>
      <c r="H53" s="89">
        <f>SUM(H51,H45)</f>
        <v>1503639</v>
      </c>
      <c r="I53" s="43"/>
      <c r="J53" s="89">
        <f>SUM(J51,J45)</f>
        <v>1474910</v>
      </c>
      <c r="K53" s="26"/>
      <c r="L53" s="26"/>
    </row>
    <row r="54" spans="1:13" ht="7.5" customHeight="1" x14ac:dyDescent="0.7">
      <c r="A54" s="12"/>
      <c r="B54" s="82"/>
      <c r="C54" s="82"/>
      <c r="D54" s="38"/>
      <c r="E54" s="36"/>
      <c r="F54" s="38"/>
      <c r="G54" s="36"/>
      <c r="H54" s="38"/>
      <c r="I54" s="36"/>
      <c r="J54" s="38"/>
      <c r="K54" s="26"/>
      <c r="L54" s="26"/>
    </row>
    <row r="55" spans="1:13" s="1" customFormat="1" ht="21.5" x14ac:dyDescent="0.65">
      <c r="A55" s="28" t="s">
        <v>39</v>
      </c>
      <c r="B55" s="82"/>
      <c r="C55" s="82"/>
      <c r="D55" s="34"/>
      <c r="E55" s="34"/>
      <c r="F55" s="34"/>
      <c r="G55" s="34"/>
      <c r="H55" s="34"/>
      <c r="I55" s="34"/>
      <c r="J55" s="34"/>
      <c r="K55" s="26"/>
      <c r="L55" s="26"/>
    </row>
    <row r="56" spans="1:13" s="1" customFormat="1" ht="21.5" x14ac:dyDescent="0.65">
      <c r="A56" s="3" t="s">
        <v>18</v>
      </c>
      <c r="B56" s="82">
        <v>4</v>
      </c>
      <c r="C56" s="82"/>
      <c r="D56" s="33"/>
      <c r="E56" s="33"/>
      <c r="F56" s="33"/>
      <c r="G56" s="33"/>
      <c r="H56" s="33"/>
      <c r="I56" s="33"/>
      <c r="J56" s="33"/>
      <c r="K56" s="26"/>
      <c r="L56" s="26"/>
      <c r="M56" s="24"/>
    </row>
    <row r="57" spans="1:13" s="1" customFormat="1" ht="22" thickBot="1" x14ac:dyDescent="0.7">
      <c r="A57" s="3" t="s">
        <v>43</v>
      </c>
      <c r="B57" s="82"/>
      <c r="C57" s="82"/>
      <c r="D57" s="86">
        <v>300003</v>
      </c>
      <c r="E57" s="33"/>
      <c r="F57" s="86">
        <v>300003</v>
      </c>
      <c r="G57" s="33"/>
      <c r="H57" s="86">
        <v>300003</v>
      </c>
      <c r="I57" s="33"/>
      <c r="J57" s="86">
        <v>300003</v>
      </c>
      <c r="K57" s="26"/>
      <c r="L57" s="26"/>
    </row>
    <row r="58" spans="1:13" s="1" customFormat="1" ht="22" thickTop="1" x14ac:dyDescent="0.65">
      <c r="A58" s="3" t="s">
        <v>44</v>
      </c>
      <c r="B58" s="82"/>
      <c r="C58" s="82"/>
      <c r="D58" s="33">
        <v>300003</v>
      </c>
      <c r="E58" s="33"/>
      <c r="F58" s="33">
        <v>300003</v>
      </c>
      <c r="G58" s="33"/>
      <c r="H58" s="33">
        <v>300003</v>
      </c>
      <c r="I58" s="33"/>
      <c r="J58" s="33">
        <v>300003</v>
      </c>
      <c r="K58" s="26"/>
      <c r="L58" s="26"/>
    </row>
    <row r="59" spans="1:13" s="1" customFormat="1" ht="21.5" x14ac:dyDescent="0.65">
      <c r="A59" s="50" t="s">
        <v>90</v>
      </c>
      <c r="B59" s="82"/>
      <c r="C59" s="82"/>
      <c r="D59" s="33">
        <v>1393892</v>
      </c>
      <c r="E59" s="33"/>
      <c r="F59" s="33">
        <v>1393892</v>
      </c>
      <c r="G59" s="33"/>
      <c r="H59" s="33">
        <v>1393892</v>
      </c>
      <c r="I59" s="33"/>
      <c r="J59" s="33">
        <v>1393892</v>
      </c>
      <c r="K59" s="26"/>
      <c r="L59" s="26"/>
    </row>
    <row r="60" spans="1:13" s="1" customFormat="1" ht="21.5" x14ac:dyDescent="0.65">
      <c r="A60" s="50" t="s">
        <v>91</v>
      </c>
      <c r="B60" s="82"/>
      <c r="C60" s="82"/>
      <c r="D60" s="33">
        <v>-251778</v>
      </c>
      <c r="E60" s="33"/>
      <c r="F60" s="33">
        <v>-251778</v>
      </c>
      <c r="G60" s="33"/>
      <c r="H60" s="33">
        <v>0</v>
      </c>
      <c r="I60" s="33"/>
      <c r="J60" s="33">
        <v>0</v>
      </c>
      <c r="K60" s="26"/>
      <c r="L60" s="26"/>
    </row>
    <row r="61" spans="1:13" s="1" customFormat="1" ht="21.5" x14ac:dyDescent="0.65">
      <c r="A61" s="3" t="s">
        <v>81</v>
      </c>
      <c r="B61" s="82"/>
      <c r="C61" s="82"/>
      <c r="D61" s="33"/>
      <c r="E61" s="33"/>
      <c r="F61" s="33"/>
      <c r="G61" s="33"/>
      <c r="H61" s="33"/>
      <c r="I61" s="33"/>
      <c r="J61" s="33"/>
      <c r="K61" s="26"/>
      <c r="L61" s="26"/>
    </row>
    <row r="62" spans="1:13" s="1" customFormat="1" ht="21.5" x14ac:dyDescent="0.65">
      <c r="A62" s="69" t="s">
        <v>125</v>
      </c>
      <c r="B62" s="85"/>
      <c r="C62" s="85"/>
      <c r="D62" s="33"/>
      <c r="E62" s="33"/>
      <c r="F62" s="33"/>
      <c r="G62" s="33"/>
      <c r="H62" s="33"/>
      <c r="I62" s="33"/>
      <c r="J62" s="33"/>
      <c r="K62" s="26"/>
      <c r="L62" s="26"/>
    </row>
    <row r="63" spans="1:13" s="1" customFormat="1" ht="21.5" x14ac:dyDescent="0.65">
      <c r="A63" s="69" t="s">
        <v>126</v>
      </c>
      <c r="B63" s="85"/>
      <c r="C63" s="85"/>
      <c r="D63" s="33">
        <v>30000</v>
      </c>
      <c r="E63" s="33"/>
      <c r="F63" s="33">
        <v>30000</v>
      </c>
      <c r="G63" s="33"/>
      <c r="H63" s="33">
        <v>30000</v>
      </c>
      <c r="I63" s="33"/>
      <c r="J63" s="33">
        <v>30000</v>
      </c>
      <c r="K63" s="26"/>
      <c r="L63" s="26"/>
    </row>
    <row r="64" spans="1:13" s="1" customFormat="1" ht="21.5" x14ac:dyDescent="0.65">
      <c r="A64" s="3" t="s">
        <v>144</v>
      </c>
      <c r="B64" s="82"/>
      <c r="C64" s="82"/>
      <c r="D64" s="56">
        <v>419728</v>
      </c>
      <c r="E64" s="33"/>
      <c r="F64" s="56">
        <v>297818</v>
      </c>
      <c r="G64" s="33"/>
      <c r="H64" s="56">
        <v>259924</v>
      </c>
      <c r="I64" s="33"/>
      <c r="J64" s="56">
        <v>222958</v>
      </c>
      <c r="K64" s="26"/>
      <c r="L64" s="26"/>
    </row>
    <row r="65" spans="1:12" s="1" customFormat="1" ht="21.5" x14ac:dyDescent="0.65">
      <c r="A65" s="110" t="s">
        <v>53</v>
      </c>
      <c r="B65" s="82"/>
      <c r="C65" s="82"/>
      <c r="D65" s="43">
        <f>SUM(D58:D64)</f>
        <v>1891845</v>
      </c>
      <c r="E65" s="55"/>
      <c r="F65" s="43">
        <f>SUM(F58:F64)</f>
        <v>1769935</v>
      </c>
      <c r="G65" s="55"/>
      <c r="H65" s="43">
        <f>SUM(H58:H64)</f>
        <v>1983819</v>
      </c>
      <c r="I65" s="55"/>
      <c r="J65" s="43">
        <f>SUM(J58:J64)</f>
        <v>1946853</v>
      </c>
      <c r="K65" s="26"/>
      <c r="L65" s="26"/>
    </row>
    <row r="66" spans="1:12" s="1" customFormat="1" ht="21.5" x14ac:dyDescent="0.65">
      <c r="A66" s="3" t="s">
        <v>35</v>
      </c>
      <c r="B66" s="82"/>
      <c r="C66" s="82"/>
      <c r="D66" s="33">
        <f>'CH-Consol 7'!U29</f>
        <v>0</v>
      </c>
      <c r="E66" s="33"/>
      <c r="F66" s="33">
        <v>0</v>
      </c>
      <c r="G66" s="33"/>
      <c r="H66" s="33">
        <v>0</v>
      </c>
      <c r="I66" s="33"/>
      <c r="J66" s="33">
        <v>0</v>
      </c>
      <c r="K66" s="26"/>
      <c r="L66" s="26"/>
    </row>
    <row r="67" spans="1:12" s="1" customFormat="1" ht="21.5" x14ac:dyDescent="0.65">
      <c r="A67" s="84" t="s">
        <v>48</v>
      </c>
      <c r="B67" s="82"/>
      <c r="C67" s="82"/>
      <c r="D67" s="42">
        <f>SUM(D65:D66)</f>
        <v>1891845</v>
      </c>
      <c r="E67" s="55"/>
      <c r="F67" s="42">
        <f>SUM(F65:F66)</f>
        <v>1769935</v>
      </c>
      <c r="G67" s="55"/>
      <c r="H67" s="42">
        <f>SUM(H65:H66)</f>
        <v>1983819</v>
      </c>
      <c r="I67" s="55"/>
      <c r="J67" s="42">
        <f>SUM(J65:J66)</f>
        <v>1946853</v>
      </c>
      <c r="K67" s="26"/>
      <c r="L67" s="26"/>
    </row>
    <row r="68" spans="1:12" s="1" customFormat="1" ht="7.5" customHeight="1" x14ac:dyDescent="0.65">
      <c r="A68" s="84"/>
      <c r="B68" s="82"/>
      <c r="C68" s="82"/>
      <c r="D68" s="43"/>
      <c r="E68" s="55"/>
      <c r="F68" s="43"/>
      <c r="G68" s="55"/>
      <c r="H68" s="43"/>
      <c r="I68" s="55"/>
      <c r="J68" s="43"/>
      <c r="K68" s="26"/>
      <c r="L68" s="26"/>
    </row>
    <row r="69" spans="1:12" s="1" customFormat="1" ht="22" thickBot="1" x14ac:dyDescent="0.7">
      <c r="A69" s="84" t="s">
        <v>49</v>
      </c>
      <c r="B69" s="82"/>
      <c r="C69" s="82"/>
      <c r="D69" s="87">
        <f>SUM(D67,D53)</f>
        <v>3512621</v>
      </c>
      <c r="E69" s="55"/>
      <c r="F69" s="87">
        <f>SUM(F67,F53)</f>
        <v>3455658</v>
      </c>
      <c r="G69" s="55"/>
      <c r="H69" s="87">
        <f>SUM(H67,H53)</f>
        <v>3487458</v>
      </c>
      <c r="I69" s="55"/>
      <c r="J69" s="87">
        <f>SUM(J67,J53)</f>
        <v>3421763</v>
      </c>
      <c r="K69" s="26"/>
      <c r="L69" s="26"/>
    </row>
    <row r="70" spans="1:12" s="1" customFormat="1" ht="21.65" customHeight="1" thickTop="1" x14ac:dyDescent="0.65">
      <c r="A70" s="10"/>
      <c r="B70" s="5"/>
      <c r="C70" s="5"/>
      <c r="D70" s="37"/>
      <c r="E70" s="37"/>
      <c r="F70" s="37"/>
      <c r="G70" s="37"/>
      <c r="H70" s="37"/>
      <c r="I70" s="37"/>
      <c r="J70" s="37"/>
      <c r="K70" s="26"/>
      <c r="L70" s="26"/>
    </row>
    <row r="71" spans="1:12" s="1" customFormat="1" ht="21.65" customHeight="1" x14ac:dyDescent="0.65">
      <c r="A71" s="10"/>
      <c r="B71" s="5"/>
      <c r="C71" s="5"/>
      <c r="D71" s="5"/>
      <c r="E71" s="5"/>
      <c r="F71" s="5"/>
      <c r="G71" s="5"/>
      <c r="H71" s="5"/>
      <c r="I71" s="5"/>
      <c r="J71" s="5"/>
      <c r="K71" s="26"/>
      <c r="L71" s="26"/>
    </row>
    <row r="72" spans="1:12" s="1" customFormat="1" ht="21.65" customHeight="1" x14ac:dyDescent="0.65">
      <c r="A72" s="10"/>
      <c r="B72" s="5"/>
      <c r="C72" s="5"/>
      <c r="D72" s="5"/>
      <c r="E72" s="5"/>
      <c r="F72" s="5"/>
      <c r="G72" s="5"/>
      <c r="H72" s="5"/>
      <c r="I72" s="5"/>
      <c r="J72" s="5"/>
      <c r="K72" s="26"/>
      <c r="L72" s="26"/>
    </row>
    <row r="73" spans="1:12" s="1" customFormat="1" ht="21.65" customHeight="1" x14ac:dyDescent="0.65">
      <c r="A73" s="10"/>
      <c r="B73" s="5"/>
      <c r="C73" s="5"/>
      <c r="D73" s="5"/>
      <c r="E73" s="5"/>
      <c r="F73" s="5"/>
      <c r="G73" s="5"/>
      <c r="H73" s="5"/>
      <c r="I73" s="5"/>
      <c r="J73" s="5"/>
      <c r="K73" s="26"/>
      <c r="L73" s="26"/>
    </row>
    <row r="74" spans="1:12" s="1" customFormat="1" ht="21.65" customHeight="1" x14ac:dyDescent="0.65">
      <c r="A74" s="10"/>
      <c r="B74" s="5"/>
      <c r="C74" s="5"/>
      <c r="D74" s="5"/>
      <c r="E74" s="5"/>
      <c r="F74" s="5"/>
      <c r="G74" s="5"/>
      <c r="H74" s="5"/>
      <c r="I74" s="5"/>
      <c r="J74" s="5"/>
      <c r="K74" s="30"/>
      <c r="L74" s="30"/>
    </row>
    <row r="75" spans="1:12" s="1" customFormat="1" ht="21.65" customHeight="1" x14ac:dyDescent="0.65">
      <c r="A75" s="10"/>
      <c r="B75" s="5"/>
      <c r="C75" s="5"/>
      <c r="D75" s="5"/>
      <c r="E75" s="5"/>
      <c r="F75" s="5"/>
      <c r="G75" s="5"/>
      <c r="H75" s="5"/>
      <c r="I75" s="5"/>
      <c r="J75" s="5"/>
      <c r="K75" s="30"/>
      <c r="L75" s="30"/>
    </row>
    <row r="117" spans="1:12" s="1" customFormat="1" ht="21.65" customHeight="1" x14ac:dyDescent="0.65">
      <c r="A117" s="10"/>
      <c r="B117" s="5"/>
      <c r="C117" s="5"/>
      <c r="D117" s="5"/>
      <c r="E117" s="5"/>
      <c r="F117" s="5"/>
      <c r="G117" s="5"/>
      <c r="H117" s="5"/>
      <c r="I117" s="5"/>
      <c r="J117" s="5"/>
      <c r="K117" s="30"/>
      <c r="L117" s="30"/>
    </row>
    <row r="118" spans="1:12" s="1" customFormat="1" ht="21.65" customHeight="1" x14ac:dyDescent="0.65">
      <c r="A118" s="10"/>
      <c r="B118" s="5"/>
      <c r="C118" s="5"/>
      <c r="D118" s="5"/>
      <c r="E118" s="5"/>
      <c r="F118" s="5"/>
      <c r="G118" s="5"/>
      <c r="H118" s="5"/>
      <c r="I118" s="5"/>
      <c r="J118" s="5"/>
      <c r="K118" s="30"/>
      <c r="L118" s="30"/>
    </row>
    <row r="119" spans="1:12" s="1" customFormat="1" ht="21.65" customHeight="1" x14ac:dyDescent="0.65">
      <c r="A119" s="10"/>
      <c r="B119" s="5"/>
      <c r="C119" s="5"/>
      <c r="D119" s="5"/>
      <c r="E119" s="5"/>
      <c r="F119" s="5"/>
      <c r="G119" s="5"/>
      <c r="H119" s="5"/>
      <c r="I119" s="5"/>
      <c r="J119" s="5"/>
      <c r="K119" s="30"/>
      <c r="L119" s="30"/>
    </row>
    <row r="120" spans="1:12" s="1" customFormat="1" ht="21.65" customHeight="1" x14ac:dyDescent="0.65">
      <c r="A120" s="10"/>
      <c r="B120" s="5"/>
      <c r="C120" s="5"/>
      <c r="D120" s="5"/>
      <c r="E120" s="5"/>
      <c r="F120" s="5"/>
      <c r="G120" s="5"/>
      <c r="H120" s="5"/>
      <c r="I120" s="5"/>
      <c r="J120" s="5"/>
      <c r="K120" s="30"/>
      <c r="L120" s="30"/>
    </row>
    <row r="131" spans="1:12" s="1" customFormat="1" ht="21.65" customHeight="1" x14ac:dyDescent="0.65">
      <c r="A131" s="10"/>
      <c r="B131" s="5"/>
      <c r="C131" s="5"/>
      <c r="D131" s="5"/>
      <c r="E131" s="5"/>
      <c r="F131" s="5"/>
      <c r="G131" s="5"/>
      <c r="H131" s="5"/>
      <c r="I131" s="5"/>
      <c r="J131" s="5"/>
      <c r="K131" s="30"/>
      <c r="L131" s="30"/>
    </row>
    <row r="132" spans="1:12" s="1" customFormat="1" ht="21.65" customHeight="1" x14ac:dyDescent="0.65">
      <c r="A132" s="10"/>
      <c r="B132" s="5"/>
      <c r="C132" s="5"/>
      <c r="D132" s="5"/>
      <c r="E132" s="5"/>
      <c r="F132" s="5"/>
      <c r="G132" s="5"/>
      <c r="H132" s="5"/>
      <c r="I132" s="5"/>
      <c r="J132" s="5"/>
      <c r="K132" s="30"/>
      <c r="L132" s="30"/>
    </row>
    <row r="133" spans="1:12" s="1" customFormat="1" ht="21.65" customHeight="1" x14ac:dyDescent="0.65">
      <c r="A133" s="10"/>
      <c r="B133" s="5"/>
      <c r="C133" s="5"/>
      <c r="D133" s="5"/>
      <c r="E133" s="5"/>
      <c r="F133" s="5"/>
      <c r="G133" s="5"/>
      <c r="H133" s="5"/>
      <c r="I133" s="5"/>
      <c r="J133" s="5"/>
      <c r="K133" s="30"/>
      <c r="L133" s="30"/>
    </row>
    <row r="134" spans="1:12" s="1" customFormat="1" ht="21.65" customHeight="1" x14ac:dyDescent="0.65">
      <c r="A134" s="10"/>
      <c r="B134" s="5"/>
      <c r="C134" s="5"/>
      <c r="D134" s="5"/>
      <c r="E134" s="5"/>
      <c r="F134" s="5"/>
      <c r="G134" s="5"/>
      <c r="H134" s="5"/>
      <c r="I134" s="5"/>
      <c r="J134" s="5"/>
      <c r="K134" s="30"/>
      <c r="L134" s="30"/>
    </row>
    <row r="135" spans="1:12" s="1" customFormat="1" ht="21.65" customHeight="1" x14ac:dyDescent="0.65">
      <c r="A135" s="10"/>
      <c r="B135" s="5"/>
      <c r="C135" s="5"/>
      <c r="D135" s="5"/>
      <c r="E135" s="5"/>
      <c r="F135" s="5"/>
      <c r="G135" s="5"/>
      <c r="H135" s="5"/>
      <c r="I135" s="5"/>
      <c r="J135" s="5"/>
      <c r="K135" s="30"/>
      <c r="L135" s="30"/>
    </row>
    <row r="136" spans="1:12" s="1" customFormat="1" ht="21.65" customHeight="1" x14ac:dyDescent="0.65">
      <c r="A136" s="10"/>
      <c r="B136" s="5"/>
      <c r="C136" s="5"/>
      <c r="D136" s="5"/>
      <c r="E136" s="5"/>
      <c r="F136" s="5"/>
      <c r="G136" s="5"/>
      <c r="H136" s="5"/>
      <c r="I136" s="5"/>
      <c r="J136" s="5"/>
      <c r="K136" s="30"/>
      <c r="L136" s="30"/>
    </row>
    <row r="137" spans="1:12" s="1" customFormat="1" ht="21.65" customHeight="1" x14ac:dyDescent="0.65">
      <c r="A137" s="10"/>
      <c r="B137" s="5"/>
      <c r="C137" s="5"/>
      <c r="D137" s="5"/>
      <c r="E137" s="5"/>
      <c r="F137" s="5"/>
      <c r="G137" s="5"/>
      <c r="H137" s="5"/>
      <c r="I137" s="5"/>
      <c r="J137" s="5"/>
      <c r="K137" s="30"/>
      <c r="L137" s="30"/>
    </row>
    <row r="138" spans="1:12" s="1" customFormat="1" ht="21.65" customHeight="1" x14ac:dyDescent="0.65">
      <c r="A138" s="10"/>
      <c r="B138" s="5"/>
      <c r="C138" s="5"/>
      <c r="D138" s="5"/>
      <c r="E138" s="5"/>
      <c r="F138" s="5"/>
      <c r="G138" s="5"/>
      <c r="H138" s="5"/>
      <c r="I138" s="5"/>
      <c r="J138" s="5"/>
      <c r="K138" s="30"/>
      <c r="L138" s="30"/>
    </row>
    <row r="142" spans="1:12" s="1" customFormat="1" ht="21.65" customHeight="1" x14ac:dyDescent="0.65">
      <c r="A142" s="10"/>
      <c r="B142" s="5"/>
      <c r="C142" s="5"/>
      <c r="D142" s="5"/>
      <c r="E142" s="5"/>
      <c r="F142" s="5"/>
      <c r="G142" s="5"/>
      <c r="H142" s="5"/>
      <c r="I142" s="5"/>
      <c r="J142" s="5"/>
      <c r="K142" s="30"/>
      <c r="L142" s="30"/>
    </row>
    <row r="143" spans="1:12" s="1" customFormat="1" ht="21.65" customHeight="1" x14ac:dyDescent="0.65">
      <c r="A143" s="10"/>
      <c r="B143" s="5"/>
      <c r="C143" s="5"/>
      <c r="D143" s="5"/>
      <c r="E143" s="5"/>
      <c r="F143" s="5"/>
      <c r="G143" s="5"/>
      <c r="H143" s="5"/>
      <c r="I143" s="5"/>
      <c r="J143" s="5"/>
      <c r="K143" s="30"/>
      <c r="L143" s="30"/>
    </row>
  </sheetData>
  <customSheetViews>
    <customSheetView guid="{A3B3E038-AAE0-4F24-B01A-BCF5B017EAC3}" showPageBreaks="1" printArea="1" view="pageBreakPreview" showRuler="0">
      <selection activeCell="C55" sqref="C55"/>
      <rowBreaks count="2" manualBreakCount="2">
        <brk id="40" max="16383" man="1"/>
        <brk id="77" max="16383" man="1"/>
      </rowBreaks>
      <pageMargins left="1" right="0.34" top="0.48" bottom="0.19" header="0.5" footer="0.31"/>
      <pageSetup paperSize="9" scale="78" firstPageNumber="2" orientation="portrait" useFirstPageNumber="1" r:id="rId1"/>
      <headerFooter alignWithMargins="0">
        <oddFooter>&amp;L        
        หมายเหตุประกอบงบการเงินเป็นส่วนหนึ่งของงบการเงินนี้
&amp;C&amp;"Angsana New,Italic"&amp;14
Thai GAAP Annual PLC FS Template - Thai Version October 2010&amp;R
&amp;P</oddFooter>
      </headerFooter>
    </customSheetView>
  </customSheetViews>
  <mergeCells count="6">
    <mergeCell ref="D37:J37"/>
    <mergeCell ref="D3:F3"/>
    <mergeCell ref="H3:J3"/>
    <mergeCell ref="D7:J7"/>
    <mergeCell ref="D33:F33"/>
    <mergeCell ref="H33:J33"/>
  </mergeCells>
  <phoneticPr fontId="0" type="noConversion"/>
  <pageMargins left="0.8" right="0.8" top="0.48" bottom="0.5" header="0.5" footer="0.5"/>
  <pageSetup paperSize="9" scale="84" firstPageNumber="3" fitToHeight="0" orientation="portrait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45"/>
  <sheetViews>
    <sheetView view="pageBreakPreview" zoomScaleNormal="96" zoomScaleSheetLayoutView="100" workbookViewId="0">
      <selection activeCell="A15" sqref="A15"/>
    </sheetView>
  </sheetViews>
  <sheetFormatPr defaultColWidth="9.09765625" defaultRowHeight="23.25" customHeight="1" x14ac:dyDescent="0.65"/>
  <cols>
    <col min="1" max="1" width="52.69921875" style="9" customWidth="1"/>
    <col min="2" max="2" width="9.09765625" style="5"/>
    <col min="3" max="3" width="1.3984375" style="5" customWidth="1"/>
    <col min="4" max="4" width="13.69921875" style="5" customWidth="1"/>
    <col min="5" max="5" width="1.3984375" style="5" customWidth="1"/>
    <col min="6" max="6" width="13.69921875" style="5" customWidth="1"/>
    <col min="7" max="7" width="1.3984375" style="5" customWidth="1"/>
    <col min="8" max="8" width="13.3984375" style="5" customWidth="1"/>
    <col min="9" max="9" width="1.3984375" style="5" customWidth="1"/>
    <col min="10" max="10" width="13.3984375" style="5" customWidth="1"/>
    <col min="11" max="11" width="9.09765625" style="1" customWidth="1"/>
    <col min="12" max="16384" width="9.09765625" style="1"/>
  </cols>
  <sheetData>
    <row r="1" spans="1:10" ht="23.25" customHeight="1" x14ac:dyDescent="0.7">
      <c r="A1" s="2" t="str">
        <f>'BS 3-4'!A1</f>
        <v>บริษัท ที.แมน ฟาร์มาซูติคอล จำกัด (มหาชน) และบริษัทย่อย</v>
      </c>
      <c r="B1" s="80"/>
      <c r="C1" s="80"/>
      <c r="D1" s="79"/>
      <c r="E1" s="79"/>
      <c r="F1" s="79"/>
      <c r="G1" s="79"/>
      <c r="H1" s="79"/>
      <c r="I1" s="79"/>
      <c r="J1" s="6"/>
    </row>
    <row r="2" spans="1:10" ht="23.25" customHeight="1" x14ac:dyDescent="0.7">
      <c r="A2" s="2" t="s">
        <v>79</v>
      </c>
      <c r="B2" s="80"/>
      <c r="C2" s="80"/>
      <c r="D2" s="79"/>
      <c r="E2" s="79"/>
      <c r="F2" s="79"/>
      <c r="G2" s="79"/>
      <c r="H2" s="79"/>
      <c r="I2" s="79"/>
      <c r="J2" s="6"/>
    </row>
    <row r="3" spans="1:10" ht="23.25" customHeight="1" x14ac:dyDescent="0.65">
      <c r="B3" s="80"/>
      <c r="C3" s="80"/>
      <c r="D3" s="137" t="s">
        <v>77</v>
      </c>
      <c r="E3" s="137"/>
      <c r="F3" s="137"/>
      <c r="G3" s="79"/>
      <c r="H3" s="137" t="s">
        <v>78</v>
      </c>
      <c r="I3" s="137"/>
      <c r="J3" s="137"/>
    </row>
    <row r="4" spans="1:10" ht="21.75" customHeight="1" x14ac:dyDescent="0.65">
      <c r="B4" s="80"/>
      <c r="C4" s="80"/>
      <c r="D4" s="138" t="s">
        <v>59</v>
      </c>
      <c r="E4" s="139"/>
      <c r="F4" s="139"/>
      <c r="G4" s="79"/>
      <c r="H4" s="138" t="str">
        <f>D4</f>
        <v>สำหรับงวดสามเดือนสิ้นสุดวันที่</v>
      </c>
      <c r="I4" s="139"/>
      <c r="J4" s="139"/>
    </row>
    <row r="5" spans="1:10" ht="21.5" x14ac:dyDescent="0.65">
      <c r="B5" s="80"/>
      <c r="C5" s="80"/>
      <c r="D5" s="138" t="str">
        <f>'BS 3-4'!D4</f>
        <v>31 มีนาคม</v>
      </c>
      <c r="E5" s="138"/>
      <c r="F5" s="138"/>
      <c r="G5" s="79"/>
      <c r="H5" s="138" t="str">
        <f>'BS 3-4'!H4</f>
        <v>31 มีนาคม</v>
      </c>
      <c r="I5" s="138"/>
      <c r="J5" s="138"/>
    </row>
    <row r="6" spans="1:10" ht="23.25" customHeight="1" x14ac:dyDescent="0.65">
      <c r="A6" s="3"/>
      <c r="B6" s="78" t="s">
        <v>1</v>
      </c>
      <c r="C6" s="78"/>
      <c r="D6" s="80">
        <v>2568</v>
      </c>
      <c r="E6" s="80"/>
      <c r="F6" s="80">
        <v>2567</v>
      </c>
      <c r="G6" s="80"/>
      <c r="H6" s="80">
        <v>2568</v>
      </c>
      <c r="I6" s="80"/>
      <c r="J6" s="80">
        <v>2567</v>
      </c>
    </row>
    <row r="7" spans="1:10" ht="23.25" customHeight="1" x14ac:dyDescent="0.65">
      <c r="A7" s="28"/>
      <c r="B7" s="78"/>
      <c r="C7" s="78"/>
      <c r="D7" s="136" t="s">
        <v>52</v>
      </c>
      <c r="E7" s="136"/>
      <c r="F7" s="136"/>
      <c r="G7" s="136"/>
      <c r="H7" s="136"/>
      <c r="I7" s="136"/>
      <c r="J7" s="136"/>
    </row>
    <row r="8" spans="1:10" ht="21.5" x14ac:dyDescent="0.65">
      <c r="A8" s="28" t="s">
        <v>74</v>
      </c>
      <c r="B8" s="78"/>
      <c r="C8" s="78"/>
      <c r="D8" s="78"/>
      <c r="E8" s="78"/>
      <c r="F8" s="78"/>
      <c r="G8" s="78"/>
      <c r="H8" s="78"/>
      <c r="I8" s="78"/>
      <c r="J8" s="78"/>
    </row>
    <row r="9" spans="1:10" ht="21.5" x14ac:dyDescent="0.65">
      <c r="A9" s="3" t="s">
        <v>30</v>
      </c>
      <c r="B9" s="78" t="s">
        <v>131</v>
      </c>
      <c r="C9" s="78"/>
      <c r="D9" s="33">
        <v>594185</v>
      </c>
      <c r="E9" s="33"/>
      <c r="F9" s="33">
        <v>587279</v>
      </c>
      <c r="G9" s="33"/>
      <c r="H9" s="33">
        <v>509570</v>
      </c>
      <c r="I9" s="33"/>
      <c r="J9" s="33">
        <v>521663</v>
      </c>
    </row>
    <row r="10" spans="1:10" ht="21.5" x14ac:dyDescent="0.65">
      <c r="A10" s="5" t="s">
        <v>68</v>
      </c>
      <c r="B10" s="78">
        <v>2</v>
      </c>
      <c r="C10" s="78"/>
      <c r="D10" s="33">
        <v>4799</v>
      </c>
      <c r="E10" s="33"/>
      <c r="F10" s="33">
        <v>1845</v>
      </c>
      <c r="G10" s="33"/>
      <c r="H10" s="33">
        <v>15239</v>
      </c>
      <c r="I10" s="33"/>
      <c r="J10" s="33">
        <v>3564</v>
      </c>
    </row>
    <row r="11" spans="1:10" ht="21.5" x14ac:dyDescent="0.65">
      <c r="A11" s="81" t="s">
        <v>19</v>
      </c>
      <c r="B11" s="41"/>
      <c r="C11" s="78"/>
      <c r="D11" s="42">
        <f>SUM(D9:D10)</f>
        <v>598984</v>
      </c>
      <c r="E11" s="43"/>
      <c r="F11" s="42">
        <f>SUM(F9:F10)</f>
        <v>589124</v>
      </c>
      <c r="G11" s="43"/>
      <c r="H11" s="42">
        <f>SUM(H9:H10)</f>
        <v>524809</v>
      </c>
      <c r="I11" s="43"/>
      <c r="J11" s="42">
        <f>SUM(J9:J10)</f>
        <v>525227</v>
      </c>
    </row>
    <row r="12" spans="1:10" ht="10.4" customHeight="1" x14ac:dyDescent="0.65">
      <c r="A12" s="81"/>
      <c r="B12" s="78"/>
      <c r="C12" s="78"/>
      <c r="D12" s="55"/>
      <c r="E12" s="43"/>
      <c r="F12" s="55"/>
      <c r="G12" s="43"/>
      <c r="H12" s="55"/>
      <c r="I12" s="43"/>
      <c r="J12" s="55"/>
    </row>
    <row r="13" spans="1:10" ht="21.5" x14ac:dyDescent="0.65">
      <c r="A13" s="28" t="s">
        <v>42</v>
      </c>
      <c r="B13" s="78">
        <v>2</v>
      </c>
      <c r="C13" s="78"/>
      <c r="D13" s="55"/>
      <c r="E13" s="43"/>
      <c r="F13" s="55"/>
      <c r="G13" s="43"/>
      <c r="H13" s="55"/>
      <c r="I13" s="43"/>
      <c r="J13" s="55"/>
    </row>
    <row r="14" spans="1:10" ht="21.5" x14ac:dyDescent="0.65">
      <c r="A14" s="3" t="s">
        <v>31</v>
      </c>
      <c r="B14" s="78"/>
      <c r="C14" s="78"/>
      <c r="D14" s="33">
        <v>308003</v>
      </c>
      <c r="E14" s="33"/>
      <c r="F14" s="33">
        <v>299949</v>
      </c>
      <c r="G14" s="33"/>
      <c r="H14" s="33">
        <v>370571</v>
      </c>
      <c r="I14" s="33"/>
      <c r="J14" s="33">
        <v>400303</v>
      </c>
    </row>
    <row r="15" spans="1:10" ht="21.5" x14ac:dyDescent="0.65">
      <c r="A15" s="3" t="s">
        <v>61</v>
      </c>
      <c r="B15" s="78"/>
      <c r="C15" s="78"/>
      <c r="D15" s="33">
        <v>90064</v>
      </c>
      <c r="E15" s="33"/>
      <c r="F15" s="33">
        <v>76577</v>
      </c>
      <c r="G15" s="33"/>
      <c r="H15" s="33">
        <v>72780</v>
      </c>
      <c r="I15" s="33"/>
      <c r="J15" s="33">
        <v>63853</v>
      </c>
    </row>
    <row r="16" spans="1:10" ht="21.5" x14ac:dyDescent="0.65">
      <c r="A16" s="3" t="s">
        <v>32</v>
      </c>
      <c r="B16" s="78"/>
      <c r="C16" s="78"/>
      <c r="D16" s="33">
        <v>46683</v>
      </c>
      <c r="E16" s="33"/>
      <c r="F16" s="33">
        <v>44121</v>
      </c>
      <c r="G16" s="33"/>
      <c r="H16" s="33">
        <v>27360</v>
      </c>
      <c r="I16" s="33"/>
      <c r="J16" s="33">
        <v>26328</v>
      </c>
    </row>
    <row r="17" spans="1:11" ht="21.5" x14ac:dyDescent="0.65">
      <c r="A17" s="81" t="s">
        <v>20</v>
      </c>
      <c r="B17" s="64"/>
      <c r="C17" s="78"/>
      <c r="D17" s="42">
        <f>SUM(D14:D16)</f>
        <v>444750</v>
      </c>
      <c r="E17" s="43"/>
      <c r="F17" s="42">
        <f>SUM(F14:F16)</f>
        <v>420647</v>
      </c>
      <c r="G17" s="43"/>
      <c r="H17" s="42">
        <f>SUM(H14:H16)</f>
        <v>470711</v>
      </c>
      <c r="I17" s="43"/>
      <c r="J17" s="42">
        <f>SUM(J14:J16)</f>
        <v>490484</v>
      </c>
      <c r="K17" s="62"/>
    </row>
    <row r="18" spans="1:11" ht="10.4" customHeight="1" x14ac:dyDescent="0.65">
      <c r="A18" s="3"/>
      <c r="B18" s="78"/>
      <c r="C18" s="78"/>
      <c r="D18" s="33"/>
      <c r="E18" s="33"/>
      <c r="F18" s="33"/>
      <c r="G18" s="33"/>
      <c r="H18" s="33"/>
      <c r="I18" s="33"/>
      <c r="J18" s="33"/>
    </row>
    <row r="19" spans="1:11" ht="21.5" x14ac:dyDescent="0.65">
      <c r="A19" s="81" t="s">
        <v>106</v>
      </c>
      <c r="B19" s="78"/>
      <c r="C19" s="78"/>
      <c r="D19" s="55">
        <f>D11-D17</f>
        <v>154234</v>
      </c>
      <c r="E19" s="55"/>
      <c r="F19" s="55">
        <f>F11-F17</f>
        <v>168477</v>
      </c>
      <c r="G19" s="55"/>
      <c r="H19" s="55">
        <f>H11-H17</f>
        <v>54098</v>
      </c>
      <c r="I19" s="55"/>
      <c r="J19" s="55">
        <f>J11-J17</f>
        <v>34743</v>
      </c>
    </row>
    <row r="20" spans="1:11" ht="21.5" x14ac:dyDescent="0.65">
      <c r="A20" s="3" t="s">
        <v>33</v>
      </c>
      <c r="B20" s="78">
        <v>2</v>
      </c>
      <c r="C20" s="78"/>
      <c r="D20" s="33">
        <v>-8320</v>
      </c>
      <c r="E20" s="33"/>
      <c r="F20" s="22">
        <v>-4012</v>
      </c>
      <c r="G20" s="33"/>
      <c r="H20" s="33">
        <v>-7077</v>
      </c>
      <c r="I20" s="33"/>
      <c r="J20" s="22">
        <v>-864</v>
      </c>
    </row>
    <row r="21" spans="1:11" ht="21.5" x14ac:dyDescent="0.65">
      <c r="A21" s="3" t="s">
        <v>159</v>
      </c>
      <c r="B21" s="78"/>
      <c r="C21" s="78"/>
      <c r="D21" s="22"/>
      <c r="E21" s="33"/>
      <c r="F21" s="22"/>
      <c r="G21" s="33"/>
      <c r="H21" s="22"/>
      <c r="I21" s="33"/>
      <c r="J21" s="22"/>
    </row>
    <row r="22" spans="1:11" ht="21.5" x14ac:dyDescent="0.65">
      <c r="A22" s="23" t="s">
        <v>160</v>
      </c>
      <c r="B22" s="78">
        <v>7</v>
      </c>
      <c r="C22" s="78"/>
      <c r="D22" s="56">
        <v>-98</v>
      </c>
      <c r="E22" s="33"/>
      <c r="F22" s="56">
        <v>1610</v>
      </c>
      <c r="G22" s="33"/>
      <c r="H22" s="56">
        <v>-207</v>
      </c>
      <c r="I22" s="33"/>
      <c r="J22" s="56">
        <v>444</v>
      </c>
      <c r="K22" s="24"/>
    </row>
    <row r="23" spans="1:11" ht="21.5" x14ac:dyDescent="0.65">
      <c r="A23" s="81" t="s">
        <v>107</v>
      </c>
      <c r="B23" s="78"/>
      <c r="C23" s="78"/>
      <c r="D23" s="43">
        <f>SUM(D19:D22)</f>
        <v>145816</v>
      </c>
      <c r="E23" s="43"/>
      <c r="F23" s="43">
        <f>SUM(F19:F22)</f>
        <v>166075</v>
      </c>
      <c r="G23" s="43"/>
      <c r="H23" s="43">
        <f>SUM(H19:H22)</f>
        <v>46814</v>
      </c>
      <c r="I23" s="43"/>
      <c r="J23" s="43">
        <f>SUM(J19:J22)</f>
        <v>34323</v>
      </c>
    </row>
    <row r="24" spans="1:11" ht="21.5" x14ac:dyDescent="0.65">
      <c r="A24" s="3" t="s">
        <v>108</v>
      </c>
      <c r="B24" s="78"/>
      <c r="C24" s="78"/>
      <c r="D24" s="56">
        <v>23906</v>
      </c>
      <c r="E24" s="88"/>
      <c r="F24" s="32">
        <v>26561</v>
      </c>
      <c r="G24" s="88"/>
      <c r="H24" s="56">
        <v>9848</v>
      </c>
      <c r="I24" s="88"/>
      <c r="J24" s="32">
        <v>7289</v>
      </c>
    </row>
    <row r="25" spans="1:11" ht="21.5" x14ac:dyDescent="0.65">
      <c r="A25" s="81" t="s">
        <v>83</v>
      </c>
      <c r="B25" s="78"/>
      <c r="C25" s="78"/>
      <c r="D25" s="42">
        <f>D23-D24</f>
        <v>121910</v>
      </c>
      <c r="E25" s="43"/>
      <c r="F25" s="42">
        <f>F23-F24</f>
        <v>139514</v>
      </c>
      <c r="G25" s="43"/>
      <c r="H25" s="42">
        <f>H23-H24</f>
        <v>36966</v>
      </c>
      <c r="I25" s="43"/>
      <c r="J25" s="42">
        <f>J23-J24</f>
        <v>27034</v>
      </c>
    </row>
    <row r="26" spans="1:11" ht="10.4" customHeight="1" x14ac:dyDescent="0.65">
      <c r="A26" s="81"/>
      <c r="B26" s="78"/>
      <c r="C26" s="78"/>
      <c r="D26" s="43"/>
      <c r="E26" s="43"/>
      <c r="F26" s="43"/>
      <c r="G26" s="43"/>
      <c r="H26" s="43"/>
      <c r="I26" s="43"/>
      <c r="J26" s="43"/>
    </row>
    <row r="27" spans="1:11" ht="23.25" customHeight="1" x14ac:dyDescent="0.65">
      <c r="A27" s="81" t="s">
        <v>85</v>
      </c>
      <c r="B27" s="78"/>
      <c r="C27" s="78"/>
      <c r="D27" s="68"/>
      <c r="E27" s="68"/>
      <c r="F27" s="68"/>
      <c r="G27" s="68"/>
      <c r="H27" s="68"/>
      <c r="I27" s="68"/>
      <c r="J27" s="68"/>
    </row>
    <row r="28" spans="1:11" ht="22.4" customHeight="1" x14ac:dyDescent="0.65">
      <c r="A28" s="81" t="s">
        <v>105</v>
      </c>
      <c r="B28" s="78"/>
      <c r="C28" s="78"/>
      <c r="D28" s="55">
        <v>0</v>
      </c>
      <c r="E28" s="43"/>
      <c r="F28" s="55">
        <v>0</v>
      </c>
      <c r="G28" s="43"/>
      <c r="H28" s="55">
        <v>0</v>
      </c>
      <c r="I28" s="43"/>
      <c r="J28" s="55">
        <v>0</v>
      </c>
    </row>
    <row r="29" spans="1:11" ht="22.4" customHeight="1" thickBot="1" x14ac:dyDescent="0.7">
      <c r="A29" s="81" t="s">
        <v>116</v>
      </c>
      <c r="B29" s="78"/>
      <c r="C29" s="78"/>
      <c r="D29" s="57">
        <f>SUM(D25,D28)</f>
        <v>121910</v>
      </c>
      <c r="E29" s="43"/>
      <c r="F29" s="57">
        <f>SUM(F25,F28)</f>
        <v>139514</v>
      </c>
      <c r="G29" s="43"/>
      <c r="H29" s="57">
        <f>SUM(H25,H28)</f>
        <v>36966</v>
      </c>
      <c r="I29" s="43"/>
      <c r="J29" s="57">
        <f>SUM(J25,J28)</f>
        <v>27034</v>
      </c>
    </row>
    <row r="30" spans="1:11" ht="9.75" customHeight="1" thickTop="1" x14ac:dyDescent="0.65">
      <c r="A30" s="81"/>
      <c r="B30" s="78"/>
      <c r="C30" s="78"/>
      <c r="D30" s="91"/>
      <c r="E30" s="91"/>
      <c r="F30" s="91"/>
      <c r="G30" s="91"/>
      <c r="H30" s="91"/>
      <c r="I30" s="91"/>
      <c r="J30" s="91"/>
    </row>
    <row r="31" spans="1:11" ht="22.4" customHeight="1" x14ac:dyDescent="0.65">
      <c r="A31" s="81" t="s">
        <v>109</v>
      </c>
      <c r="B31" s="78"/>
      <c r="C31" s="78"/>
      <c r="D31" s="88"/>
      <c r="E31" s="33"/>
      <c r="F31" s="88"/>
      <c r="G31" s="33"/>
      <c r="H31" s="88"/>
      <c r="I31" s="33"/>
      <c r="J31" s="88"/>
    </row>
    <row r="32" spans="1:11" ht="22.4" customHeight="1" x14ac:dyDescent="0.65">
      <c r="A32" s="3" t="s">
        <v>45</v>
      </c>
      <c r="B32" s="78"/>
      <c r="C32" s="78"/>
      <c r="D32" s="33">
        <f>D34-D33</f>
        <v>121910</v>
      </c>
      <c r="E32" s="59"/>
      <c r="F32" s="58">
        <f>F34-F33</f>
        <v>139514</v>
      </c>
      <c r="G32" s="59"/>
      <c r="H32" s="33">
        <f>H34-H33</f>
        <v>36966</v>
      </c>
      <c r="I32" s="59"/>
      <c r="J32" s="58">
        <f>J34-J33</f>
        <v>27034</v>
      </c>
    </row>
    <row r="33" spans="1:10" ht="22.4" customHeight="1" x14ac:dyDescent="0.65">
      <c r="A33" s="3" t="s">
        <v>46</v>
      </c>
      <c r="B33" s="78"/>
      <c r="C33" s="78"/>
      <c r="D33" s="33">
        <v>0</v>
      </c>
      <c r="E33" s="59"/>
      <c r="F33" s="33">
        <v>0</v>
      </c>
      <c r="G33" s="60"/>
      <c r="H33" s="33">
        <v>0</v>
      </c>
      <c r="I33" s="33"/>
      <c r="J33" s="33">
        <v>0</v>
      </c>
    </row>
    <row r="34" spans="1:10" ht="20.25" customHeight="1" thickBot="1" x14ac:dyDescent="0.7">
      <c r="A34" s="81"/>
      <c r="B34" s="78"/>
      <c r="C34" s="78"/>
      <c r="D34" s="57">
        <f>D25</f>
        <v>121910</v>
      </c>
      <c r="E34" s="43"/>
      <c r="F34" s="57">
        <f>F25</f>
        <v>139514</v>
      </c>
      <c r="G34" s="43"/>
      <c r="H34" s="57">
        <f>H25</f>
        <v>36966</v>
      </c>
      <c r="I34" s="43"/>
      <c r="J34" s="57">
        <f>J25</f>
        <v>27034</v>
      </c>
    </row>
    <row r="35" spans="1:10" ht="9.75" customHeight="1" thickTop="1" x14ac:dyDescent="0.65">
      <c r="A35" s="81"/>
      <c r="B35" s="78"/>
      <c r="C35" s="78"/>
      <c r="D35" s="91"/>
      <c r="E35" s="91"/>
      <c r="F35" s="91"/>
      <c r="G35" s="91"/>
      <c r="H35" s="91"/>
      <c r="I35" s="91"/>
      <c r="J35" s="91"/>
    </row>
    <row r="36" spans="1:10" ht="22.4" customHeight="1" x14ac:dyDescent="0.65">
      <c r="A36" s="81" t="s">
        <v>115</v>
      </c>
      <c r="B36" s="78"/>
      <c r="C36" s="78"/>
      <c r="D36" s="91"/>
      <c r="E36" s="91"/>
      <c r="F36" s="91"/>
      <c r="G36" s="91"/>
      <c r="H36" s="91"/>
      <c r="I36" s="91"/>
      <c r="J36" s="91"/>
    </row>
    <row r="37" spans="1:10" ht="22.4" customHeight="1" x14ac:dyDescent="0.65">
      <c r="A37" s="3" t="s">
        <v>45</v>
      </c>
      <c r="B37" s="78"/>
      <c r="C37" s="78"/>
      <c r="D37" s="33">
        <f>D39-D38</f>
        <v>121910</v>
      </c>
      <c r="E37" s="59"/>
      <c r="F37" s="58">
        <f>F39-F38</f>
        <v>139514</v>
      </c>
      <c r="G37" s="59"/>
      <c r="H37" s="33">
        <f>H39-H38</f>
        <v>36966</v>
      </c>
      <c r="I37" s="59"/>
      <c r="J37" s="58">
        <f>J39-J38</f>
        <v>27034</v>
      </c>
    </row>
    <row r="38" spans="1:10" ht="22.4" customHeight="1" x14ac:dyDescent="0.65">
      <c r="A38" s="3" t="s">
        <v>46</v>
      </c>
      <c r="B38" s="78"/>
      <c r="C38" s="78"/>
      <c r="D38" s="33">
        <v>0</v>
      </c>
      <c r="E38" s="59"/>
      <c r="F38" s="33">
        <v>0</v>
      </c>
      <c r="G38" s="60"/>
      <c r="H38" s="33">
        <v>0</v>
      </c>
      <c r="I38" s="33"/>
      <c r="J38" s="33">
        <v>0</v>
      </c>
    </row>
    <row r="39" spans="1:10" ht="21" customHeight="1" thickBot="1" x14ac:dyDescent="0.7">
      <c r="A39" s="81"/>
      <c r="B39" s="78"/>
      <c r="C39" s="78"/>
      <c r="D39" s="57">
        <f>D29</f>
        <v>121910</v>
      </c>
      <c r="E39" s="43"/>
      <c r="F39" s="57">
        <f>F29</f>
        <v>139514</v>
      </c>
      <c r="G39" s="43"/>
      <c r="H39" s="57">
        <f>H29</f>
        <v>36966</v>
      </c>
      <c r="I39" s="43"/>
      <c r="J39" s="57">
        <f>J29</f>
        <v>27034</v>
      </c>
    </row>
    <row r="40" spans="1:10" ht="11.25" customHeight="1" thickTop="1" x14ac:dyDescent="0.65">
      <c r="A40" s="3"/>
      <c r="B40" s="78"/>
      <c r="C40" s="78"/>
      <c r="D40" s="44"/>
      <c r="E40" s="45"/>
      <c r="F40" s="44"/>
      <c r="G40" s="45"/>
      <c r="H40" s="45"/>
      <c r="I40" s="45"/>
      <c r="J40" s="45"/>
    </row>
    <row r="41" spans="1:10" ht="22.9" customHeight="1" thickBot="1" x14ac:dyDescent="0.7">
      <c r="A41" s="3" t="s">
        <v>117</v>
      </c>
      <c r="B41" s="78">
        <v>6</v>
      </c>
      <c r="C41" s="78"/>
      <c r="D41" s="61">
        <f>121910335/400003600</f>
        <v>0.30477309454214913</v>
      </c>
      <c r="F41" s="61">
        <v>0.42460502000160694</v>
      </c>
      <c r="H41" s="61">
        <f>36966272/400003600</f>
        <v>9.2414848266365604E-2</v>
      </c>
      <c r="J41" s="61">
        <v>8.2276847561703073E-2</v>
      </c>
    </row>
    <row r="42" spans="1:10" ht="12.75" customHeight="1" thickTop="1" x14ac:dyDescent="0.65">
      <c r="A42" s="46"/>
      <c r="B42" s="78"/>
      <c r="C42" s="78"/>
      <c r="D42" s="15"/>
      <c r="F42" s="15"/>
      <c r="H42" s="15"/>
      <c r="J42" s="15"/>
    </row>
    <row r="44" spans="1:10" ht="23.25" customHeight="1" x14ac:dyDescent="0.65">
      <c r="D44" s="96"/>
      <c r="E44" s="96"/>
      <c r="F44" s="96"/>
    </row>
    <row r="45" spans="1:10" ht="23.25" customHeight="1" x14ac:dyDescent="0.65">
      <c r="D45" s="96"/>
      <c r="E45" s="96"/>
      <c r="F45" s="96"/>
      <c r="G45" s="96"/>
    </row>
  </sheetData>
  <mergeCells count="7">
    <mergeCell ref="D7:J7"/>
    <mergeCell ref="D3:F3"/>
    <mergeCell ref="H3:J3"/>
    <mergeCell ref="H4:J4"/>
    <mergeCell ref="D5:F5"/>
    <mergeCell ref="H5:J5"/>
    <mergeCell ref="D4:F4"/>
  </mergeCells>
  <phoneticPr fontId="14" type="noConversion"/>
  <pageMargins left="0.8" right="0.8" top="0.48" bottom="0.5" header="0.5" footer="0.5"/>
  <pageSetup paperSize="9" scale="80" firstPageNumber="5" fitToHeight="0" orientation="portrait" useFirstPageNumber="1" r:id="rId1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Y30"/>
  <sheetViews>
    <sheetView view="pageBreakPreview" zoomScale="80" zoomScaleNormal="85" zoomScaleSheetLayoutView="80" workbookViewId="0">
      <selection activeCell="Y8" sqref="Y8"/>
    </sheetView>
  </sheetViews>
  <sheetFormatPr defaultColWidth="9.09765625" defaultRowHeight="23.25" customHeight="1" x14ac:dyDescent="0.6"/>
  <cols>
    <col min="1" max="1" width="49.3984375" style="3" customWidth="1"/>
    <col min="2" max="2" width="4.69921875" style="3" customWidth="1"/>
    <col min="3" max="3" width="11.59765625" style="5" customWidth="1"/>
    <col min="4" max="4" width="1" style="15" customWidth="1"/>
    <col min="5" max="5" width="11.59765625" style="5" customWidth="1"/>
    <col min="6" max="6" width="1" style="15" customWidth="1"/>
    <col min="7" max="7" width="13.09765625" style="5" customWidth="1"/>
    <col min="8" max="8" width="1.09765625" style="5" customWidth="1"/>
    <col min="9" max="9" width="20.3984375" style="5" customWidth="1"/>
    <col min="10" max="10" width="1.09765625" style="5" customWidth="1"/>
    <col min="11" max="11" width="13.69921875" style="5" customWidth="1"/>
    <col min="12" max="12" width="1.09765625" style="5" customWidth="1"/>
    <col min="13" max="13" width="11.59765625" style="5" customWidth="1"/>
    <col min="14" max="14" width="1" style="15" customWidth="1"/>
    <col min="15" max="15" width="11.69921875" style="15" customWidth="1"/>
    <col min="16" max="16" width="1" style="15" customWidth="1"/>
    <col min="17" max="17" width="11.59765625" style="5" customWidth="1"/>
    <col min="18" max="18" width="1" style="15" customWidth="1"/>
    <col min="19" max="19" width="11.59765625" style="5" customWidth="1"/>
    <col min="20" max="20" width="1" style="15" customWidth="1"/>
    <col min="21" max="21" width="11.59765625" style="5" customWidth="1"/>
    <col min="22" max="22" width="1" style="15" customWidth="1"/>
    <col min="23" max="23" width="11.59765625" style="5" customWidth="1"/>
    <col min="24" max="24" width="1.3984375" style="5" customWidth="1"/>
    <col min="25" max="16384" width="9.09765625" style="5"/>
  </cols>
  <sheetData>
    <row r="1" spans="1:25" ht="20.5" x14ac:dyDescent="0.65">
      <c r="A1" s="63" t="str">
        <f>'BS 3-4'!A1</f>
        <v>บริษัท ที.แมน ฟาร์มาซูติคอล จำกัด (มหาชน) และบริษัทย่อย</v>
      </c>
      <c r="B1" s="76"/>
    </row>
    <row r="2" spans="1:25" ht="20.5" x14ac:dyDescent="0.65">
      <c r="A2" s="63" t="s">
        <v>122</v>
      </c>
      <c r="B2" s="76"/>
    </row>
    <row r="3" spans="1:25" ht="18" customHeight="1" x14ac:dyDescent="0.65">
      <c r="A3" s="140"/>
      <c r="B3" s="140"/>
      <c r="C3" s="140"/>
      <c r="D3" s="140"/>
      <c r="E3" s="63"/>
      <c r="F3" s="63"/>
    </row>
    <row r="4" spans="1:25" ht="20.5" x14ac:dyDescent="0.65">
      <c r="C4" s="141" t="s">
        <v>77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"/>
    </row>
    <row r="5" spans="1:25" ht="21.65" customHeight="1" x14ac:dyDescent="0.65">
      <c r="C5" s="26"/>
      <c r="D5" s="123"/>
      <c r="E5" s="26"/>
      <c r="F5" s="123"/>
      <c r="G5" s="142" t="s">
        <v>91</v>
      </c>
      <c r="H5" s="142"/>
      <c r="I5" s="142"/>
      <c r="J5" s="142"/>
      <c r="K5" s="142"/>
      <c r="L5" s="142"/>
      <c r="M5" s="142"/>
      <c r="N5" s="26"/>
      <c r="O5" s="142" t="s">
        <v>81</v>
      </c>
      <c r="P5" s="142"/>
      <c r="Q5" s="142"/>
      <c r="R5" s="26"/>
      <c r="S5" s="123"/>
      <c r="T5" s="26"/>
      <c r="U5" s="123"/>
      <c r="V5" s="123"/>
      <c r="W5" s="123"/>
      <c r="X5" s="123"/>
      <c r="Y5" s="123"/>
    </row>
    <row r="6" spans="1:25" ht="20.5" x14ac:dyDescent="0.65">
      <c r="C6" s="26"/>
      <c r="D6" s="123"/>
      <c r="E6" s="26"/>
      <c r="F6" s="123"/>
      <c r="G6" s="124" t="s">
        <v>94</v>
      </c>
      <c r="H6" s="124"/>
      <c r="I6" s="131" t="s">
        <v>145</v>
      </c>
      <c r="J6" s="131"/>
      <c r="K6" s="124" t="s">
        <v>95</v>
      </c>
      <c r="L6" s="124"/>
      <c r="N6" s="26"/>
      <c r="O6" s="26"/>
      <c r="P6" s="26"/>
      <c r="Q6" s="124"/>
      <c r="R6" s="26"/>
      <c r="S6" s="124"/>
      <c r="T6" s="124"/>
      <c r="U6" s="124" t="s">
        <v>37</v>
      </c>
      <c r="V6" s="124"/>
      <c r="W6" s="26"/>
      <c r="X6" s="123"/>
      <c r="Y6" s="123"/>
    </row>
    <row r="7" spans="1:25" ht="20.5" x14ac:dyDescent="0.65">
      <c r="C7" s="124"/>
      <c r="D7" s="26"/>
      <c r="E7" s="124"/>
      <c r="F7" s="26"/>
      <c r="G7" s="124" t="s">
        <v>96</v>
      </c>
      <c r="H7" s="124"/>
      <c r="I7" s="131" t="s">
        <v>146</v>
      </c>
      <c r="J7" s="131"/>
      <c r="K7" s="124" t="s">
        <v>97</v>
      </c>
      <c r="L7" s="124"/>
      <c r="N7" s="124"/>
      <c r="O7" s="128"/>
      <c r="P7" s="128"/>
      <c r="Q7" s="124"/>
      <c r="R7" s="124"/>
      <c r="S7" s="124" t="s">
        <v>38</v>
      </c>
      <c r="T7" s="124"/>
      <c r="U7" s="124" t="s">
        <v>62</v>
      </c>
      <c r="V7" s="124"/>
      <c r="W7" s="124" t="s">
        <v>38</v>
      </c>
      <c r="X7" s="123"/>
      <c r="Y7" s="123"/>
    </row>
    <row r="8" spans="1:25" ht="20" x14ac:dyDescent="0.6">
      <c r="C8" s="124" t="s">
        <v>110</v>
      </c>
      <c r="D8" s="26"/>
      <c r="E8" s="124" t="s">
        <v>92</v>
      </c>
      <c r="F8" s="26"/>
      <c r="G8" s="124" t="s">
        <v>98</v>
      </c>
      <c r="H8" s="124"/>
      <c r="I8" s="131" t="s">
        <v>147</v>
      </c>
      <c r="J8" s="131"/>
      <c r="K8" s="124" t="s">
        <v>37</v>
      </c>
      <c r="L8" s="124"/>
      <c r="M8" s="124"/>
      <c r="N8" s="124"/>
      <c r="O8" s="129" t="s">
        <v>127</v>
      </c>
      <c r="P8" s="128"/>
      <c r="Q8" s="124" t="s">
        <v>27</v>
      </c>
      <c r="R8" s="124"/>
      <c r="S8" s="124" t="s">
        <v>22</v>
      </c>
      <c r="T8" s="124"/>
      <c r="U8" s="124" t="s">
        <v>63</v>
      </c>
      <c r="V8" s="124"/>
      <c r="W8" s="124" t="s">
        <v>22</v>
      </c>
      <c r="X8" s="124"/>
      <c r="Y8" s="124"/>
    </row>
    <row r="9" spans="1:25" ht="20" x14ac:dyDescent="0.6">
      <c r="B9" s="122"/>
      <c r="C9" s="124" t="s">
        <v>111</v>
      </c>
      <c r="D9" s="26"/>
      <c r="E9" s="124" t="s">
        <v>93</v>
      </c>
      <c r="F9" s="26"/>
      <c r="G9" s="124" t="s">
        <v>99</v>
      </c>
      <c r="H9" s="124"/>
      <c r="I9" s="131" t="s">
        <v>148</v>
      </c>
      <c r="J9" s="131"/>
      <c r="K9" s="124" t="s">
        <v>100</v>
      </c>
      <c r="L9" s="124"/>
      <c r="M9" s="124" t="s">
        <v>38</v>
      </c>
      <c r="N9" s="124"/>
      <c r="O9" s="129" t="s">
        <v>128</v>
      </c>
      <c r="P9" s="128"/>
      <c r="Q9" s="124" t="s">
        <v>34</v>
      </c>
      <c r="R9" s="124"/>
      <c r="S9" s="124" t="s">
        <v>66</v>
      </c>
      <c r="T9" s="124"/>
      <c r="U9" s="124" t="s">
        <v>36</v>
      </c>
      <c r="V9" s="124"/>
      <c r="W9" s="124" t="s">
        <v>23</v>
      </c>
      <c r="X9" s="124"/>
      <c r="Y9" s="124"/>
    </row>
    <row r="10" spans="1:25" s="112" customFormat="1" ht="20" x14ac:dyDescent="0.65">
      <c r="C10" s="143" t="s">
        <v>52</v>
      </c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13"/>
      <c r="Y10" s="114"/>
    </row>
    <row r="11" spans="1:25" ht="20.5" x14ac:dyDescent="0.65">
      <c r="A11" s="125" t="s">
        <v>152</v>
      </c>
      <c r="B11" s="125"/>
      <c r="C11" s="122"/>
      <c r="D11" s="122"/>
      <c r="E11" s="122"/>
      <c r="F11" s="122"/>
      <c r="G11" s="122"/>
      <c r="H11" s="122"/>
      <c r="I11" s="130"/>
      <c r="J11" s="130"/>
      <c r="K11" s="122"/>
      <c r="L11" s="122"/>
      <c r="M11" s="122"/>
      <c r="N11" s="122"/>
      <c r="O11" s="127"/>
      <c r="P11" s="127"/>
      <c r="Q11" s="122"/>
      <c r="R11" s="122"/>
      <c r="S11" s="122"/>
      <c r="T11" s="122"/>
      <c r="U11" s="122"/>
      <c r="V11" s="122"/>
      <c r="W11" s="122"/>
      <c r="X11" s="4"/>
      <c r="Y11" s="124"/>
    </row>
    <row r="12" spans="1:25" s="15" customFormat="1" ht="20.5" x14ac:dyDescent="0.65">
      <c r="A12" s="51" t="s">
        <v>124</v>
      </c>
      <c r="B12" s="51"/>
      <c r="C12" s="31">
        <v>246430</v>
      </c>
      <c r="D12" s="31"/>
      <c r="E12" s="31">
        <v>305878</v>
      </c>
      <c r="F12" s="31"/>
      <c r="G12" s="31">
        <v>-24945</v>
      </c>
      <c r="H12" s="31"/>
      <c r="I12" s="31">
        <v>0</v>
      </c>
      <c r="J12" s="31"/>
      <c r="K12" s="31">
        <v>-1428</v>
      </c>
      <c r="L12" s="31"/>
      <c r="M12" s="31">
        <f>SUM(G12:K12)</f>
        <v>-26373</v>
      </c>
      <c r="N12" s="31"/>
      <c r="O12" s="31">
        <v>6200</v>
      </c>
      <c r="P12" s="31"/>
      <c r="Q12" s="31">
        <v>987260</v>
      </c>
      <c r="R12" s="31"/>
      <c r="S12" s="31">
        <f>SUM(O12,Q12:Q12,M12,E12,C12)</f>
        <v>1519395</v>
      </c>
      <c r="T12" s="31"/>
      <c r="U12" s="31">
        <v>3</v>
      </c>
      <c r="V12" s="31"/>
      <c r="W12" s="31">
        <f>SUM(S12,U12)</f>
        <v>1519398</v>
      </c>
      <c r="X12" s="18"/>
    </row>
    <row r="13" spans="1:25" s="19" customFormat="1" ht="18" customHeight="1" x14ac:dyDescent="0.65">
      <c r="A13" s="125"/>
      <c r="B13" s="125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16"/>
    </row>
    <row r="14" spans="1:25" s="19" customFormat="1" ht="20.5" x14ac:dyDescent="0.65">
      <c r="A14" s="125" t="s">
        <v>56</v>
      </c>
      <c r="B14" s="125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16"/>
    </row>
    <row r="15" spans="1:25" s="19" customFormat="1" ht="20.5" x14ac:dyDescent="0.65">
      <c r="A15" s="3" t="s">
        <v>40</v>
      </c>
      <c r="B15" s="3"/>
      <c r="C15" s="21">
        <v>0</v>
      </c>
      <c r="D15" s="21"/>
      <c r="E15" s="21">
        <v>0</v>
      </c>
      <c r="F15" s="21"/>
      <c r="G15" s="21">
        <v>0</v>
      </c>
      <c r="H15" s="21"/>
      <c r="I15" s="21">
        <v>0</v>
      </c>
      <c r="J15" s="21"/>
      <c r="K15" s="21">
        <v>0</v>
      </c>
      <c r="L15" s="21"/>
      <c r="M15" s="21">
        <f>SUM(G15:K15)</f>
        <v>0</v>
      </c>
      <c r="N15" s="67"/>
      <c r="O15" s="67">
        <v>0</v>
      </c>
      <c r="P15" s="67"/>
      <c r="Q15" s="21">
        <f>'PL 5'!F32</f>
        <v>139514</v>
      </c>
      <c r="R15" s="67"/>
      <c r="S15" s="21">
        <f>SUM(Q15:Q15,M15,E15,C15)</f>
        <v>139514</v>
      </c>
      <c r="T15" s="67"/>
      <c r="U15" s="21">
        <f>'PL 5'!F33</f>
        <v>0</v>
      </c>
      <c r="V15" s="67"/>
      <c r="W15" s="21">
        <f>SUM(U15,S15)</f>
        <v>139514</v>
      </c>
      <c r="X15" s="16"/>
    </row>
    <row r="16" spans="1:25" s="19" customFormat="1" ht="20.5" x14ac:dyDescent="0.65">
      <c r="A16" s="3" t="s">
        <v>41</v>
      </c>
      <c r="B16" s="3"/>
      <c r="C16" s="21">
        <v>0</v>
      </c>
      <c r="D16" s="67"/>
      <c r="E16" s="21">
        <v>0</v>
      </c>
      <c r="F16" s="67"/>
      <c r="G16" s="21">
        <v>0</v>
      </c>
      <c r="H16" s="21"/>
      <c r="I16" s="21">
        <v>0</v>
      </c>
      <c r="J16" s="21"/>
      <c r="K16" s="32">
        <v>0</v>
      </c>
      <c r="L16" s="21"/>
      <c r="M16" s="32">
        <f>SUM(G16:K16)</f>
        <v>0</v>
      </c>
      <c r="N16" s="67"/>
      <c r="O16" s="21">
        <v>0</v>
      </c>
      <c r="P16" s="67"/>
      <c r="Q16" s="21">
        <f>'PL 5'!F33</f>
        <v>0</v>
      </c>
      <c r="R16" s="67"/>
      <c r="S16" s="21">
        <f>SUM(Q16:Q16,M16,E16,C16)</f>
        <v>0</v>
      </c>
      <c r="T16" s="67"/>
      <c r="U16" s="21">
        <f>'PL 5'!F38-'CH-Consol 6'!U15</f>
        <v>0</v>
      </c>
      <c r="V16" s="67"/>
      <c r="W16" s="21">
        <f>SUM(U16,S16)</f>
        <v>0</v>
      </c>
      <c r="X16" s="16"/>
    </row>
    <row r="17" spans="1:24" s="19" customFormat="1" ht="20.5" x14ac:dyDescent="0.65">
      <c r="A17" s="125" t="s">
        <v>114</v>
      </c>
      <c r="B17" s="125"/>
      <c r="C17" s="25">
        <f>SUM(C15:C16)</f>
        <v>0</v>
      </c>
      <c r="D17" s="67"/>
      <c r="E17" s="25">
        <f>SUM(E15:E16)</f>
        <v>0</v>
      </c>
      <c r="F17" s="67"/>
      <c r="G17" s="25">
        <f>SUM(G15:G16)</f>
        <v>0</v>
      </c>
      <c r="H17" s="67"/>
      <c r="I17" s="25">
        <f>SUM(I15:I16)</f>
        <v>0</v>
      </c>
      <c r="J17" s="67"/>
      <c r="K17" s="25">
        <f>SUM(K15:K16)</f>
        <v>0</v>
      </c>
      <c r="L17" s="67"/>
      <c r="M17" s="25">
        <f>SUM(M15:M16)</f>
        <v>0</v>
      </c>
      <c r="N17" s="67"/>
      <c r="O17" s="25">
        <f>SUM(O15:O16)</f>
        <v>0</v>
      </c>
      <c r="P17" s="67"/>
      <c r="Q17" s="25">
        <f>SUM(Q15:Q16)</f>
        <v>139514</v>
      </c>
      <c r="R17" s="67"/>
      <c r="S17" s="25">
        <f>SUM(S15:S16)</f>
        <v>139514</v>
      </c>
      <c r="T17" s="67"/>
      <c r="U17" s="25">
        <f>SUM(U15:U16)</f>
        <v>0</v>
      </c>
      <c r="V17" s="67"/>
      <c r="W17" s="25">
        <f>SUM(W15:W16)</f>
        <v>139514</v>
      </c>
      <c r="X17" s="16"/>
    </row>
    <row r="18" spans="1:24" s="19" customFormat="1" ht="18" customHeight="1" x14ac:dyDescent="0.65">
      <c r="A18" s="125"/>
      <c r="B18" s="125"/>
      <c r="C18" s="22"/>
      <c r="D18" s="67"/>
      <c r="E18" s="22"/>
      <c r="F18" s="67"/>
      <c r="G18" s="22"/>
      <c r="H18" s="22"/>
      <c r="I18" s="22"/>
      <c r="J18" s="22"/>
      <c r="K18" s="22"/>
      <c r="L18" s="22"/>
      <c r="M18" s="22"/>
      <c r="N18" s="67"/>
      <c r="O18" s="67"/>
      <c r="P18" s="67"/>
      <c r="Q18" s="22"/>
      <c r="R18" s="67"/>
      <c r="S18" s="31"/>
      <c r="T18" s="67"/>
      <c r="U18" s="31"/>
      <c r="V18" s="67"/>
      <c r="W18" s="31"/>
      <c r="X18" s="16"/>
    </row>
    <row r="19" spans="1:24" ht="21" thickBot="1" x14ac:dyDescent="0.7">
      <c r="A19" s="125" t="s">
        <v>153</v>
      </c>
      <c r="B19" s="125"/>
      <c r="C19" s="65">
        <f>SUM(C12,C17)</f>
        <v>246430</v>
      </c>
      <c r="D19" s="31"/>
      <c r="E19" s="65">
        <f>SUM(E12,E17)</f>
        <v>305878</v>
      </c>
      <c r="F19" s="31"/>
      <c r="G19" s="65">
        <f>SUM(G12,G17)</f>
        <v>-24945</v>
      </c>
      <c r="H19" s="31"/>
      <c r="I19" s="65">
        <f>SUM(I12,I17)</f>
        <v>0</v>
      </c>
      <c r="J19" s="31"/>
      <c r="K19" s="65">
        <f>SUM(K12,K17)</f>
        <v>-1428</v>
      </c>
      <c r="L19" s="31"/>
      <c r="M19" s="65">
        <f>SUM(M12,M17)</f>
        <v>-26373</v>
      </c>
      <c r="N19" s="31"/>
      <c r="O19" s="65">
        <f>SUM(O12,O17)</f>
        <v>6200</v>
      </c>
      <c r="P19" s="31"/>
      <c r="Q19" s="65">
        <f>SUM(Q12,Q17)</f>
        <v>1126774</v>
      </c>
      <c r="R19" s="31"/>
      <c r="S19" s="65">
        <f>SUM(S12,S17)</f>
        <v>1658909</v>
      </c>
      <c r="T19" s="31"/>
      <c r="U19" s="65">
        <f>SUM(U12,U17)</f>
        <v>3</v>
      </c>
      <c r="V19" s="31"/>
      <c r="W19" s="65">
        <f>SUM(W12,W17)</f>
        <v>1658912</v>
      </c>
      <c r="X19" s="17"/>
    </row>
    <row r="20" spans="1:24" ht="13.5" customHeight="1" thickTop="1" x14ac:dyDescent="0.65">
      <c r="A20" s="111"/>
      <c r="B20" s="11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17"/>
    </row>
    <row r="21" spans="1:24" ht="23.25" customHeight="1" x14ac:dyDescent="0.65">
      <c r="A21" s="132" t="s">
        <v>154</v>
      </c>
      <c r="B21" s="13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</row>
    <row r="22" spans="1:24" ht="23.25" customHeight="1" x14ac:dyDescent="0.65">
      <c r="A22" s="51" t="s">
        <v>155</v>
      </c>
      <c r="B22" s="51"/>
      <c r="C22" s="31">
        <v>300003</v>
      </c>
      <c r="D22" s="31">
        <v>0</v>
      </c>
      <c r="E22" s="31">
        <v>1393892</v>
      </c>
      <c r="F22" s="31">
        <v>0</v>
      </c>
      <c r="G22" s="31">
        <v>-24945</v>
      </c>
      <c r="H22" s="31">
        <v>0</v>
      </c>
      <c r="I22" s="31">
        <v>-225405</v>
      </c>
      <c r="J22" s="31">
        <v>0</v>
      </c>
      <c r="K22" s="31">
        <v>-1428</v>
      </c>
      <c r="L22" s="31"/>
      <c r="M22" s="31">
        <f>SUM(K22,G22:I22)</f>
        <v>-251778</v>
      </c>
      <c r="N22" s="31"/>
      <c r="O22" s="31">
        <v>30000</v>
      </c>
      <c r="P22" s="31"/>
      <c r="Q22" s="31">
        <v>297818</v>
      </c>
      <c r="R22" s="31"/>
      <c r="S22" s="31">
        <f>SUM(Q22,M22,E22,C22,O22)</f>
        <v>1769935</v>
      </c>
      <c r="T22" s="31"/>
      <c r="U22" s="31">
        <v>0</v>
      </c>
      <c r="V22" s="31"/>
      <c r="W22" s="67">
        <f>SUM(U22,S22)</f>
        <v>1769935</v>
      </c>
    </row>
    <row r="23" spans="1:24" ht="18" customHeight="1" x14ac:dyDescent="0.6">
      <c r="A23" s="29"/>
      <c r="B23" s="29"/>
      <c r="C23" s="21"/>
      <c r="D23" s="22"/>
      <c r="E23" s="21"/>
      <c r="F23" s="22"/>
      <c r="G23" s="21"/>
      <c r="H23" s="21"/>
      <c r="I23" s="21"/>
      <c r="J23" s="22"/>
      <c r="K23" s="21"/>
      <c r="L23" s="21"/>
      <c r="M23" s="21"/>
      <c r="N23" s="22"/>
      <c r="O23" s="22"/>
      <c r="P23" s="22"/>
      <c r="Q23" s="21"/>
      <c r="R23" s="22"/>
      <c r="S23" s="21"/>
      <c r="T23" s="22"/>
      <c r="U23" s="21"/>
      <c r="V23" s="22"/>
      <c r="W23" s="21"/>
    </row>
    <row r="24" spans="1:24" ht="20.5" customHeight="1" x14ac:dyDescent="0.65">
      <c r="A24" s="132" t="s">
        <v>56</v>
      </c>
      <c r="B24" s="132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</row>
    <row r="25" spans="1:24" ht="20.5" customHeight="1" x14ac:dyDescent="0.65">
      <c r="A25" s="3" t="s">
        <v>40</v>
      </c>
      <c r="C25" s="21">
        <v>0</v>
      </c>
      <c r="D25" s="21"/>
      <c r="E25" s="21">
        <v>0</v>
      </c>
      <c r="F25" s="21"/>
      <c r="G25" s="21">
        <v>0</v>
      </c>
      <c r="H25" s="21"/>
      <c r="I25" s="21">
        <v>0</v>
      </c>
      <c r="J25" s="22"/>
      <c r="K25" s="21">
        <v>0</v>
      </c>
      <c r="L25" s="21"/>
      <c r="M25" s="21">
        <v>0</v>
      </c>
      <c r="N25" s="67"/>
      <c r="O25" s="21">
        <v>0</v>
      </c>
      <c r="P25" s="67"/>
      <c r="Q25" s="21">
        <f>'PL 5'!D32</f>
        <v>121910</v>
      </c>
      <c r="R25" s="67"/>
      <c r="S25" s="21">
        <f>SUM(O25:Q25,M25,E25,C25)</f>
        <v>121910</v>
      </c>
      <c r="T25" s="67"/>
      <c r="U25" s="21">
        <f>'PL 5'!D51</f>
        <v>0</v>
      </c>
      <c r="V25" s="67"/>
      <c r="W25" s="21">
        <f>SUM(U25,S25)</f>
        <v>121910</v>
      </c>
    </row>
    <row r="26" spans="1:24" ht="20.5" customHeight="1" x14ac:dyDescent="0.65">
      <c r="A26" s="3" t="s">
        <v>41</v>
      </c>
      <c r="C26" s="21">
        <v>0</v>
      </c>
      <c r="D26" s="67"/>
      <c r="E26" s="21">
        <v>0</v>
      </c>
      <c r="F26" s="67"/>
      <c r="G26" s="21">
        <v>0</v>
      </c>
      <c r="H26" s="21"/>
      <c r="I26" s="21">
        <v>0</v>
      </c>
      <c r="J26" s="22"/>
      <c r="K26" s="21">
        <v>0</v>
      </c>
      <c r="L26" s="21"/>
      <c r="M26" s="21">
        <v>0</v>
      </c>
      <c r="N26" s="67"/>
      <c r="O26" s="21">
        <v>0</v>
      </c>
      <c r="P26" s="67"/>
      <c r="Q26" s="21">
        <f>'PL 5'!D51</f>
        <v>0</v>
      </c>
      <c r="R26" s="67"/>
      <c r="S26" s="21">
        <f>SUM(O26:Q26,M26,E26,C26)</f>
        <v>0</v>
      </c>
      <c r="T26" s="67"/>
      <c r="U26" s="21">
        <v>0</v>
      </c>
      <c r="V26" s="67"/>
      <c r="W26" s="21">
        <f>SUM(U26,S26)</f>
        <v>0</v>
      </c>
    </row>
    <row r="27" spans="1:24" ht="20.5" customHeight="1" x14ac:dyDescent="0.65">
      <c r="A27" s="132" t="s">
        <v>114</v>
      </c>
      <c r="B27" s="132"/>
      <c r="C27" s="25">
        <f>SUM(C25:C26)</f>
        <v>0</v>
      </c>
      <c r="D27" s="67"/>
      <c r="E27" s="25">
        <f>SUM(E25:E26)</f>
        <v>0</v>
      </c>
      <c r="F27" s="67"/>
      <c r="G27" s="25">
        <f>SUM(G25:G26)</f>
        <v>0</v>
      </c>
      <c r="H27" s="67"/>
      <c r="I27" s="25">
        <f>SUM(I25:I26)</f>
        <v>0</v>
      </c>
      <c r="J27" s="31"/>
      <c r="K27" s="25">
        <f>SUM(K25:K26)</f>
        <v>0</v>
      </c>
      <c r="L27" s="67"/>
      <c r="M27" s="25">
        <f>SUM(M25:M26)</f>
        <v>0</v>
      </c>
      <c r="N27" s="67"/>
      <c r="O27" s="25">
        <f>SUM(O25:O26)</f>
        <v>0</v>
      </c>
      <c r="P27" s="67"/>
      <c r="Q27" s="25">
        <f>SUM(Q25:Q26)</f>
        <v>121910</v>
      </c>
      <c r="R27" s="67"/>
      <c r="S27" s="25">
        <f>SUM(S25:S26)</f>
        <v>121910</v>
      </c>
      <c r="T27" s="67"/>
      <c r="U27" s="25">
        <f>SUM(U25:U26)</f>
        <v>0</v>
      </c>
      <c r="V27" s="67"/>
      <c r="W27" s="25">
        <f>SUM(W25:W26)</f>
        <v>121910</v>
      </c>
    </row>
    <row r="28" spans="1:24" ht="18" customHeight="1" x14ac:dyDescent="0.65">
      <c r="A28" s="132"/>
      <c r="B28" s="132"/>
      <c r="C28" s="22"/>
      <c r="D28" s="67"/>
      <c r="E28" s="22"/>
      <c r="F28" s="67"/>
      <c r="G28" s="22"/>
      <c r="H28" s="22"/>
      <c r="I28" s="22"/>
      <c r="J28" s="22"/>
      <c r="K28" s="22"/>
      <c r="L28" s="22"/>
      <c r="M28" s="22"/>
      <c r="N28" s="67"/>
      <c r="O28" s="67"/>
      <c r="P28" s="67"/>
      <c r="Q28" s="22"/>
      <c r="R28" s="67"/>
      <c r="S28" s="31"/>
      <c r="T28" s="67"/>
      <c r="U28" s="31"/>
      <c r="V28" s="67"/>
      <c r="W28" s="31"/>
    </row>
    <row r="29" spans="1:24" ht="20.5" customHeight="1" thickBot="1" x14ac:dyDescent="0.7">
      <c r="A29" s="132" t="s">
        <v>156</v>
      </c>
      <c r="B29" s="132"/>
      <c r="C29" s="65">
        <f>SUM(C22,C27)</f>
        <v>300003</v>
      </c>
      <c r="D29" s="31"/>
      <c r="E29" s="65">
        <f>SUM(E22,E27)</f>
        <v>1393892</v>
      </c>
      <c r="F29" s="31"/>
      <c r="G29" s="65">
        <f>SUM(G22,G27)</f>
        <v>-24945</v>
      </c>
      <c r="H29" s="31"/>
      <c r="I29" s="65">
        <f>SUM(I22,I27)</f>
        <v>-225405</v>
      </c>
      <c r="J29" s="31"/>
      <c r="K29" s="65">
        <f>SUM(K22,K27)</f>
        <v>-1428</v>
      </c>
      <c r="L29" s="31"/>
      <c r="M29" s="65">
        <f>SUM(M22,M27)</f>
        <v>-251778</v>
      </c>
      <c r="N29" s="31"/>
      <c r="O29" s="65">
        <f>SUM(O22,O27)</f>
        <v>30000</v>
      </c>
      <c r="P29" s="31"/>
      <c r="Q29" s="65">
        <f>SUM(Q22,Q27)</f>
        <v>419728</v>
      </c>
      <c r="R29" s="31"/>
      <c r="S29" s="65">
        <f>SUM(S22,S27)</f>
        <v>1891845</v>
      </c>
      <c r="T29" s="31"/>
      <c r="U29" s="65">
        <f>SUM(U22,U27)</f>
        <v>0</v>
      </c>
      <c r="V29" s="31"/>
      <c r="W29" s="65">
        <f>SUM(W22,W27)</f>
        <v>1891845</v>
      </c>
    </row>
    <row r="30" spans="1:24" ht="23.25" customHeight="1" thickTop="1" x14ac:dyDescent="0.6">
      <c r="Q30" s="73"/>
      <c r="S30" s="73"/>
      <c r="U30" s="73"/>
      <c r="W30" s="73"/>
    </row>
  </sheetData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.72" right="0.19" top="0.19" bottom="0.21" header="0.25" footer="0.16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5">
    <mergeCell ref="A3:D3"/>
    <mergeCell ref="C4:W4"/>
    <mergeCell ref="G5:M5"/>
    <mergeCell ref="C10:W10"/>
    <mergeCell ref="O5:Q5"/>
  </mergeCells>
  <phoneticPr fontId="0" type="noConversion"/>
  <pageMargins left="0.8" right="0.8" top="0.48" bottom="0.5" header="0.5" footer="0.5"/>
  <pageSetup paperSize="9" scale="72" firstPageNumber="6" fitToHeight="0" orientation="landscape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D45E7-4FF0-4089-B8B5-77ED6718ABB7}">
  <sheetPr>
    <tabColor rgb="FF92D050"/>
  </sheetPr>
  <dimension ref="A1:Y30"/>
  <sheetViews>
    <sheetView view="pageBreakPreview" zoomScale="70" zoomScaleNormal="85" zoomScaleSheetLayoutView="70" workbookViewId="0">
      <selection activeCell="A32" sqref="A32"/>
    </sheetView>
  </sheetViews>
  <sheetFormatPr defaultColWidth="9.09765625" defaultRowHeight="23.25" customHeight="1" x14ac:dyDescent="0.6"/>
  <cols>
    <col min="1" max="1" width="52.296875" style="3" customWidth="1"/>
    <col min="2" max="2" width="8.296875" style="3" customWidth="1"/>
    <col min="3" max="3" width="11.59765625" style="5" customWidth="1"/>
    <col min="4" max="4" width="1" style="15" customWidth="1"/>
    <col min="5" max="5" width="11.59765625" style="5" customWidth="1"/>
    <col min="6" max="6" width="1" style="15" customWidth="1"/>
    <col min="7" max="7" width="13.09765625" style="5" customWidth="1"/>
    <col min="8" max="8" width="1.09765625" style="5" customWidth="1"/>
    <col min="9" max="9" width="19.3984375" style="5" customWidth="1"/>
    <col min="10" max="10" width="1.09765625" style="5" customWidth="1"/>
    <col min="11" max="11" width="13.69921875" style="5" customWidth="1"/>
    <col min="12" max="12" width="1.09765625" style="5" customWidth="1"/>
    <col min="13" max="13" width="11.59765625" style="5" customWidth="1"/>
    <col min="14" max="14" width="1" style="15" customWidth="1"/>
    <col min="15" max="15" width="11.59765625" style="15" customWidth="1"/>
    <col min="16" max="16" width="1" style="15" customWidth="1"/>
    <col min="17" max="17" width="11.59765625" style="5" customWidth="1"/>
    <col min="18" max="18" width="1" style="15" customWidth="1"/>
    <col min="19" max="19" width="11.59765625" style="5" customWidth="1"/>
    <col min="20" max="20" width="1" style="15" customWidth="1"/>
    <col min="21" max="21" width="11.59765625" style="5" customWidth="1"/>
    <col min="22" max="22" width="1" style="15" customWidth="1"/>
    <col min="23" max="23" width="11.59765625" style="5" customWidth="1"/>
    <col min="24" max="24" width="1.3984375" style="5" customWidth="1"/>
    <col min="25" max="16384" width="9.09765625" style="5"/>
  </cols>
  <sheetData>
    <row r="1" spans="1:25" ht="20.5" x14ac:dyDescent="0.65">
      <c r="A1" s="121" t="str">
        <f>'BS 3-4'!A1</f>
        <v>บริษัท ที.แมน ฟาร์มาซูติคอล จำกัด (มหาชน) และบริษัทย่อย</v>
      </c>
      <c r="B1" s="121"/>
    </row>
    <row r="2" spans="1:25" ht="20.5" x14ac:dyDescent="0.65">
      <c r="A2" s="121" t="s">
        <v>122</v>
      </c>
      <c r="B2" s="121"/>
    </row>
    <row r="3" spans="1:25" ht="18" customHeight="1" x14ac:dyDescent="0.65">
      <c r="A3" s="140"/>
      <c r="B3" s="140"/>
      <c r="C3" s="140"/>
      <c r="D3" s="140"/>
      <c r="E3" s="121"/>
      <c r="F3" s="121"/>
    </row>
    <row r="4" spans="1:25" ht="20.5" x14ac:dyDescent="0.65">
      <c r="C4" s="141" t="s">
        <v>77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"/>
    </row>
    <row r="5" spans="1:25" ht="20.5" x14ac:dyDescent="0.65">
      <c r="C5" s="26"/>
      <c r="D5" s="117"/>
      <c r="E5" s="26"/>
      <c r="F5" s="117"/>
      <c r="G5" s="142" t="s">
        <v>91</v>
      </c>
      <c r="H5" s="142"/>
      <c r="I5" s="142"/>
      <c r="J5" s="142"/>
      <c r="K5" s="142"/>
      <c r="L5" s="142"/>
      <c r="M5" s="142"/>
      <c r="N5" s="26"/>
      <c r="O5" s="142" t="s">
        <v>81</v>
      </c>
      <c r="P5" s="142"/>
      <c r="Q5" s="142"/>
      <c r="R5" s="26"/>
      <c r="S5" s="117"/>
      <c r="T5" s="26"/>
      <c r="U5" s="117"/>
      <c r="V5" s="117"/>
      <c r="W5" s="117"/>
      <c r="X5" s="117"/>
      <c r="Y5" s="117"/>
    </row>
    <row r="6" spans="1:25" ht="20.5" x14ac:dyDescent="0.65">
      <c r="C6" s="26"/>
      <c r="D6" s="117"/>
      <c r="E6" s="26"/>
      <c r="F6" s="117"/>
      <c r="G6" s="120" t="s">
        <v>94</v>
      </c>
      <c r="H6" s="120"/>
      <c r="I6" s="126" t="s">
        <v>145</v>
      </c>
      <c r="J6" s="126"/>
      <c r="K6" s="126" t="s">
        <v>95</v>
      </c>
      <c r="L6" s="120"/>
      <c r="N6" s="26"/>
      <c r="O6" s="26"/>
      <c r="P6" s="26"/>
      <c r="Q6" s="120"/>
      <c r="R6" s="26"/>
      <c r="S6" s="120"/>
      <c r="T6" s="120"/>
      <c r="U6" s="120" t="s">
        <v>37</v>
      </c>
      <c r="V6" s="120"/>
      <c r="W6" s="26"/>
      <c r="X6" s="117"/>
      <c r="Y6" s="117"/>
    </row>
    <row r="7" spans="1:25" ht="20.5" x14ac:dyDescent="0.65">
      <c r="C7" s="120"/>
      <c r="D7" s="26"/>
      <c r="E7" s="120"/>
      <c r="F7" s="26"/>
      <c r="G7" s="120" t="s">
        <v>96</v>
      </c>
      <c r="H7" s="120"/>
      <c r="I7" s="126" t="s">
        <v>146</v>
      </c>
      <c r="J7" s="126"/>
      <c r="K7" s="126" t="s">
        <v>97</v>
      </c>
      <c r="L7" s="120"/>
      <c r="N7" s="120"/>
      <c r="O7" s="120"/>
      <c r="P7" s="120"/>
      <c r="Q7" s="120"/>
      <c r="R7" s="120"/>
      <c r="S7" s="120" t="s">
        <v>38</v>
      </c>
      <c r="T7" s="120"/>
      <c r="U7" s="120" t="s">
        <v>62</v>
      </c>
      <c r="V7" s="120"/>
      <c r="W7" s="120" t="s">
        <v>38</v>
      </c>
      <c r="X7" s="117"/>
      <c r="Y7" s="117"/>
    </row>
    <row r="8" spans="1:25" ht="20" x14ac:dyDescent="0.6">
      <c r="C8" s="120" t="s">
        <v>110</v>
      </c>
      <c r="D8" s="26"/>
      <c r="E8" s="120" t="s">
        <v>92</v>
      </c>
      <c r="F8" s="26"/>
      <c r="G8" s="120" t="s">
        <v>98</v>
      </c>
      <c r="H8" s="120"/>
      <c r="I8" s="126" t="s">
        <v>147</v>
      </c>
      <c r="J8" s="126"/>
      <c r="K8" s="126" t="s">
        <v>37</v>
      </c>
      <c r="L8" s="120"/>
      <c r="M8" s="120"/>
      <c r="N8" s="120"/>
      <c r="O8" s="119" t="s">
        <v>127</v>
      </c>
      <c r="P8" s="120"/>
      <c r="Q8" s="120" t="s">
        <v>27</v>
      </c>
      <c r="R8" s="120"/>
      <c r="S8" s="120" t="s">
        <v>22</v>
      </c>
      <c r="T8" s="120"/>
      <c r="U8" s="120" t="s">
        <v>63</v>
      </c>
      <c r="V8" s="120"/>
      <c r="W8" s="120" t="s">
        <v>22</v>
      </c>
      <c r="X8" s="120"/>
      <c r="Y8" s="120"/>
    </row>
    <row r="9" spans="1:25" ht="20" x14ac:dyDescent="0.6">
      <c r="B9" s="118" t="s">
        <v>1</v>
      </c>
      <c r="C9" s="120" t="s">
        <v>111</v>
      </c>
      <c r="D9" s="26"/>
      <c r="E9" s="120" t="s">
        <v>93</v>
      </c>
      <c r="F9" s="26"/>
      <c r="G9" s="120" t="s">
        <v>99</v>
      </c>
      <c r="H9" s="120"/>
      <c r="I9" s="126" t="s">
        <v>148</v>
      </c>
      <c r="J9" s="126"/>
      <c r="K9" s="126" t="s">
        <v>100</v>
      </c>
      <c r="L9" s="120"/>
      <c r="M9" s="120" t="s">
        <v>38</v>
      </c>
      <c r="N9" s="120"/>
      <c r="O9" s="119" t="s">
        <v>128</v>
      </c>
      <c r="P9" s="120"/>
      <c r="Q9" s="120" t="s">
        <v>34</v>
      </c>
      <c r="R9" s="120"/>
      <c r="S9" s="120" t="s">
        <v>66</v>
      </c>
      <c r="T9" s="120"/>
      <c r="U9" s="120" t="s">
        <v>36</v>
      </c>
      <c r="V9" s="120"/>
      <c r="W9" s="120" t="s">
        <v>23</v>
      </c>
      <c r="X9" s="120"/>
      <c r="Y9" s="120"/>
    </row>
    <row r="10" spans="1:25" ht="20" x14ac:dyDescent="0.6">
      <c r="A10" s="5"/>
      <c r="B10" s="5"/>
      <c r="C10" s="136" t="s">
        <v>52</v>
      </c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4"/>
      <c r="Y10" s="120"/>
    </row>
    <row r="11" spans="1:25" ht="20.5" x14ac:dyDescent="0.65">
      <c r="A11" s="121" t="s">
        <v>154</v>
      </c>
      <c r="B11" s="121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4"/>
      <c r="Y11" s="120"/>
    </row>
    <row r="12" spans="1:25" s="14" customFormat="1" ht="20.5" x14ac:dyDescent="0.65">
      <c r="A12" s="51" t="s">
        <v>155</v>
      </c>
      <c r="B12" s="51"/>
      <c r="C12" s="31">
        <v>300003</v>
      </c>
      <c r="D12" s="31">
        <v>0</v>
      </c>
      <c r="E12" s="31">
        <v>1393892</v>
      </c>
      <c r="F12" s="31">
        <v>0</v>
      </c>
      <c r="G12" s="31">
        <v>-24945</v>
      </c>
      <c r="H12" s="31">
        <v>0</v>
      </c>
      <c r="I12" s="31">
        <v>-225405</v>
      </c>
      <c r="J12" s="31">
        <v>0</v>
      </c>
      <c r="K12" s="31">
        <v>-1428</v>
      </c>
      <c r="L12" s="31"/>
      <c r="M12" s="31">
        <f>SUM(K12,G12:I12)</f>
        <v>-251778</v>
      </c>
      <c r="N12" s="31"/>
      <c r="O12" s="31">
        <v>30000</v>
      </c>
      <c r="P12" s="31"/>
      <c r="Q12" s="31">
        <v>297818</v>
      </c>
      <c r="R12" s="31"/>
      <c r="S12" s="31">
        <f>SUM(Q12,M12,E12,C12,O12)</f>
        <v>1769935</v>
      </c>
      <c r="T12" s="31"/>
      <c r="U12" s="31">
        <v>0</v>
      </c>
      <c r="V12" s="31"/>
      <c r="W12" s="67">
        <f>SUM(U12,S12)</f>
        <v>1769935</v>
      </c>
      <c r="X12" s="20"/>
      <c r="Y12" s="54"/>
    </row>
    <row r="13" spans="1:25" s="19" customFormat="1" ht="18" hidden="1" customHeight="1" x14ac:dyDescent="0.65">
      <c r="A13" s="121"/>
      <c r="B13" s="12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16"/>
    </row>
    <row r="14" spans="1:25" s="19" customFormat="1" ht="20.5" hidden="1" x14ac:dyDescent="0.65">
      <c r="A14" s="74" t="s">
        <v>50</v>
      </c>
      <c r="B14" s="74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16"/>
    </row>
    <row r="15" spans="1:25" s="19" customFormat="1" ht="20.5" hidden="1" x14ac:dyDescent="0.65">
      <c r="A15" s="75" t="s">
        <v>120</v>
      </c>
      <c r="B15" s="75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16"/>
    </row>
    <row r="16" spans="1:25" ht="7.5" hidden="1" customHeight="1" x14ac:dyDescent="0.6">
      <c r="A16" s="105"/>
      <c r="B16" s="105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1"/>
      <c r="T16" s="22"/>
      <c r="U16" s="22"/>
      <c r="V16" s="22"/>
      <c r="W16" s="21"/>
      <c r="X16" s="17"/>
    </row>
    <row r="17" spans="1:25" s="19" customFormat="1" ht="20.5" hidden="1" x14ac:dyDescent="0.65">
      <c r="A17" s="69" t="s">
        <v>135</v>
      </c>
      <c r="B17" s="116"/>
      <c r="C17" s="21"/>
      <c r="D17" s="21"/>
      <c r="E17" s="21"/>
      <c r="F17" s="21"/>
      <c r="G17" s="21"/>
      <c r="H17" s="21"/>
      <c r="I17" s="21"/>
      <c r="J17" s="22"/>
      <c r="K17" s="21"/>
      <c r="L17" s="21"/>
      <c r="M17" s="21">
        <f>SUM(G17:K17)</f>
        <v>0</v>
      </c>
      <c r="N17" s="67"/>
      <c r="O17" s="21"/>
      <c r="P17" s="67"/>
      <c r="Q17" s="21"/>
      <c r="R17" s="67"/>
      <c r="S17" s="21">
        <f>SUM(O17:Q17,M17,E17,C17)</f>
        <v>0</v>
      </c>
      <c r="T17" s="67"/>
      <c r="U17" s="21"/>
      <c r="V17" s="67"/>
      <c r="W17" s="21">
        <f>SUM(U17,S17)</f>
        <v>0</v>
      </c>
      <c r="X17" s="16"/>
    </row>
    <row r="18" spans="1:25" s="19" customFormat="1" ht="20.5" hidden="1" x14ac:dyDescent="0.65">
      <c r="A18" s="75" t="s">
        <v>119</v>
      </c>
      <c r="B18" s="75"/>
      <c r="C18" s="25">
        <f>SUM(C15:C17)</f>
        <v>0</v>
      </c>
      <c r="D18" s="67"/>
      <c r="E18" s="25">
        <f>SUM(E15:E17)</f>
        <v>0</v>
      </c>
      <c r="F18" s="67"/>
      <c r="G18" s="25">
        <f>SUM(G15:G17)</f>
        <v>0</v>
      </c>
      <c r="H18" s="67"/>
      <c r="I18" s="25">
        <f>SUM(I15:I17)</f>
        <v>0</v>
      </c>
      <c r="J18" s="31"/>
      <c r="K18" s="25">
        <f>SUM(K17:K17)</f>
        <v>0</v>
      </c>
      <c r="L18" s="67"/>
      <c r="M18" s="25">
        <f>SUM(M17:M17)</f>
        <v>0</v>
      </c>
      <c r="N18" s="67"/>
      <c r="O18" s="25">
        <f>SUM(O17:O17)</f>
        <v>0</v>
      </c>
      <c r="P18" s="67"/>
      <c r="Q18" s="25">
        <f>SUM(Q15:Q17)</f>
        <v>0</v>
      </c>
      <c r="R18" s="67"/>
      <c r="S18" s="25">
        <f>SUM(S17:S17)</f>
        <v>0</v>
      </c>
      <c r="T18" s="67"/>
      <c r="U18" s="25">
        <f>SUM(U17:U17)</f>
        <v>0</v>
      </c>
      <c r="V18" s="67"/>
      <c r="W18" s="25">
        <f>SUM(W17:W17)</f>
        <v>0</v>
      </c>
      <c r="X18" s="16"/>
    </row>
    <row r="19" spans="1:25" s="19" customFormat="1" ht="18" hidden="1" customHeight="1" x14ac:dyDescent="0.65">
      <c r="A19" s="121"/>
      <c r="B19" s="12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16"/>
    </row>
    <row r="20" spans="1:25" ht="20.5" hidden="1" x14ac:dyDescent="0.65">
      <c r="A20" s="27" t="s">
        <v>51</v>
      </c>
      <c r="B20" s="27"/>
      <c r="C20" s="66">
        <f>SUM(C18)</f>
        <v>0</v>
      </c>
      <c r="D20" s="67"/>
      <c r="E20" s="66">
        <f>SUM(E18)</f>
        <v>0</v>
      </c>
      <c r="F20" s="67"/>
      <c r="G20" s="66">
        <f>SUM(G18)</f>
        <v>0</v>
      </c>
      <c r="H20" s="67"/>
      <c r="I20" s="66">
        <f>SUM(I18)</f>
        <v>0</v>
      </c>
      <c r="J20" s="31"/>
      <c r="K20" s="66">
        <f>SUM(K18)</f>
        <v>0</v>
      </c>
      <c r="L20" s="67"/>
      <c r="M20" s="66">
        <f>SUM(M18)</f>
        <v>0</v>
      </c>
      <c r="N20" s="67"/>
      <c r="O20" s="66">
        <f>SUM(O18)</f>
        <v>0</v>
      </c>
      <c r="P20" s="67"/>
      <c r="Q20" s="66">
        <f>SUM(Q18)</f>
        <v>0</v>
      </c>
      <c r="R20" s="67"/>
      <c r="S20" s="66">
        <f>SUM(S18)</f>
        <v>0</v>
      </c>
      <c r="T20" s="67"/>
      <c r="U20" s="66">
        <f>SUM(U18)</f>
        <v>0</v>
      </c>
      <c r="V20" s="67"/>
      <c r="W20" s="66">
        <f>SUM(W18)</f>
        <v>0</v>
      </c>
      <c r="X20" s="17"/>
    </row>
    <row r="21" spans="1:25" ht="18" customHeight="1" x14ac:dyDescent="0.6">
      <c r="A21" s="29"/>
      <c r="B21" s="29"/>
      <c r="C21" s="21"/>
      <c r="D21" s="22"/>
      <c r="E21" s="21"/>
      <c r="F21" s="22"/>
      <c r="G21" s="21"/>
      <c r="H21" s="21"/>
      <c r="I21" s="21"/>
      <c r="J21" s="22"/>
      <c r="K21" s="21"/>
      <c r="L21" s="21"/>
      <c r="M21" s="21"/>
      <c r="N21" s="22"/>
      <c r="O21" s="22"/>
      <c r="P21" s="22"/>
      <c r="Q21" s="21"/>
      <c r="R21" s="22"/>
      <c r="S21" s="21"/>
      <c r="T21" s="22"/>
      <c r="U21" s="21"/>
      <c r="V21" s="22"/>
      <c r="W21" s="21"/>
      <c r="X21" s="17"/>
    </row>
    <row r="22" spans="1:25" s="19" customFormat="1" ht="20.5" x14ac:dyDescent="0.65">
      <c r="A22" s="121" t="s">
        <v>56</v>
      </c>
      <c r="B22" s="12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16"/>
    </row>
    <row r="23" spans="1:25" s="19" customFormat="1" ht="20.5" x14ac:dyDescent="0.65">
      <c r="A23" s="3" t="s">
        <v>40</v>
      </c>
      <c r="B23" s="3"/>
      <c r="C23" s="21"/>
      <c r="D23" s="21"/>
      <c r="E23" s="21"/>
      <c r="F23" s="21"/>
      <c r="G23" s="21"/>
      <c r="H23" s="21"/>
      <c r="I23" s="21"/>
      <c r="J23" s="22"/>
      <c r="K23" s="21"/>
      <c r="L23" s="21"/>
      <c r="M23" s="21">
        <f>SUM(G23:K23)</f>
        <v>0</v>
      </c>
      <c r="N23" s="67"/>
      <c r="O23" s="21"/>
      <c r="P23" s="67"/>
      <c r="Q23" s="21">
        <f>'PL 5'!D32</f>
        <v>121910</v>
      </c>
      <c r="R23" s="67"/>
      <c r="S23" s="21">
        <f>SUM(O23:Q23,M23,E23,C23)</f>
        <v>121910</v>
      </c>
      <c r="T23" s="67"/>
      <c r="U23" s="21">
        <f>'PL 5'!D33</f>
        <v>0</v>
      </c>
      <c r="V23" s="67"/>
      <c r="W23" s="21">
        <f>SUM(U23,S23)</f>
        <v>121910</v>
      </c>
      <c r="X23" s="16"/>
    </row>
    <row r="24" spans="1:25" s="19" customFormat="1" ht="20.5" x14ac:dyDescent="0.65">
      <c r="A24" s="3" t="s">
        <v>41</v>
      </c>
      <c r="B24" s="3"/>
      <c r="C24" s="21"/>
      <c r="D24" s="67"/>
      <c r="E24" s="21"/>
      <c r="F24" s="67"/>
      <c r="G24" s="21"/>
      <c r="H24" s="21"/>
      <c r="I24" s="21"/>
      <c r="J24" s="22"/>
      <c r="K24" s="21"/>
      <c r="L24" s="21"/>
      <c r="M24" s="21">
        <f>SUM(G24:K24)</f>
        <v>0</v>
      </c>
      <c r="N24" s="67"/>
      <c r="O24" s="21"/>
      <c r="P24" s="67"/>
      <c r="Q24" s="21">
        <f>'PL 5'!D33</f>
        <v>0</v>
      </c>
      <c r="R24" s="67"/>
      <c r="S24" s="21">
        <f>SUM(O24:Q24,M24,E24,C24)</f>
        <v>0</v>
      </c>
      <c r="T24" s="67"/>
      <c r="U24" s="21"/>
      <c r="V24" s="67"/>
      <c r="W24" s="21">
        <f>SUM(U24,S24)</f>
        <v>0</v>
      </c>
      <c r="X24" s="16"/>
    </row>
    <row r="25" spans="1:25" s="19" customFormat="1" ht="20.5" x14ac:dyDescent="0.65">
      <c r="A25" s="121" t="s">
        <v>114</v>
      </c>
      <c r="B25" s="121"/>
      <c r="C25" s="25">
        <f>SUM(C23:C24)</f>
        <v>0</v>
      </c>
      <c r="D25" s="67"/>
      <c r="E25" s="25">
        <f>SUM(E23:E24)</f>
        <v>0</v>
      </c>
      <c r="F25" s="67"/>
      <c r="G25" s="25">
        <f>SUM(G23:G24)</f>
        <v>0</v>
      </c>
      <c r="H25" s="67"/>
      <c r="I25" s="25">
        <f>SUM(I23:I24)</f>
        <v>0</v>
      </c>
      <c r="J25" s="31"/>
      <c r="K25" s="25">
        <f>SUM(K23:K24)</f>
        <v>0</v>
      </c>
      <c r="L25" s="67"/>
      <c r="M25" s="25">
        <f>SUM(M23:M24)</f>
        <v>0</v>
      </c>
      <c r="N25" s="67"/>
      <c r="O25" s="25">
        <f>SUM(O23:O24)</f>
        <v>0</v>
      </c>
      <c r="P25" s="67"/>
      <c r="Q25" s="25">
        <f>SUM(Q23:Q24)</f>
        <v>121910</v>
      </c>
      <c r="R25" s="67"/>
      <c r="S25" s="25">
        <f>SUM(S23:S24)</f>
        <v>121910</v>
      </c>
      <c r="T25" s="67"/>
      <c r="U25" s="25">
        <f>SUM(U23:U24)</f>
        <v>0</v>
      </c>
      <c r="V25" s="67"/>
      <c r="W25" s="25">
        <f>SUM(W23:W24)</f>
        <v>121910</v>
      </c>
      <c r="X25" s="16"/>
    </row>
    <row r="26" spans="1:25" s="19" customFormat="1" ht="2.15" customHeight="1" x14ac:dyDescent="0.65">
      <c r="A26" s="121"/>
      <c r="B26" s="121"/>
      <c r="C26" s="22"/>
      <c r="D26" s="67"/>
      <c r="E26" s="22"/>
      <c r="F26" s="67"/>
      <c r="G26" s="22"/>
      <c r="H26" s="22"/>
      <c r="I26" s="22"/>
      <c r="J26" s="22"/>
      <c r="K26" s="22"/>
      <c r="L26" s="22"/>
      <c r="M26" s="22"/>
      <c r="N26" s="67"/>
      <c r="O26" s="67"/>
      <c r="P26" s="67"/>
      <c r="Q26" s="22"/>
      <c r="R26" s="67"/>
      <c r="S26" s="31"/>
      <c r="T26" s="67"/>
      <c r="U26" s="31"/>
      <c r="V26" s="67"/>
      <c r="W26" s="31"/>
      <c r="X26" s="16"/>
    </row>
    <row r="27" spans="1:25" s="19" customFormat="1" ht="21" hidden="1" customHeight="1" x14ac:dyDescent="0.65">
      <c r="A27" s="3" t="s">
        <v>140</v>
      </c>
      <c r="B27" s="3"/>
      <c r="C27" s="32">
        <v>0</v>
      </c>
      <c r="D27" s="21"/>
      <c r="E27" s="32">
        <v>0</v>
      </c>
      <c r="F27" s="21"/>
      <c r="G27" s="32">
        <v>0</v>
      </c>
      <c r="H27" s="21"/>
      <c r="I27" s="32">
        <v>0</v>
      </c>
      <c r="J27" s="22"/>
      <c r="K27" s="32">
        <v>0</v>
      </c>
      <c r="L27" s="21"/>
      <c r="M27" s="32">
        <v>0</v>
      </c>
      <c r="N27" s="67"/>
      <c r="O27" s="32">
        <v>0</v>
      </c>
      <c r="P27" s="67"/>
      <c r="Q27" s="32">
        <v>0</v>
      </c>
      <c r="R27" s="67"/>
      <c r="S27" s="32">
        <v>0</v>
      </c>
      <c r="T27" s="67"/>
      <c r="U27" s="32">
        <v>0</v>
      </c>
      <c r="V27" s="67"/>
      <c r="W27" s="32">
        <v>0</v>
      </c>
      <c r="X27" s="16"/>
    </row>
    <row r="28" spans="1:25" s="19" customFormat="1" ht="18" customHeight="1" x14ac:dyDescent="0.65">
      <c r="A28" s="121"/>
      <c r="B28" s="121"/>
      <c r="C28" s="22"/>
      <c r="D28" s="67"/>
      <c r="E28" s="22"/>
      <c r="F28" s="67"/>
      <c r="G28" s="22"/>
      <c r="H28" s="22"/>
      <c r="I28" s="22"/>
      <c r="J28" s="22"/>
      <c r="K28" s="22"/>
      <c r="L28" s="22"/>
      <c r="M28" s="22"/>
      <c r="N28" s="67"/>
      <c r="O28" s="67"/>
      <c r="P28" s="67"/>
      <c r="Q28" s="22"/>
      <c r="R28" s="67"/>
      <c r="S28" s="31"/>
      <c r="T28" s="67"/>
      <c r="U28" s="31"/>
      <c r="V28" s="67"/>
      <c r="W28" s="31"/>
      <c r="X28" s="16"/>
    </row>
    <row r="29" spans="1:25" ht="21" thickBot="1" x14ac:dyDescent="0.7">
      <c r="A29" s="121" t="s">
        <v>156</v>
      </c>
      <c r="B29" s="121"/>
      <c r="C29" s="65">
        <f>SUM(C12,C18,C25,C27)</f>
        <v>300003</v>
      </c>
      <c r="D29" s="31"/>
      <c r="E29" s="65">
        <f>SUM(E12,E18,E25,E27)</f>
        <v>1393892</v>
      </c>
      <c r="F29" s="31"/>
      <c r="G29" s="65">
        <f>SUM(G12,G18,G25,G27)</f>
        <v>-24945</v>
      </c>
      <c r="H29" s="31"/>
      <c r="I29" s="65">
        <f>SUM(I12,I18,I25,I27)</f>
        <v>-225405</v>
      </c>
      <c r="J29" s="31"/>
      <c r="K29" s="65">
        <f>SUM(K12,K18,K25,K27)</f>
        <v>-1428</v>
      </c>
      <c r="L29" s="31"/>
      <c r="M29" s="65">
        <f>SUM(M12,M18,M25,M27)</f>
        <v>-251778</v>
      </c>
      <c r="N29" s="31"/>
      <c r="O29" s="65">
        <f>SUM(O12,O18,O25,O27)</f>
        <v>30000</v>
      </c>
      <c r="P29" s="31"/>
      <c r="Q29" s="65">
        <f>SUM(Q12,Q18,Q25,Q27)</f>
        <v>419728</v>
      </c>
      <c r="R29" s="31"/>
      <c r="S29" s="65">
        <f>SUM(S12,S18,S25,S27)</f>
        <v>1891845</v>
      </c>
      <c r="T29" s="31"/>
      <c r="U29" s="65">
        <f>SUM(U12,U18,U25,U27)</f>
        <v>0</v>
      </c>
      <c r="V29" s="31"/>
      <c r="W29" s="65">
        <f>SUM(W12,W18,W25,W27)</f>
        <v>1891845</v>
      </c>
      <c r="X29" s="17"/>
      <c r="Y29" s="37"/>
    </row>
    <row r="30" spans="1:25" ht="23.25" customHeight="1" thickTop="1" x14ac:dyDescent="0.6">
      <c r="J30" s="15"/>
      <c r="Q30" s="73">
        <f>Q29-'BS 3-4'!D64</f>
        <v>0</v>
      </c>
      <c r="S30" s="73">
        <f>S29-'BS 3-4'!D65</f>
        <v>0</v>
      </c>
      <c r="W30" s="73">
        <f>W29-'BS 3-4'!D67</f>
        <v>0</v>
      </c>
    </row>
  </sheetData>
  <mergeCells count="5">
    <mergeCell ref="C4:W4"/>
    <mergeCell ref="G5:M5"/>
    <mergeCell ref="O5:Q5"/>
    <mergeCell ref="C10:W10"/>
    <mergeCell ref="A3:D3"/>
  </mergeCells>
  <pageMargins left="0.7" right="0.7" top="0.48" bottom="0.19" header="0.5" footer="0.4"/>
  <pageSetup paperSize="9" scale="71" firstPageNumber="7" fitToHeight="2" orientation="landscape" useFirstPageNumber="1" r:id="rId1"/>
  <headerFooter scaleWithDoc="0"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21E47-85C6-4460-B694-0061D2D69828}">
  <sheetPr>
    <tabColor rgb="FF92D050"/>
    <pageSetUpPr fitToPage="1"/>
  </sheetPr>
  <dimension ref="A1:M36"/>
  <sheetViews>
    <sheetView view="pageBreakPreview" zoomScale="85" zoomScaleNormal="100" zoomScaleSheetLayoutView="85" workbookViewId="0">
      <selection activeCell="A12" sqref="A12"/>
    </sheetView>
  </sheetViews>
  <sheetFormatPr defaultColWidth="9.09765625" defaultRowHeight="23.25" customHeight="1" x14ac:dyDescent="0.6"/>
  <cols>
    <col min="1" max="1" width="68.69921875" style="3" customWidth="1"/>
    <col min="2" max="2" width="11.59765625" style="3" customWidth="1"/>
    <col min="3" max="3" width="17.59765625" style="5" customWidth="1"/>
    <col min="4" max="4" width="1" style="15" customWidth="1"/>
    <col min="5" max="5" width="17.59765625" style="5" customWidth="1"/>
    <col min="6" max="6" width="1" style="15" customWidth="1"/>
    <col min="7" max="7" width="17.59765625" style="15" customWidth="1"/>
    <col min="8" max="8" width="1" style="15" customWidth="1"/>
    <col min="9" max="9" width="17.59765625" style="5" customWidth="1"/>
    <col min="10" max="10" width="1" style="15" customWidth="1"/>
    <col min="11" max="11" width="17.59765625" style="5" customWidth="1"/>
    <col min="12" max="12" width="1.3984375" style="5" customWidth="1"/>
    <col min="13" max="16384" width="9.09765625" style="5"/>
  </cols>
  <sheetData>
    <row r="1" spans="1:13" ht="20.5" x14ac:dyDescent="0.65">
      <c r="A1" s="102" t="str">
        <f>'BS 3-4'!A1</f>
        <v>บริษัท ที.แมน ฟาร์มาซูติคอล จำกัด (มหาชน) และบริษัทย่อย</v>
      </c>
      <c r="B1" s="102"/>
    </row>
    <row r="2" spans="1:13" ht="20.5" x14ac:dyDescent="0.65">
      <c r="A2" s="102" t="s">
        <v>122</v>
      </c>
      <c r="B2" s="102"/>
    </row>
    <row r="3" spans="1:13" ht="18" customHeight="1" x14ac:dyDescent="0.65">
      <c r="A3" s="140"/>
      <c r="B3" s="140"/>
      <c r="C3" s="140"/>
      <c r="D3" s="140"/>
      <c r="E3" s="102"/>
      <c r="F3" s="102"/>
      <c r="G3" s="102"/>
      <c r="H3" s="102"/>
    </row>
    <row r="4" spans="1:13" ht="20.5" x14ac:dyDescent="0.65">
      <c r="C4" s="141" t="s">
        <v>78</v>
      </c>
      <c r="D4" s="141"/>
      <c r="E4" s="141"/>
      <c r="F4" s="141"/>
      <c r="G4" s="141"/>
      <c r="H4" s="141"/>
      <c r="I4" s="141"/>
      <c r="J4" s="141"/>
      <c r="K4" s="141"/>
      <c r="L4" s="14"/>
    </row>
    <row r="5" spans="1:13" ht="20.5" x14ac:dyDescent="0.65">
      <c r="C5" s="26"/>
      <c r="D5" s="98"/>
      <c r="E5" s="26"/>
      <c r="F5" s="98"/>
      <c r="G5" s="142" t="s">
        <v>81</v>
      </c>
      <c r="H5" s="142"/>
      <c r="I5" s="142"/>
      <c r="J5" s="26"/>
      <c r="K5" s="98"/>
      <c r="L5" s="98"/>
      <c r="M5" s="98"/>
    </row>
    <row r="6" spans="1:13" ht="19.399999999999999" hidden="1" customHeight="1" x14ac:dyDescent="0.65">
      <c r="C6" s="99"/>
      <c r="D6" s="26"/>
      <c r="E6" s="99"/>
      <c r="F6" s="26"/>
      <c r="G6" s="26"/>
      <c r="H6" s="26"/>
      <c r="I6" s="99"/>
      <c r="J6" s="99"/>
      <c r="K6" s="99"/>
      <c r="L6" s="98"/>
      <c r="M6" s="98"/>
    </row>
    <row r="7" spans="1:13" ht="20" x14ac:dyDescent="0.6">
      <c r="C7" s="99" t="s">
        <v>110</v>
      </c>
      <c r="D7" s="26"/>
      <c r="E7" s="99" t="s">
        <v>92</v>
      </c>
      <c r="F7" s="26"/>
      <c r="G7" s="100" t="s">
        <v>127</v>
      </c>
      <c r="H7" s="26"/>
      <c r="I7" s="99" t="s">
        <v>27</v>
      </c>
      <c r="J7" s="99"/>
      <c r="K7" s="99" t="s">
        <v>138</v>
      </c>
      <c r="L7" s="99"/>
      <c r="M7" s="99"/>
    </row>
    <row r="8" spans="1:13" ht="20" x14ac:dyDescent="0.6">
      <c r="B8" s="101"/>
      <c r="C8" s="99" t="s">
        <v>111</v>
      </c>
      <c r="D8" s="26"/>
      <c r="E8" s="99" t="s">
        <v>93</v>
      </c>
      <c r="F8" s="26"/>
      <c r="G8" s="100" t="s">
        <v>128</v>
      </c>
      <c r="H8" s="26"/>
      <c r="I8" s="99" t="s">
        <v>34</v>
      </c>
      <c r="J8" s="99"/>
      <c r="K8" s="99" t="s">
        <v>23</v>
      </c>
      <c r="L8" s="99"/>
      <c r="M8" s="99"/>
    </row>
    <row r="9" spans="1:13" ht="20.5" customHeight="1" x14ac:dyDescent="0.6">
      <c r="A9" s="5"/>
      <c r="B9" s="5"/>
      <c r="C9" s="143" t="s">
        <v>52</v>
      </c>
      <c r="D9" s="143"/>
      <c r="E9" s="143"/>
      <c r="F9" s="143"/>
      <c r="G9" s="143"/>
      <c r="H9" s="143"/>
      <c r="I9" s="143"/>
      <c r="J9" s="143"/>
      <c r="K9" s="143"/>
      <c r="L9" s="4"/>
      <c r="M9" s="99"/>
    </row>
    <row r="10" spans="1:13" ht="20.5" x14ac:dyDescent="0.65">
      <c r="A10" s="102" t="s">
        <v>152</v>
      </c>
      <c r="B10" s="102"/>
      <c r="C10" s="97"/>
      <c r="D10" s="97"/>
      <c r="E10" s="97"/>
      <c r="F10" s="97"/>
      <c r="G10" s="97"/>
      <c r="H10" s="97"/>
      <c r="I10" s="97"/>
      <c r="J10" s="97"/>
      <c r="K10" s="97"/>
      <c r="L10" s="4"/>
      <c r="M10" s="99"/>
    </row>
    <row r="11" spans="1:13" s="15" customFormat="1" ht="20.5" x14ac:dyDescent="0.65">
      <c r="A11" s="51" t="s">
        <v>124</v>
      </c>
      <c r="B11" s="51"/>
      <c r="C11" s="31">
        <v>246430</v>
      </c>
      <c r="D11" s="31"/>
      <c r="E11" s="31">
        <v>305878</v>
      </c>
      <c r="F11" s="31"/>
      <c r="G11" s="31">
        <v>6200</v>
      </c>
      <c r="H11" s="31"/>
      <c r="I11" s="31">
        <v>415150</v>
      </c>
      <c r="J11" s="31"/>
      <c r="K11" s="31">
        <f>SUM(C11:I11)</f>
        <v>973658</v>
      </c>
      <c r="L11" s="18"/>
    </row>
    <row r="12" spans="1:13" s="15" customFormat="1" ht="15" customHeight="1" x14ac:dyDescent="0.65">
      <c r="A12" s="51"/>
      <c r="B12" s="51"/>
      <c r="C12" s="31"/>
      <c r="D12" s="31"/>
      <c r="E12" s="31"/>
      <c r="F12" s="31"/>
      <c r="G12" s="31"/>
      <c r="H12" s="31"/>
      <c r="I12" s="31"/>
      <c r="J12" s="31"/>
      <c r="K12" s="31"/>
      <c r="L12" s="18"/>
    </row>
    <row r="13" spans="1:13" s="19" customFormat="1" ht="20.5" x14ac:dyDescent="0.65">
      <c r="A13" s="102" t="s">
        <v>56</v>
      </c>
      <c r="B13" s="102"/>
      <c r="C13" s="31"/>
      <c r="D13" s="31"/>
      <c r="E13" s="31"/>
      <c r="F13" s="31"/>
      <c r="G13" s="31"/>
      <c r="H13" s="31"/>
      <c r="I13" s="31"/>
      <c r="J13" s="31"/>
      <c r="K13" s="31"/>
      <c r="L13" s="16"/>
    </row>
    <row r="14" spans="1:13" s="19" customFormat="1" ht="20.5" x14ac:dyDescent="0.65">
      <c r="A14" s="3" t="s">
        <v>40</v>
      </c>
      <c r="B14" s="3"/>
      <c r="C14" s="21">
        <v>0</v>
      </c>
      <c r="D14" s="21"/>
      <c r="E14" s="21">
        <v>0</v>
      </c>
      <c r="F14" s="21"/>
      <c r="G14" s="21">
        <v>0</v>
      </c>
      <c r="H14" s="21"/>
      <c r="I14" s="21">
        <f>'PL 5'!J32</f>
        <v>27034</v>
      </c>
      <c r="J14" s="67"/>
      <c r="K14" s="22">
        <f>SUM(C14:I14)</f>
        <v>27034</v>
      </c>
      <c r="L14" s="16"/>
    </row>
    <row r="15" spans="1:13" s="19" customFormat="1" ht="20.5" x14ac:dyDescent="0.65">
      <c r="A15" s="3" t="s">
        <v>41</v>
      </c>
      <c r="B15" s="3"/>
      <c r="C15" s="21">
        <v>0</v>
      </c>
      <c r="D15" s="67"/>
      <c r="E15" s="21">
        <v>0</v>
      </c>
      <c r="F15" s="67"/>
      <c r="G15" s="21">
        <v>0</v>
      </c>
      <c r="H15" s="67"/>
      <c r="I15" s="21">
        <v>0</v>
      </c>
      <c r="J15" s="67"/>
      <c r="K15" s="21">
        <f>SUM(C15:I15)</f>
        <v>0</v>
      </c>
      <c r="L15" s="16"/>
    </row>
    <row r="16" spans="1:13" s="19" customFormat="1" ht="20.5" x14ac:dyDescent="0.65">
      <c r="A16" s="102" t="s">
        <v>114</v>
      </c>
      <c r="B16" s="102"/>
      <c r="C16" s="25">
        <f>SUM(C14:C15)</f>
        <v>0</v>
      </c>
      <c r="D16" s="67"/>
      <c r="E16" s="25">
        <f>SUM(E14:E15)</f>
        <v>0</v>
      </c>
      <c r="F16" s="67"/>
      <c r="G16" s="25">
        <f>SUM(G14:G15)</f>
        <v>0</v>
      </c>
      <c r="H16" s="67"/>
      <c r="I16" s="25">
        <f>SUM(I14:I15)</f>
        <v>27034</v>
      </c>
      <c r="J16" s="67"/>
      <c r="K16" s="25">
        <f>SUM(K14:K15)</f>
        <v>27034</v>
      </c>
      <c r="L16" s="16"/>
    </row>
    <row r="17" spans="1:13" s="15" customFormat="1" ht="15" customHeight="1" x14ac:dyDescent="0.65">
      <c r="A17" s="51"/>
      <c r="B17" s="51"/>
      <c r="C17" s="31"/>
      <c r="D17" s="31"/>
      <c r="E17" s="31"/>
      <c r="F17" s="31"/>
      <c r="G17" s="31"/>
      <c r="H17" s="31"/>
      <c r="I17" s="31"/>
      <c r="J17" s="31"/>
      <c r="K17" s="31"/>
      <c r="L17" s="18"/>
    </row>
    <row r="18" spans="1:13" ht="21" thickBot="1" x14ac:dyDescent="0.7">
      <c r="A18" s="102" t="s">
        <v>153</v>
      </c>
      <c r="B18" s="102"/>
      <c r="C18" s="65">
        <f>SUM(C16,C11)</f>
        <v>246430</v>
      </c>
      <c r="D18" s="31"/>
      <c r="E18" s="65">
        <f>SUM(E16,E11)</f>
        <v>305878</v>
      </c>
      <c r="F18" s="31"/>
      <c r="G18" s="65">
        <f>SUM(G16,G11)</f>
        <v>6200</v>
      </c>
      <c r="H18" s="31"/>
      <c r="I18" s="65">
        <f>SUM(I16,I11)</f>
        <v>442184</v>
      </c>
      <c r="J18" s="31"/>
      <c r="K18" s="65">
        <f>SUM(K16,K11)</f>
        <v>1000692</v>
      </c>
      <c r="L18" s="17"/>
    </row>
    <row r="19" spans="1:13" s="15" customFormat="1" ht="15" customHeight="1" thickTop="1" x14ac:dyDescent="0.65">
      <c r="A19" s="51"/>
      <c r="B19" s="51"/>
      <c r="C19" s="31"/>
      <c r="D19" s="31"/>
      <c r="E19" s="31"/>
      <c r="F19" s="31"/>
      <c r="G19" s="31"/>
      <c r="H19" s="31"/>
      <c r="I19" s="31"/>
      <c r="J19" s="31"/>
      <c r="K19" s="31"/>
      <c r="L19" s="18"/>
    </row>
    <row r="20" spans="1:13" ht="20.5" x14ac:dyDescent="0.65">
      <c r="A20" s="102" t="s">
        <v>154</v>
      </c>
      <c r="B20" s="102"/>
      <c r="C20" s="68"/>
      <c r="D20" s="68"/>
      <c r="E20" s="68"/>
      <c r="F20" s="68"/>
      <c r="G20" s="68"/>
      <c r="H20" s="68"/>
      <c r="I20" s="68"/>
      <c r="J20" s="68"/>
      <c r="K20" s="68"/>
      <c r="L20" s="4"/>
      <c r="M20" s="99"/>
    </row>
    <row r="21" spans="1:13" s="14" customFormat="1" ht="20.5" x14ac:dyDescent="0.65">
      <c r="A21" s="51" t="s">
        <v>155</v>
      </c>
      <c r="B21" s="102"/>
      <c r="C21" s="31">
        <v>300003</v>
      </c>
      <c r="D21" s="31"/>
      <c r="E21" s="31">
        <v>1393892</v>
      </c>
      <c r="F21" s="31"/>
      <c r="G21" s="31">
        <v>30000</v>
      </c>
      <c r="H21" s="31">
        <v>0</v>
      </c>
      <c r="I21" s="31">
        <v>222958</v>
      </c>
      <c r="J21" s="31">
        <v>0</v>
      </c>
      <c r="K21" s="31">
        <f>SUM(C21:I21)</f>
        <v>1946853</v>
      </c>
      <c r="L21" s="20"/>
      <c r="M21" s="54"/>
    </row>
    <row r="22" spans="1:13" s="15" customFormat="1" ht="15" customHeight="1" x14ac:dyDescent="0.65">
      <c r="A22" s="51"/>
      <c r="B22" s="51"/>
      <c r="C22" s="31"/>
      <c r="D22" s="31"/>
      <c r="E22" s="31"/>
      <c r="F22" s="31"/>
      <c r="G22" s="31"/>
      <c r="H22" s="31"/>
      <c r="I22" s="31"/>
      <c r="J22" s="31"/>
      <c r="K22" s="31"/>
      <c r="L22" s="18"/>
    </row>
    <row r="23" spans="1:13" s="19" customFormat="1" ht="20.5" x14ac:dyDescent="0.65">
      <c r="A23" s="102" t="s">
        <v>56</v>
      </c>
      <c r="B23" s="102"/>
      <c r="C23" s="31"/>
      <c r="D23" s="31"/>
      <c r="E23" s="31"/>
      <c r="F23" s="31"/>
      <c r="G23" s="31"/>
      <c r="H23" s="31"/>
      <c r="I23" s="31"/>
      <c r="J23" s="31"/>
      <c r="K23" s="31"/>
      <c r="L23" s="16"/>
    </row>
    <row r="24" spans="1:13" s="19" customFormat="1" ht="20.5" x14ac:dyDescent="0.65">
      <c r="A24" s="3" t="s">
        <v>40</v>
      </c>
      <c r="B24" s="3"/>
      <c r="C24" s="21">
        <v>0</v>
      </c>
      <c r="D24" s="21"/>
      <c r="E24" s="21">
        <v>0</v>
      </c>
      <c r="F24" s="21"/>
      <c r="G24" s="21">
        <v>0</v>
      </c>
      <c r="H24" s="21"/>
      <c r="I24" s="22">
        <f>'PL 5'!H37</f>
        <v>36966</v>
      </c>
      <c r="J24" s="67"/>
      <c r="K24" s="22">
        <f>SUM(C24:I24)</f>
        <v>36966</v>
      </c>
      <c r="L24" s="16"/>
    </row>
    <row r="25" spans="1:13" s="19" customFormat="1" ht="20.5" x14ac:dyDescent="0.65">
      <c r="A25" s="3" t="s">
        <v>41</v>
      </c>
      <c r="B25" s="3"/>
      <c r="C25" s="21">
        <v>0</v>
      </c>
      <c r="D25" s="67"/>
      <c r="E25" s="21">
        <v>0</v>
      </c>
      <c r="F25" s="67"/>
      <c r="G25" s="21">
        <v>0</v>
      </c>
      <c r="H25" s="67"/>
      <c r="I25" s="21">
        <v>0</v>
      </c>
      <c r="J25" s="67"/>
      <c r="K25" s="21">
        <f>SUM(C25:I25)</f>
        <v>0</v>
      </c>
      <c r="L25" s="16"/>
    </row>
    <row r="26" spans="1:13" s="19" customFormat="1" ht="20.5" x14ac:dyDescent="0.65">
      <c r="A26" s="102" t="s">
        <v>114</v>
      </c>
      <c r="B26" s="102"/>
      <c r="C26" s="25">
        <f>SUM(C24:C25)</f>
        <v>0</v>
      </c>
      <c r="D26" s="67"/>
      <c r="E26" s="25">
        <f>SUM(E24:E25)</f>
        <v>0</v>
      </c>
      <c r="F26" s="67"/>
      <c r="G26" s="25">
        <f>SUM(G24:G25)</f>
        <v>0</v>
      </c>
      <c r="H26" s="67"/>
      <c r="I26" s="25">
        <f>SUM(I24:I25)</f>
        <v>36966</v>
      </c>
      <c r="J26" s="67"/>
      <c r="K26" s="25">
        <f>SUM(K24:K25)</f>
        <v>36966</v>
      </c>
      <c r="L26" s="16"/>
    </row>
    <row r="27" spans="1:13" s="15" customFormat="1" ht="15" customHeight="1" x14ac:dyDescent="0.65">
      <c r="A27" s="51"/>
      <c r="B27" s="51"/>
      <c r="C27" s="31"/>
      <c r="D27" s="31"/>
      <c r="E27" s="31"/>
      <c r="F27" s="31"/>
      <c r="G27" s="31"/>
      <c r="H27" s="31"/>
      <c r="I27" s="31"/>
      <c r="J27" s="31"/>
      <c r="K27" s="31"/>
      <c r="L27" s="18"/>
    </row>
    <row r="28" spans="1:13" ht="21" thickBot="1" x14ac:dyDescent="0.7">
      <c r="A28" s="102" t="s">
        <v>156</v>
      </c>
      <c r="B28" s="102"/>
      <c r="C28" s="65">
        <f>SUM(C26,C21)</f>
        <v>300003</v>
      </c>
      <c r="D28" s="31"/>
      <c r="E28" s="65">
        <f>SUM(E26,E21)</f>
        <v>1393892</v>
      </c>
      <c r="F28" s="31"/>
      <c r="G28" s="65">
        <f>SUM(G26,G21)</f>
        <v>30000</v>
      </c>
      <c r="H28" s="31"/>
      <c r="I28" s="65">
        <f>SUM(I26,I21)</f>
        <v>259924</v>
      </c>
      <c r="J28" s="31"/>
      <c r="K28" s="65">
        <f>SUM(K26,K21)</f>
        <v>1983819</v>
      </c>
      <c r="L28" s="17"/>
      <c r="M28" s="37"/>
    </row>
    <row r="29" spans="1:13" ht="16.5" customHeight="1" thickTop="1" x14ac:dyDescent="0.65">
      <c r="A29" s="15"/>
      <c r="B29" s="15"/>
      <c r="C29" s="103"/>
      <c r="D29" s="104"/>
      <c r="E29" s="103"/>
      <c r="F29" s="104"/>
      <c r="G29" s="104"/>
      <c r="H29" s="104"/>
      <c r="I29" s="15"/>
      <c r="J29" s="104"/>
      <c r="L29" s="17"/>
    </row>
    <row r="35" spans="3:13" s="3" customFormat="1" ht="23.25" customHeight="1" x14ac:dyDescent="0.6">
      <c r="C35" s="5"/>
      <c r="D35" s="15"/>
      <c r="E35" s="5"/>
      <c r="F35" s="15"/>
      <c r="G35" s="15"/>
      <c r="H35" s="15"/>
      <c r="I35" s="5"/>
      <c r="J35" s="15"/>
      <c r="K35" s="5"/>
      <c r="L35" s="5"/>
      <c r="M35" s="5"/>
    </row>
    <row r="36" spans="3:13" s="3" customFormat="1" ht="23.25" customHeight="1" x14ac:dyDescent="0.6">
      <c r="C36" s="5"/>
      <c r="D36" s="15"/>
      <c r="E36" s="5"/>
      <c r="F36" s="15"/>
      <c r="G36" s="15"/>
      <c r="H36" s="15"/>
      <c r="I36" s="5"/>
      <c r="J36" s="15"/>
      <c r="K36" s="5"/>
      <c r="L36" s="5"/>
      <c r="M36" s="5"/>
    </row>
  </sheetData>
  <mergeCells count="4">
    <mergeCell ref="A3:D3"/>
    <mergeCell ref="C4:K4"/>
    <mergeCell ref="C9:K9"/>
    <mergeCell ref="G5:I5"/>
  </mergeCells>
  <pageMargins left="0.8" right="0.8" top="0.48" bottom="0.5" header="0.5" footer="0.5"/>
  <pageSetup paperSize="9" scale="85" firstPageNumber="7" fitToHeight="0" orientation="landscape" useFirstPageNumber="1" r:id="rId1"/>
  <headerFooter>
    <oddFooter xml:space="preserve">&amp;L&amp;14
หมายเหตุประกอบงบการเงินเป็นส่วนหนึ่งของงบการเงินระหว่างกาลนี้
&amp;C&amp;14&amp;P&amp;R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J63"/>
  <sheetViews>
    <sheetView tabSelected="1" view="pageBreakPreview" zoomScale="85" zoomScaleNormal="110" zoomScaleSheetLayoutView="85" workbookViewId="0">
      <selection activeCell="K6" sqref="K6"/>
    </sheetView>
  </sheetViews>
  <sheetFormatPr defaultColWidth="35" defaultRowHeight="23.25" customHeight="1" x14ac:dyDescent="0.65"/>
  <cols>
    <col min="1" max="1" width="54.296875" style="1" customWidth="1"/>
    <col min="2" max="2" width="1.3984375" style="5" customWidth="1"/>
    <col min="3" max="3" width="13.8984375" style="47" customWidth="1"/>
    <col min="4" max="4" width="1.3984375" style="5" customWidth="1"/>
    <col min="5" max="5" width="13.8984375" style="5" customWidth="1"/>
    <col min="6" max="6" width="1.3984375" style="5" customWidth="1"/>
    <col min="7" max="7" width="13.8984375" style="108" customWidth="1"/>
    <col min="8" max="8" width="1.3984375" style="5" customWidth="1"/>
    <col min="9" max="9" width="13.8984375" style="5" customWidth="1"/>
    <col min="10" max="10" width="10" style="47" customWidth="1"/>
    <col min="11" max="11" width="35" style="1"/>
    <col min="12" max="12" width="12.59765625" style="1" customWidth="1"/>
    <col min="13" max="13" width="13.3984375" style="1" customWidth="1"/>
    <col min="14" max="14" width="22.09765625" style="1" customWidth="1"/>
    <col min="15" max="15" width="22.3984375" style="1" customWidth="1"/>
    <col min="16" max="16384" width="35" style="1"/>
  </cols>
  <sheetData>
    <row r="1" spans="1:9" ht="22.4" customHeight="1" x14ac:dyDescent="0.7">
      <c r="A1" s="2" t="str">
        <f>'BS 3-4'!A1</f>
        <v>บริษัท ที.แมน ฟาร์มาซูติคอล จำกัด (มหาชน) และบริษัทย่อย</v>
      </c>
      <c r="G1" s="5"/>
      <c r="I1" s="47"/>
    </row>
    <row r="2" spans="1:9" ht="22.4" customHeight="1" x14ac:dyDescent="0.7">
      <c r="A2" s="13" t="s">
        <v>58</v>
      </c>
      <c r="G2" s="5"/>
      <c r="I2" s="47"/>
    </row>
    <row r="3" spans="1:9" ht="22.4" customHeight="1" x14ac:dyDescent="0.65">
      <c r="A3" s="5"/>
      <c r="B3" s="83"/>
      <c r="C3" s="137" t="s">
        <v>77</v>
      </c>
      <c r="D3" s="137"/>
      <c r="E3" s="137"/>
      <c r="F3" s="106"/>
      <c r="G3" s="137" t="s">
        <v>78</v>
      </c>
      <c r="H3" s="137"/>
      <c r="I3" s="137"/>
    </row>
    <row r="4" spans="1:9" ht="21.75" customHeight="1" x14ac:dyDescent="0.65">
      <c r="A4" s="5"/>
      <c r="B4" s="83"/>
      <c r="C4" s="138" t="s">
        <v>59</v>
      </c>
      <c r="D4" s="139"/>
      <c r="E4" s="139"/>
      <c r="F4" s="106"/>
      <c r="G4" s="138" t="s">
        <v>59</v>
      </c>
      <c r="H4" s="139"/>
      <c r="I4" s="139"/>
    </row>
    <row r="5" spans="1:9" ht="21.5" x14ac:dyDescent="0.65">
      <c r="A5" s="5"/>
      <c r="B5" s="83"/>
      <c r="C5" s="138" t="str">
        <f>'BS 3-4'!D4</f>
        <v>31 มีนาคม</v>
      </c>
      <c r="D5" s="138"/>
      <c r="E5" s="138"/>
      <c r="F5" s="106"/>
      <c r="G5" s="138" t="str">
        <f>'BS 3-4'!H4</f>
        <v>31 มีนาคม</v>
      </c>
      <c r="H5" s="138"/>
      <c r="I5" s="138"/>
    </row>
    <row r="6" spans="1:9" ht="22.4" customHeight="1" x14ac:dyDescent="0.65">
      <c r="A6" s="5"/>
      <c r="B6" s="82"/>
      <c r="C6" s="107">
        <v>2568</v>
      </c>
      <c r="D6" s="107"/>
      <c r="E6" s="107">
        <v>2567</v>
      </c>
      <c r="F6" s="107"/>
      <c r="G6" s="107">
        <v>2568</v>
      </c>
      <c r="H6" s="107"/>
      <c r="I6" s="107">
        <v>2567</v>
      </c>
    </row>
    <row r="7" spans="1:9" ht="22.4" customHeight="1" x14ac:dyDescent="0.65">
      <c r="A7" s="5"/>
      <c r="B7" s="83"/>
      <c r="C7" s="136" t="s">
        <v>52</v>
      </c>
      <c r="D7" s="136"/>
      <c r="E7" s="136"/>
      <c r="F7" s="136"/>
      <c r="G7" s="136"/>
      <c r="H7" s="136"/>
      <c r="I7" s="136"/>
    </row>
    <row r="8" spans="1:9" ht="22.4" customHeight="1" x14ac:dyDescent="0.65">
      <c r="A8" s="49" t="s">
        <v>24</v>
      </c>
      <c r="B8" s="83"/>
      <c r="C8" s="72"/>
      <c r="D8" s="34"/>
      <c r="E8" s="34"/>
      <c r="F8" s="34"/>
      <c r="G8" s="34"/>
      <c r="H8" s="34"/>
      <c r="I8" s="34"/>
    </row>
    <row r="9" spans="1:9" ht="22.4" customHeight="1" x14ac:dyDescent="0.65">
      <c r="A9" s="5" t="s">
        <v>83</v>
      </c>
      <c r="B9" s="83"/>
      <c r="C9" s="21">
        <f>'PL 5'!D37</f>
        <v>121910</v>
      </c>
      <c r="D9" s="33"/>
      <c r="E9" s="21">
        <f>'PL 5'!F37</f>
        <v>139514</v>
      </c>
      <c r="F9" s="33"/>
      <c r="G9" s="21">
        <f>'PL 5'!H37</f>
        <v>36966</v>
      </c>
      <c r="H9" s="33"/>
      <c r="I9" s="21">
        <f>'PL 5'!J32</f>
        <v>27034</v>
      </c>
    </row>
    <row r="10" spans="1:9" ht="22.4" customHeight="1" x14ac:dyDescent="0.65">
      <c r="A10" s="4" t="s">
        <v>84</v>
      </c>
      <c r="B10" s="83"/>
      <c r="C10" s="21"/>
      <c r="D10" s="33"/>
      <c r="E10" s="33"/>
      <c r="F10" s="33"/>
      <c r="G10" s="33"/>
      <c r="H10" s="33"/>
      <c r="I10" s="33"/>
    </row>
    <row r="11" spans="1:9" ht="22.4" customHeight="1" x14ac:dyDescent="0.65">
      <c r="A11" s="5" t="s">
        <v>21</v>
      </c>
      <c r="B11" s="83"/>
      <c r="C11" s="21">
        <f>'PL 5'!D24</f>
        <v>23906</v>
      </c>
      <c r="D11" s="33"/>
      <c r="E11" s="21">
        <f>'PL 5'!F24</f>
        <v>26561</v>
      </c>
      <c r="F11" s="33"/>
      <c r="G11" s="21">
        <f>'PL 5'!H24</f>
        <v>9848</v>
      </c>
      <c r="H11" s="33"/>
      <c r="I11" s="21">
        <f>'PL 5'!J24</f>
        <v>7289</v>
      </c>
    </row>
    <row r="12" spans="1:9" ht="22.4" customHeight="1" x14ac:dyDescent="0.65">
      <c r="A12" s="3" t="s">
        <v>33</v>
      </c>
      <c r="B12" s="83"/>
      <c r="C12" s="21">
        <f>-'PL 5'!D20</f>
        <v>8320</v>
      </c>
      <c r="D12" s="33"/>
      <c r="E12" s="21">
        <f>-'PL 5'!F20</f>
        <v>4012</v>
      </c>
      <c r="F12" s="33"/>
      <c r="G12" s="21">
        <f>-'PL 5'!H20</f>
        <v>7077</v>
      </c>
      <c r="H12" s="33"/>
      <c r="I12" s="21">
        <f>-'PL 5'!J20</f>
        <v>864</v>
      </c>
    </row>
    <row r="13" spans="1:9" ht="22.4" customHeight="1" x14ac:dyDescent="0.65">
      <c r="A13" s="5" t="s">
        <v>75</v>
      </c>
      <c r="B13" s="83"/>
      <c r="C13" s="21">
        <v>29809</v>
      </c>
      <c r="D13" s="33"/>
      <c r="E13" s="33">
        <v>24929</v>
      </c>
      <c r="F13" s="33"/>
      <c r="G13" s="21">
        <v>6935</v>
      </c>
      <c r="H13" s="33"/>
      <c r="I13" s="33">
        <v>6929</v>
      </c>
    </row>
    <row r="14" spans="1:9" ht="22.4" customHeight="1" x14ac:dyDescent="0.65">
      <c r="A14" s="5" t="s">
        <v>167</v>
      </c>
      <c r="B14" s="83"/>
      <c r="C14" s="21">
        <f>-'PL 5'!D22</f>
        <v>98</v>
      </c>
      <c r="D14" s="33"/>
      <c r="E14" s="21">
        <v>-1610</v>
      </c>
      <c r="F14" s="33"/>
      <c r="G14" s="21">
        <f>-'PL 5'!H22</f>
        <v>207</v>
      </c>
      <c r="H14" s="33"/>
      <c r="I14" s="21">
        <v>-444</v>
      </c>
    </row>
    <row r="15" spans="1:9" ht="22.4" customHeight="1" x14ac:dyDescent="0.65">
      <c r="A15" s="5" t="s">
        <v>65</v>
      </c>
      <c r="B15" s="83"/>
      <c r="C15" s="21">
        <v>1282</v>
      </c>
      <c r="D15" s="33"/>
      <c r="E15" s="33">
        <v>949</v>
      </c>
      <c r="F15" s="33"/>
      <c r="G15" s="21">
        <v>656</v>
      </c>
      <c r="H15" s="33"/>
      <c r="I15" s="33">
        <v>387</v>
      </c>
    </row>
    <row r="16" spans="1:9" ht="22.4" customHeight="1" x14ac:dyDescent="0.65">
      <c r="A16" s="3" t="s">
        <v>132</v>
      </c>
      <c r="B16" s="83"/>
      <c r="C16" s="21">
        <v>-7</v>
      </c>
      <c r="D16" s="33"/>
      <c r="E16" s="33">
        <v>164</v>
      </c>
      <c r="F16" s="33"/>
      <c r="G16" s="21">
        <v>-70</v>
      </c>
      <c r="H16" s="33"/>
      <c r="I16" s="33">
        <v>0</v>
      </c>
    </row>
    <row r="17" spans="1:9" ht="22.4" customHeight="1" x14ac:dyDescent="0.65">
      <c r="A17" s="3" t="s">
        <v>168</v>
      </c>
      <c r="B17" s="83"/>
      <c r="C17" s="21">
        <v>199</v>
      </c>
      <c r="D17" s="33">
        <v>2638</v>
      </c>
      <c r="E17" s="21">
        <v>470</v>
      </c>
      <c r="F17" s="33"/>
      <c r="G17" s="21">
        <v>167</v>
      </c>
      <c r="H17" s="33"/>
      <c r="I17" s="33">
        <v>-168</v>
      </c>
    </row>
    <row r="18" spans="1:9" ht="22.4" customHeight="1" x14ac:dyDescent="0.65">
      <c r="A18" s="5" t="s">
        <v>64</v>
      </c>
      <c r="B18" s="83"/>
      <c r="C18" s="21">
        <v>-3510</v>
      </c>
      <c r="D18" s="33"/>
      <c r="E18" s="33">
        <v>-521</v>
      </c>
      <c r="F18" s="33"/>
      <c r="G18" s="21">
        <v>-12421</v>
      </c>
      <c r="H18" s="33"/>
      <c r="I18" s="33">
        <v>-567</v>
      </c>
    </row>
    <row r="19" spans="1:9" ht="22.4" customHeight="1" x14ac:dyDescent="0.65">
      <c r="A19" s="5"/>
      <c r="B19" s="83"/>
      <c r="C19" s="70">
        <f>SUM(C9:C18)</f>
        <v>182007</v>
      </c>
      <c r="D19" s="33"/>
      <c r="E19" s="70">
        <f>SUM(E9:E18)</f>
        <v>194468</v>
      </c>
      <c r="F19" s="33"/>
      <c r="G19" s="70">
        <f>SUM(G9:G18)</f>
        <v>49365</v>
      </c>
      <c r="H19" s="33"/>
      <c r="I19" s="70">
        <f>SUM(I9:I18)</f>
        <v>41324</v>
      </c>
    </row>
    <row r="20" spans="1:9" ht="22.4" customHeight="1" x14ac:dyDescent="0.65">
      <c r="A20" s="40" t="s">
        <v>54</v>
      </c>
      <c r="B20" s="83"/>
      <c r="C20" s="21"/>
      <c r="D20" s="33"/>
      <c r="E20" s="33"/>
      <c r="F20" s="33"/>
      <c r="G20" s="33"/>
      <c r="H20" s="33"/>
      <c r="I20" s="33"/>
    </row>
    <row r="21" spans="1:9" ht="22.4" customHeight="1" x14ac:dyDescent="0.65">
      <c r="A21" s="5" t="s">
        <v>71</v>
      </c>
      <c r="B21" s="135"/>
      <c r="C21" s="21">
        <v>-11892</v>
      </c>
      <c r="D21" s="33"/>
      <c r="E21" s="33">
        <v>17761</v>
      </c>
      <c r="F21" s="33"/>
      <c r="G21" s="33">
        <v>-6967</v>
      </c>
      <c r="H21" s="33"/>
      <c r="I21" s="33">
        <v>13716</v>
      </c>
    </row>
    <row r="22" spans="1:9" ht="22.4" customHeight="1" x14ac:dyDescent="0.65">
      <c r="A22" s="5" t="s">
        <v>4</v>
      </c>
      <c r="B22" s="135"/>
      <c r="C22" s="21">
        <v>27677</v>
      </c>
      <c r="D22" s="33"/>
      <c r="E22" s="33">
        <v>-42956</v>
      </c>
      <c r="F22" s="33"/>
      <c r="G22" s="21">
        <v>12990</v>
      </c>
      <c r="H22" s="33"/>
      <c r="I22" s="33">
        <v>-12229</v>
      </c>
    </row>
    <row r="23" spans="1:9" ht="22.4" customHeight="1" x14ac:dyDescent="0.65">
      <c r="A23" s="5" t="s">
        <v>5</v>
      </c>
      <c r="B23" s="135"/>
      <c r="C23" s="21">
        <v>1479</v>
      </c>
      <c r="D23" s="33"/>
      <c r="E23" s="33">
        <v>1160</v>
      </c>
      <c r="F23" s="33"/>
      <c r="G23" s="21">
        <v>1865</v>
      </c>
      <c r="H23" s="33"/>
      <c r="I23" s="33">
        <v>1104</v>
      </c>
    </row>
    <row r="24" spans="1:9" ht="22.4" customHeight="1" x14ac:dyDescent="0.65">
      <c r="A24" s="5" t="s">
        <v>9</v>
      </c>
      <c r="B24" s="135"/>
      <c r="C24" s="21">
        <v>65</v>
      </c>
      <c r="D24" s="33"/>
      <c r="E24" s="33">
        <v>0</v>
      </c>
      <c r="F24" s="33"/>
      <c r="G24" s="21">
        <v>31</v>
      </c>
      <c r="H24" s="33"/>
      <c r="I24" s="33">
        <v>0</v>
      </c>
    </row>
    <row r="25" spans="1:9" ht="22.4" customHeight="1" x14ac:dyDescent="0.65">
      <c r="A25" s="5" t="s">
        <v>72</v>
      </c>
      <c r="B25" s="135"/>
      <c r="C25" s="21">
        <v>-21670</v>
      </c>
      <c r="D25" s="33"/>
      <c r="E25" s="33">
        <v>22730</v>
      </c>
      <c r="F25" s="33"/>
      <c r="G25" s="21">
        <v>68089</v>
      </c>
      <c r="H25" s="33"/>
      <c r="I25" s="33">
        <v>11963</v>
      </c>
    </row>
    <row r="26" spans="1:9" ht="22.4" customHeight="1" x14ac:dyDescent="0.65">
      <c r="A26" s="5" t="s">
        <v>69</v>
      </c>
      <c r="B26" s="48"/>
      <c r="C26" s="21">
        <v>6221</v>
      </c>
      <c r="D26" s="33"/>
      <c r="E26" s="33">
        <v>-2112</v>
      </c>
      <c r="F26" s="33"/>
      <c r="G26" s="21">
        <v>6221</v>
      </c>
      <c r="H26" s="33"/>
      <c r="I26" s="33">
        <v>-2112</v>
      </c>
    </row>
    <row r="27" spans="1:9" ht="22.4" customHeight="1" x14ac:dyDescent="0.65">
      <c r="A27" s="5" t="s">
        <v>13</v>
      </c>
      <c r="B27" s="135"/>
      <c r="C27" s="21">
        <v>49</v>
      </c>
      <c r="D27" s="33"/>
      <c r="E27" s="33">
        <v>1221</v>
      </c>
      <c r="F27" s="33"/>
      <c r="G27" s="21">
        <v>-89</v>
      </c>
      <c r="H27" s="33"/>
      <c r="I27" s="33">
        <v>1063</v>
      </c>
    </row>
    <row r="28" spans="1:9" ht="22.4" customHeight="1" x14ac:dyDescent="0.65">
      <c r="A28" s="5" t="s">
        <v>89</v>
      </c>
      <c r="B28" s="135"/>
      <c r="C28" s="21">
        <v>167</v>
      </c>
      <c r="D28" s="33"/>
      <c r="E28" s="33">
        <v>-2106</v>
      </c>
      <c r="F28" s="33"/>
      <c r="G28" s="21">
        <v>166</v>
      </c>
      <c r="H28" s="33"/>
      <c r="I28" s="33">
        <v>-2115</v>
      </c>
    </row>
    <row r="29" spans="1:9" ht="22.4" customHeight="1" x14ac:dyDescent="0.65">
      <c r="A29" s="3" t="s">
        <v>101</v>
      </c>
      <c r="B29" s="83"/>
      <c r="C29" s="56">
        <v>0</v>
      </c>
      <c r="D29" s="33"/>
      <c r="E29" s="56">
        <v>-2217</v>
      </c>
      <c r="F29" s="33"/>
      <c r="G29" s="56">
        <v>0</v>
      </c>
      <c r="H29" s="33"/>
      <c r="I29" s="56">
        <v>-1853</v>
      </c>
    </row>
    <row r="30" spans="1:9" ht="22.4" customHeight="1" x14ac:dyDescent="0.65">
      <c r="A30" s="69" t="s">
        <v>129</v>
      </c>
      <c r="B30" s="83"/>
      <c r="C30" s="21">
        <f>SUM(C19:C29)</f>
        <v>184103</v>
      </c>
      <c r="D30" s="33"/>
      <c r="E30" s="21">
        <f>SUM(E19:E29)</f>
        <v>187949</v>
      </c>
      <c r="F30" s="33"/>
      <c r="G30" s="21">
        <f>SUM(G19:G29)</f>
        <v>131671</v>
      </c>
      <c r="H30" s="33"/>
      <c r="I30" s="21">
        <f>SUM(I19:I29)</f>
        <v>50861</v>
      </c>
    </row>
    <row r="31" spans="1:9" ht="22.4" customHeight="1" x14ac:dyDescent="0.65">
      <c r="A31" s="5" t="s">
        <v>112</v>
      </c>
      <c r="B31" s="83"/>
      <c r="C31" s="56">
        <v>-1307</v>
      </c>
      <c r="D31" s="33"/>
      <c r="E31" s="33">
        <v>-1122</v>
      </c>
      <c r="F31" s="33"/>
      <c r="G31" s="56">
        <v>-1102</v>
      </c>
      <c r="H31" s="33"/>
      <c r="I31" s="56">
        <v>-757</v>
      </c>
    </row>
    <row r="32" spans="1:9" ht="22.4" customHeight="1" x14ac:dyDescent="0.65">
      <c r="A32" s="74" t="s">
        <v>130</v>
      </c>
      <c r="B32" s="83"/>
      <c r="C32" s="25">
        <f>SUM(C30:C31)</f>
        <v>182796</v>
      </c>
      <c r="D32" s="55"/>
      <c r="E32" s="25">
        <f>SUM(E30:E31)</f>
        <v>186827</v>
      </c>
      <c r="F32" s="55"/>
      <c r="G32" s="25">
        <f>SUM(G30:G31)</f>
        <v>130569</v>
      </c>
      <c r="H32" s="55"/>
      <c r="I32" s="25">
        <f>SUM(I30:I31)</f>
        <v>50104</v>
      </c>
    </row>
    <row r="33" spans="1:9" ht="12" customHeight="1" x14ac:dyDescent="0.65">
      <c r="A33" s="23"/>
      <c r="B33" s="83"/>
      <c r="C33" s="20"/>
      <c r="D33" s="38"/>
      <c r="E33" s="38"/>
      <c r="F33" s="38"/>
      <c r="G33" s="20"/>
      <c r="H33" s="38"/>
      <c r="I33" s="38"/>
    </row>
    <row r="34" spans="1:9" ht="22.4" customHeight="1" x14ac:dyDescent="0.7">
      <c r="A34" s="52" t="str">
        <f>'BS 3-4'!A1</f>
        <v>บริษัท ที.แมน ฟาร์มาซูติคอล จำกัด (มหาชน) และบริษัทย่อย</v>
      </c>
      <c r="B34" s="15"/>
      <c r="C34" s="53"/>
      <c r="D34" s="15"/>
      <c r="E34" s="15"/>
      <c r="F34" s="15"/>
      <c r="G34" s="15"/>
      <c r="H34" s="15"/>
      <c r="I34" s="53"/>
    </row>
    <row r="35" spans="1:9" ht="22.4" customHeight="1" x14ac:dyDescent="0.7">
      <c r="A35" s="13" t="str">
        <f>A2</f>
        <v>งบกระแสเงินสด (ไม่ได้ตรวจสอบ)</v>
      </c>
      <c r="G35" s="5"/>
      <c r="I35" s="47"/>
    </row>
    <row r="36" spans="1:9" ht="22.4" customHeight="1" x14ac:dyDescent="0.65">
      <c r="A36" s="5"/>
      <c r="B36" s="83"/>
      <c r="C36" s="137" t="s">
        <v>77</v>
      </c>
      <c r="D36" s="137"/>
      <c r="E36" s="137"/>
      <c r="F36" s="106"/>
      <c r="G36" s="137" t="s">
        <v>78</v>
      </c>
      <c r="H36" s="137"/>
      <c r="I36" s="137"/>
    </row>
    <row r="37" spans="1:9" ht="21.75" customHeight="1" x14ac:dyDescent="0.65">
      <c r="A37" s="5"/>
      <c r="B37" s="83"/>
      <c r="C37" s="138" t="str">
        <f>C4</f>
        <v>สำหรับงวดสามเดือนสิ้นสุดวันที่</v>
      </c>
      <c r="D37" s="139"/>
      <c r="E37" s="139"/>
      <c r="F37" s="106"/>
      <c r="G37" s="138" t="str">
        <f>C4</f>
        <v>สำหรับงวดสามเดือนสิ้นสุดวันที่</v>
      </c>
      <c r="H37" s="139"/>
      <c r="I37" s="139"/>
    </row>
    <row r="38" spans="1:9" ht="21.5" x14ac:dyDescent="0.65">
      <c r="A38" s="5"/>
      <c r="B38" s="83"/>
      <c r="C38" s="138" t="str">
        <f>'BS 3-4'!D4</f>
        <v>31 มีนาคม</v>
      </c>
      <c r="D38" s="138"/>
      <c r="E38" s="138"/>
      <c r="F38" s="106"/>
      <c r="G38" s="138" t="str">
        <f>'BS 3-4'!H4</f>
        <v>31 มีนาคม</v>
      </c>
      <c r="H38" s="138"/>
      <c r="I38" s="138"/>
    </row>
    <row r="39" spans="1:9" ht="22.4" customHeight="1" x14ac:dyDescent="0.65">
      <c r="A39" s="5"/>
      <c r="B39" s="82"/>
      <c r="C39" s="107">
        <v>2568</v>
      </c>
      <c r="D39" s="107"/>
      <c r="E39" s="107">
        <v>2567</v>
      </c>
      <c r="F39" s="107"/>
      <c r="G39" s="107">
        <v>2568</v>
      </c>
      <c r="H39" s="107"/>
      <c r="I39" s="107">
        <v>2567</v>
      </c>
    </row>
    <row r="40" spans="1:9" ht="22.4" customHeight="1" x14ac:dyDescent="0.65">
      <c r="A40" s="5"/>
      <c r="B40" s="83"/>
      <c r="C40" s="136" t="s">
        <v>52</v>
      </c>
      <c r="D40" s="136"/>
      <c r="E40" s="136"/>
      <c r="F40" s="136"/>
      <c r="G40" s="136"/>
      <c r="H40" s="136"/>
      <c r="I40" s="136"/>
    </row>
    <row r="41" spans="1:9" ht="22.4" customHeight="1" x14ac:dyDescent="0.65">
      <c r="A41" s="49" t="s">
        <v>25</v>
      </c>
      <c r="B41" s="83"/>
      <c r="C41" s="17"/>
      <c r="D41" s="34"/>
      <c r="E41" s="34"/>
      <c r="F41" s="34"/>
      <c r="G41" s="34"/>
      <c r="H41" s="34"/>
      <c r="I41" s="34"/>
    </row>
    <row r="42" spans="1:9" ht="22.4" customHeight="1" x14ac:dyDescent="0.65">
      <c r="A42" s="5" t="s">
        <v>137</v>
      </c>
      <c r="B42" s="83"/>
      <c r="C42" s="21">
        <v>-25</v>
      </c>
      <c r="D42" s="33"/>
      <c r="E42" s="33">
        <v>-25</v>
      </c>
      <c r="F42" s="33"/>
      <c r="G42" s="33">
        <v>-25</v>
      </c>
      <c r="H42" s="33"/>
      <c r="I42" s="33">
        <v>-25</v>
      </c>
    </row>
    <row r="43" spans="1:9" ht="22.4" customHeight="1" x14ac:dyDescent="0.65">
      <c r="A43" s="5" t="s">
        <v>139</v>
      </c>
      <c r="B43" s="83"/>
      <c r="C43" s="21">
        <v>-32053</v>
      </c>
      <c r="D43" s="33"/>
      <c r="E43" s="33">
        <v>-30883</v>
      </c>
      <c r="F43" s="33"/>
      <c r="G43" s="33">
        <v>-4054</v>
      </c>
      <c r="H43" s="33"/>
      <c r="I43" s="33">
        <v>-1009</v>
      </c>
    </row>
    <row r="44" spans="1:9" ht="22.4" customHeight="1" x14ac:dyDescent="0.65">
      <c r="A44" s="5" t="s">
        <v>143</v>
      </c>
      <c r="B44" s="115"/>
      <c r="C44" s="33">
        <v>0</v>
      </c>
      <c r="D44" s="33"/>
      <c r="E44" s="33">
        <v>0</v>
      </c>
      <c r="F44" s="33"/>
      <c r="G44" s="33">
        <v>-159000</v>
      </c>
      <c r="H44" s="33"/>
      <c r="I44" s="33">
        <v>-5000</v>
      </c>
    </row>
    <row r="45" spans="1:9" ht="22.4" customHeight="1" x14ac:dyDescent="0.65">
      <c r="A45" s="5" t="s">
        <v>141</v>
      </c>
      <c r="B45" s="107"/>
      <c r="C45" s="33">
        <v>0</v>
      </c>
      <c r="D45" s="33"/>
      <c r="E45" s="33">
        <v>0</v>
      </c>
      <c r="F45" s="33"/>
      <c r="G45" s="33">
        <v>161404</v>
      </c>
      <c r="H45" s="33"/>
      <c r="I45" s="33">
        <v>0</v>
      </c>
    </row>
    <row r="46" spans="1:9" ht="22.4" customHeight="1" x14ac:dyDescent="0.65">
      <c r="A46" s="5" t="s">
        <v>133</v>
      </c>
      <c r="B46" s="83"/>
      <c r="C46" s="21">
        <v>865</v>
      </c>
      <c r="D46" s="33"/>
      <c r="E46" s="33">
        <v>33</v>
      </c>
      <c r="F46" s="33"/>
      <c r="G46" s="33">
        <v>18071</v>
      </c>
      <c r="H46" s="33"/>
      <c r="I46" s="33">
        <v>25</v>
      </c>
    </row>
    <row r="47" spans="1:9" ht="22.4" customHeight="1" x14ac:dyDescent="0.65">
      <c r="A47" s="84" t="s">
        <v>166</v>
      </c>
      <c r="B47" s="83"/>
      <c r="C47" s="25">
        <f>SUM(C42:C46)</f>
        <v>-31213</v>
      </c>
      <c r="D47" s="55"/>
      <c r="E47" s="25">
        <f>SUM(E42:E46)</f>
        <v>-30875</v>
      </c>
      <c r="F47" s="55"/>
      <c r="G47" s="25">
        <f>SUM(G42:G46)</f>
        <v>16396</v>
      </c>
      <c r="H47" s="55"/>
      <c r="I47" s="25">
        <f>SUM(I42:I46)</f>
        <v>-6009</v>
      </c>
    </row>
    <row r="48" spans="1:9" ht="22" x14ac:dyDescent="0.7">
      <c r="A48" s="12"/>
      <c r="B48" s="83"/>
      <c r="C48" s="31"/>
      <c r="D48" s="55"/>
      <c r="E48" s="43"/>
      <c r="F48" s="55"/>
      <c r="G48" s="43"/>
      <c r="H48" s="55"/>
      <c r="I48" s="43"/>
    </row>
    <row r="49" spans="1:9" ht="22.4" customHeight="1" x14ac:dyDescent="0.65">
      <c r="A49" s="49" t="s">
        <v>26</v>
      </c>
      <c r="B49" s="83"/>
      <c r="C49" s="33"/>
      <c r="D49" s="33"/>
      <c r="E49" s="33"/>
      <c r="F49" s="33"/>
      <c r="G49" s="33"/>
      <c r="H49" s="33"/>
      <c r="I49" s="33"/>
    </row>
    <row r="50" spans="1:9" ht="22.4" customHeight="1" x14ac:dyDescent="0.65">
      <c r="A50" s="5" t="s">
        <v>163</v>
      </c>
      <c r="B50" s="83"/>
      <c r="C50" s="21">
        <v>-65000</v>
      </c>
      <c r="D50" s="33"/>
      <c r="E50" s="33">
        <v>-32576</v>
      </c>
      <c r="F50" s="33"/>
      <c r="G50" s="33">
        <v>-55000</v>
      </c>
      <c r="H50" s="33"/>
      <c r="I50" s="33">
        <v>0</v>
      </c>
    </row>
    <row r="51" spans="1:9" ht="22.4" customHeight="1" x14ac:dyDescent="0.65">
      <c r="A51" s="5" t="s">
        <v>102</v>
      </c>
      <c r="B51" s="83"/>
      <c r="C51" s="21">
        <v>0</v>
      </c>
      <c r="D51" s="33"/>
      <c r="E51" s="33">
        <v>-8334</v>
      </c>
      <c r="F51" s="33"/>
      <c r="G51" s="33">
        <v>0</v>
      </c>
      <c r="H51" s="33"/>
      <c r="I51" s="33">
        <v>0</v>
      </c>
    </row>
    <row r="52" spans="1:9" ht="22.4" customHeight="1" x14ac:dyDescent="0.65">
      <c r="A52" s="5" t="s">
        <v>103</v>
      </c>
      <c r="B52" s="83"/>
      <c r="C52" s="21">
        <v>0</v>
      </c>
      <c r="D52" s="33"/>
      <c r="E52" s="33">
        <v>-50168</v>
      </c>
      <c r="F52" s="33"/>
      <c r="G52" s="33">
        <v>0</v>
      </c>
      <c r="H52" s="33"/>
      <c r="I52" s="33">
        <v>-7447</v>
      </c>
    </row>
    <row r="53" spans="1:9" ht="22.4" customHeight="1" x14ac:dyDescent="0.65">
      <c r="A53" s="5" t="s">
        <v>70</v>
      </c>
      <c r="B53" s="83"/>
      <c r="C53" s="21">
        <v>-1558</v>
      </c>
      <c r="D53" s="33"/>
      <c r="E53" s="33">
        <v>-1612</v>
      </c>
      <c r="F53" s="33"/>
      <c r="G53" s="33">
        <v>-1299</v>
      </c>
      <c r="H53" s="33"/>
      <c r="I53" s="33">
        <v>-1550</v>
      </c>
    </row>
    <row r="54" spans="1:9" ht="22.4" customHeight="1" x14ac:dyDescent="0.65">
      <c r="A54" s="5" t="s">
        <v>134</v>
      </c>
      <c r="B54" s="83"/>
      <c r="C54" s="21">
        <v>-8320</v>
      </c>
      <c r="D54" s="33"/>
      <c r="E54" s="33">
        <v>-19967</v>
      </c>
      <c r="F54" s="33"/>
      <c r="G54" s="33">
        <v>-7077</v>
      </c>
      <c r="H54" s="33"/>
      <c r="I54" s="33">
        <v>-7311</v>
      </c>
    </row>
    <row r="55" spans="1:9" ht="22.4" customHeight="1" x14ac:dyDescent="0.65">
      <c r="A55" s="84" t="s">
        <v>161</v>
      </c>
      <c r="B55" s="83"/>
      <c r="C55" s="25">
        <f>SUM(C50:C54)</f>
        <v>-74878</v>
      </c>
      <c r="D55" s="55"/>
      <c r="E55" s="25">
        <f>SUM(E50:E54)</f>
        <v>-112657</v>
      </c>
      <c r="F55" s="55"/>
      <c r="G55" s="25">
        <f>SUM(G50:G54)</f>
        <v>-63376</v>
      </c>
      <c r="H55" s="55"/>
      <c r="I55" s="25">
        <f>SUM(I50:I54)</f>
        <v>-16308</v>
      </c>
    </row>
    <row r="56" spans="1:9" ht="22.4" customHeight="1" x14ac:dyDescent="0.65">
      <c r="A56" s="84"/>
      <c r="B56" s="83"/>
      <c r="C56" s="31"/>
      <c r="D56" s="55"/>
      <c r="E56" s="43"/>
      <c r="F56" s="55"/>
      <c r="G56" s="43"/>
      <c r="H56" s="55"/>
      <c r="I56" s="43"/>
    </row>
    <row r="57" spans="1:9" ht="22.4" customHeight="1" x14ac:dyDescent="0.65">
      <c r="A57" s="84" t="s">
        <v>162</v>
      </c>
      <c r="B57" s="83"/>
      <c r="C57" s="67">
        <f>SUM(C55,C47,C32)</f>
        <v>76705</v>
      </c>
      <c r="D57" s="55"/>
      <c r="E57" s="67">
        <f>SUM(E55,E47,E32)</f>
        <v>43295</v>
      </c>
      <c r="F57" s="55"/>
      <c r="G57" s="67">
        <f>SUM(G55,G47,G32)</f>
        <v>83589</v>
      </c>
      <c r="H57" s="55"/>
      <c r="I57" s="67">
        <f>SUM(I55,I47,I32)</f>
        <v>27787</v>
      </c>
    </row>
    <row r="58" spans="1:9" ht="22.4" customHeight="1" x14ac:dyDescent="0.65">
      <c r="A58" s="3" t="s">
        <v>76</v>
      </c>
      <c r="B58" s="83"/>
      <c r="C58" s="21">
        <f>'BS 3-4'!F9</f>
        <v>348385</v>
      </c>
      <c r="D58" s="33"/>
      <c r="E58" s="21">
        <v>348038</v>
      </c>
      <c r="F58" s="33"/>
      <c r="G58" s="21">
        <f>'BS 3-4'!J9</f>
        <v>273083</v>
      </c>
      <c r="H58" s="33"/>
      <c r="I58" s="21">
        <v>211466</v>
      </c>
    </row>
    <row r="59" spans="1:9" ht="22.4" customHeight="1" thickBot="1" x14ac:dyDescent="0.7">
      <c r="A59" s="84" t="s">
        <v>157</v>
      </c>
      <c r="B59" s="83"/>
      <c r="C59" s="71">
        <f>SUM(C57:C58)</f>
        <v>425090</v>
      </c>
      <c r="D59" s="55"/>
      <c r="E59" s="71">
        <f>SUM(E57:E58)</f>
        <v>391333</v>
      </c>
      <c r="F59" s="55"/>
      <c r="G59" s="71">
        <f>SUM(G57:G58)</f>
        <v>356672</v>
      </c>
      <c r="H59" s="55"/>
      <c r="I59" s="71">
        <f>SUM(I57:I58)</f>
        <v>239253</v>
      </c>
    </row>
    <row r="60" spans="1:9" ht="22.4" customHeight="1" thickTop="1" x14ac:dyDescent="0.65">
      <c r="A60" s="5"/>
      <c r="C60" s="21"/>
      <c r="D60" s="33"/>
      <c r="E60" s="33"/>
      <c r="F60" s="33"/>
      <c r="G60" s="33"/>
      <c r="H60" s="33"/>
      <c r="I60" s="33"/>
    </row>
    <row r="61" spans="1:9" ht="22.4" customHeight="1" x14ac:dyDescent="0.65">
      <c r="A61" s="75" t="s">
        <v>28</v>
      </c>
      <c r="B61" s="95"/>
      <c r="D61" s="33"/>
      <c r="E61" s="33"/>
      <c r="F61" s="33"/>
      <c r="G61" s="21"/>
      <c r="H61" s="33"/>
      <c r="I61" s="33"/>
    </row>
    <row r="62" spans="1:9" ht="22.4" customHeight="1" x14ac:dyDescent="0.65">
      <c r="A62" s="95" t="s">
        <v>136</v>
      </c>
      <c r="B62" s="109"/>
      <c r="C62" s="21">
        <v>-8117</v>
      </c>
      <c r="D62" s="55"/>
      <c r="E62" s="21">
        <v>5465</v>
      </c>
      <c r="F62" s="55"/>
      <c r="G62" s="21">
        <v>-66</v>
      </c>
      <c r="H62" s="55"/>
      <c r="I62" s="21">
        <v>-156</v>
      </c>
    </row>
    <row r="63" spans="1:9" ht="23.25" customHeight="1" x14ac:dyDescent="0.65">
      <c r="A63" s="95" t="s">
        <v>113</v>
      </c>
      <c r="B63" s="95"/>
      <c r="C63" s="21">
        <v>0</v>
      </c>
      <c r="D63" s="33"/>
      <c r="E63" s="21">
        <v>21293</v>
      </c>
      <c r="F63" s="33"/>
      <c r="G63" s="21">
        <v>0</v>
      </c>
      <c r="H63" s="33"/>
      <c r="I63" s="21">
        <v>0</v>
      </c>
    </row>
  </sheetData>
  <customSheetViews>
    <customSheetView guid="{A3B3E038-AAE0-4F24-B01A-BCF5B017EAC3}" showRuler="0" topLeftCell="A43">
      <selection activeCell="C91" sqref="C91"/>
      <rowBreaks count="2" manualBreakCount="2">
        <brk id="40" max="10" man="1"/>
        <brk id="80" max="16383" man="1"/>
      </rowBreaks>
      <pageMargins left="0.75" right="0.34" top="0.48" bottom="0.2" header="0.5" footer="0.2"/>
      <pageSetup paperSize="9" scale="85" firstPageNumber="18" orientation="portrait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14">
    <mergeCell ref="C3:E3"/>
    <mergeCell ref="G3:I3"/>
    <mergeCell ref="C7:I7"/>
    <mergeCell ref="C36:E36"/>
    <mergeCell ref="G36:I36"/>
    <mergeCell ref="C40:I40"/>
    <mergeCell ref="C4:E4"/>
    <mergeCell ref="G4:I4"/>
    <mergeCell ref="C37:E37"/>
    <mergeCell ref="G37:I37"/>
    <mergeCell ref="C5:E5"/>
    <mergeCell ref="G5:I5"/>
    <mergeCell ref="C38:E38"/>
    <mergeCell ref="G38:I38"/>
  </mergeCells>
  <phoneticPr fontId="0" type="noConversion"/>
  <pageMargins left="0.8" right="0.8" top="0.48" bottom="0.5" header="0.5" footer="0.5"/>
  <pageSetup paperSize="9" scale="84" firstPageNumber="8" fitToHeight="0" orientation="portrait" useFirstPageNumber="1" r:id="rId2"/>
  <headerFooter>
    <oddFooter xml:space="preserve">&amp;L&amp;12
หมายเหตุประกอบงบการเงินเป็นส่วนหนึ่งของงบการเงินระหว่างกาลนี้
&amp;C&amp;14&amp;P&amp;R
</oddFooter>
  </headerFooter>
  <rowBreaks count="1" manualBreakCount="1">
    <brk id="3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7FDB119B-B60A-4A7D-B4C0-B56D98DC5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C090EC-2D2C-4B03-9866-710CE8B1C1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4B678A-7FBF-42CC-B025-DA682B24A922}">
  <ds:schemaRefs>
    <ds:schemaRef ds:uri="http://www.w3.org/XML/1998/namespace"/>
    <ds:schemaRef ds:uri="http://purl.org/dc/elements/1.1/"/>
    <ds:schemaRef ds:uri="http://schemas.microsoft.com/sharepoint/v3"/>
    <ds:schemaRef ds:uri="f6ba49b0-bcda-4796-8236-5b5cc1493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4243d5be-521d-4052-81ca-f0f31ea6f2da"/>
    <ds:schemaRef ds:uri="05716746-add9-412a-97a9-1b5167d151a3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 3-4</vt:lpstr>
      <vt:lpstr>PL 5</vt:lpstr>
      <vt:lpstr>CH-Consol 6</vt:lpstr>
      <vt:lpstr>CH-Consol 7</vt:lpstr>
      <vt:lpstr>CH-Separate 7</vt:lpstr>
      <vt:lpstr>CF 8-9</vt:lpstr>
      <vt:lpstr>'CF 8-9'!_Hlk120336604</vt:lpstr>
      <vt:lpstr>'BS 3-4'!Print_Area</vt:lpstr>
      <vt:lpstr>'CF 8-9'!Print_Area</vt:lpstr>
      <vt:lpstr>'CH-Consol 6'!Print_Area</vt:lpstr>
      <vt:lpstr>'CH-Consol 7'!Print_Area</vt:lpstr>
      <vt:lpstr>'CH-Separate 7'!Print_Area</vt:lpstr>
      <vt:lpstr>'PL 5'!Print_Area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Burussakorn, Nak-orn</cp:lastModifiedBy>
  <cp:lastPrinted>2025-05-13T01:27:17Z</cp:lastPrinted>
  <dcterms:created xsi:type="dcterms:W3CDTF">2006-01-06T08:39:44Z</dcterms:created>
  <dcterms:modified xsi:type="dcterms:W3CDTF">2025-05-13T08:29:19Z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