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T\TMan Pharmaceutical Public Company Limited - 1001212026\1704536 - 2025 Dec-FSA-T. Man Pharmaceutical\Financial Statement\Quarter\Q2\4.file for set\"/>
    </mc:Choice>
  </mc:AlternateContent>
  <xr:revisionPtr revIDLastSave="0" documentId="13_ncr:1_{7289B278-A0C7-451C-845A-A36FEEFA388D}" xr6:coauthVersionLast="47" xr6:coauthVersionMax="47" xr10:uidLastSave="{00000000-0000-0000-0000-000000000000}"/>
  <bookViews>
    <workbookView xWindow="-120" yWindow="-120" windowWidth="29040" windowHeight="15720" tabRatio="740" xr2:uid="{00000000-000D-0000-FFFF-FFFF00000000}"/>
  </bookViews>
  <sheets>
    <sheet name="BS 3-4" sheetId="1" r:id="rId1"/>
    <sheet name="PL 5" sheetId="9" r:id="rId2"/>
    <sheet name="PL 6" sheetId="19" r:id="rId3"/>
    <sheet name="CH-Consol  7" sheetId="5" r:id="rId4"/>
    <sheet name="CH-Consol 7" sheetId="18" state="hidden" r:id="rId5"/>
    <sheet name="CH-Separate 8" sheetId="16" r:id="rId6"/>
    <sheet name="CF 9-10" sheetId="6" r:id="rId7"/>
  </sheets>
  <definedNames>
    <definedName name="_xlnm._FilterDatabase" localSheetId="0" hidden="1">'BS 3-4'!$A$7:$J$79</definedName>
    <definedName name="_xlnm._FilterDatabase" localSheetId="6" hidden="1">'CF 9-10'!$A$8:$J$70</definedName>
    <definedName name="_xlnm._FilterDatabase" localSheetId="1" hidden="1">'PL 5'!$A$1:$K$43</definedName>
    <definedName name="_xlnm._FilterDatabase" localSheetId="2" hidden="1">'PL 6'!$A$1:$K$43</definedName>
    <definedName name="_Hlk120336604" localSheetId="6">'CF 9-10'!$A$27</definedName>
    <definedName name="_xlnm.Print_Area" localSheetId="0">'BS 3-4'!$A$1:$J$69</definedName>
    <definedName name="_xlnm.Print_Area" localSheetId="6">'CF 9-10'!$A$1:$J$72</definedName>
    <definedName name="_xlnm.Print_Area" localSheetId="3">'CH-Consol  7'!$A$1:$X$37</definedName>
    <definedName name="_xlnm.Print_Area" localSheetId="4">'CH-Consol 7'!$A$1:$W$29</definedName>
    <definedName name="_xlnm.Print_Area" localSheetId="5">'CH-Separate 8'!$A$1:$L$33</definedName>
    <definedName name="_xlnm.Print_Area" localSheetId="1">'PL 5'!$A$1:$J$43</definedName>
    <definedName name="_xlnm.Print_Area" localSheetId="2">'PL 6'!$A$1:$J$43</definedName>
    <definedName name="_xlnm.Print_Titles" localSheetId="3">'CH-Consol  7'!$1:$11</definedName>
    <definedName name="Z_A3B3E038_AAE0_4F24_B01A_BCF5B017EAC3_.wvu.PrintArea" localSheetId="0" hidden="1">'BS 3-4'!$A$1:$J$69</definedName>
    <definedName name="Z_A3B3E038_AAE0_4F24_B01A_BCF5B017EAC3_.wvu.PrintArea" localSheetId="6" hidden="1">'CF 9-10'!$A$1:$J$69</definedName>
    <definedName name="Z_A3B3E038_AAE0_4F24_B01A_BCF5B017EAC3_.wvu.PrintArea" localSheetId="3" hidden="1">'CH-Consol  7'!$A$1:$X$21</definedName>
    <definedName name="Z_A3B3E038_AAE0_4F24_B01A_BCF5B017EAC3_.wvu.PrintArea" localSheetId="4" hidden="1">'CH-Consol 7'!$A$1:$W$29</definedName>
    <definedName name="Z_A3B3E038_AAE0_4F24_B01A_BCF5B017EAC3_.wvu.PrintArea" localSheetId="5" hidden="1">'CH-Separate 8'!$A$1:$L$34</definedName>
    <definedName name="Z_A3B3E038_AAE0_4F24_B01A_BCF5B017EAC3_.wvu.PrintArea" localSheetId="1" hidden="1">'PL 5'!#REF!</definedName>
    <definedName name="Z_A3B3E038_AAE0_4F24_B01A_BCF5B017EAC3_.wvu.PrintArea" localSheetId="2" hidden="1">'PL 6'!#REF!</definedName>
  </definedNames>
  <calcPr calcId="191029"/>
  <customWorkbookViews>
    <customWorkbookView name="KPMG - Personal View" guid="{A3B3E038-AAE0-4F24-B01A-BCF5B017EAC3}" mergeInterval="0" personalView="1" maximized="1" windowWidth="1276" windowHeight="628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2" i="19" l="1"/>
  <c r="H42" i="19"/>
  <c r="D15" i="6" l="1"/>
  <c r="D12" i="6"/>
  <c r="D11" i="6"/>
  <c r="J53" i="6"/>
  <c r="D53" i="6"/>
  <c r="F53" i="6"/>
  <c r="H53" i="6"/>
  <c r="H12" i="6" l="1"/>
  <c r="H11" i="6"/>
  <c r="N33" i="5" l="1"/>
  <c r="N34" i="5"/>
  <c r="T34" i="5" s="1"/>
  <c r="N27" i="5"/>
  <c r="N35" i="5" l="1"/>
  <c r="T27" i="5"/>
  <c r="H65" i="6"/>
  <c r="D65" i="6"/>
  <c r="N16" i="5" l="1"/>
  <c r="N13" i="5"/>
  <c r="D12" i="9"/>
  <c r="F16" i="1"/>
  <c r="D16" i="1"/>
  <c r="D65" i="1"/>
  <c r="F65" i="1"/>
  <c r="D51" i="1"/>
  <c r="F51" i="1"/>
  <c r="H31" i="16"/>
  <c r="F31" i="16"/>
  <c r="D31" i="16"/>
  <c r="D16" i="16"/>
  <c r="D18" i="16" s="1"/>
  <c r="F16" i="16"/>
  <c r="F18" i="16" s="1"/>
  <c r="H16" i="16"/>
  <c r="H18" i="16" s="1"/>
  <c r="L11" i="16"/>
  <c r="D18" i="5"/>
  <c r="D20" i="5" s="1"/>
  <c r="J12" i="19"/>
  <c r="J18" i="19"/>
  <c r="H18" i="19"/>
  <c r="F18" i="19"/>
  <c r="D18" i="19"/>
  <c r="H12" i="19"/>
  <c r="H20" i="19" s="1"/>
  <c r="F12" i="19"/>
  <c r="D12" i="19"/>
  <c r="H5" i="19"/>
  <c r="D5" i="19"/>
  <c r="H4" i="19"/>
  <c r="A1" i="19"/>
  <c r="T13" i="5" l="1"/>
  <c r="J20" i="19"/>
  <c r="J24" i="19" s="1"/>
  <c r="J26" i="19" s="1"/>
  <c r="F20" i="19"/>
  <c r="F24" i="19" s="1"/>
  <c r="F26" i="19" s="1"/>
  <c r="R16" i="5" s="1"/>
  <c r="T16" i="5" s="1"/>
  <c r="X16" i="5" s="1"/>
  <c r="H24" i="19"/>
  <c r="D20" i="19"/>
  <c r="X13" i="5" l="1"/>
  <c r="J35" i="19"/>
  <c r="J33" i="19" s="1"/>
  <c r="J9" i="6"/>
  <c r="J14" i="16"/>
  <c r="F30" i="19"/>
  <c r="F35" i="19"/>
  <c r="F33" i="19" s="1"/>
  <c r="J30" i="19"/>
  <c r="J40" i="19" s="1"/>
  <c r="J38" i="19" s="1"/>
  <c r="D24" i="19"/>
  <c r="H26" i="19"/>
  <c r="F40" i="19" l="1"/>
  <c r="F38" i="19" s="1"/>
  <c r="F9" i="6"/>
  <c r="H9" i="6"/>
  <c r="J29" i="16"/>
  <c r="J31" i="16" s="1"/>
  <c r="J16" i="16"/>
  <c r="J18" i="16" s="1"/>
  <c r="L14" i="16"/>
  <c r="H30" i="19"/>
  <c r="H35" i="19"/>
  <c r="D26" i="19"/>
  <c r="R33" i="5" l="1"/>
  <c r="T33" i="5" s="1"/>
  <c r="D9" i="6"/>
  <c r="D30" i="19"/>
  <c r="D35" i="19"/>
  <c r="H33" i="19"/>
  <c r="H40" i="19"/>
  <c r="D33" i="19" l="1"/>
  <c r="H38" i="19"/>
  <c r="D40" i="19"/>
  <c r="D38" i="19" l="1"/>
  <c r="H16" i="1" l="1"/>
  <c r="L21" i="16" l="1"/>
  <c r="J45" i="1" l="1"/>
  <c r="H45" i="1"/>
  <c r="F45" i="1"/>
  <c r="D45" i="1"/>
  <c r="V35" i="5" l="1"/>
  <c r="P35" i="5"/>
  <c r="L35" i="5"/>
  <c r="J35" i="5"/>
  <c r="H35" i="5"/>
  <c r="F35" i="5"/>
  <c r="D35" i="5"/>
  <c r="X34" i="5"/>
  <c r="V28" i="5"/>
  <c r="R28" i="5"/>
  <c r="P28" i="5"/>
  <c r="L28" i="5"/>
  <c r="L37" i="5" s="1"/>
  <c r="J28" i="5"/>
  <c r="J37" i="5" s="1"/>
  <c r="H28" i="5"/>
  <c r="H37" i="5" s="1"/>
  <c r="F28" i="5"/>
  <c r="F37" i="5" s="1"/>
  <c r="D28" i="5"/>
  <c r="D37" i="5" s="1"/>
  <c r="N28" i="5"/>
  <c r="N30" i="5" s="1"/>
  <c r="N23" i="5"/>
  <c r="N37" i="5" s="1"/>
  <c r="J18" i="5"/>
  <c r="J20" i="5" s="1"/>
  <c r="P30" i="5" l="1"/>
  <c r="P37" i="5"/>
  <c r="V30" i="5"/>
  <c r="V37" i="5"/>
  <c r="H30" i="5"/>
  <c r="J30" i="5"/>
  <c r="L30" i="5"/>
  <c r="F30" i="5"/>
  <c r="D30" i="5"/>
  <c r="R30" i="5"/>
  <c r="T23" i="5"/>
  <c r="T28" i="5" l="1"/>
  <c r="T30" i="5" s="1"/>
  <c r="X27" i="5"/>
  <c r="X28" i="5" s="1"/>
  <c r="X30" i="5" s="1"/>
  <c r="X23" i="5"/>
  <c r="H42" i="6" l="1"/>
  <c r="D42" i="6"/>
  <c r="H5" i="6"/>
  <c r="D5" i="6"/>
  <c r="M12" i="18"/>
  <c r="U23" i="18"/>
  <c r="P18" i="5"/>
  <c r="P20" i="5" s="1"/>
  <c r="H5" i="9"/>
  <c r="D5" i="9"/>
  <c r="J27" i="1" l="1"/>
  <c r="H27" i="1"/>
  <c r="D27" i="1"/>
  <c r="F27" i="1"/>
  <c r="J16" i="1" l="1"/>
  <c r="I25" i="18" l="1"/>
  <c r="I18" i="18"/>
  <c r="O25" i="18"/>
  <c r="K25" i="18"/>
  <c r="G25" i="18"/>
  <c r="E25" i="18"/>
  <c r="C25" i="18"/>
  <c r="Q24" i="18"/>
  <c r="M24" i="18"/>
  <c r="M23" i="18"/>
  <c r="U18" i="18"/>
  <c r="U20" i="18" s="1"/>
  <c r="Q18" i="18"/>
  <c r="Q20" i="18" s="1"/>
  <c r="O18" i="18"/>
  <c r="O20" i="18" s="1"/>
  <c r="K18" i="18"/>
  <c r="K20" i="18" s="1"/>
  <c r="G18" i="18"/>
  <c r="G20" i="18" s="1"/>
  <c r="E18" i="18"/>
  <c r="E20" i="18" s="1"/>
  <c r="C18" i="18"/>
  <c r="C20" i="18" s="1"/>
  <c r="M17" i="18"/>
  <c r="M18" i="18" s="1"/>
  <c r="M20" i="18" s="1"/>
  <c r="A1" i="18"/>
  <c r="N17" i="5"/>
  <c r="N18" i="5" s="1"/>
  <c r="N20" i="5" s="1"/>
  <c r="H18" i="5"/>
  <c r="H20" i="5" s="1"/>
  <c r="I29" i="18" l="1"/>
  <c r="I20" i="18"/>
  <c r="S24" i="18"/>
  <c r="W24" i="18" s="1"/>
  <c r="K29" i="18"/>
  <c r="M25" i="18"/>
  <c r="M29" i="18" s="1"/>
  <c r="S17" i="18"/>
  <c r="U25" i="18"/>
  <c r="U29" i="18" s="1"/>
  <c r="O29" i="18"/>
  <c r="C29" i="18"/>
  <c r="S12" i="18"/>
  <c r="E29" i="18"/>
  <c r="G29" i="18"/>
  <c r="W17" i="18" l="1"/>
  <c r="W18" i="18" s="1"/>
  <c r="W20" i="18" s="1"/>
  <c r="S18" i="18"/>
  <c r="S20" i="18" s="1"/>
  <c r="W12" i="18"/>
  <c r="J12" i="9" l="1"/>
  <c r="F12" i="9"/>
  <c r="H12" i="9"/>
  <c r="L25" i="16" l="1"/>
  <c r="D18" i="9" l="1"/>
  <c r="J62" i="6"/>
  <c r="F62" i="6"/>
  <c r="L15" i="16"/>
  <c r="L16" i="16" s="1"/>
  <c r="L18" i="16" s="1"/>
  <c r="L30" i="16"/>
  <c r="L26" i="16"/>
  <c r="L18" i="5"/>
  <c r="L20" i="5" s="1"/>
  <c r="F18" i="5"/>
  <c r="F20" i="5" s="1"/>
  <c r="J18" i="9"/>
  <c r="F18" i="9"/>
  <c r="J65" i="1"/>
  <c r="H26" i="16"/>
  <c r="R17" i="5"/>
  <c r="T17" i="5" s="1"/>
  <c r="T18" i="5" s="1"/>
  <c r="T20" i="5" s="1"/>
  <c r="J51" i="1"/>
  <c r="F26" i="16"/>
  <c r="D26" i="16"/>
  <c r="J26" i="16"/>
  <c r="D41" i="6"/>
  <c r="H4" i="9"/>
  <c r="A1" i="9"/>
  <c r="H41" i="6"/>
  <c r="A38" i="6"/>
  <c r="A1" i="5"/>
  <c r="A1" i="6"/>
  <c r="A1" i="16"/>
  <c r="A31" i="1"/>
  <c r="A39" i="6"/>
  <c r="H18" i="9"/>
  <c r="J67" i="1" l="1"/>
  <c r="F67" i="1"/>
  <c r="J53" i="1"/>
  <c r="D33" i="16"/>
  <c r="D20" i="9"/>
  <c r="H33" i="16"/>
  <c r="F33" i="16"/>
  <c r="F29" i="1"/>
  <c r="J29" i="1"/>
  <c r="V17" i="5"/>
  <c r="X17" i="5" s="1"/>
  <c r="X18" i="5" s="1"/>
  <c r="X20" i="5" s="1"/>
  <c r="F53" i="1"/>
  <c r="H20" i="9"/>
  <c r="F20" i="9"/>
  <c r="F24" i="9" s="1"/>
  <c r="F26" i="9" s="1"/>
  <c r="F30" i="9" s="1"/>
  <c r="J20" i="9"/>
  <c r="J24" i="9" s="1"/>
  <c r="J26" i="9" s="1"/>
  <c r="J69" i="1" l="1"/>
  <c r="F69" i="1"/>
  <c r="J35" i="9"/>
  <c r="J33" i="9" s="1"/>
  <c r="J30" i="9"/>
  <c r="J40" i="9" s="1"/>
  <c r="H24" i="9"/>
  <c r="D24" i="9"/>
  <c r="F40" i="9"/>
  <c r="F38" i="9" s="1"/>
  <c r="F23" i="6" s="1"/>
  <c r="F34" i="6" s="1"/>
  <c r="F36" i="6" s="1"/>
  <c r="F64" i="6" s="1"/>
  <c r="F66" i="6" s="1"/>
  <c r="V18" i="5"/>
  <c r="V20" i="5" s="1"/>
  <c r="F35" i="9"/>
  <c r="F33" i="9" s="1"/>
  <c r="R18" i="5" s="1"/>
  <c r="R20" i="5" s="1"/>
  <c r="J23" i="6" l="1"/>
  <c r="J34" i="6" s="1"/>
  <c r="J36" i="6" s="1"/>
  <c r="J64" i="6" s="1"/>
  <c r="J66" i="6" s="1"/>
  <c r="H26" i="9"/>
  <c r="H30" i="9" s="1"/>
  <c r="D26" i="9"/>
  <c r="J38" i="9"/>
  <c r="D30" i="9" l="1"/>
  <c r="H40" i="9"/>
  <c r="H35" i="9"/>
  <c r="D35" i="9"/>
  <c r="H33" i="9" l="1"/>
  <c r="H38" i="9"/>
  <c r="D40" i="9"/>
  <c r="D33" i="9"/>
  <c r="R35" i="5" l="1"/>
  <c r="R37" i="5" s="1"/>
  <c r="Q23" i="18"/>
  <c r="D38" i="9"/>
  <c r="H23" i="6" l="1"/>
  <c r="T35" i="5"/>
  <c r="T37" i="5" s="1"/>
  <c r="X33" i="5"/>
  <c r="X35" i="5" s="1"/>
  <c r="X37" i="5" s="1"/>
  <c r="L29" i="16"/>
  <c r="J33" i="16"/>
  <c r="Q25" i="18"/>
  <c r="Q29" i="18" s="1"/>
  <c r="Q30" i="18" s="1"/>
  <c r="S23" i="18"/>
  <c r="H65" i="1"/>
  <c r="L31" i="16" l="1"/>
  <c r="L33" i="16" s="1"/>
  <c r="W23" i="18"/>
  <c r="W25" i="18" s="1"/>
  <c r="W29" i="18" s="1"/>
  <c r="S25" i="18"/>
  <c r="S29" i="18" s="1"/>
  <c r="D23" i="6"/>
  <c r="H67" i="1"/>
  <c r="H51" i="1" l="1"/>
  <c r="S30" i="18" l="1"/>
  <c r="H53" i="1"/>
  <c r="H69" i="1" s="1"/>
  <c r="D67" i="1"/>
  <c r="W30" i="18" l="1"/>
  <c r="D53" i="1" l="1"/>
  <c r="D69" i="1" l="1"/>
  <c r="H29" i="1" l="1"/>
  <c r="D29" i="1" l="1"/>
  <c r="H62" i="6"/>
  <c r="H34" i="6" l="1"/>
  <c r="H36" i="6" l="1"/>
  <c r="H64" i="6" l="1"/>
  <c r="D62" i="6"/>
  <c r="H66" i="6" l="1"/>
  <c r="H73" i="6" s="1"/>
  <c r="D34" i="6" l="1"/>
  <c r="D36" i="6" s="1"/>
  <c r="D64" i="6" l="1"/>
  <c r="D66" i="6" l="1"/>
  <c r="D73" i="6" s="1"/>
</calcChain>
</file>

<file path=xl/sharedStrings.xml><?xml version="1.0" encoding="utf-8"?>
<sst xmlns="http://schemas.openxmlformats.org/spreadsheetml/2006/main" count="344" uniqueCount="185">
  <si>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</si>
  <si>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</si>
  <si>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</si>
  <si>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</si>
  <si>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</si>
  <si>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</si>
  <si>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</si>
  <si>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</si>
  <si>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</si>
  <si>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</si>
  <si>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</si>
  <si>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</si>
  <si>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</si>
  <si>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</si>
  <si>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</si>
  <si>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</si>
  <si>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</si>
  <si>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</si>
  <si>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ทุนเรือนหุ้น</t>
  </si>
  <si>
    <t>รวมรายได้</t>
  </si>
  <si>
    <t>รวมค่าใช้จ่าย</t>
  </si>
  <si>
    <t>ภาษีเงินได้</t>
  </si>
  <si>
    <t>ส่วนของ</t>
  </si>
  <si>
    <t>ผู้ถือหุ้น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</si>
  <si>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</si>
  <si>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</si>
  <si>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</si>
  <si>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ยังไม่ได้</t>
  </si>
  <si>
    <t>รายการที่ไม่ใช่เงินสด</t>
  </si>
  <si>
    <t>อสังหาริมทรัพย์เพื่อการลงทุน</t>
  </si>
  <si>
    <t>รายได้จากการขาย</t>
  </si>
  <si>
    <t>ต้นทุนขาย</t>
  </si>
  <si>
    <t>ค่าใช้จ่ายในการบริหาร</t>
  </si>
  <si>
    <t>ต้นทุนทางการเงิน</t>
  </si>
  <si>
    <t>จัดสรร</t>
  </si>
  <si>
    <t>ส่วนได้เสียที่ไม่มีอำนาจควบคุม</t>
  </si>
  <si>
    <t>ควบคุม</t>
  </si>
  <si>
    <t>ส่วนได้เสีย</t>
  </si>
  <si>
    <t>รวม</t>
  </si>
  <si>
    <t>ส่วนของผู้ถือหุ้น</t>
  </si>
  <si>
    <t xml:space="preserve">     กำไรหรือขาดทุน</t>
  </si>
  <si>
    <t xml:space="preserve">     กำไรขาดทุนเบ็ดเสร็จอื่น</t>
  </si>
  <si>
    <t>ค่าใช้จ่าย</t>
  </si>
  <si>
    <t xml:space="preserve">    ทุนจดทะเบียน</t>
  </si>
  <si>
    <t xml:space="preserve">    ทุนที่ออกและชำระแล้ว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</si>
  <si>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</si>
  <si>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</si>
  <si>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หนี้สินและส่วนของผู้ถือหุ้น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</si>
  <si>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</si>
  <si>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</si>
  <si>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รายการกับผู้ถือหุ้นที่บันทึกโดยตรงเข้าส่วนของผู้ถือหุ้น</t>
  </si>
  <si>
    <t>รวมรายการกับผู้เป็นเจ้าของที่บันทึกโดยตรงเข้าส่วนของผู้ถือหุ้น</t>
  </si>
  <si>
    <t>(พันบาท)</t>
  </si>
  <si>
    <t>รวมส่วนของบริษัทใหญ่</t>
  </si>
  <si>
    <t>การเปลี่ยนแปลงในสินทรัพย์และหนี้สินดำเนินงาน</t>
  </si>
  <si>
    <t>31 ธันวาคม</t>
  </si>
  <si>
    <t>กำไรขาดทุนเบ็ดเสร็จสำหรับงวด</t>
  </si>
  <si>
    <t>(ไม่ได้ตรวจสอบ)</t>
  </si>
  <si>
    <t>งบกระแสเงินสด (ไม่ได้ตรวจสอบ)</t>
  </si>
  <si>
    <t>สำหรับงวดสามเดือนสิ้นสุดวันที่</t>
  </si>
  <si>
    <t>เงินเบิกเกินบัญชีและเงินกู้ยืมระยะสั้นจากสถาบันการเงิน</t>
  </si>
  <si>
    <t>ต้นทุนในการจัดจำหน่าย</t>
  </si>
  <si>
    <t>ที่ไม่มี</t>
  </si>
  <si>
    <t>อำนาจ</t>
  </si>
  <si>
    <t>ดอกเบี้ยรับ</t>
  </si>
  <si>
    <t>ประมาณการหนี้สินสำหรับผลประโยชน์พนักงาน</t>
  </si>
  <si>
    <t>บริษัทใหญ่</t>
  </si>
  <si>
    <t>ประมาณการหนี้สินไม่หมุนเวียนสำหรับผลประโยชน์พนักงาน</t>
  </si>
  <si>
    <t>รายได้อื่น</t>
  </si>
  <si>
    <t>หนี้สินที่เกิดจากสัญญา</t>
  </si>
  <si>
    <t>เงินสดจ่ายชำระหนี้สินตามสัญญาเช่า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</si>
  <si>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</si>
  <si>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</si>
  <si>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ภาษีเงินได้นิติบุคคลค้างจ่าย</t>
  </si>
  <si>
    <r>
      <t>รายได้</t>
    </r>
    <r>
      <rPr>
        <b/>
        <i/>
        <sz val="14"/>
        <color indexed="10"/>
        <rFont val="Angsana New"/>
        <family val="1"/>
      </rPr>
      <t xml:space="preserve"> </t>
    </r>
  </si>
  <si>
    <t>ค่าเสื่อมราคาและค่าตัดจำหน่าย</t>
  </si>
  <si>
    <t>เงินสดและรายการเทียบเท่าเงินสด ณ 1 มกราคม</t>
  </si>
  <si>
    <t>งบการเงินรวม</t>
  </si>
  <si>
    <t>งบการเงินเฉพาะกิจการ</t>
  </si>
  <si>
    <t>งบกำไรขาดทุนเบ็ดเสร็จ (ไม่ได้ตรวจสอบ)</t>
  </si>
  <si>
    <t>ส่วนของหนี้สินตามสัญญาเช่าที่ถึงกำหนดชำระภายในหนึ่งปี</t>
  </si>
  <si>
    <t>กำไรสะสม</t>
  </si>
  <si>
    <t>หนี้สินตามสัญญาเช่า</t>
  </si>
  <si>
    <t>กำไรสำหรับงวด</t>
  </si>
  <si>
    <t>ปรับรายการที่กระทบกำไรเป็นเงินสดรับ (จ่าย)</t>
  </si>
  <si>
    <t>กำไรขาดทุนเบ็ดเสร็จอื่น</t>
  </si>
  <si>
    <t xml:space="preserve">ที่ดิน อาคารและอุปกรณ์ </t>
  </si>
  <si>
    <t>สินทรัพย์ไม่มีตัวตน</t>
  </si>
  <si>
    <t>เงินฝากสถาบันการเงินที่เป็นหลักประกัน</t>
  </si>
  <si>
    <t>หนี้สินไม่หมุนเวียนอื่น</t>
  </si>
  <si>
    <t>ส่วนเกินมูลค่าหุ้น</t>
  </si>
  <si>
    <t>ส่วนต่ำกว่าทุนอื่น</t>
  </si>
  <si>
    <t>ส่วนเกิน</t>
  </si>
  <si>
    <t>มูลค่าหุ้น</t>
  </si>
  <si>
    <t>ส่วนต่ำกว่าทุน</t>
  </si>
  <si>
    <t>ส่วนต่ำกว่าทุนจาก</t>
  </si>
  <si>
    <t>จากการรวมธุรกิจ</t>
  </si>
  <si>
    <t>การเปลี่ยนแปลง</t>
  </si>
  <si>
    <t>ภายใต้การควบคุม</t>
  </si>
  <si>
    <t>เดียวกัน</t>
  </si>
  <si>
    <t>ในบริษัทย่อย</t>
  </si>
  <si>
    <t>จ่ายผลประโยชน์พนักงาน</t>
  </si>
  <si>
    <t>เงินสดจ่ายเพื่อชำระเงินกู้ยืมระยะยาวจากสถาบันการเงิน</t>
  </si>
  <si>
    <t>เงินกู้ยืมระยะสั้นจากบุคคลหรือกิจการที่เกี่ยวข้องกันลดลง</t>
  </si>
  <si>
    <t>เงินลงทุนในบริษัทย่อย</t>
  </si>
  <si>
    <t>กำไรขาดทุนเบ็ดเสร็จอื่นสำหรับงวด</t>
  </si>
  <si>
    <t>กำไรจากกิจกรรมดำเนินงาน</t>
  </si>
  <si>
    <t>กำไรก่อนภาษีเงินได้</t>
  </si>
  <si>
    <t>ค่าใช้จ่ายภาษีเงินได้</t>
  </si>
  <si>
    <t>การแบ่งปันกำไร</t>
  </si>
  <si>
    <t>ทุนที่ออก</t>
  </si>
  <si>
    <t>และชำระแล้ว</t>
  </si>
  <si>
    <t>ภาษีเงินได้จ่ายออก</t>
  </si>
  <si>
    <t>การเพิ่มขึ้นของสินทรัพย์สิทธิการใช้</t>
  </si>
  <si>
    <t>รวมกำไรขาดทุนเบ็ดเสร็จสำหรับงวด</t>
  </si>
  <si>
    <t>การแบ่งปันกำไรขาดทุนเบ็ดเสร็จรวม</t>
  </si>
  <si>
    <t>กำไรขาดทุนเบ็ดเสร็จรวมสำหรับงวด</t>
  </si>
  <si>
    <r>
      <t xml:space="preserve">กำไรต่อหุ้นขั้นพื้นฐาน </t>
    </r>
    <r>
      <rPr>
        <i/>
        <sz val="14"/>
        <rFont val="Angsana New"/>
        <family val="1"/>
      </rPr>
      <t>(บาท)</t>
    </r>
  </si>
  <si>
    <t>บริษัท ที.แมน ฟาร์มาซูติคอล จำกัด (มหาชน) และบริษัทย่อย</t>
  </si>
  <si>
    <t xml:space="preserve">    รวมเงินทุนที่ได้รับจากผู้ถือหุ้นและการจัดสรรส่วนทุนให้ผู้ถือหุ้น</t>
  </si>
  <si>
    <t xml:space="preserve">    เงินทุนที่ได้รับจากผู้ถือหุ้นและการจัดสรรส่วนทุนให้ผู้ถือหุ้น</t>
  </si>
  <si>
    <t>หนี้สูญ</t>
  </si>
  <si>
    <t>งบฐานะการเงิน</t>
  </si>
  <si>
    <t>งบการเปลี่ยนแปลงส่วนของผู้ถือหุ้น (ไม่ได้ตรวจสอบ)</t>
  </si>
  <si>
    <t>ยอดคงเหลือ ณ วันที่ 1 มกราคม 2567</t>
  </si>
  <si>
    <t>ทุนสำรอง</t>
  </si>
  <si>
    <t>ตามกฎหมาย</t>
  </si>
  <si>
    <t xml:space="preserve">กระแสเงินสดสุทธิได้มาจากการดำเนินงาน </t>
  </si>
  <si>
    <t xml:space="preserve">กระแสเงินสดสุทธิได้มาจากกิจกรรมดำเนินงาน </t>
  </si>
  <si>
    <t>(กำไร) ขาดทุนจากอัตราแลกเปลี่ยนที่ยังไม่เกิดขึ้น</t>
  </si>
  <si>
    <t>รับดอกเบี้ย</t>
  </si>
  <si>
    <t>จ่ายดอกเบี้ย</t>
  </si>
  <si>
    <t xml:space="preserve">    เงินปันผล</t>
  </si>
  <si>
    <t>กำไรจากการจำหน่ายที่ดิน อาคารและอุปกรณ์</t>
  </si>
  <si>
    <t>เงินสดรับจากการขายที่ดิน อาคารและอุปกรณ์</t>
  </si>
  <si>
    <t>เงินฝากสถาบันการเงินที่เป็นหลักประกันเพิ่มขึ้น</t>
  </si>
  <si>
    <t>รวมส่วนของ</t>
  </si>
  <si>
    <t>เงินสดจ่ายเพื่อซื้อที่ดิน อาคารและอุปกรณ์และสินทรัพย์ไม่มีตัวตน</t>
  </si>
  <si>
    <t>โอนไปสำรองตามกฎหมาย</t>
  </si>
  <si>
    <t>เงินปันผลรับ</t>
  </si>
  <si>
    <t>รับเงินปันผล</t>
  </si>
  <si>
    <t>เงินปันผลค้างจ่าย</t>
  </si>
  <si>
    <t>เงินปันผลค้างรับ</t>
  </si>
  <si>
    <t>รายได้เงินปันผล</t>
  </si>
  <si>
    <t>จ่ายเงินปันผลให้ผู้ถือหุ้นของบริษัท</t>
  </si>
  <si>
    <t>เงินให้กู้ยืมระยะสั้นแก่บุคคลหรือกิจการที่เกี่ยวข้องกันเพิ่มขึ้น</t>
  </si>
  <si>
    <t>เงินปันผลจ่ายจาก</t>
  </si>
  <si>
    <t>กำไรสะสมของบริษัทย่อย</t>
  </si>
  <si>
    <t>ก่อนการรวมธุรกิจ</t>
  </si>
  <si>
    <t>ภายใต้การควบคุมเดียวกัน</t>
  </si>
  <si>
    <t>เงินให้กู้ยืมระยะสั้นแก่กิจการที่เกี่ยวข้องกัน</t>
  </si>
  <si>
    <t>สินทรัพย์ทางการเงินหมุนเวียนอื่น</t>
  </si>
  <si>
    <t>สินทรัพย์ทางการเงินไม่หมุนเวียนอื่น</t>
  </si>
  <si>
    <t>สำหรับงวดสามเดือนสิ้นสุดวันที่ 31 มีนาคม 2568</t>
  </si>
  <si>
    <t>ยอดคงเหลือ ณ วันที่ 1 มกราคม 2568</t>
  </si>
  <si>
    <t>ยอดคงเหลือ ณ วันที่ 31 มีนาคม 2568</t>
  </si>
  <si>
    <t xml:space="preserve">กลับรายการขาดทุนจากการด้อยค่า (ขาดทุนจากการด้อยค่า) </t>
  </si>
  <si>
    <t xml:space="preserve">   ด้านเครดิตที่คาดว่าจะเกิดขึ้น</t>
  </si>
  <si>
    <t>กระแสเงินสดสุทธิใช้ไปในกิจกรรมจัดหาเงิน</t>
  </si>
  <si>
    <t>เงินกู้ยืมระยะสั้นจากสถาบันการเงินลดลง</t>
  </si>
  <si>
    <t>ผลขาดทุน (กลับรายการ) จากการด้อยค่าด้านเครดิตที่คาดว่าจะเกิดขึ้น</t>
  </si>
  <si>
    <t>ขาดทุน (กลับรายการ) จากการปรับมูลค่าสินค้า</t>
  </si>
  <si>
    <t>30 มิถุนายน</t>
  </si>
  <si>
    <t>สำหรับงวดหกเดือนสิ้นสุดวันที่</t>
  </si>
  <si>
    <t>ยอดคงเหลือ ณ วันที่ 30 มิถุนายน 2567</t>
  </si>
  <si>
    <t>ยอดคงเหลือ ณ วันที่ 30 มิถุนายน 2568</t>
  </si>
  <si>
    <t>เงินสดและรายการเทียบเท่าเงินสด ณ 30 มิถุนายน</t>
  </si>
  <si>
    <t>สำหรับงวดหกเดือนสิ้นสุดวันที่ 30 มิถุนายน 2567</t>
  </si>
  <si>
    <t>สำหรับงวดหกเดือนสิ้นสุดวันที่ 30 มิถุนายน 2568</t>
  </si>
  <si>
    <t>ขาดทุนจากการตัดจำหน่ายที่ดิน อาคารและอุปกรณ์</t>
  </si>
  <si>
    <t>เงินสดและรายการเทียบเท่าเงินสดเพิ่มขึ้น (ลดลง) สุทธิ</t>
  </si>
  <si>
    <t xml:space="preserve">    จัดสรรแล้ว</t>
  </si>
  <si>
    <t xml:space="preserve">    ยังไม่ได้จัดสรร</t>
  </si>
  <si>
    <t xml:space="preserve">     เงินทุนที่ได้รับจากผู้ถือหุ้นและการจัดสรรส่วนทุนให้ผู้ถือหุ้น</t>
  </si>
  <si>
    <t xml:space="preserve">     เงินปันผล</t>
  </si>
  <si>
    <t xml:space="preserve">     รวมเงินทุนที่ได้รับจากผู้ถือหุ้นและการจัดสรรส่วนทุนให้ผู้ถือหุ้น</t>
  </si>
  <si>
    <t xml:space="preserve">      ทุนสำรองตามกฎหมาย</t>
  </si>
  <si>
    <t>3, 9, 12</t>
  </si>
  <si>
    <t>3, 9</t>
  </si>
  <si>
    <t>3, 12</t>
  </si>
  <si>
    <t>3, 6</t>
  </si>
  <si>
    <t>9, 12</t>
  </si>
  <si>
    <t>กระแสเงินสดสุทธิได้มาจาก (ใช้ไปใน) กิจกรรมลงทุน</t>
  </si>
  <si>
    <t>(ลดลง) เพิ่มขึ้นของเจ้าหนี้ค่าซื้อที่ดิน อาคารและอุปกรณ์และสินทรัพย์ไม่มีตัวตน</t>
  </si>
  <si>
    <t>สินทรัพย์ทางการเงินอื่นลดลง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</si>
</sst>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5"/>
      <name val="Angsana New"/>
      <family val="1"/>
    </font>
    <font>
      <sz val="10"/>
      <name val="Arial"/>
      <family val="2"/>
    </font>
    <font>
      <sz val="9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b/>
      <sz val="14"/>
      <name val="Angsana New"/>
      <family val="1"/>
    </font>
    <font>
      <sz val="9"/>
      <name val="Angsana New"/>
      <family val="1"/>
    </font>
    <font>
      <sz val="14"/>
      <name val="Angsana New"/>
      <family val="1"/>
    </font>
    <font>
      <i/>
      <sz val="14"/>
      <name val="Angsana New"/>
      <family val="1"/>
    </font>
    <font>
      <sz val="15"/>
      <name val="Angsana New"/>
      <family val="1"/>
    </font>
    <font>
      <sz val="14"/>
      <color indexed="10"/>
      <name val="Angsana New"/>
      <family val="1"/>
    </font>
    <font>
      <b/>
      <i/>
      <sz val="14"/>
      <name val="Angsana New"/>
      <family val="1"/>
    </font>
    <font>
      <sz val="14"/>
      <name val="Times New Roman"/>
      <family val="1"/>
    </font>
    <font>
      <sz val="8"/>
      <name val="Angsana New"/>
      <family val="1"/>
    </font>
    <font>
      <sz val="10"/>
      <name val="Arial"/>
      <family val="2"/>
    </font>
    <font>
      <i/>
      <sz val="14"/>
      <name val="Times New Roman"/>
      <family val="1"/>
    </font>
    <font>
      <b/>
      <i/>
      <sz val="14"/>
      <color indexed="10"/>
      <name val="Angsana New"/>
      <family val="1"/>
    </font>
    <font>
      <i/>
      <sz val="14"/>
      <color indexed="1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28">
    <xf numFmtId="0" fontId="0" fillId="0" borderId="0" xfId="0"/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/>
    <xf numFmtId="0" fontId="6" fillId="0" borderId="0" xfId="0" applyFont="1"/>
    <xf numFmtId="37" fontId="6" fillId="0" borderId="0" xfId="0" applyNumberFormat="1" applyFont="1" applyAlignment="1">
      <alignment horizontal="right"/>
    </xf>
    <xf numFmtId="37" fontId="8" fillId="0" borderId="0" xfId="0" applyNumberFormat="1" applyFont="1" applyAlignment="1">
      <alignment horizontal="right"/>
    </xf>
    <xf numFmtId="164" fontId="8" fillId="0" borderId="0" xfId="1" applyNumberFormat="1" applyFont="1" applyFill="1" applyAlignment="1">
      <alignment horizontal="right"/>
    </xf>
    <xf numFmtId="164" fontId="8" fillId="0" borderId="0" xfId="1" applyNumberFormat="1" applyFont="1" applyFill="1" applyBorder="1" applyAlignment="1">
      <alignment horizontal="right"/>
    </xf>
    <xf numFmtId="164" fontId="6" fillId="0" borderId="2" xfId="1" applyNumberFormat="1" applyFont="1" applyFill="1" applyBorder="1" applyAlignment="1">
      <alignment horizontal="right"/>
    </xf>
    <xf numFmtId="0" fontId="6" fillId="0" borderId="0" xfId="0" applyFont="1" applyAlignment="1">
      <alignment wrapText="1"/>
    </xf>
    <xf numFmtId="0" fontId="12" fillId="0" borderId="0" xfId="0" applyFont="1" applyAlignment="1">
      <alignment horizontal="left"/>
    </xf>
    <xf numFmtId="0" fontId="8" fillId="0" borderId="0" xfId="0" applyFont="1" applyAlignment="1">
      <alignment wrapText="1"/>
    </xf>
    <xf numFmtId="164" fontId="6" fillId="0" borderId="0" xfId="1" applyNumberFormat="1" applyFont="1" applyFill="1" applyBorder="1" applyAlignment="1">
      <alignment horizontal="right"/>
    </xf>
    <xf numFmtId="164" fontId="8" fillId="0" borderId="4" xfId="1" applyNumberFormat="1" applyFont="1" applyFill="1" applyBorder="1" applyAlignment="1">
      <alignment horizontal="right"/>
    </xf>
    <xf numFmtId="43" fontId="8" fillId="0" borderId="0" xfId="1" applyFont="1" applyFill="1" applyAlignment="1"/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3" fontId="6" fillId="0" borderId="0" xfId="1" applyFont="1" applyFill="1" applyBorder="1" applyAlignment="1"/>
    <xf numFmtId="164" fontId="6" fillId="0" borderId="1" xfId="1" applyNumberFormat="1" applyFont="1" applyFill="1" applyBorder="1" applyAlignment="1">
      <alignment horizontal="right"/>
    </xf>
    <xf numFmtId="164" fontId="6" fillId="0" borderId="4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>
      <alignment horizontal="right"/>
    </xf>
    <xf numFmtId="164" fontId="9" fillId="0" borderId="0" xfId="1" applyNumberFormat="1" applyFont="1" applyFill="1" applyAlignment="1">
      <alignment horizontal="center"/>
    </xf>
    <xf numFmtId="164" fontId="8" fillId="0" borderId="0" xfId="0" applyNumberFormat="1" applyFont="1"/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6" fillId="0" borderId="0" xfId="1" applyNumberFormat="1" applyFont="1" applyFill="1" applyBorder="1" applyAlignme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43" fontId="4" fillId="0" borderId="0" xfId="1" applyFont="1" applyFill="1" applyAlignme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43" fontId="10" fillId="0" borderId="0" xfId="1" applyFont="1" applyFill="1" applyAlignme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164" fontId="8" fillId="0" borderId="0" xfId="1" applyNumberFormat="1" applyFont="1" applyFill="1" applyAlignment="1" applyProtection="1">
      <protection locked="0"/>
    </xf>
    <xf numFmtId="37" fontId="9" fillId="0" borderId="0" xfId="0" applyNumberFormat="1" applyFont="1" applyAlignment="1" applyProtection="1">
      <alignment horizontal="center"/>
      <protection locked="0"/>
    </xf>
    <xf numFmtId="164" fontId="8" fillId="0" borderId="0" xfId="1" applyNumberFormat="1" applyFont="1" applyFill="1" applyProtection="1">
      <protection locked="0"/>
    </xf>
    <xf numFmtId="164" fontId="8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164" fontId="6" fillId="0" borderId="0" xfId="1" applyNumberFormat="1" applyFont="1" applyFill="1" applyAlignment="1" applyProtection="1">
      <protection locked="0"/>
    </xf>
    <xf numFmtId="164" fontId="8" fillId="0" borderId="4" xfId="1" applyNumberFormat="1" applyFont="1" applyFill="1" applyBorder="1" applyAlignment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37" fontId="8" fillId="0" borderId="0" xfId="0" applyNumberFormat="1" applyFont="1" applyProtection="1">
      <protection locked="0"/>
    </xf>
    <xf numFmtId="164" fontId="8" fillId="0" borderId="0" xfId="1" applyNumberFormat="1" applyFont="1" applyFill="1" applyBorder="1" applyAlignme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37" fontId="6" fillId="0" borderId="0" xfId="0" applyNumberFormat="1" applyFont="1" applyProtection="1">
      <protection locked="0"/>
    </xf>
    <xf numFmtId="0" fontId="0" fillId="0" borderId="0" xfId="0" applyProtection="1">
      <protection locked="0"/>
    </xf>
    <xf numFmtId="164" fontId="8" fillId="0" borderId="1" xfId="1" applyNumberFormat="1" applyFont="1" applyFill="1" applyBorder="1" applyAlignment="1" applyProtection="1">
      <protection locked="0"/>
    </xf>
    <xf numFmtId="0" fontId="8" fillId="0" borderId="0" xfId="0" applyFont="1" applyAlignment="1" applyProtection="1">
      <alignment horizontal="left" vertical="center"/>
      <protection locked="0"/>
    </xf>
    <xf numFmtId="43" fontId="8" fillId="0" borderId="0" xfId="1" applyFont="1" applyFill="1" applyAlignment="1" applyProtection="1">
      <protection locked="0"/>
    </xf>
    <xf numFmtId="164" fontId="6" fillId="0" borderId="2" xfId="1" applyNumberFormat="1" applyFont="1" applyFill="1" applyBorder="1" applyAlignment="1" applyProtection="1"/>
    <xf numFmtId="164" fontId="6" fillId="0" borderId="1" xfId="1" applyNumberFormat="1" applyFont="1" applyFill="1" applyBorder="1" applyAlignment="1" applyProtection="1"/>
    <xf numFmtId="164" fontId="6" fillId="0" borderId="4" xfId="1" applyNumberFormat="1" applyFont="1" applyFill="1" applyBorder="1" applyAlignment="1" applyProtection="1"/>
    <xf numFmtId="164" fontId="6" fillId="0" borderId="0" xfId="1" applyNumberFormat="1" applyFont="1" applyFill="1" applyBorder="1" applyAlignment="1" applyProtection="1"/>
    <xf numFmtId="0" fontId="6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center"/>
      <protection locked="0"/>
    </xf>
    <xf numFmtId="164" fontId="9" fillId="0" borderId="0" xfId="0" applyNumberFormat="1" applyFont="1" applyAlignment="1" applyProtection="1">
      <alignment horizontal="center"/>
      <protection locked="0"/>
    </xf>
    <xf numFmtId="164" fontId="4" fillId="0" borderId="0" xfId="0" applyNumberFormat="1" applyFont="1" applyProtection="1">
      <protection locked="0"/>
    </xf>
    <xf numFmtId="164" fontId="8" fillId="0" borderId="0" xfId="1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164" fontId="8" fillId="0" borderId="4" xfId="1" applyNumberFormat="1" applyFont="1" applyFill="1" applyBorder="1" applyAlignment="1" applyProtection="1">
      <alignment horizontal="right"/>
      <protection locked="0"/>
    </xf>
    <xf numFmtId="164" fontId="9" fillId="0" borderId="0" xfId="1" applyNumberFormat="1" applyFont="1" applyFill="1" applyAlignment="1" applyProtection="1">
      <alignment horizontal="center"/>
      <protection locked="0"/>
    </xf>
    <xf numFmtId="164" fontId="6" fillId="0" borderId="0" xfId="1" applyNumberFormat="1" applyFont="1" applyFill="1" applyBorder="1" applyAlignment="1" applyProtection="1">
      <alignment wrapText="1"/>
      <protection locked="0"/>
    </xf>
    <xf numFmtId="164" fontId="8" fillId="0" borderId="0" xfId="1" applyNumberFormat="1" applyFont="1" applyFill="1" applyAlignment="1" applyProtection="1">
      <alignment wrapText="1"/>
      <protection locked="0"/>
    </xf>
    <xf numFmtId="164" fontId="8" fillId="0" borderId="0" xfId="1" applyNumberFormat="1" applyFont="1" applyFill="1" applyAlignment="1" applyProtection="1">
      <alignment vertical="top" wrapText="1"/>
      <protection locked="0"/>
    </xf>
    <xf numFmtId="3" fontId="6" fillId="0" borderId="0" xfId="0" applyNumberFormat="1" applyFont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3" fontId="8" fillId="0" borderId="1" xfId="1" applyFont="1" applyFill="1" applyBorder="1" applyAlignme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vertical="center" wrapText="1"/>
      <protection locked="0"/>
    </xf>
    <xf numFmtId="164" fontId="6" fillId="0" borderId="3" xfId="1" applyNumberFormat="1" applyFont="1" applyFill="1" applyBorder="1" applyAlignment="1" applyProtection="1"/>
    <xf numFmtId="0" fontId="6" fillId="0" borderId="0" xfId="0" applyFo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Protection="1">
      <protection locked="0"/>
    </xf>
    <xf numFmtId="164" fontId="6" fillId="0" borderId="0" xfId="1" applyNumberFormat="1" applyFont="1" applyFill="1" applyBorder="1" applyAlignment="1" applyProtection="1">
      <alignment horizontal="right"/>
      <protection locked="0"/>
    </xf>
    <xf numFmtId="37" fontId="8" fillId="0" borderId="0" xfId="0" applyNumberFormat="1" applyFont="1" applyAlignment="1" applyProtection="1">
      <alignment horizontal="right"/>
      <protection locked="0"/>
    </xf>
    <xf numFmtId="37" fontId="6" fillId="0" borderId="0" xfId="0" applyNumberFormat="1" applyFont="1" applyAlignment="1" applyProtection="1">
      <alignment horizontal="right"/>
      <protection locked="0"/>
    </xf>
    <xf numFmtId="164" fontId="8" fillId="0" borderId="0" xfId="1" applyNumberFormat="1" applyFont="1" applyFill="1" applyAlignment="1" applyProtection="1">
      <alignment horizontal="right"/>
      <protection locked="0"/>
    </xf>
    <xf numFmtId="164" fontId="6" fillId="0" borderId="0" xfId="1" applyNumberFormat="1" applyFont="1" applyFill="1" applyAlignment="1" applyProtection="1">
      <alignment horizontal="right"/>
      <protection locked="0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164" fontId="6" fillId="0" borderId="4" xfId="1" applyNumberFormat="1" applyFont="1" applyFill="1" applyBorder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horizontal="left"/>
      <protection locked="0"/>
    </xf>
    <xf numFmtId="164" fontId="6" fillId="0" borderId="2" xfId="1" applyNumberFormat="1" applyFont="1" applyFill="1" applyBorder="1" applyAlignment="1" applyProtection="1">
      <alignment horizontal="right"/>
    </xf>
    <xf numFmtId="164" fontId="6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Alignment="1" applyProtection="1">
      <alignment horizontal="right"/>
    </xf>
    <xf numFmtId="164" fontId="6" fillId="0" borderId="1" xfId="1" applyNumberFormat="1" applyFont="1" applyFill="1" applyBorder="1" applyAlignment="1" applyProtection="1">
      <alignment horizontal="right"/>
    </xf>
    <xf numFmtId="164" fontId="6" fillId="0" borderId="0" xfId="1" applyNumberFormat="1" applyFont="1" applyFill="1" applyAlignment="1" applyProtection="1">
      <alignment horizontal="right"/>
    </xf>
    <xf numFmtId="43" fontId="6" fillId="0" borderId="0" xfId="1" applyFont="1" applyFill="1" applyBorder="1" applyAlignme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18" fillId="0" borderId="0" xfId="0" applyFont="1" applyAlignment="1" applyProtection="1">
      <alignment horizontal="left"/>
      <protection locked="0"/>
    </xf>
    <xf numFmtId="164" fontId="8" fillId="0" borderId="0" xfId="1" applyNumberFormat="1" applyFont="1" applyFill="1" applyBorder="1" applyAlignment="1" applyProtection="1">
      <alignment horizontal="right"/>
    </xf>
    <xf numFmtId="0" fontId="8" fillId="0" borderId="0" xfId="0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2" fillId="0" borderId="0" xfId="0" applyFont="1" applyProtection="1">
      <protection locked="0"/>
    </xf>
    <xf numFmtId="39" fontId="8" fillId="0" borderId="0" xfId="0" applyNumberFormat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164" fontId="8" fillId="0" borderId="0" xfId="0" applyNumberFormat="1" applyFont="1" applyAlignment="1" applyProtection="1">
      <alignment horizontal="right"/>
      <protection locked="0"/>
    </xf>
    <xf numFmtId="164" fontId="8" fillId="0" borderId="5" xfId="1" applyNumberFormat="1" applyFont="1" applyFill="1" applyBorder="1" applyAlignment="1" applyProtection="1">
      <alignment horizontal="right"/>
    </xf>
    <xf numFmtId="164" fontId="6" fillId="0" borderId="3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Alignment="1" applyProtection="1"/>
    <xf numFmtId="164" fontId="8" fillId="0" borderId="0" xfId="1" applyNumberFormat="1" applyFont="1" applyFill="1" applyBorder="1" applyAlignment="1" applyProtection="1">
      <alignment wrapText="1"/>
    </xf>
    <xf numFmtId="164" fontId="6" fillId="0" borderId="0" xfId="1" applyNumberFormat="1" applyFont="1" applyFill="1" applyAlignment="1" applyProtection="1"/>
    <xf numFmtId="43" fontId="8" fillId="0" borderId="0" xfId="0" applyNumberFormat="1" applyFont="1" applyProtection="1">
      <protection locked="0"/>
    </xf>
    <xf numFmtId="3" fontId="8" fillId="0" borderId="0" xfId="0" applyNumberFormat="1" applyFont="1" applyProtection="1">
      <protection locked="0"/>
    </xf>
    <xf numFmtId="164" fontId="0" fillId="0" borderId="0" xfId="0" applyNumberForma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8" fillId="0" borderId="0" xfId="0" applyFont="1" applyFill="1" applyProtection="1">
      <protection locked="0"/>
    </xf>
  </cellXfs>
  <cellStyles count="3">
    <cellStyle name="Comma" xfId="1" builtinId="3"/>
    <cellStyle name="Comma 2" xfId="2" xr:uid="{00000000-0005-0000-0000-000001000000}"/>
    <cellStyle name="Normal" xfId="0" builtinId="0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Q143"/>
  <sheetViews>
    <sheetView tabSelected="1" view="pageBreakPreview" zoomScale="130" zoomScaleNormal="100" zoomScaleSheetLayoutView="130" workbookViewId="0">
      <selection activeCell="D68" sqref="D68"/>
    </sheetView>
  </sheetViews>
  <sheetFormatPr defaultColWidth="9.140625" defaultRowHeight="21.6" customHeight="1" x14ac:dyDescent="0.45"/>
  <cols>
    <col min="1" max="1" width="50.7109375" style="48" customWidth="1"/>
    <col min="2" max="2" width="9.140625" style="29"/>
    <col min="3" max="3" width="1.42578125" style="29" customWidth="1"/>
    <col min="4" max="4" width="13.140625" style="29" customWidth="1"/>
    <col min="5" max="5" width="1.42578125" style="29" customWidth="1"/>
    <col min="6" max="6" width="12.140625" style="29" customWidth="1"/>
    <col min="7" max="7" width="1.42578125" style="29" customWidth="1"/>
    <col min="8" max="8" width="13.140625" style="29" customWidth="1"/>
    <col min="9" max="9" width="1.42578125" style="29" customWidth="1"/>
    <col min="10" max="10" width="12.140625" style="29" customWidth="1"/>
    <col min="11" max="11" width="2.5703125" style="35" bestFit="1" customWidth="1"/>
    <col min="12" max="12" width="9.42578125" style="35" bestFit="1" customWidth="1"/>
    <col min="13" max="16384" width="9.140625" style="36"/>
  </cols>
  <sheetData>
    <row r="1" spans="1:13" s="31" customFormat="1" ht="21.6" customHeight="1" x14ac:dyDescent="0.5">
      <c r="A1" s="28" t="s">
        <v>118</v>
      </c>
      <c r="B1" s="29"/>
      <c r="C1" s="29"/>
      <c r="D1" s="29"/>
      <c r="E1" s="29"/>
      <c r="F1" s="29"/>
      <c r="G1" s="29"/>
      <c r="H1" s="29"/>
      <c r="I1" s="29"/>
      <c r="J1" s="29"/>
      <c r="K1" s="30"/>
      <c r="L1" s="30"/>
    </row>
    <row r="2" spans="1:13" s="31" customFormat="1" ht="21.6" customHeight="1" x14ac:dyDescent="0.5">
      <c r="A2" s="28" t="s">
        <v>122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3" ht="21.6" customHeight="1" x14ac:dyDescent="0.45">
      <c r="A3" s="32"/>
      <c r="B3" s="33"/>
      <c r="C3" s="33"/>
      <c r="D3" s="117" t="s">
        <v>77</v>
      </c>
      <c r="E3" s="117"/>
      <c r="F3" s="117"/>
      <c r="G3" s="34"/>
      <c r="H3" s="117" t="s">
        <v>78</v>
      </c>
      <c r="I3" s="117"/>
      <c r="J3" s="117"/>
      <c r="K3" s="29"/>
      <c r="L3" s="29"/>
    </row>
    <row r="4" spans="1:13" ht="21.6" customHeight="1" x14ac:dyDescent="0.45">
      <c r="A4" s="32"/>
      <c r="B4" s="33"/>
      <c r="C4" s="33"/>
      <c r="D4" s="33" t="s">
        <v>162</v>
      </c>
      <c r="E4" s="33"/>
      <c r="F4" s="33" t="s">
        <v>55</v>
      </c>
      <c r="G4" s="34"/>
      <c r="H4" s="33" t="s">
        <v>162</v>
      </c>
      <c r="I4" s="33"/>
      <c r="J4" s="33" t="s">
        <v>55</v>
      </c>
      <c r="K4" s="29"/>
      <c r="L4" s="29"/>
    </row>
    <row r="5" spans="1:13" ht="21.6" customHeight="1" x14ac:dyDescent="0.5">
      <c r="A5" s="28" t="s">
        <v>0</v>
      </c>
      <c r="B5" s="37" t="s">
        <v>1</v>
      </c>
      <c r="C5" s="37"/>
      <c r="D5" s="33">
        <v>2568</v>
      </c>
      <c r="E5" s="33"/>
      <c r="F5" s="33">
        <v>2567</v>
      </c>
      <c r="G5" s="33"/>
      <c r="H5" s="33">
        <v>2568</v>
      </c>
      <c r="I5" s="33"/>
      <c r="J5" s="33">
        <v>2567</v>
      </c>
      <c r="K5" s="29"/>
      <c r="L5" s="29"/>
    </row>
    <row r="6" spans="1:13" ht="21.6" customHeight="1" x14ac:dyDescent="0.5">
      <c r="A6" s="28"/>
      <c r="B6" s="37"/>
      <c r="C6" s="37"/>
      <c r="D6" s="33" t="s">
        <v>57</v>
      </c>
      <c r="F6" s="33"/>
      <c r="G6" s="33"/>
      <c r="H6" s="33" t="s">
        <v>57</v>
      </c>
      <c r="I6" s="33"/>
      <c r="J6" s="33"/>
      <c r="K6" s="29"/>
      <c r="L6" s="29"/>
    </row>
    <row r="7" spans="1:13" ht="21.6" customHeight="1" x14ac:dyDescent="0.45">
      <c r="A7" s="38"/>
      <c r="B7" s="33"/>
      <c r="C7" s="33"/>
      <c r="D7" s="116" t="s">
        <v>52</v>
      </c>
      <c r="E7" s="116"/>
      <c r="F7" s="116"/>
      <c r="G7" s="116"/>
      <c r="H7" s="116"/>
      <c r="I7" s="116"/>
      <c r="J7" s="116"/>
      <c r="K7" s="29"/>
      <c r="L7" s="29"/>
    </row>
    <row r="8" spans="1:13" ht="21.75" x14ac:dyDescent="0.45">
      <c r="A8" s="39" t="s">
        <v>2</v>
      </c>
      <c r="B8" s="37"/>
      <c r="C8" s="37"/>
      <c r="K8" s="29"/>
      <c r="L8" s="29"/>
    </row>
    <row r="9" spans="1:13" ht="21.75" x14ac:dyDescent="0.45">
      <c r="A9" s="40" t="s">
        <v>3</v>
      </c>
      <c r="B9" s="37">
        <v>12</v>
      </c>
      <c r="C9" s="37"/>
      <c r="D9" s="41">
        <v>545800</v>
      </c>
      <c r="E9" s="41"/>
      <c r="F9" s="41">
        <v>348385</v>
      </c>
      <c r="G9" s="41"/>
      <c r="H9" s="41">
        <v>486732</v>
      </c>
      <c r="I9" s="41"/>
      <c r="J9" s="41">
        <v>273083</v>
      </c>
      <c r="K9" s="29"/>
      <c r="L9" s="29"/>
    </row>
    <row r="10" spans="1:13" ht="21.75" x14ac:dyDescent="0.45">
      <c r="A10" s="40" t="s">
        <v>71</v>
      </c>
      <c r="B10" s="42" t="s">
        <v>177</v>
      </c>
      <c r="C10" s="37"/>
      <c r="D10" s="41">
        <v>663265</v>
      </c>
      <c r="E10" s="41"/>
      <c r="F10" s="41">
        <v>616970</v>
      </c>
      <c r="G10" s="41"/>
      <c r="H10" s="41">
        <v>563744</v>
      </c>
      <c r="I10" s="41"/>
      <c r="J10" s="41">
        <v>579119</v>
      </c>
      <c r="K10" s="29"/>
      <c r="L10" s="114"/>
      <c r="M10" s="115"/>
    </row>
    <row r="11" spans="1:13" ht="21.75" x14ac:dyDescent="0.45">
      <c r="A11" s="40" t="s">
        <v>142</v>
      </c>
      <c r="B11" s="42">
        <v>3</v>
      </c>
      <c r="C11" s="37"/>
      <c r="D11" s="41">
        <v>0</v>
      </c>
      <c r="E11" s="41"/>
      <c r="F11" s="41">
        <v>0</v>
      </c>
      <c r="G11" s="41"/>
      <c r="H11" s="41">
        <v>81103</v>
      </c>
      <c r="I11" s="41"/>
      <c r="J11" s="41">
        <v>161404</v>
      </c>
      <c r="K11" s="29"/>
      <c r="L11" s="29"/>
    </row>
    <row r="12" spans="1:13" ht="21.75" x14ac:dyDescent="0.45">
      <c r="A12" s="40" t="s">
        <v>150</v>
      </c>
      <c r="B12" s="42" t="s">
        <v>178</v>
      </c>
      <c r="C12" s="37"/>
      <c r="D12" s="41">
        <v>0</v>
      </c>
      <c r="E12" s="43"/>
      <c r="F12" s="41">
        <v>0</v>
      </c>
      <c r="G12" s="43"/>
      <c r="H12" s="41">
        <v>1209000</v>
      </c>
      <c r="I12" s="43"/>
      <c r="J12" s="41">
        <v>1050000</v>
      </c>
      <c r="K12" s="29"/>
      <c r="L12" s="44"/>
    </row>
    <row r="13" spans="1:13" ht="21.75" x14ac:dyDescent="0.45">
      <c r="A13" s="40" t="s">
        <v>4</v>
      </c>
      <c r="B13" s="42"/>
      <c r="C13" s="37"/>
      <c r="D13" s="41">
        <v>496452</v>
      </c>
      <c r="E13" s="41"/>
      <c r="F13" s="41">
        <v>541453</v>
      </c>
      <c r="G13" s="41"/>
      <c r="H13" s="41">
        <v>21448</v>
      </c>
      <c r="I13" s="41"/>
      <c r="J13" s="41">
        <v>31149</v>
      </c>
      <c r="K13" s="29"/>
      <c r="L13" s="29"/>
    </row>
    <row r="14" spans="1:13" ht="21.75" x14ac:dyDescent="0.45">
      <c r="A14" s="40" t="s">
        <v>151</v>
      </c>
      <c r="B14" s="42">
        <v>9</v>
      </c>
      <c r="C14" s="37"/>
      <c r="D14" s="41">
        <v>251375</v>
      </c>
      <c r="E14" s="43"/>
      <c r="F14" s="41">
        <v>450000</v>
      </c>
      <c r="G14" s="43"/>
      <c r="H14" s="41">
        <v>251375</v>
      </c>
      <c r="I14" s="43"/>
      <c r="J14" s="41">
        <v>450000</v>
      </c>
      <c r="K14" s="29"/>
      <c r="L14" s="44"/>
    </row>
    <row r="15" spans="1:13" ht="21.75" x14ac:dyDescent="0.45">
      <c r="A15" s="40" t="s">
        <v>5</v>
      </c>
      <c r="B15" s="37">
        <v>12</v>
      </c>
      <c r="C15" s="37"/>
      <c r="D15" s="41">
        <v>1060</v>
      </c>
      <c r="E15" s="41"/>
      <c r="F15" s="41">
        <v>3506</v>
      </c>
      <c r="G15" s="41"/>
      <c r="H15" s="41">
        <v>550</v>
      </c>
      <c r="I15" s="41"/>
      <c r="J15" s="41">
        <v>2551</v>
      </c>
      <c r="K15" s="29"/>
      <c r="L15" s="44"/>
    </row>
    <row r="16" spans="1:13" ht="21.75" x14ac:dyDescent="0.45">
      <c r="A16" s="45" t="s">
        <v>6</v>
      </c>
      <c r="B16" s="37"/>
      <c r="C16" s="37"/>
      <c r="D16" s="58">
        <f>SUM(D9:D15)</f>
        <v>1957952</v>
      </c>
      <c r="E16" s="46"/>
      <c r="F16" s="58">
        <f>SUM(F9:F15)</f>
        <v>1960314</v>
      </c>
      <c r="G16" s="46"/>
      <c r="H16" s="58">
        <f>SUM(H9:H15)</f>
        <v>2613952</v>
      </c>
      <c r="I16" s="46"/>
      <c r="J16" s="58">
        <f>SUM(J9:J15)</f>
        <v>2547306</v>
      </c>
      <c r="K16" s="29"/>
      <c r="L16" s="29"/>
    </row>
    <row r="17" spans="1:12" ht="9.75" customHeight="1" x14ac:dyDescent="0.45">
      <c r="A17" s="40"/>
      <c r="B17" s="37"/>
      <c r="C17" s="37"/>
      <c r="D17" s="41"/>
      <c r="E17" s="41"/>
      <c r="F17" s="41"/>
      <c r="G17" s="41"/>
      <c r="H17" s="41"/>
      <c r="I17" s="41"/>
      <c r="J17" s="41"/>
      <c r="K17" s="29"/>
      <c r="L17" s="29"/>
    </row>
    <row r="18" spans="1:12" ht="21.75" x14ac:dyDescent="0.45">
      <c r="A18" s="39" t="s">
        <v>7</v>
      </c>
      <c r="B18" s="42"/>
      <c r="C18" s="37"/>
      <c r="D18" s="41"/>
      <c r="E18" s="41"/>
      <c r="F18" s="41"/>
      <c r="G18" s="41"/>
      <c r="H18" s="41"/>
      <c r="I18" s="41"/>
      <c r="J18" s="41"/>
      <c r="K18" s="29"/>
      <c r="L18" s="29"/>
    </row>
    <row r="19" spans="1:12" ht="21.75" x14ac:dyDescent="0.45">
      <c r="A19" s="40" t="s">
        <v>152</v>
      </c>
      <c r="B19" s="42" t="s">
        <v>181</v>
      </c>
      <c r="C19" s="37"/>
      <c r="D19" s="41">
        <v>200000</v>
      </c>
      <c r="E19" s="41"/>
      <c r="F19" s="41">
        <v>200000</v>
      </c>
      <c r="G19" s="41"/>
      <c r="H19" s="41">
        <v>200000</v>
      </c>
      <c r="I19" s="41"/>
      <c r="J19" s="41">
        <v>200000</v>
      </c>
      <c r="K19" s="29"/>
      <c r="L19" s="29"/>
    </row>
    <row r="20" spans="1:12" ht="21.75" x14ac:dyDescent="0.45">
      <c r="A20" s="40" t="s">
        <v>104</v>
      </c>
      <c r="B20" s="42"/>
      <c r="C20" s="37"/>
      <c r="D20" s="41">
        <v>0</v>
      </c>
      <c r="E20" s="41"/>
      <c r="F20" s="41">
        <v>0</v>
      </c>
      <c r="G20" s="41"/>
      <c r="H20" s="41">
        <v>443377</v>
      </c>
      <c r="I20" s="41"/>
      <c r="J20" s="41">
        <v>443377</v>
      </c>
      <c r="K20" s="29"/>
      <c r="L20" s="29"/>
    </row>
    <row r="21" spans="1:12" ht="21.75" x14ac:dyDescent="0.45">
      <c r="A21" s="40" t="s">
        <v>29</v>
      </c>
      <c r="B21" s="42"/>
      <c r="C21" s="37"/>
      <c r="D21" s="41">
        <v>40599</v>
      </c>
      <c r="E21" s="41"/>
      <c r="F21" s="41">
        <v>40786</v>
      </c>
      <c r="G21" s="41"/>
      <c r="H21" s="41">
        <v>47556</v>
      </c>
      <c r="I21" s="41"/>
      <c r="J21" s="41">
        <v>47939</v>
      </c>
      <c r="K21" s="29"/>
      <c r="L21" s="29"/>
    </row>
    <row r="22" spans="1:12" ht="21.75" x14ac:dyDescent="0.45">
      <c r="A22" s="40" t="s">
        <v>86</v>
      </c>
      <c r="B22" s="42">
        <v>4</v>
      </c>
      <c r="C22" s="37"/>
      <c r="D22" s="41">
        <v>1133133</v>
      </c>
      <c r="E22" s="41"/>
      <c r="F22" s="41">
        <v>1143254</v>
      </c>
      <c r="G22" s="41"/>
      <c r="H22" s="41">
        <v>119407</v>
      </c>
      <c r="I22" s="41"/>
      <c r="J22" s="41">
        <v>127745</v>
      </c>
      <c r="K22" s="29"/>
      <c r="L22" s="29"/>
    </row>
    <row r="23" spans="1:12" ht="21.75" x14ac:dyDescent="0.45">
      <c r="A23" s="40" t="s">
        <v>87</v>
      </c>
      <c r="B23" s="42"/>
      <c r="C23" s="37"/>
      <c r="D23" s="41">
        <v>36326</v>
      </c>
      <c r="E23" s="41"/>
      <c r="F23" s="41">
        <v>33838</v>
      </c>
      <c r="G23" s="41"/>
      <c r="H23" s="41">
        <v>3223</v>
      </c>
      <c r="I23" s="41"/>
      <c r="J23" s="41">
        <v>3192</v>
      </c>
      <c r="K23" s="29"/>
      <c r="L23" s="29"/>
    </row>
    <row r="24" spans="1:12" ht="21.75" x14ac:dyDescent="0.45">
      <c r="A24" s="40" t="s">
        <v>8</v>
      </c>
      <c r="B24" s="42"/>
      <c r="C24" s="37"/>
      <c r="D24" s="41">
        <v>38133</v>
      </c>
      <c r="E24" s="41"/>
      <c r="F24" s="41">
        <v>34248</v>
      </c>
      <c r="G24" s="41"/>
      <c r="H24" s="41">
        <v>23911</v>
      </c>
      <c r="I24" s="41"/>
      <c r="J24" s="41">
        <v>20867</v>
      </c>
      <c r="K24" s="29"/>
      <c r="L24" s="29"/>
    </row>
    <row r="25" spans="1:12" ht="21.75" x14ac:dyDescent="0.45">
      <c r="A25" s="40" t="s">
        <v>88</v>
      </c>
      <c r="B25" s="42">
        <v>9</v>
      </c>
      <c r="C25" s="37"/>
      <c r="D25" s="41">
        <v>17502</v>
      </c>
      <c r="E25" s="41"/>
      <c r="F25" s="41">
        <v>17457</v>
      </c>
      <c r="G25" s="41"/>
      <c r="H25" s="41">
        <v>10622</v>
      </c>
      <c r="I25" s="41"/>
      <c r="J25" s="41">
        <v>10577</v>
      </c>
      <c r="K25" s="29"/>
      <c r="L25" s="29"/>
    </row>
    <row r="26" spans="1:12" ht="21.75" x14ac:dyDescent="0.45">
      <c r="A26" s="40" t="s">
        <v>9</v>
      </c>
      <c r="B26" s="42">
        <v>12</v>
      </c>
      <c r="C26" s="37"/>
      <c r="D26" s="41">
        <v>25681</v>
      </c>
      <c r="E26" s="41"/>
      <c r="F26" s="41">
        <v>25761</v>
      </c>
      <c r="G26" s="41"/>
      <c r="H26" s="41">
        <v>20749</v>
      </c>
      <c r="I26" s="41"/>
      <c r="J26" s="47">
        <v>20760</v>
      </c>
      <c r="K26" s="29"/>
      <c r="L26" s="29"/>
    </row>
    <row r="27" spans="1:12" ht="21.75" x14ac:dyDescent="0.45">
      <c r="A27" s="45" t="s">
        <v>10</v>
      </c>
      <c r="B27" s="42"/>
      <c r="C27" s="37"/>
      <c r="D27" s="58">
        <f>SUM(D19:D26)</f>
        <v>1491374</v>
      </c>
      <c r="E27" s="46"/>
      <c r="F27" s="58">
        <f>SUM(F19:F26)</f>
        <v>1495344</v>
      </c>
      <c r="G27" s="46"/>
      <c r="H27" s="58">
        <f>SUM(H19:H26)</f>
        <v>868845</v>
      </c>
      <c r="I27" s="46"/>
      <c r="J27" s="58">
        <f>SUM(J19:J26)</f>
        <v>874457</v>
      </c>
      <c r="K27" s="29"/>
      <c r="L27" s="29"/>
    </row>
    <row r="28" spans="1:12" ht="9.75" customHeight="1" x14ac:dyDescent="0.45">
      <c r="A28" s="45"/>
      <c r="B28" s="42"/>
      <c r="C28" s="37"/>
      <c r="D28" s="27"/>
      <c r="E28" s="27"/>
      <c r="F28" s="27"/>
      <c r="G28" s="27"/>
      <c r="H28" s="27"/>
      <c r="I28" s="27"/>
      <c r="J28" s="27"/>
      <c r="K28" s="29"/>
      <c r="L28" s="29"/>
    </row>
    <row r="29" spans="1:12" ht="22.5" thickBot="1" x14ac:dyDescent="0.5">
      <c r="A29" s="45" t="s">
        <v>11</v>
      </c>
      <c r="B29" s="42"/>
      <c r="C29" s="37"/>
      <c r="D29" s="59">
        <f>SUM(D27,D16)</f>
        <v>3449326</v>
      </c>
      <c r="E29" s="46"/>
      <c r="F29" s="59">
        <f>SUM(F27,F16)</f>
        <v>3455658</v>
      </c>
      <c r="G29" s="46"/>
      <c r="H29" s="59">
        <f>SUM(H27,H16)</f>
        <v>3482797</v>
      </c>
      <c r="I29" s="46"/>
      <c r="J29" s="59">
        <f>SUM(J27,J16)</f>
        <v>3421763</v>
      </c>
      <c r="K29" s="29"/>
      <c r="L29" s="29"/>
    </row>
    <row r="30" spans="1:12" ht="9.75" customHeight="1" thickTop="1" x14ac:dyDescent="0.45">
      <c r="K30" s="29"/>
      <c r="L30" s="29"/>
    </row>
    <row r="31" spans="1:12" s="31" customFormat="1" ht="21.6" customHeight="1" x14ac:dyDescent="0.5">
      <c r="A31" s="28" t="str">
        <f>A1</f>
        <v>บริษัท ที.แมน ฟาร์มาซูติคอล จำกัด (มหาชน) และบริษัทย่อย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</row>
    <row r="32" spans="1:12" s="31" customFormat="1" ht="21.6" customHeight="1" x14ac:dyDescent="0.5">
      <c r="A32" s="28" t="s">
        <v>122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</row>
    <row r="33" spans="1:12" ht="21.6" customHeight="1" x14ac:dyDescent="0.45">
      <c r="A33" s="38"/>
      <c r="B33" s="33"/>
      <c r="C33" s="33"/>
      <c r="D33" s="117" t="s">
        <v>77</v>
      </c>
      <c r="E33" s="117"/>
      <c r="F33" s="117"/>
      <c r="G33" s="34"/>
      <c r="H33" s="117" t="s">
        <v>78</v>
      </c>
      <c r="I33" s="117"/>
      <c r="J33" s="117"/>
      <c r="K33" s="29"/>
      <c r="L33" s="29"/>
    </row>
    <row r="34" spans="1:12" ht="21.6" customHeight="1" x14ac:dyDescent="0.45">
      <c r="A34" s="32"/>
      <c r="B34" s="33"/>
      <c r="C34" s="33"/>
      <c r="D34" s="33" t="s">
        <v>162</v>
      </c>
      <c r="E34" s="33"/>
      <c r="F34" s="33" t="s">
        <v>55</v>
      </c>
      <c r="G34" s="34"/>
      <c r="H34" s="33" t="s">
        <v>162</v>
      </c>
      <c r="I34" s="33"/>
      <c r="J34" s="33" t="s">
        <v>55</v>
      </c>
      <c r="K34" s="29"/>
      <c r="L34" s="29"/>
    </row>
    <row r="35" spans="1:12" ht="23.25" x14ac:dyDescent="0.5">
      <c r="A35" s="28" t="s">
        <v>47</v>
      </c>
      <c r="B35" s="37" t="s">
        <v>1</v>
      </c>
      <c r="C35" s="33"/>
      <c r="D35" s="33">
        <v>2568</v>
      </c>
      <c r="E35" s="33"/>
      <c r="F35" s="33">
        <v>2567</v>
      </c>
      <c r="G35" s="33"/>
      <c r="H35" s="33">
        <v>2568</v>
      </c>
      <c r="I35" s="33"/>
      <c r="J35" s="33">
        <v>2567</v>
      </c>
      <c r="K35" s="29"/>
      <c r="L35" s="29"/>
    </row>
    <row r="36" spans="1:12" ht="21.6" customHeight="1" x14ac:dyDescent="0.5">
      <c r="A36" s="28"/>
      <c r="B36" s="37"/>
      <c r="C36" s="33"/>
      <c r="D36" s="33" t="s">
        <v>57</v>
      </c>
      <c r="F36" s="33"/>
      <c r="G36" s="33"/>
      <c r="H36" s="33" t="s">
        <v>57</v>
      </c>
      <c r="I36" s="33"/>
      <c r="J36" s="33"/>
      <c r="K36" s="29"/>
      <c r="L36" s="29"/>
    </row>
    <row r="37" spans="1:12" ht="21.6" customHeight="1" x14ac:dyDescent="0.45">
      <c r="A37" s="49"/>
      <c r="C37" s="37"/>
      <c r="D37" s="116" t="s">
        <v>52</v>
      </c>
      <c r="E37" s="116"/>
      <c r="F37" s="116"/>
      <c r="G37" s="116"/>
      <c r="H37" s="116"/>
      <c r="I37" s="116"/>
      <c r="J37" s="116"/>
      <c r="K37" s="29"/>
      <c r="L37" s="29"/>
    </row>
    <row r="38" spans="1:12" ht="21.75" x14ac:dyDescent="0.45">
      <c r="A38" s="39" t="s">
        <v>12</v>
      </c>
      <c r="B38" s="33"/>
      <c r="C38" s="33"/>
      <c r="D38" s="50"/>
      <c r="E38" s="50"/>
      <c r="F38" s="50"/>
      <c r="G38" s="50"/>
      <c r="H38" s="50"/>
      <c r="I38" s="50"/>
      <c r="J38" s="50"/>
      <c r="K38" s="29"/>
      <c r="L38" s="29"/>
    </row>
    <row r="39" spans="1:12" ht="21.75" x14ac:dyDescent="0.45">
      <c r="A39" s="40" t="s">
        <v>60</v>
      </c>
      <c r="B39" s="37">
        <v>9</v>
      </c>
      <c r="C39" s="37"/>
      <c r="D39" s="41">
        <v>945000</v>
      </c>
      <c r="E39" s="41"/>
      <c r="F39" s="41">
        <v>1080000</v>
      </c>
      <c r="G39" s="41"/>
      <c r="H39" s="41">
        <v>875000</v>
      </c>
      <c r="I39" s="41"/>
      <c r="J39" s="41">
        <v>990000</v>
      </c>
      <c r="K39" s="29"/>
      <c r="L39" s="29"/>
    </row>
    <row r="40" spans="1:12" ht="21.75" x14ac:dyDescent="0.45">
      <c r="A40" s="40" t="s">
        <v>72</v>
      </c>
      <c r="B40" s="37" t="s">
        <v>179</v>
      </c>
      <c r="C40" s="37"/>
      <c r="D40" s="41">
        <v>333432</v>
      </c>
      <c r="E40" s="41"/>
      <c r="F40" s="41">
        <v>380624</v>
      </c>
      <c r="G40" s="41"/>
      <c r="H40" s="41">
        <v>455868</v>
      </c>
      <c r="I40" s="41"/>
      <c r="J40" s="41">
        <v>370319</v>
      </c>
      <c r="K40" s="29"/>
      <c r="L40" s="44"/>
    </row>
    <row r="41" spans="1:12" ht="21.75" x14ac:dyDescent="0.45">
      <c r="A41" s="40" t="s">
        <v>69</v>
      </c>
      <c r="B41" s="37"/>
      <c r="C41" s="37"/>
      <c r="D41" s="41">
        <v>83406</v>
      </c>
      <c r="E41" s="41"/>
      <c r="F41" s="41">
        <v>72007</v>
      </c>
      <c r="G41" s="41"/>
      <c r="H41" s="41">
        <v>83406</v>
      </c>
      <c r="I41" s="41"/>
      <c r="J41" s="41">
        <v>72007</v>
      </c>
      <c r="K41" s="29"/>
      <c r="L41" s="44"/>
    </row>
    <row r="42" spans="1:12" ht="21.75" x14ac:dyDescent="0.45">
      <c r="A42" s="40" t="s">
        <v>80</v>
      </c>
      <c r="B42" s="37">
        <v>3</v>
      </c>
      <c r="C42" s="37"/>
      <c r="D42" s="41">
        <v>5106</v>
      </c>
      <c r="E42" s="41"/>
      <c r="F42" s="41">
        <v>5665</v>
      </c>
      <c r="G42" s="41"/>
      <c r="H42" s="41">
        <v>4035</v>
      </c>
      <c r="I42" s="41"/>
      <c r="J42" s="41">
        <v>4616</v>
      </c>
      <c r="K42" s="29"/>
      <c r="L42" s="29"/>
    </row>
    <row r="43" spans="1:12" ht="21.75" x14ac:dyDescent="0.45">
      <c r="A43" s="40" t="s">
        <v>73</v>
      </c>
      <c r="B43" s="37"/>
      <c r="C43" s="37"/>
      <c r="D43" s="41">
        <v>42686</v>
      </c>
      <c r="E43" s="41"/>
      <c r="F43" s="41">
        <v>27534</v>
      </c>
      <c r="G43" s="41"/>
      <c r="H43" s="41">
        <v>16700</v>
      </c>
      <c r="I43" s="41"/>
      <c r="J43" s="41">
        <v>0</v>
      </c>
      <c r="K43" s="29"/>
      <c r="L43" s="29"/>
    </row>
    <row r="44" spans="1:12" ht="21.75" x14ac:dyDescent="0.45">
      <c r="A44" s="40" t="s">
        <v>13</v>
      </c>
      <c r="B44" s="37">
        <v>12</v>
      </c>
      <c r="C44" s="37"/>
      <c r="D44" s="41">
        <v>10430</v>
      </c>
      <c r="E44" s="41"/>
      <c r="F44" s="41">
        <v>10274</v>
      </c>
      <c r="G44" s="41"/>
      <c r="H44" s="41">
        <v>7957</v>
      </c>
      <c r="I44" s="41"/>
      <c r="J44" s="47">
        <v>8087</v>
      </c>
      <c r="K44" s="29"/>
      <c r="L44" s="29"/>
    </row>
    <row r="45" spans="1:12" ht="21.75" x14ac:dyDescent="0.45">
      <c r="A45" s="45" t="s">
        <v>14</v>
      </c>
      <c r="B45" s="37"/>
      <c r="C45" s="37"/>
      <c r="D45" s="58">
        <f>SUM(D39:D44)</f>
        <v>1420060</v>
      </c>
      <c r="E45" s="46"/>
      <c r="F45" s="58">
        <f>SUM(F39:F44)</f>
        <v>1576104</v>
      </c>
      <c r="G45" s="46"/>
      <c r="H45" s="58">
        <f>SUM(H39:H44)</f>
        <v>1442966</v>
      </c>
      <c r="I45" s="46"/>
      <c r="J45" s="58">
        <f>SUM(J39:J44)</f>
        <v>1445029</v>
      </c>
      <c r="K45" s="29"/>
      <c r="L45" s="29"/>
    </row>
    <row r="46" spans="1:12" ht="9.75" customHeight="1" x14ac:dyDescent="0.45">
      <c r="A46" s="40"/>
      <c r="B46" s="37"/>
      <c r="C46" s="37"/>
      <c r="D46" s="41"/>
      <c r="E46" s="41"/>
      <c r="F46" s="41"/>
      <c r="G46" s="41"/>
      <c r="H46" s="41"/>
      <c r="I46" s="41"/>
      <c r="J46" s="41"/>
      <c r="K46" s="29"/>
      <c r="L46" s="29"/>
    </row>
    <row r="47" spans="1:12" ht="21.75" x14ac:dyDescent="0.45">
      <c r="A47" s="39" t="s">
        <v>15</v>
      </c>
      <c r="B47" s="37"/>
      <c r="C47" s="37"/>
      <c r="D47" s="41"/>
      <c r="E47" s="41"/>
      <c r="F47" s="41"/>
      <c r="G47" s="41"/>
      <c r="H47" s="41"/>
      <c r="I47" s="41"/>
      <c r="J47" s="41"/>
      <c r="K47" s="29"/>
      <c r="L47" s="29"/>
    </row>
    <row r="48" spans="1:12" ht="21.75" x14ac:dyDescent="0.45">
      <c r="A48" s="40" t="s">
        <v>82</v>
      </c>
      <c r="B48" s="37">
        <v>3</v>
      </c>
      <c r="C48" s="37"/>
      <c r="D48" s="41">
        <v>63226</v>
      </c>
      <c r="E48" s="41"/>
      <c r="F48" s="41">
        <v>64945</v>
      </c>
      <c r="G48" s="41"/>
      <c r="H48" s="41">
        <v>5682</v>
      </c>
      <c r="I48" s="41"/>
      <c r="J48" s="51">
        <v>6860</v>
      </c>
      <c r="K48" s="29"/>
      <c r="L48" s="44"/>
    </row>
    <row r="49" spans="1:17" ht="21.75" x14ac:dyDescent="0.45">
      <c r="A49" s="40" t="s">
        <v>67</v>
      </c>
      <c r="B49" s="37"/>
      <c r="C49" s="37"/>
      <c r="D49" s="41">
        <v>46459</v>
      </c>
      <c r="E49" s="41"/>
      <c r="F49" s="41">
        <v>44089</v>
      </c>
      <c r="G49" s="41"/>
      <c r="H49" s="41">
        <v>24033</v>
      </c>
      <c r="I49" s="41"/>
      <c r="J49" s="41">
        <v>22721</v>
      </c>
      <c r="K49" s="29"/>
      <c r="L49" s="29"/>
    </row>
    <row r="50" spans="1:17" ht="21.75" x14ac:dyDescent="0.45">
      <c r="A50" s="40" t="s">
        <v>89</v>
      </c>
      <c r="B50" s="37"/>
      <c r="C50" s="37"/>
      <c r="D50" s="41">
        <v>961</v>
      </c>
      <c r="E50" s="41"/>
      <c r="F50" s="41">
        <v>585</v>
      </c>
      <c r="G50" s="41"/>
      <c r="H50" s="41">
        <v>678</v>
      </c>
      <c r="I50" s="41"/>
      <c r="J50" s="47">
        <v>300</v>
      </c>
      <c r="K50" s="29"/>
      <c r="L50" s="29"/>
    </row>
    <row r="51" spans="1:17" ht="21.75" x14ac:dyDescent="0.45">
      <c r="A51" s="45" t="s">
        <v>16</v>
      </c>
      <c r="B51" s="37"/>
      <c r="C51" s="37"/>
      <c r="D51" s="58">
        <f>SUM(D48:D50)</f>
        <v>110646</v>
      </c>
      <c r="E51" s="46"/>
      <c r="F51" s="58">
        <f>SUM(F48:F50)</f>
        <v>109619</v>
      </c>
      <c r="G51" s="46"/>
      <c r="H51" s="58">
        <f>SUM(H48:H50)</f>
        <v>30393</v>
      </c>
      <c r="I51" s="46"/>
      <c r="J51" s="58">
        <f>SUM(J48:J50)</f>
        <v>29881</v>
      </c>
      <c r="K51" s="29"/>
      <c r="L51" s="29"/>
    </row>
    <row r="52" spans="1:17" ht="9.75" customHeight="1" x14ac:dyDescent="0.45">
      <c r="A52" s="45"/>
      <c r="B52" s="37"/>
      <c r="C52" s="37"/>
      <c r="D52" s="27"/>
      <c r="E52" s="27"/>
      <c r="F52" s="27"/>
      <c r="G52" s="27"/>
      <c r="H52" s="27"/>
      <c r="I52" s="27"/>
      <c r="J52" s="27"/>
      <c r="K52" s="29"/>
      <c r="L52" s="29"/>
    </row>
    <row r="53" spans="1:17" ht="21.75" x14ac:dyDescent="0.45">
      <c r="A53" s="45" t="s">
        <v>17</v>
      </c>
      <c r="B53" s="37"/>
      <c r="C53" s="37"/>
      <c r="D53" s="60">
        <f>SUM(D51,D45)</f>
        <v>1530706</v>
      </c>
      <c r="E53" s="27"/>
      <c r="F53" s="60">
        <f>SUM(F51,F45)</f>
        <v>1685723</v>
      </c>
      <c r="G53" s="27"/>
      <c r="H53" s="60">
        <f>SUM(H51,H45)</f>
        <v>1473359</v>
      </c>
      <c r="I53" s="27"/>
      <c r="J53" s="60">
        <f>SUM(J51,J45)</f>
        <v>1474910</v>
      </c>
      <c r="K53" s="29"/>
      <c r="L53" s="29"/>
    </row>
    <row r="54" spans="1:17" ht="9.75" customHeight="1" x14ac:dyDescent="0.45">
      <c r="A54" s="52"/>
      <c r="B54" s="37"/>
      <c r="C54" s="37"/>
      <c r="D54" s="53"/>
      <c r="E54" s="53"/>
      <c r="F54" s="53"/>
      <c r="G54" s="53"/>
      <c r="H54" s="53"/>
      <c r="I54" s="53"/>
      <c r="J54" s="53"/>
      <c r="K54" s="29"/>
      <c r="L54" s="29"/>
    </row>
    <row r="55" spans="1:17" s="31" customFormat="1" ht="21.75" x14ac:dyDescent="0.45">
      <c r="A55" s="39" t="s">
        <v>39</v>
      </c>
      <c r="B55" s="37"/>
      <c r="C55" s="37"/>
      <c r="D55" s="50"/>
      <c r="E55" s="50"/>
      <c r="F55" s="50"/>
      <c r="G55" s="50"/>
      <c r="H55" s="50"/>
      <c r="I55" s="50"/>
      <c r="J55" s="50"/>
      <c r="K55" s="29"/>
      <c r="L55" s="29"/>
    </row>
    <row r="56" spans="1:17" s="31" customFormat="1" ht="21.75" x14ac:dyDescent="0.45">
      <c r="A56" s="40" t="s">
        <v>18</v>
      </c>
      <c r="B56" s="37">
        <v>5</v>
      </c>
      <c r="C56" s="37"/>
      <c r="D56" s="41"/>
      <c r="E56" s="41"/>
      <c r="F56" s="41"/>
      <c r="G56" s="41"/>
      <c r="H56" s="41"/>
      <c r="I56" s="41"/>
      <c r="J56" s="41"/>
      <c r="K56" s="29"/>
      <c r="L56" s="29"/>
      <c r="Q56" s="54"/>
    </row>
    <row r="57" spans="1:17" s="31" customFormat="1" ht="21.75" x14ac:dyDescent="0.45">
      <c r="A57" s="40" t="s">
        <v>43</v>
      </c>
      <c r="B57" s="37"/>
      <c r="C57" s="37"/>
      <c r="D57" s="55">
        <v>300003</v>
      </c>
      <c r="E57" s="41"/>
      <c r="F57" s="55">
        <v>300003</v>
      </c>
      <c r="G57" s="41"/>
      <c r="H57" s="55">
        <v>300003</v>
      </c>
      <c r="I57" s="41"/>
      <c r="J57" s="55">
        <v>300003</v>
      </c>
      <c r="K57" s="29"/>
      <c r="L57" s="29"/>
    </row>
    <row r="58" spans="1:17" s="31" customFormat="1" ht="22.5" thickTop="1" x14ac:dyDescent="0.45">
      <c r="A58" s="40" t="s">
        <v>44</v>
      </c>
      <c r="B58" s="37"/>
      <c r="C58" s="37"/>
      <c r="D58" s="41">
        <v>300003</v>
      </c>
      <c r="E58" s="41"/>
      <c r="F58" s="41">
        <v>300003</v>
      </c>
      <c r="G58" s="41"/>
      <c r="H58" s="41">
        <v>300003</v>
      </c>
      <c r="I58" s="41"/>
      <c r="J58" s="41">
        <v>300003</v>
      </c>
      <c r="K58" s="29"/>
      <c r="L58" s="29"/>
    </row>
    <row r="59" spans="1:17" s="31" customFormat="1" ht="21.75" x14ac:dyDescent="0.45">
      <c r="A59" s="56" t="s">
        <v>90</v>
      </c>
      <c r="B59" s="37"/>
      <c r="C59" s="37"/>
      <c r="D59" s="41">
        <v>1393892</v>
      </c>
      <c r="E59" s="41"/>
      <c r="F59" s="41">
        <v>1393892</v>
      </c>
      <c r="G59" s="41"/>
      <c r="H59" s="41">
        <v>1393892</v>
      </c>
      <c r="I59" s="41"/>
      <c r="J59" s="41">
        <v>1393892</v>
      </c>
      <c r="K59" s="29"/>
      <c r="L59" s="29"/>
    </row>
    <row r="60" spans="1:17" s="31" customFormat="1" ht="21.75" x14ac:dyDescent="0.45">
      <c r="A60" s="56" t="s">
        <v>91</v>
      </c>
      <c r="B60" s="37"/>
      <c r="C60" s="37"/>
      <c r="D60" s="41">
        <v>-251778</v>
      </c>
      <c r="E60" s="41"/>
      <c r="F60" s="41">
        <v>-251778</v>
      </c>
      <c r="G60" s="41"/>
      <c r="H60" s="41">
        <v>0</v>
      </c>
      <c r="I60" s="41"/>
      <c r="J60" s="41">
        <v>0</v>
      </c>
      <c r="K60" s="29"/>
      <c r="L60" s="29"/>
    </row>
    <row r="61" spans="1:17" s="31" customFormat="1" ht="21.75" x14ac:dyDescent="0.45">
      <c r="A61" s="40" t="s">
        <v>81</v>
      </c>
      <c r="B61" s="37"/>
      <c r="C61" s="37"/>
      <c r="D61" s="41"/>
      <c r="E61" s="41"/>
      <c r="F61" s="41"/>
      <c r="G61" s="41"/>
      <c r="H61" s="41"/>
      <c r="I61" s="41"/>
      <c r="J61" s="41"/>
      <c r="K61" s="29"/>
      <c r="L61" s="29"/>
    </row>
    <row r="62" spans="1:17" s="31" customFormat="1" ht="21.75" x14ac:dyDescent="0.45">
      <c r="A62" s="40" t="s">
        <v>171</v>
      </c>
      <c r="B62" s="37"/>
      <c r="C62" s="37"/>
      <c r="D62" s="41"/>
      <c r="E62" s="41"/>
      <c r="F62" s="41"/>
      <c r="G62" s="41"/>
      <c r="H62" s="41"/>
      <c r="I62" s="41"/>
      <c r="J62" s="41"/>
      <c r="K62" s="29"/>
      <c r="L62" s="29"/>
    </row>
    <row r="63" spans="1:17" s="31" customFormat="1" ht="21.75" x14ac:dyDescent="0.45">
      <c r="A63" s="40" t="s">
        <v>176</v>
      </c>
      <c r="B63" s="37"/>
      <c r="C63" s="37"/>
      <c r="D63" s="41">
        <v>30000</v>
      </c>
      <c r="E63" s="41"/>
      <c r="F63" s="41">
        <v>30000</v>
      </c>
      <c r="G63" s="41"/>
      <c r="H63" s="41">
        <v>30000</v>
      </c>
      <c r="I63" s="41"/>
      <c r="J63" s="41">
        <v>30000</v>
      </c>
      <c r="K63" s="29"/>
    </row>
    <row r="64" spans="1:17" s="31" customFormat="1" ht="21.75" x14ac:dyDescent="0.45">
      <c r="A64" s="40" t="s">
        <v>172</v>
      </c>
      <c r="B64" s="37"/>
      <c r="C64" s="37"/>
      <c r="D64" s="47">
        <v>446503</v>
      </c>
      <c r="E64" s="41"/>
      <c r="F64" s="47">
        <v>297818</v>
      </c>
      <c r="G64" s="41"/>
      <c r="H64" s="47">
        <v>285543</v>
      </c>
      <c r="I64" s="41"/>
      <c r="J64" s="47">
        <v>222958</v>
      </c>
      <c r="K64" s="29"/>
      <c r="L64" s="29"/>
    </row>
    <row r="65" spans="1:12" s="31" customFormat="1" ht="21.75" x14ac:dyDescent="0.45">
      <c r="A65" s="45" t="s">
        <v>53</v>
      </c>
      <c r="B65" s="37"/>
      <c r="C65" s="37"/>
      <c r="D65" s="61">
        <f>SUM(D58:D64)</f>
        <v>1918620</v>
      </c>
      <c r="E65" s="46"/>
      <c r="F65" s="61">
        <f>SUM(F58:F64)</f>
        <v>1769935</v>
      </c>
      <c r="G65" s="46"/>
      <c r="H65" s="61">
        <f>SUM(H58:H64)</f>
        <v>2009438</v>
      </c>
      <c r="I65" s="46"/>
      <c r="J65" s="61">
        <f>SUM(J58:J64)</f>
        <v>1946853</v>
      </c>
      <c r="K65" s="29"/>
      <c r="L65" s="29"/>
    </row>
    <row r="66" spans="1:12" s="31" customFormat="1" ht="21.75" x14ac:dyDescent="0.45">
      <c r="A66" s="40" t="s">
        <v>35</v>
      </c>
      <c r="B66" s="37"/>
      <c r="C66" s="37"/>
      <c r="D66" s="41">
        <v>0</v>
      </c>
      <c r="E66" s="41"/>
      <c r="F66" s="41">
        <v>0</v>
      </c>
      <c r="G66" s="41"/>
      <c r="H66" s="41">
        <v>0</v>
      </c>
      <c r="I66" s="41"/>
      <c r="J66" s="41">
        <v>0</v>
      </c>
      <c r="K66" s="29"/>
      <c r="L66" s="29"/>
    </row>
    <row r="67" spans="1:12" s="31" customFormat="1" ht="21.75" x14ac:dyDescent="0.45">
      <c r="A67" s="45" t="s">
        <v>48</v>
      </c>
      <c r="B67" s="37"/>
      <c r="C67" s="37"/>
      <c r="D67" s="58">
        <f>SUM(D65:D66)</f>
        <v>1918620</v>
      </c>
      <c r="E67" s="46"/>
      <c r="F67" s="58">
        <f>SUM(F65:F66)</f>
        <v>1769935</v>
      </c>
      <c r="G67" s="46"/>
      <c r="H67" s="58">
        <f>SUM(H65:H66)</f>
        <v>2009438</v>
      </c>
      <c r="I67" s="46"/>
      <c r="J67" s="58">
        <f>SUM(J65:J66)</f>
        <v>1946853</v>
      </c>
      <c r="K67" s="29"/>
      <c r="L67" s="29"/>
    </row>
    <row r="68" spans="1:12" s="31" customFormat="1" ht="9.75" customHeight="1" x14ac:dyDescent="0.45">
      <c r="A68" s="45"/>
      <c r="B68" s="37"/>
      <c r="C68" s="37"/>
      <c r="D68" s="27"/>
      <c r="E68" s="46"/>
      <c r="F68" s="27"/>
      <c r="G68" s="46"/>
      <c r="H68" s="27"/>
      <c r="I68" s="46"/>
      <c r="J68" s="27"/>
      <c r="K68" s="29"/>
      <c r="L68" s="29"/>
    </row>
    <row r="69" spans="1:12" s="31" customFormat="1" ht="22.5" thickBot="1" x14ac:dyDescent="0.5">
      <c r="A69" s="45" t="s">
        <v>49</v>
      </c>
      <c r="B69" s="37"/>
      <c r="C69" s="37"/>
      <c r="D69" s="59">
        <f>SUM(D67,D53)</f>
        <v>3449326</v>
      </c>
      <c r="E69" s="46"/>
      <c r="F69" s="59">
        <f>SUM(F67,F53)</f>
        <v>3455658</v>
      </c>
      <c r="G69" s="46"/>
      <c r="H69" s="59">
        <f>SUM(H67,H53)</f>
        <v>3482797</v>
      </c>
      <c r="I69" s="46"/>
      <c r="J69" s="59">
        <f>SUM(J67,J53)</f>
        <v>3421763</v>
      </c>
      <c r="K69" s="29"/>
      <c r="L69" s="29"/>
    </row>
    <row r="70" spans="1:12" s="31" customFormat="1" ht="21.6" customHeight="1" thickTop="1" x14ac:dyDescent="0.45">
      <c r="A70" s="48"/>
      <c r="B70" s="29"/>
      <c r="C70" s="29"/>
      <c r="D70" s="57"/>
      <c r="E70" s="57"/>
      <c r="F70" s="57"/>
      <c r="G70" s="57"/>
      <c r="H70" s="57"/>
      <c r="I70" s="57"/>
      <c r="J70" s="57"/>
      <c r="K70" s="29"/>
      <c r="L70" s="29"/>
    </row>
    <row r="71" spans="1:12" s="31" customFormat="1" ht="21.6" customHeight="1" x14ac:dyDescent="0.45">
      <c r="A71" s="48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</row>
    <row r="72" spans="1:12" s="31" customFormat="1" ht="21.6" customHeight="1" x14ac:dyDescent="0.45">
      <c r="A72" s="48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</row>
    <row r="73" spans="1:12" s="31" customFormat="1" ht="21.6" customHeight="1" x14ac:dyDescent="0.45">
      <c r="A73" s="48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</row>
    <row r="74" spans="1:12" s="31" customFormat="1" ht="21.6" customHeight="1" x14ac:dyDescent="0.45">
      <c r="A74" s="48"/>
      <c r="B74" s="29"/>
      <c r="C74" s="29"/>
      <c r="D74" s="29"/>
      <c r="E74" s="29"/>
      <c r="F74" s="29"/>
      <c r="G74" s="29"/>
      <c r="H74" s="29"/>
      <c r="I74" s="29"/>
      <c r="J74" s="29"/>
      <c r="K74" s="30"/>
      <c r="L74" s="30"/>
    </row>
    <row r="75" spans="1:12" s="31" customFormat="1" ht="21.6" customHeight="1" x14ac:dyDescent="0.45">
      <c r="A75" s="48"/>
      <c r="B75" s="29"/>
      <c r="C75" s="29"/>
      <c r="D75" s="29"/>
      <c r="E75" s="29"/>
      <c r="F75" s="29"/>
      <c r="G75" s="29"/>
      <c r="H75" s="29"/>
      <c r="I75" s="29"/>
      <c r="J75" s="29"/>
      <c r="K75" s="30"/>
      <c r="L75" s="30"/>
    </row>
    <row r="117" spans="1:12" s="31" customFormat="1" ht="21.6" customHeight="1" x14ac:dyDescent="0.45">
      <c r="A117" s="48"/>
      <c r="B117" s="29"/>
      <c r="C117" s="29"/>
      <c r="D117" s="29"/>
      <c r="E117" s="29"/>
      <c r="F117" s="29"/>
      <c r="G117" s="29"/>
      <c r="H117" s="29"/>
      <c r="I117" s="29"/>
      <c r="J117" s="29"/>
      <c r="K117" s="30"/>
      <c r="L117" s="30"/>
    </row>
    <row r="118" spans="1:12" s="31" customFormat="1" ht="21.6" customHeight="1" x14ac:dyDescent="0.45">
      <c r="A118" s="48"/>
      <c r="B118" s="29"/>
      <c r="C118" s="29"/>
      <c r="D118" s="29"/>
      <c r="E118" s="29"/>
      <c r="F118" s="29"/>
      <c r="G118" s="29"/>
      <c r="H118" s="29"/>
      <c r="I118" s="29"/>
      <c r="J118" s="29"/>
      <c r="K118" s="30"/>
      <c r="L118" s="30"/>
    </row>
    <row r="119" spans="1:12" s="31" customFormat="1" ht="21.6" customHeight="1" x14ac:dyDescent="0.45">
      <c r="A119" s="48"/>
      <c r="B119" s="29"/>
      <c r="C119" s="29"/>
      <c r="D119" s="29"/>
      <c r="E119" s="29"/>
      <c r="F119" s="29"/>
      <c r="G119" s="29"/>
      <c r="H119" s="29"/>
      <c r="I119" s="29"/>
      <c r="J119" s="29"/>
      <c r="K119" s="30"/>
      <c r="L119" s="30"/>
    </row>
    <row r="120" spans="1:12" s="31" customFormat="1" ht="21.6" customHeight="1" x14ac:dyDescent="0.45">
      <c r="A120" s="48"/>
      <c r="B120" s="29"/>
      <c r="C120" s="29"/>
      <c r="D120" s="29"/>
      <c r="E120" s="29"/>
      <c r="F120" s="29"/>
      <c r="G120" s="29"/>
      <c r="H120" s="29"/>
      <c r="I120" s="29"/>
      <c r="J120" s="29"/>
      <c r="K120" s="30"/>
      <c r="L120" s="30"/>
    </row>
    <row r="131" spans="1:12" s="31" customFormat="1" ht="21.6" customHeight="1" x14ac:dyDescent="0.45">
      <c r="A131" s="48"/>
      <c r="B131" s="29"/>
      <c r="C131" s="29"/>
      <c r="D131" s="29"/>
      <c r="E131" s="29"/>
      <c r="F131" s="29"/>
      <c r="G131" s="29"/>
      <c r="H131" s="29"/>
      <c r="I131" s="29"/>
      <c r="J131" s="29"/>
      <c r="K131" s="30"/>
      <c r="L131" s="30"/>
    </row>
    <row r="132" spans="1:12" s="31" customFormat="1" ht="21.6" customHeight="1" x14ac:dyDescent="0.45">
      <c r="A132" s="48"/>
      <c r="B132" s="29"/>
      <c r="C132" s="29"/>
      <c r="D132" s="29"/>
      <c r="E132" s="29"/>
      <c r="F132" s="29"/>
      <c r="G132" s="29"/>
      <c r="H132" s="29"/>
      <c r="I132" s="29"/>
      <c r="J132" s="29"/>
      <c r="K132" s="30"/>
      <c r="L132" s="30"/>
    </row>
    <row r="133" spans="1:12" s="31" customFormat="1" ht="21.6" customHeight="1" x14ac:dyDescent="0.45">
      <c r="A133" s="48"/>
      <c r="B133" s="29"/>
      <c r="C133" s="29"/>
      <c r="D133" s="29"/>
      <c r="E133" s="29"/>
      <c r="F133" s="29"/>
      <c r="G133" s="29"/>
      <c r="H133" s="29"/>
      <c r="I133" s="29"/>
      <c r="J133" s="29"/>
      <c r="K133" s="30"/>
      <c r="L133" s="30"/>
    </row>
    <row r="134" spans="1:12" s="31" customFormat="1" ht="21.6" customHeight="1" x14ac:dyDescent="0.45">
      <c r="A134" s="48"/>
      <c r="B134" s="29"/>
      <c r="C134" s="29"/>
      <c r="D134" s="29"/>
      <c r="E134" s="29"/>
      <c r="F134" s="29"/>
      <c r="G134" s="29"/>
      <c r="H134" s="29"/>
      <c r="I134" s="29"/>
      <c r="J134" s="29"/>
      <c r="K134" s="30"/>
      <c r="L134" s="30"/>
    </row>
    <row r="135" spans="1:12" s="31" customFormat="1" ht="21.6" customHeight="1" x14ac:dyDescent="0.45">
      <c r="A135" s="48"/>
      <c r="B135" s="29"/>
      <c r="C135" s="29"/>
      <c r="D135" s="29"/>
      <c r="E135" s="29"/>
      <c r="F135" s="29"/>
      <c r="G135" s="29"/>
      <c r="H135" s="29"/>
      <c r="I135" s="29"/>
      <c r="J135" s="29"/>
      <c r="K135" s="30"/>
      <c r="L135" s="30"/>
    </row>
    <row r="136" spans="1:12" s="31" customFormat="1" ht="21.6" customHeight="1" x14ac:dyDescent="0.45">
      <c r="A136" s="48"/>
      <c r="B136" s="29"/>
      <c r="C136" s="29"/>
      <c r="D136" s="29"/>
      <c r="E136" s="29"/>
      <c r="F136" s="29"/>
      <c r="G136" s="29"/>
      <c r="H136" s="29"/>
      <c r="I136" s="29"/>
      <c r="J136" s="29"/>
      <c r="K136" s="30"/>
      <c r="L136" s="30"/>
    </row>
    <row r="137" spans="1:12" s="31" customFormat="1" ht="21.6" customHeight="1" x14ac:dyDescent="0.45">
      <c r="A137" s="48"/>
      <c r="B137" s="29"/>
      <c r="C137" s="29"/>
      <c r="D137" s="29"/>
      <c r="E137" s="29"/>
      <c r="F137" s="29"/>
      <c r="G137" s="29"/>
      <c r="H137" s="29"/>
      <c r="I137" s="29"/>
      <c r="J137" s="29"/>
      <c r="K137" s="30"/>
      <c r="L137" s="30"/>
    </row>
    <row r="138" spans="1:12" s="31" customFormat="1" ht="21.6" customHeight="1" x14ac:dyDescent="0.45">
      <c r="A138" s="48"/>
      <c r="B138" s="29"/>
      <c r="C138" s="29"/>
      <c r="D138" s="29"/>
      <c r="E138" s="29"/>
      <c r="F138" s="29"/>
      <c r="G138" s="29"/>
      <c r="H138" s="29"/>
      <c r="I138" s="29"/>
      <c r="J138" s="29"/>
      <c r="K138" s="30"/>
      <c r="L138" s="30"/>
    </row>
    <row r="142" spans="1:12" s="31" customFormat="1" ht="21.6" customHeight="1" x14ac:dyDescent="0.45">
      <c r="A142" s="48"/>
      <c r="B142" s="29"/>
      <c r="C142" s="29"/>
      <c r="D142" s="29"/>
      <c r="E142" s="29"/>
      <c r="F142" s="29"/>
      <c r="G142" s="29"/>
      <c r="H142" s="29"/>
      <c r="I142" s="29"/>
      <c r="J142" s="29"/>
      <c r="K142" s="30"/>
      <c r="L142" s="30"/>
    </row>
    <row r="143" spans="1:12" s="31" customFormat="1" ht="21.6" customHeight="1" x14ac:dyDescent="0.45">
      <c r="A143" s="48"/>
      <c r="B143" s="29"/>
      <c r="C143" s="29"/>
      <c r="D143" s="29"/>
      <c r="E143" s="29"/>
      <c r="F143" s="29"/>
      <c r="G143" s="29"/>
      <c r="H143" s="29"/>
      <c r="I143" s="29"/>
      <c r="J143" s="29"/>
      <c r="K143" s="30"/>
      <c r="L143" s="30"/>
    </row>
  </sheetData>
  <sheetProtection sheet="1" formatCells="0" formatColumns="0" formatRows="0" insertColumns="0" insertRows="0" insertHyperlinks="0" deleteColumns="0" deleteRows="0" sort="0" autoFilter="0" pivotTables="0"/>
  <customSheetViews>
    <customSheetView guid="{A3B3E038-AAE0-4F24-B01A-BCF5B017EAC3}" showPageBreaks="1" printArea="1" view="pageBreakPreview" showRuler="0">
      <selection activeCell="C55" sqref="C55"/>
      <rowBreaks count="2" manualBreakCount="2">
        <brk id="40" max="16383" man="1"/>
        <brk id="77" max="16383" man="1"/>
      </rowBreaks>
      <pageMargins left="1" right="0.34" top="0.48" bottom="0.19" header="0.5" footer="0.31"/>
      <pageSetup paperSize="9" scale="78" firstPageNumber="2" orientation="portrait" useFirstPageNumber="1" r:id="rId1"/>
      <headerFooter alignWithMargins="0">
        <oddFooter>&amp;L        
        หมายเหตุประกอบงบการเงินเป็นส่วนหนึ่งของงบการเงินนี้
&amp;C&amp;"Angsana New,Italic"&amp;14
Thai GAAP Annual PLC FS Template - Thai Version October 2010&amp;R
&amp;P</oddFooter>
      </headerFooter>
    </customSheetView>
  </customSheetViews>
  <mergeCells count="6">
    <mergeCell ref="D37:J37"/>
    <mergeCell ref="D3:F3"/>
    <mergeCell ref="H3:J3"/>
    <mergeCell ref="D7:J7"/>
    <mergeCell ref="D33:F33"/>
    <mergeCell ref="H33:J33"/>
  </mergeCells>
  <phoneticPr fontId="0" type="noConversion"/>
  <pageMargins left="0.7" right="0.7" top="0.48" bottom="0.19" header="0.5" footer="0.4"/>
  <pageSetup paperSize="9" scale="86" firstPageNumber="3" fitToHeight="0" orientation="portrait" useFirstPageNumber="1" r:id="rId2"/>
  <headerFooter scaleWithDoc="0"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K46"/>
  <sheetViews>
    <sheetView tabSelected="1" view="pageBreakPreview" zoomScaleNormal="96" zoomScaleSheetLayoutView="100" workbookViewId="0">
      <selection activeCell="D68" sqref="D68"/>
    </sheetView>
  </sheetViews>
  <sheetFormatPr defaultColWidth="9.140625" defaultRowHeight="23.25" customHeight="1" x14ac:dyDescent="0.45"/>
  <cols>
    <col min="1" max="1" width="52.7109375" style="32" customWidth="1"/>
    <col min="2" max="2" width="9.140625" style="29"/>
    <col min="3" max="3" width="1.42578125" style="29" customWidth="1"/>
    <col min="4" max="4" width="13.7109375" style="29" customWidth="1"/>
    <col min="5" max="5" width="1.42578125" style="29" customWidth="1"/>
    <col min="6" max="6" width="13.7109375" style="29" customWidth="1"/>
    <col min="7" max="7" width="1.42578125" style="29" customWidth="1"/>
    <col min="8" max="8" width="13.42578125" style="29" customWidth="1"/>
    <col min="9" max="9" width="1.42578125" style="29" customWidth="1"/>
    <col min="10" max="10" width="13.42578125" style="29" customWidth="1"/>
    <col min="11" max="11" width="9.140625" style="31" customWidth="1"/>
    <col min="12" max="16384" width="9.140625" style="31"/>
  </cols>
  <sheetData>
    <row r="1" spans="1:10" ht="23.25" customHeight="1" x14ac:dyDescent="0.5">
      <c r="A1" s="28" t="str">
        <f>'BS 3-4'!A1</f>
        <v>บริษัท ที.แมน ฟาร์มาซูติคอล จำกัด (มหาชน) และบริษัทย่อย</v>
      </c>
      <c r="B1" s="33"/>
      <c r="C1" s="33"/>
      <c r="D1" s="34"/>
      <c r="E1" s="34"/>
      <c r="F1" s="34"/>
      <c r="G1" s="34"/>
      <c r="H1" s="34"/>
      <c r="I1" s="34"/>
      <c r="J1" s="62"/>
    </row>
    <row r="2" spans="1:10" ht="23.25" customHeight="1" x14ac:dyDescent="0.5">
      <c r="A2" s="28" t="s">
        <v>79</v>
      </c>
      <c r="B2" s="33"/>
      <c r="C2" s="33"/>
      <c r="D2" s="34"/>
      <c r="E2" s="34"/>
      <c r="F2" s="34"/>
      <c r="G2" s="34"/>
      <c r="H2" s="34"/>
      <c r="I2" s="34"/>
      <c r="J2" s="62"/>
    </row>
    <row r="3" spans="1:10" ht="23.25" customHeight="1" x14ac:dyDescent="0.45">
      <c r="B3" s="33"/>
      <c r="C3" s="33"/>
      <c r="D3" s="117" t="s">
        <v>77</v>
      </c>
      <c r="E3" s="117"/>
      <c r="F3" s="117"/>
      <c r="G3" s="34"/>
      <c r="H3" s="117" t="s">
        <v>78</v>
      </c>
      <c r="I3" s="117"/>
      <c r="J3" s="117"/>
    </row>
    <row r="4" spans="1:10" ht="21.75" customHeight="1" x14ac:dyDescent="0.45">
      <c r="B4" s="33"/>
      <c r="C4" s="33"/>
      <c r="D4" s="118" t="s">
        <v>59</v>
      </c>
      <c r="E4" s="119"/>
      <c r="F4" s="119"/>
      <c r="G4" s="34"/>
      <c r="H4" s="118" t="str">
        <f>D4</f>
        <v>สำหรับงวดสามเดือนสิ้นสุดวันที่</v>
      </c>
      <c r="I4" s="119"/>
      <c r="J4" s="119"/>
    </row>
    <row r="5" spans="1:10" ht="21.75" x14ac:dyDescent="0.45">
      <c r="B5" s="33"/>
      <c r="C5" s="33"/>
      <c r="D5" s="118" t="str">
        <f>'BS 3-4'!D4</f>
        <v>30 มิถุนายน</v>
      </c>
      <c r="E5" s="118"/>
      <c r="F5" s="118"/>
      <c r="G5" s="34"/>
      <c r="H5" s="118" t="str">
        <f>'BS 3-4'!H4</f>
        <v>30 มิถุนายน</v>
      </c>
      <c r="I5" s="118"/>
      <c r="J5" s="118"/>
    </row>
    <row r="6" spans="1:10" ht="23.25" customHeight="1" x14ac:dyDescent="0.45">
      <c r="A6" s="40"/>
      <c r="B6" s="37"/>
      <c r="C6" s="37"/>
      <c r="D6" s="33">
        <v>2568</v>
      </c>
      <c r="E6" s="33"/>
      <c r="F6" s="33">
        <v>2567</v>
      </c>
      <c r="G6" s="33"/>
      <c r="H6" s="33">
        <v>2568</v>
      </c>
      <c r="I6" s="33"/>
      <c r="J6" s="33">
        <v>2567</v>
      </c>
    </row>
    <row r="7" spans="1:10" ht="23.25" customHeight="1" x14ac:dyDescent="0.45">
      <c r="A7" s="39"/>
      <c r="B7" s="37"/>
      <c r="C7" s="37"/>
      <c r="D7" s="116" t="s">
        <v>52</v>
      </c>
      <c r="E7" s="116"/>
      <c r="F7" s="116"/>
      <c r="G7" s="116"/>
      <c r="H7" s="116"/>
      <c r="I7" s="116"/>
      <c r="J7" s="116"/>
    </row>
    <row r="8" spans="1:10" ht="21.75" x14ac:dyDescent="0.45">
      <c r="A8" s="39" t="s">
        <v>74</v>
      </c>
      <c r="B8" s="37"/>
      <c r="C8" s="37"/>
      <c r="D8" s="37"/>
      <c r="E8" s="37"/>
      <c r="F8" s="37"/>
      <c r="G8" s="37"/>
      <c r="H8" s="37"/>
      <c r="I8" s="37"/>
      <c r="J8" s="37"/>
    </row>
    <row r="9" spans="1:10" ht="21.75" x14ac:dyDescent="0.45">
      <c r="A9" s="40" t="s">
        <v>30</v>
      </c>
      <c r="B9" s="37"/>
      <c r="C9" s="37"/>
      <c r="D9" s="41">
        <v>529751</v>
      </c>
      <c r="E9" s="41"/>
      <c r="F9" s="41">
        <v>517951</v>
      </c>
      <c r="G9" s="41"/>
      <c r="H9" s="41">
        <v>459019</v>
      </c>
      <c r="I9" s="41"/>
      <c r="J9" s="41">
        <v>469328</v>
      </c>
    </row>
    <row r="10" spans="1:10" ht="21.75" x14ac:dyDescent="0.45">
      <c r="A10" s="29" t="s">
        <v>143</v>
      </c>
      <c r="B10" s="37"/>
      <c r="C10" s="37"/>
      <c r="D10" s="41">
        <v>0</v>
      </c>
      <c r="E10" s="41"/>
      <c r="F10" s="41">
        <v>0</v>
      </c>
      <c r="G10" s="41"/>
      <c r="H10" s="41">
        <v>81103</v>
      </c>
      <c r="I10" s="41"/>
      <c r="J10" s="41">
        <v>0</v>
      </c>
    </row>
    <row r="11" spans="1:10" ht="21.75" x14ac:dyDescent="0.45">
      <c r="A11" s="29" t="s">
        <v>68</v>
      </c>
      <c r="B11" s="37"/>
      <c r="C11" s="37"/>
      <c r="D11" s="41">
        <v>5769</v>
      </c>
      <c r="E11" s="41"/>
      <c r="F11" s="41">
        <v>3040</v>
      </c>
      <c r="G11" s="41"/>
      <c r="H11" s="41">
        <v>15390</v>
      </c>
      <c r="I11" s="41"/>
      <c r="J11" s="41">
        <v>4885</v>
      </c>
    </row>
    <row r="12" spans="1:10" ht="21.75" x14ac:dyDescent="0.45">
      <c r="A12" s="45" t="s">
        <v>19</v>
      </c>
      <c r="B12" s="63"/>
      <c r="C12" s="37"/>
      <c r="D12" s="58">
        <f>SUM(D9:D11)</f>
        <v>535520</v>
      </c>
      <c r="E12" s="27"/>
      <c r="F12" s="58">
        <f>SUM(F9:F11)</f>
        <v>520991</v>
      </c>
      <c r="G12" s="27"/>
      <c r="H12" s="58">
        <f>SUM(H9:H11)</f>
        <v>555512</v>
      </c>
      <c r="I12" s="27"/>
      <c r="J12" s="58">
        <f>SUM(J9:J11)</f>
        <v>474213</v>
      </c>
    </row>
    <row r="13" spans="1:10" ht="10.5" customHeight="1" x14ac:dyDescent="0.45">
      <c r="A13" s="45"/>
      <c r="B13" s="37"/>
      <c r="C13" s="37"/>
      <c r="D13" s="46"/>
      <c r="E13" s="27"/>
      <c r="F13" s="46"/>
      <c r="G13" s="27"/>
      <c r="H13" s="46"/>
      <c r="I13" s="27"/>
      <c r="J13" s="46"/>
    </row>
    <row r="14" spans="1:10" ht="21.75" x14ac:dyDescent="0.45">
      <c r="A14" s="39" t="s">
        <v>42</v>
      </c>
      <c r="B14" s="37"/>
      <c r="C14" s="37"/>
      <c r="D14" s="46"/>
      <c r="E14" s="27"/>
      <c r="F14" s="46"/>
      <c r="G14" s="27"/>
      <c r="H14" s="46"/>
      <c r="I14" s="27"/>
      <c r="J14" s="46"/>
    </row>
    <row r="15" spans="1:10" ht="21.75" x14ac:dyDescent="0.45">
      <c r="A15" s="40" t="s">
        <v>31</v>
      </c>
      <c r="B15" s="37"/>
      <c r="C15" s="37"/>
      <c r="D15" s="41">
        <v>260478</v>
      </c>
      <c r="E15" s="41"/>
      <c r="F15" s="41">
        <v>275244</v>
      </c>
      <c r="G15" s="41"/>
      <c r="H15" s="41">
        <v>329709</v>
      </c>
      <c r="I15" s="41"/>
      <c r="J15" s="41">
        <v>358745</v>
      </c>
    </row>
    <row r="16" spans="1:10" ht="21.75" x14ac:dyDescent="0.45">
      <c r="A16" s="40" t="s">
        <v>61</v>
      </c>
      <c r="B16" s="37"/>
      <c r="C16" s="37"/>
      <c r="D16" s="41">
        <v>89072</v>
      </c>
      <c r="E16" s="41"/>
      <c r="F16" s="41">
        <v>79089</v>
      </c>
      <c r="G16" s="41"/>
      <c r="H16" s="41">
        <v>75752</v>
      </c>
      <c r="I16" s="41"/>
      <c r="J16" s="41">
        <v>66270</v>
      </c>
    </row>
    <row r="17" spans="1:11" ht="21.75" x14ac:dyDescent="0.45">
      <c r="A17" s="40" t="s">
        <v>32</v>
      </c>
      <c r="B17" s="37"/>
      <c r="C17" s="37"/>
      <c r="D17" s="41">
        <v>52293</v>
      </c>
      <c r="E17" s="41"/>
      <c r="F17" s="41">
        <v>47989</v>
      </c>
      <c r="G17" s="41"/>
      <c r="H17" s="41">
        <v>30027</v>
      </c>
      <c r="I17" s="41"/>
      <c r="J17" s="41">
        <v>30484</v>
      </c>
    </row>
    <row r="18" spans="1:11" ht="21.75" x14ac:dyDescent="0.45">
      <c r="A18" s="45" t="s">
        <v>20</v>
      </c>
      <c r="B18" s="64"/>
      <c r="C18" s="37"/>
      <c r="D18" s="58">
        <f>SUM(D15:D17)</f>
        <v>401843</v>
      </c>
      <c r="E18" s="27"/>
      <c r="F18" s="58">
        <f>SUM(F15:F17)</f>
        <v>402322</v>
      </c>
      <c r="G18" s="27"/>
      <c r="H18" s="58">
        <f>SUM(H15:H17)</f>
        <v>435488</v>
      </c>
      <c r="I18" s="27"/>
      <c r="J18" s="58">
        <f>SUM(J15:J17)</f>
        <v>455499</v>
      </c>
      <c r="K18" s="65"/>
    </row>
    <row r="19" spans="1:11" ht="10.5" customHeight="1" x14ac:dyDescent="0.45">
      <c r="A19" s="40"/>
      <c r="B19" s="37"/>
      <c r="C19" s="37"/>
      <c r="D19" s="41"/>
      <c r="E19" s="41"/>
      <c r="F19" s="41"/>
      <c r="G19" s="41"/>
      <c r="H19" s="41"/>
      <c r="I19" s="41"/>
      <c r="J19" s="41"/>
    </row>
    <row r="20" spans="1:11" ht="21.75" x14ac:dyDescent="0.45">
      <c r="A20" s="45" t="s">
        <v>106</v>
      </c>
      <c r="B20" s="37"/>
      <c r="C20" s="37"/>
      <c r="D20" s="46">
        <f>D12-D18</f>
        <v>133677</v>
      </c>
      <c r="E20" s="46"/>
      <c r="F20" s="46">
        <f>F12-F18</f>
        <v>118669</v>
      </c>
      <c r="G20" s="46"/>
      <c r="H20" s="46">
        <f>H12-H18</f>
        <v>120024</v>
      </c>
      <c r="I20" s="46"/>
      <c r="J20" s="46">
        <f>J12-J18</f>
        <v>18714</v>
      </c>
    </row>
    <row r="21" spans="1:11" ht="21.75" x14ac:dyDescent="0.45">
      <c r="A21" s="40" t="s">
        <v>33</v>
      </c>
      <c r="B21" s="37"/>
      <c r="C21" s="37"/>
      <c r="D21" s="41">
        <v>-7550</v>
      </c>
      <c r="E21" s="41"/>
      <c r="F21" s="66">
        <v>-2682</v>
      </c>
      <c r="G21" s="41"/>
      <c r="H21" s="41">
        <v>-6419</v>
      </c>
      <c r="I21" s="41"/>
      <c r="J21" s="66">
        <v>-478</v>
      </c>
    </row>
    <row r="22" spans="1:11" ht="21.75" x14ac:dyDescent="0.45">
      <c r="A22" s="40" t="s">
        <v>156</v>
      </c>
      <c r="B22" s="37"/>
      <c r="C22" s="37"/>
      <c r="D22" s="66"/>
      <c r="E22" s="41"/>
      <c r="F22" s="66"/>
      <c r="G22" s="41"/>
      <c r="H22" s="66"/>
      <c r="I22" s="41"/>
      <c r="J22" s="66"/>
    </row>
    <row r="23" spans="1:11" ht="21.75" x14ac:dyDescent="0.45">
      <c r="A23" s="67" t="s">
        <v>157</v>
      </c>
      <c r="B23" s="37"/>
      <c r="C23" s="37"/>
      <c r="D23" s="47">
        <v>-2231</v>
      </c>
      <c r="E23" s="41"/>
      <c r="F23" s="47">
        <v>247</v>
      </c>
      <c r="G23" s="41"/>
      <c r="H23" s="47">
        <v>-2111</v>
      </c>
      <c r="I23" s="41"/>
      <c r="J23" s="47">
        <v>396</v>
      </c>
      <c r="K23" s="54"/>
    </row>
    <row r="24" spans="1:11" ht="21.75" x14ac:dyDescent="0.45">
      <c r="A24" s="45" t="s">
        <v>107</v>
      </c>
      <c r="B24" s="37"/>
      <c r="C24" s="37"/>
      <c r="D24" s="61">
        <f>SUM(D20:D23)</f>
        <v>123896</v>
      </c>
      <c r="E24" s="27"/>
      <c r="F24" s="61">
        <f>SUM(F20:F23)</f>
        <v>116234</v>
      </c>
      <c r="G24" s="27"/>
      <c r="H24" s="61">
        <f>SUM(H20:H23)</f>
        <v>111494</v>
      </c>
      <c r="I24" s="27"/>
      <c r="J24" s="61">
        <f>SUM(J20:J23)</f>
        <v>18632</v>
      </c>
    </row>
    <row r="25" spans="1:11" ht="21.75" x14ac:dyDescent="0.45">
      <c r="A25" s="40" t="s">
        <v>108</v>
      </c>
      <c r="B25" s="37"/>
      <c r="C25" s="37"/>
      <c r="D25" s="47">
        <v>17120</v>
      </c>
      <c r="E25" s="51"/>
      <c r="F25" s="68">
        <v>17349</v>
      </c>
      <c r="G25" s="51"/>
      <c r="H25" s="47">
        <v>5874</v>
      </c>
      <c r="I25" s="51"/>
      <c r="J25" s="68">
        <v>4143</v>
      </c>
    </row>
    <row r="26" spans="1:11" ht="21.75" x14ac:dyDescent="0.45">
      <c r="A26" s="45" t="s">
        <v>83</v>
      </c>
      <c r="B26" s="37"/>
      <c r="C26" s="37"/>
      <c r="D26" s="58">
        <f>D24-D25</f>
        <v>106776</v>
      </c>
      <c r="E26" s="27"/>
      <c r="F26" s="58">
        <f>F24-F25</f>
        <v>98885</v>
      </c>
      <c r="G26" s="27"/>
      <c r="H26" s="58">
        <f>H24-H25</f>
        <v>105620</v>
      </c>
      <c r="I26" s="27"/>
      <c r="J26" s="58">
        <f>J24-J25</f>
        <v>14489</v>
      </c>
    </row>
    <row r="27" spans="1:11" ht="10.5" customHeight="1" x14ac:dyDescent="0.45">
      <c r="A27" s="45"/>
      <c r="B27" s="37"/>
      <c r="C27" s="37"/>
      <c r="D27" s="27"/>
      <c r="E27" s="27"/>
      <c r="F27" s="27"/>
      <c r="G27" s="27"/>
      <c r="H27" s="27"/>
      <c r="I27" s="27"/>
      <c r="J27" s="27"/>
    </row>
    <row r="28" spans="1:11" ht="23.25" customHeight="1" x14ac:dyDescent="0.45">
      <c r="A28" s="45" t="s">
        <v>85</v>
      </c>
      <c r="B28" s="37"/>
      <c r="C28" s="37"/>
      <c r="D28" s="69"/>
      <c r="E28" s="69"/>
      <c r="F28" s="69"/>
      <c r="G28" s="69"/>
      <c r="H28" s="69"/>
      <c r="I28" s="69"/>
      <c r="J28" s="69"/>
    </row>
    <row r="29" spans="1:11" ht="22.35" customHeight="1" x14ac:dyDescent="0.45">
      <c r="A29" s="45" t="s">
        <v>105</v>
      </c>
      <c r="B29" s="37"/>
      <c r="C29" s="37"/>
      <c r="D29" s="46">
        <v>0</v>
      </c>
      <c r="E29" s="27"/>
      <c r="F29" s="46">
        <v>0</v>
      </c>
      <c r="G29" s="27"/>
      <c r="H29" s="46">
        <v>0</v>
      </c>
      <c r="I29" s="27"/>
      <c r="J29" s="46">
        <v>0</v>
      </c>
    </row>
    <row r="30" spans="1:11" ht="22.35" customHeight="1" thickBot="1" x14ac:dyDescent="0.5">
      <c r="A30" s="45" t="s">
        <v>116</v>
      </c>
      <c r="B30" s="37"/>
      <c r="C30" s="37"/>
      <c r="D30" s="78">
        <f>SUM(D26,D29)</f>
        <v>106776</v>
      </c>
      <c r="E30" s="27"/>
      <c r="F30" s="78">
        <f>SUM(F26,F29)</f>
        <v>98885</v>
      </c>
      <c r="G30" s="27"/>
      <c r="H30" s="78">
        <f>SUM(H26,H29)</f>
        <v>105620</v>
      </c>
      <c r="I30" s="27"/>
      <c r="J30" s="78">
        <f>SUM(J26,J29)</f>
        <v>14489</v>
      </c>
    </row>
    <row r="31" spans="1:11" ht="10.5" customHeight="1" thickTop="1" x14ac:dyDescent="0.45">
      <c r="A31" s="45"/>
      <c r="B31" s="37"/>
      <c r="C31" s="37"/>
      <c r="D31" s="70"/>
      <c r="E31" s="70"/>
      <c r="F31" s="70"/>
      <c r="G31" s="70"/>
      <c r="H31" s="70"/>
      <c r="I31" s="70"/>
      <c r="J31" s="70"/>
    </row>
    <row r="32" spans="1:11" ht="22.35" customHeight="1" x14ac:dyDescent="0.45">
      <c r="A32" s="45" t="s">
        <v>109</v>
      </c>
      <c r="B32" s="37"/>
      <c r="C32" s="37"/>
      <c r="D32" s="51"/>
      <c r="E32" s="41"/>
      <c r="F32" s="51"/>
      <c r="G32" s="41"/>
      <c r="H32" s="51"/>
      <c r="I32" s="41"/>
      <c r="J32" s="51"/>
    </row>
    <row r="33" spans="1:10" ht="22.35" customHeight="1" x14ac:dyDescent="0.45">
      <c r="A33" s="40" t="s">
        <v>45</v>
      </c>
      <c r="B33" s="37"/>
      <c r="C33" s="37"/>
      <c r="D33" s="110">
        <f>D35-D34</f>
        <v>106776</v>
      </c>
      <c r="E33" s="71"/>
      <c r="F33" s="111">
        <f>F35-F34</f>
        <v>98885</v>
      </c>
      <c r="G33" s="71"/>
      <c r="H33" s="110">
        <f>H35-H34</f>
        <v>105620</v>
      </c>
      <c r="I33" s="71"/>
      <c r="J33" s="111">
        <f>J35-J34</f>
        <v>14489</v>
      </c>
    </row>
    <row r="34" spans="1:10" ht="22.35" customHeight="1" x14ac:dyDescent="0.45">
      <c r="A34" s="40" t="s">
        <v>46</v>
      </c>
      <c r="B34" s="37"/>
      <c r="C34" s="37"/>
      <c r="D34" s="41">
        <v>0</v>
      </c>
      <c r="E34" s="71"/>
      <c r="F34" s="41">
        <v>0</v>
      </c>
      <c r="G34" s="72"/>
      <c r="H34" s="41">
        <v>0</v>
      </c>
      <c r="I34" s="41"/>
      <c r="J34" s="41">
        <v>0</v>
      </c>
    </row>
    <row r="35" spans="1:10" ht="20.25" customHeight="1" thickBot="1" x14ac:dyDescent="0.5">
      <c r="A35" s="45"/>
      <c r="B35" s="37"/>
      <c r="C35" s="37"/>
      <c r="D35" s="78">
        <f>D26</f>
        <v>106776</v>
      </c>
      <c r="E35" s="27"/>
      <c r="F35" s="78">
        <f>F26</f>
        <v>98885</v>
      </c>
      <c r="G35" s="27"/>
      <c r="H35" s="78">
        <f>H26</f>
        <v>105620</v>
      </c>
      <c r="I35" s="27"/>
      <c r="J35" s="78">
        <f>J26</f>
        <v>14489</v>
      </c>
    </row>
    <row r="36" spans="1:10" ht="10.5" customHeight="1" thickTop="1" x14ac:dyDescent="0.45">
      <c r="A36" s="45"/>
      <c r="B36" s="37"/>
      <c r="C36" s="37"/>
      <c r="D36" s="70"/>
      <c r="E36" s="70"/>
      <c r="F36" s="70"/>
      <c r="G36" s="70"/>
      <c r="H36" s="70"/>
      <c r="I36" s="70"/>
      <c r="J36" s="70"/>
    </row>
    <row r="37" spans="1:10" ht="22.35" customHeight="1" x14ac:dyDescent="0.45">
      <c r="A37" s="45" t="s">
        <v>115</v>
      </c>
      <c r="B37" s="37"/>
      <c r="C37" s="37"/>
      <c r="D37" s="70"/>
      <c r="E37" s="70"/>
      <c r="F37" s="70"/>
      <c r="G37" s="70"/>
      <c r="H37" s="70"/>
      <c r="I37" s="70"/>
      <c r="J37" s="70"/>
    </row>
    <row r="38" spans="1:10" ht="22.35" customHeight="1" x14ac:dyDescent="0.45">
      <c r="A38" s="40" t="s">
        <v>45</v>
      </c>
      <c r="B38" s="37"/>
      <c r="C38" s="37"/>
      <c r="D38" s="110">
        <f>D40-D39</f>
        <v>106776</v>
      </c>
      <c r="E38" s="71"/>
      <c r="F38" s="111">
        <f>F40-F39</f>
        <v>98885</v>
      </c>
      <c r="G38" s="71"/>
      <c r="H38" s="110">
        <f>H40-H39</f>
        <v>105620</v>
      </c>
      <c r="I38" s="71"/>
      <c r="J38" s="111">
        <f>J40-J39</f>
        <v>14489</v>
      </c>
    </row>
    <row r="39" spans="1:10" ht="22.35" customHeight="1" x14ac:dyDescent="0.45">
      <c r="A39" s="40" t="s">
        <v>46</v>
      </c>
      <c r="B39" s="37"/>
      <c r="C39" s="37"/>
      <c r="D39" s="41">
        <v>0</v>
      </c>
      <c r="E39" s="71"/>
      <c r="F39" s="41">
        <v>0</v>
      </c>
      <c r="G39" s="72"/>
      <c r="H39" s="41">
        <v>0</v>
      </c>
      <c r="I39" s="41"/>
      <c r="J39" s="41">
        <v>0</v>
      </c>
    </row>
    <row r="40" spans="1:10" ht="21" customHeight="1" thickBot="1" x14ac:dyDescent="0.5">
      <c r="A40" s="45"/>
      <c r="B40" s="37"/>
      <c r="C40" s="37"/>
      <c r="D40" s="78">
        <f>D30</f>
        <v>106776</v>
      </c>
      <c r="E40" s="27"/>
      <c r="F40" s="78">
        <f>F30</f>
        <v>98885</v>
      </c>
      <c r="G40" s="27"/>
      <c r="H40" s="78">
        <f>H30</f>
        <v>105620</v>
      </c>
      <c r="I40" s="27"/>
      <c r="J40" s="78">
        <f>J30</f>
        <v>14489</v>
      </c>
    </row>
    <row r="41" spans="1:10" ht="10.5" customHeight="1" thickTop="1" x14ac:dyDescent="0.45">
      <c r="A41" s="40"/>
      <c r="B41" s="37"/>
      <c r="C41" s="37"/>
      <c r="D41" s="73"/>
      <c r="E41" s="74"/>
      <c r="F41" s="73"/>
      <c r="G41" s="74"/>
      <c r="H41" s="74"/>
      <c r="I41" s="74"/>
      <c r="J41" s="74"/>
    </row>
    <row r="42" spans="1:10" ht="22.9" customHeight="1" thickBot="1" x14ac:dyDescent="0.5">
      <c r="A42" s="40" t="s">
        <v>117</v>
      </c>
      <c r="B42" s="37"/>
      <c r="C42" s="37"/>
      <c r="D42" s="75">
        <v>0.27</v>
      </c>
      <c r="F42" s="75">
        <v>0.31</v>
      </c>
      <c r="H42" s="75">
        <v>0.26</v>
      </c>
      <c r="J42" s="75">
        <v>0.05</v>
      </c>
    </row>
    <row r="43" spans="1:10" ht="10.5" customHeight="1" thickTop="1" x14ac:dyDescent="0.45">
      <c r="A43" s="76"/>
      <c r="B43" s="37"/>
      <c r="C43" s="37"/>
    </row>
    <row r="45" spans="1:10" ht="23.25" customHeight="1" x14ac:dyDescent="0.45">
      <c r="D45" s="77"/>
      <c r="E45" s="77"/>
      <c r="F45" s="77"/>
    </row>
    <row r="46" spans="1:10" ht="23.25" customHeight="1" x14ac:dyDescent="0.45">
      <c r="D46" s="77"/>
      <c r="E46" s="77"/>
      <c r="F46" s="77"/>
      <c r="G46" s="77"/>
    </row>
  </sheetData>
  <sheetProtection formatCells="0" formatColumns="0" formatRows="0" insertColumns="0" insertRows="0" insertHyperlinks="0" deleteColumns="0" deleteRows="0" sort="0" autoFilter="0" pivotTables="0"/>
  <mergeCells count="7">
    <mergeCell ref="D7:J7"/>
    <mergeCell ref="D3:F3"/>
    <mergeCell ref="H3:J3"/>
    <mergeCell ref="H4:J4"/>
    <mergeCell ref="D5:F5"/>
    <mergeCell ref="H5:J5"/>
    <mergeCell ref="D4:F4"/>
  </mergeCells>
  <phoneticPr fontId="14" type="noConversion"/>
  <pageMargins left="0.7" right="0.7" top="0.48" bottom="0.19" header="0.5" footer="0.4"/>
  <pageSetup paperSize="9" scale="82" firstPageNumber="5" fitToHeight="0" orientation="portrait" useFirstPageNumber="1" r:id="rId1"/>
  <headerFooter scaleWithDoc="0"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F86A2-1A8C-42A3-A312-6787285167B1}">
  <sheetPr>
    <tabColor rgb="FF92D050"/>
    <pageSetUpPr fitToPage="1"/>
  </sheetPr>
  <dimension ref="A1:L46"/>
  <sheetViews>
    <sheetView tabSelected="1" view="pageBreakPreview" topLeftCell="A4" zoomScaleNormal="96" zoomScaleSheetLayoutView="100" workbookViewId="0">
      <selection activeCell="D68" sqref="D68"/>
    </sheetView>
  </sheetViews>
  <sheetFormatPr defaultColWidth="9.140625" defaultRowHeight="23.25" customHeight="1" x14ac:dyDescent="0.45"/>
  <cols>
    <col min="1" max="1" width="52.7109375" style="32" customWidth="1"/>
    <col min="2" max="2" width="9.140625" style="29"/>
    <col min="3" max="3" width="1.42578125" style="29" customWidth="1"/>
    <col min="4" max="4" width="13.7109375" style="29" customWidth="1"/>
    <col min="5" max="5" width="1.42578125" style="29" customWidth="1"/>
    <col min="6" max="6" width="13.7109375" style="29" customWidth="1"/>
    <col min="7" max="7" width="1.42578125" style="29" customWidth="1"/>
    <col min="8" max="8" width="13.42578125" style="29" customWidth="1"/>
    <col min="9" max="9" width="1.42578125" style="29" customWidth="1"/>
    <col min="10" max="10" width="13.42578125" style="29" customWidth="1"/>
    <col min="11" max="11" width="9.140625" style="31" customWidth="1"/>
    <col min="12" max="16384" width="9.140625" style="31"/>
  </cols>
  <sheetData>
    <row r="1" spans="1:10" ht="23.25" customHeight="1" x14ac:dyDescent="0.5">
      <c r="A1" s="28" t="str">
        <f>'BS 3-4'!A1</f>
        <v>บริษัท ที.แมน ฟาร์มาซูติคอล จำกัด (มหาชน) และบริษัทย่อย</v>
      </c>
      <c r="B1" s="33"/>
      <c r="C1" s="33"/>
      <c r="D1" s="34"/>
      <c r="E1" s="34"/>
      <c r="F1" s="34"/>
      <c r="G1" s="34"/>
      <c r="H1" s="34"/>
      <c r="I1" s="34"/>
      <c r="J1" s="62"/>
    </row>
    <row r="2" spans="1:10" ht="23.25" customHeight="1" x14ac:dyDescent="0.5">
      <c r="A2" s="28" t="s">
        <v>79</v>
      </c>
      <c r="B2" s="33"/>
      <c r="C2" s="33"/>
      <c r="D2" s="34"/>
      <c r="E2" s="34"/>
      <c r="F2" s="34"/>
      <c r="G2" s="34"/>
      <c r="H2" s="34"/>
      <c r="I2" s="34"/>
      <c r="J2" s="62"/>
    </row>
    <row r="3" spans="1:10" ht="23.25" customHeight="1" x14ac:dyDescent="0.45">
      <c r="B3" s="33"/>
      <c r="C3" s="33"/>
      <c r="D3" s="117" t="s">
        <v>77</v>
      </c>
      <c r="E3" s="117"/>
      <c r="F3" s="117"/>
      <c r="G3" s="34"/>
      <c r="H3" s="117" t="s">
        <v>78</v>
      </c>
      <c r="I3" s="117"/>
      <c r="J3" s="117"/>
    </row>
    <row r="4" spans="1:10" ht="21.75" customHeight="1" x14ac:dyDescent="0.45">
      <c r="B4" s="33"/>
      <c r="C4" s="33"/>
      <c r="D4" s="118" t="s">
        <v>163</v>
      </c>
      <c r="E4" s="119"/>
      <c r="F4" s="119"/>
      <c r="G4" s="34"/>
      <c r="H4" s="118" t="str">
        <f>D4</f>
        <v>สำหรับงวดหกเดือนสิ้นสุดวันที่</v>
      </c>
      <c r="I4" s="119"/>
      <c r="J4" s="119"/>
    </row>
    <row r="5" spans="1:10" ht="21.75" x14ac:dyDescent="0.45">
      <c r="B5" s="33"/>
      <c r="C5" s="33"/>
      <c r="D5" s="118" t="str">
        <f>'BS 3-4'!D4</f>
        <v>30 มิถุนายน</v>
      </c>
      <c r="E5" s="118"/>
      <c r="F5" s="118"/>
      <c r="G5" s="34"/>
      <c r="H5" s="118" t="str">
        <f>'BS 3-4'!H4</f>
        <v>30 มิถุนายน</v>
      </c>
      <c r="I5" s="118"/>
      <c r="J5" s="118"/>
    </row>
    <row r="6" spans="1:10" ht="23.25" customHeight="1" x14ac:dyDescent="0.45">
      <c r="A6" s="40"/>
      <c r="B6" s="37" t="s">
        <v>1</v>
      </c>
      <c r="C6" s="37"/>
      <c r="D6" s="33">
        <v>2568</v>
      </c>
      <c r="E6" s="33"/>
      <c r="F6" s="33">
        <v>2567</v>
      </c>
      <c r="G6" s="33"/>
      <c r="H6" s="33">
        <v>2568</v>
      </c>
      <c r="I6" s="33"/>
      <c r="J6" s="33">
        <v>2567</v>
      </c>
    </row>
    <row r="7" spans="1:10" ht="23.25" customHeight="1" x14ac:dyDescent="0.45">
      <c r="A7" s="39"/>
      <c r="B7" s="37"/>
      <c r="C7" s="37"/>
      <c r="D7" s="116" t="s">
        <v>52</v>
      </c>
      <c r="E7" s="116"/>
      <c r="F7" s="116"/>
      <c r="G7" s="116"/>
      <c r="H7" s="116"/>
      <c r="I7" s="116"/>
      <c r="J7" s="116"/>
    </row>
    <row r="8" spans="1:10" ht="21.75" x14ac:dyDescent="0.45">
      <c r="A8" s="39" t="s">
        <v>74</v>
      </c>
      <c r="B8" s="37"/>
      <c r="C8" s="37"/>
      <c r="D8" s="37"/>
      <c r="E8" s="37"/>
      <c r="F8" s="37"/>
      <c r="G8" s="37"/>
      <c r="H8" s="37"/>
      <c r="I8" s="37"/>
      <c r="J8" s="37"/>
    </row>
    <row r="9" spans="1:10" ht="21.75" x14ac:dyDescent="0.45">
      <c r="A9" s="40" t="s">
        <v>30</v>
      </c>
      <c r="B9" s="37" t="s">
        <v>180</v>
      </c>
      <c r="C9" s="37"/>
      <c r="D9" s="41">
        <v>1123936</v>
      </c>
      <c r="E9" s="41"/>
      <c r="F9" s="41">
        <v>1105230</v>
      </c>
      <c r="G9" s="41"/>
      <c r="H9" s="41">
        <v>968589</v>
      </c>
      <c r="I9" s="41"/>
      <c r="J9" s="41">
        <v>990991</v>
      </c>
    </row>
    <row r="10" spans="1:10" ht="21.75" x14ac:dyDescent="0.45">
      <c r="A10" s="29" t="s">
        <v>143</v>
      </c>
      <c r="B10" s="37">
        <v>3</v>
      </c>
      <c r="C10" s="37"/>
      <c r="D10" s="41">
        <v>0</v>
      </c>
      <c r="E10" s="41"/>
      <c r="F10" s="41">
        <v>0</v>
      </c>
      <c r="G10" s="41"/>
      <c r="H10" s="41">
        <v>81103</v>
      </c>
      <c r="I10" s="41"/>
      <c r="J10" s="41">
        <v>0</v>
      </c>
    </row>
    <row r="11" spans="1:10" ht="21.75" x14ac:dyDescent="0.45">
      <c r="A11" s="29" t="s">
        <v>68</v>
      </c>
      <c r="B11" s="37">
        <v>3</v>
      </c>
      <c r="C11" s="37"/>
      <c r="D11" s="41">
        <v>10568</v>
      </c>
      <c r="E11" s="41"/>
      <c r="F11" s="41">
        <v>4885</v>
      </c>
      <c r="G11" s="41"/>
      <c r="H11" s="41">
        <v>30629</v>
      </c>
      <c r="I11" s="41"/>
      <c r="J11" s="41">
        <v>8449</v>
      </c>
    </row>
    <row r="12" spans="1:10" ht="21.75" x14ac:dyDescent="0.45">
      <c r="A12" s="45" t="s">
        <v>19</v>
      </c>
      <c r="B12" s="63"/>
      <c r="C12" s="37"/>
      <c r="D12" s="58">
        <f>SUM(D9:D11)</f>
        <v>1134504</v>
      </c>
      <c r="E12" s="27"/>
      <c r="F12" s="58">
        <f>SUM(F9:F11)</f>
        <v>1110115</v>
      </c>
      <c r="G12" s="27"/>
      <c r="H12" s="58">
        <f>SUM(H9:H11)</f>
        <v>1080321</v>
      </c>
      <c r="I12" s="27"/>
      <c r="J12" s="58">
        <f>SUM(J9:J11)</f>
        <v>999440</v>
      </c>
    </row>
    <row r="13" spans="1:10" ht="10.5" customHeight="1" x14ac:dyDescent="0.45">
      <c r="A13" s="45"/>
      <c r="B13" s="37"/>
      <c r="C13" s="37"/>
      <c r="D13" s="46"/>
      <c r="E13" s="27"/>
      <c r="F13" s="46"/>
      <c r="G13" s="27"/>
      <c r="H13" s="46"/>
      <c r="I13" s="27"/>
      <c r="J13" s="46"/>
    </row>
    <row r="14" spans="1:10" ht="21.75" x14ac:dyDescent="0.45">
      <c r="A14" s="39" t="s">
        <v>42</v>
      </c>
      <c r="B14" s="37">
        <v>3</v>
      </c>
      <c r="C14" s="37"/>
      <c r="D14" s="46"/>
      <c r="E14" s="27"/>
      <c r="F14" s="46"/>
      <c r="G14" s="27"/>
      <c r="H14" s="46"/>
      <c r="I14" s="27"/>
      <c r="J14" s="46"/>
    </row>
    <row r="15" spans="1:10" ht="21.75" x14ac:dyDescent="0.45">
      <c r="A15" s="40" t="s">
        <v>31</v>
      </c>
      <c r="B15" s="37"/>
      <c r="C15" s="37"/>
      <c r="D15" s="41">
        <v>568481</v>
      </c>
      <c r="E15" s="41"/>
      <c r="F15" s="41">
        <v>575193</v>
      </c>
      <c r="G15" s="41"/>
      <c r="H15" s="41">
        <v>700280</v>
      </c>
      <c r="I15" s="41"/>
      <c r="J15" s="41">
        <v>759048</v>
      </c>
    </row>
    <row r="16" spans="1:10" ht="21.75" x14ac:dyDescent="0.45">
      <c r="A16" s="40" t="s">
        <v>61</v>
      </c>
      <c r="B16" s="37"/>
      <c r="C16" s="37"/>
      <c r="D16" s="41">
        <v>179136</v>
      </c>
      <c r="E16" s="41"/>
      <c r="F16" s="41">
        <v>155666</v>
      </c>
      <c r="G16" s="41"/>
      <c r="H16" s="41">
        <v>148532</v>
      </c>
      <c r="I16" s="41"/>
      <c r="J16" s="41">
        <v>130123</v>
      </c>
    </row>
    <row r="17" spans="1:12" ht="21.75" x14ac:dyDescent="0.45">
      <c r="A17" s="40" t="s">
        <v>32</v>
      </c>
      <c r="B17" s="37"/>
      <c r="C17" s="37"/>
      <c r="D17" s="41">
        <v>98976</v>
      </c>
      <c r="E17" s="41"/>
      <c r="F17" s="41">
        <v>92110</v>
      </c>
      <c r="G17" s="41"/>
      <c r="H17" s="41">
        <v>57387</v>
      </c>
      <c r="I17" s="41"/>
      <c r="J17" s="41">
        <v>56812</v>
      </c>
    </row>
    <row r="18" spans="1:12" ht="21.75" x14ac:dyDescent="0.45">
      <c r="A18" s="45" t="s">
        <v>20</v>
      </c>
      <c r="B18" s="64"/>
      <c r="C18" s="37"/>
      <c r="D18" s="58">
        <f>SUM(D15:D17)</f>
        <v>846593</v>
      </c>
      <c r="E18" s="27"/>
      <c r="F18" s="58">
        <f>SUM(F15:F17)</f>
        <v>822969</v>
      </c>
      <c r="G18" s="27"/>
      <c r="H18" s="58">
        <f>SUM(H15:H17)</f>
        <v>906199</v>
      </c>
      <c r="I18" s="27"/>
      <c r="J18" s="58">
        <f>SUM(J15:J17)</f>
        <v>945983</v>
      </c>
      <c r="K18" s="65"/>
      <c r="L18" s="65"/>
    </row>
    <row r="19" spans="1:12" ht="10.5" customHeight="1" x14ac:dyDescent="0.45">
      <c r="A19" s="40"/>
      <c r="B19" s="37"/>
      <c r="C19" s="37"/>
      <c r="D19" s="41"/>
      <c r="E19" s="41"/>
      <c r="F19" s="41"/>
      <c r="G19" s="41"/>
      <c r="H19" s="41"/>
      <c r="I19" s="41"/>
      <c r="J19" s="41"/>
    </row>
    <row r="20" spans="1:12" ht="21.75" x14ac:dyDescent="0.45">
      <c r="A20" s="45" t="s">
        <v>106</v>
      </c>
      <c r="B20" s="37"/>
      <c r="C20" s="37"/>
      <c r="D20" s="112">
        <f>D12-D18</f>
        <v>287911</v>
      </c>
      <c r="E20" s="46"/>
      <c r="F20" s="112">
        <f>F12-F18</f>
        <v>287146</v>
      </c>
      <c r="G20" s="46"/>
      <c r="H20" s="112">
        <f>H12-H18</f>
        <v>174122</v>
      </c>
      <c r="I20" s="46"/>
      <c r="J20" s="112">
        <f>J12-J18</f>
        <v>53457</v>
      </c>
    </row>
    <row r="21" spans="1:12" ht="21.75" x14ac:dyDescent="0.45">
      <c r="A21" s="40" t="s">
        <v>33</v>
      </c>
      <c r="B21" s="37">
        <v>3</v>
      </c>
      <c r="C21" s="37"/>
      <c r="D21" s="41">
        <v>-15870</v>
      </c>
      <c r="E21" s="41"/>
      <c r="F21" s="66">
        <v>-6694</v>
      </c>
      <c r="G21" s="41"/>
      <c r="H21" s="41">
        <v>-13496</v>
      </c>
      <c r="I21" s="41"/>
      <c r="J21" s="66">
        <v>-1342</v>
      </c>
    </row>
    <row r="22" spans="1:12" ht="21.75" x14ac:dyDescent="0.45">
      <c r="A22" s="40" t="s">
        <v>156</v>
      </c>
      <c r="B22" s="37"/>
      <c r="C22" s="37"/>
      <c r="D22" s="66"/>
      <c r="E22" s="41"/>
      <c r="F22" s="66"/>
      <c r="G22" s="41"/>
      <c r="H22" s="66"/>
      <c r="I22" s="41"/>
      <c r="J22" s="66"/>
    </row>
    <row r="23" spans="1:12" ht="21.75" x14ac:dyDescent="0.45">
      <c r="A23" s="67" t="s">
        <v>157</v>
      </c>
      <c r="B23" s="37">
        <v>9</v>
      </c>
      <c r="C23" s="37"/>
      <c r="D23" s="47">
        <v>-2329</v>
      </c>
      <c r="E23" s="41"/>
      <c r="F23" s="47">
        <v>1857</v>
      </c>
      <c r="G23" s="41"/>
      <c r="H23" s="47">
        <v>-2318</v>
      </c>
      <c r="I23" s="41"/>
      <c r="J23" s="47">
        <v>840</v>
      </c>
      <c r="K23" s="54"/>
    </row>
    <row r="24" spans="1:12" ht="21.75" x14ac:dyDescent="0.45">
      <c r="A24" s="45" t="s">
        <v>107</v>
      </c>
      <c r="B24" s="37"/>
      <c r="C24" s="37"/>
      <c r="D24" s="61">
        <f>SUM(D20:D23)</f>
        <v>269712</v>
      </c>
      <c r="E24" s="27"/>
      <c r="F24" s="61">
        <f>SUM(F20:F23)</f>
        <v>282309</v>
      </c>
      <c r="G24" s="27"/>
      <c r="H24" s="61">
        <f>SUM(H20:H23)</f>
        <v>158308</v>
      </c>
      <c r="I24" s="27"/>
      <c r="J24" s="61">
        <f>SUM(J20:J23)</f>
        <v>52955</v>
      </c>
    </row>
    <row r="25" spans="1:12" ht="21.75" x14ac:dyDescent="0.45">
      <c r="A25" s="40" t="s">
        <v>108</v>
      </c>
      <c r="B25" s="37"/>
      <c r="C25" s="37"/>
      <c r="D25" s="47">
        <v>41026</v>
      </c>
      <c r="E25" s="51"/>
      <c r="F25" s="68">
        <v>43910</v>
      </c>
      <c r="G25" s="51"/>
      <c r="H25" s="47">
        <v>15722</v>
      </c>
      <c r="I25" s="51"/>
      <c r="J25" s="68">
        <v>11432</v>
      </c>
    </row>
    <row r="26" spans="1:12" ht="21.75" x14ac:dyDescent="0.45">
      <c r="A26" s="45" t="s">
        <v>83</v>
      </c>
      <c r="B26" s="37"/>
      <c r="C26" s="37"/>
      <c r="D26" s="58">
        <f>D24-D25</f>
        <v>228686</v>
      </c>
      <c r="E26" s="27"/>
      <c r="F26" s="58">
        <f>F24-F25</f>
        <v>238399</v>
      </c>
      <c r="G26" s="27"/>
      <c r="H26" s="58">
        <f>H24-H25</f>
        <v>142586</v>
      </c>
      <c r="I26" s="27"/>
      <c r="J26" s="58">
        <f>J24-J25</f>
        <v>41523</v>
      </c>
    </row>
    <row r="27" spans="1:12" ht="10.5" customHeight="1" x14ac:dyDescent="0.45">
      <c r="A27" s="45"/>
      <c r="B27" s="37"/>
      <c r="C27" s="37"/>
      <c r="D27" s="27"/>
      <c r="E27" s="27"/>
      <c r="F27" s="27"/>
      <c r="G27" s="27"/>
      <c r="H27" s="27"/>
      <c r="I27" s="27"/>
      <c r="J27" s="27"/>
    </row>
    <row r="28" spans="1:12" ht="23.25" customHeight="1" x14ac:dyDescent="0.45">
      <c r="A28" s="45" t="s">
        <v>85</v>
      </c>
      <c r="B28" s="37"/>
      <c r="C28" s="37"/>
      <c r="D28" s="69"/>
      <c r="E28" s="69"/>
      <c r="F28" s="69"/>
      <c r="G28" s="69"/>
      <c r="H28" s="69"/>
      <c r="I28" s="69"/>
      <c r="J28" s="69"/>
    </row>
    <row r="29" spans="1:12" ht="22.35" customHeight="1" x14ac:dyDescent="0.45">
      <c r="A29" s="45" t="s">
        <v>105</v>
      </c>
      <c r="B29" s="37"/>
      <c r="C29" s="37"/>
      <c r="D29" s="46">
        <v>0</v>
      </c>
      <c r="E29" s="27"/>
      <c r="F29" s="46">
        <v>0</v>
      </c>
      <c r="G29" s="27"/>
      <c r="H29" s="46">
        <v>0</v>
      </c>
      <c r="I29" s="27"/>
      <c r="J29" s="46">
        <v>0</v>
      </c>
    </row>
    <row r="30" spans="1:12" ht="22.35" customHeight="1" thickBot="1" x14ac:dyDescent="0.5">
      <c r="A30" s="45" t="s">
        <v>116</v>
      </c>
      <c r="B30" s="37"/>
      <c r="C30" s="37"/>
      <c r="D30" s="78">
        <f>SUM(D26,D29)</f>
        <v>228686</v>
      </c>
      <c r="E30" s="27"/>
      <c r="F30" s="78">
        <f>SUM(F26,F29)</f>
        <v>238399</v>
      </c>
      <c r="G30" s="27"/>
      <c r="H30" s="78">
        <f>SUM(H26,H29)</f>
        <v>142586</v>
      </c>
      <c r="I30" s="27"/>
      <c r="J30" s="78">
        <f>SUM(J26,J29)</f>
        <v>41523</v>
      </c>
    </row>
    <row r="31" spans="1:12" ht="10.5" customHeight="1" thickTop="1" x14ac:dyDescent="0.45">
      <c r="A31" s="45"/>
      <c r="B31" s="37"/>
      <c r="C31" s="37"/>
      <c r="D31" s="70"/>
      <c r="E31" s="70"/>
      <c r="F31" s="70"/>
      <c r="G31" s="70"/>
      <c r="H31" s="70"/>
      <c r="I31" s="70"/>
      <c r="J31" s="70"/>
    </row>
    <row r="32" spans="1:12" ht="22.35" customHeight="1" x14ac:dyDescent="0.45">
      <c r="A32" s="45" t="s">
        <v>109</v>
      </c>
      <c r="B32" s="37"/>
      <c r="C32" s="37"/>
      <c r="D32" s="51"/>
      <c r="E32" s="41"/>
      <c r="F32" s="51"/>
      <c r="G32" s="41"/>
      <c r="H32" s="51"/>
      <c r="I32" s="41"/>
      <c r="J32" s="51"/>
    </row>
    <row r="33" spans="1:10" ht="22.35" customHeight="1" x14ac:dyDescent="0.45">
      <c r="A33" s="40" t="s">
        <v>45</v>
      </c>
      <c r="B33" s="37"/>
      <c r="C33" s="37"/>
      <c r="D33" s="110">
        <f>D35-D34</f>
        <v>228686</v>
      </c>
      <c r="E33" s="71"/>
      <c r="F33" s="111">
        <f>F35-F34</f>
        <v>238399</v>
      </c>
      <c r="G33" s="71"/>
      <c r="H33" s="110">
        <f>H35-H34</f>
        <v>142586</v>
      </c>
      <c r="I33" s="71"/>
      <c r="J33" s="111">
        <f>J35-J34</f>
        <v>41523</v>
      </c>
    </row>
    <row r="34" spans="1:10" ht="22.35" customHeight="1" x14ac:dyDescent="0.45">
      <c r="A34" s="40" t="s">
        <v>46</v>
      </c>
      <c r="B34" s="37"/>
      <c r="C34" s="37"/>
      <c r="D34" s="41">
        <v>0</v>
      </c>
      <c r="E34" s="71"/>
      <c r="F34" s="41">
        <v>0</v>
      </c>
      <c r="G34" s="72"/>
      <c r="H34" s="41">
        <v>0</v>
      </c>
      <c r="I34" s="41"/>
      <c r="J34" s="41">
        <v>0</v>
      </c>
    </row>
    <row r="35" spans="1:10" ht="20.25" customHeight="1" thickBot="1" x14ac:dyDescent="0.5">
      <c r="A35" s="45"/>
      <c r="B35" s="37"/>
      <c r="C35" s="37"/>
      <c r="D35" s="78">
        <f>D26</f>
        <v>228686</v>
      </c>
      <c r="E35" s="27"/>
      <c r="F35" s="78">
        <f>F26</f>
        <v>238399</v>
      </c>
      <c r="G35" s="27"/>
      <c r="H35" s="78">
        <f>H26</f>
        <v>142586</v>
      </c>
      <c r="I35" s="27"/>
      <c r="J35" s="78">
        <f>J26</f>
        <v>41523</v>
      </c>
    </row>
    <row r="36" spans="1:10" ht="10.5" customHeight="1" thickTop="1" x14ac:dyDescent="0.45">
      <c r="A36" s="45"/>
      <c r="B36" s="37"/>
      <c r="C36" s="37"/>
      <c r="D36" s="70"/>
      <c r="E36" s="70"/>
      <c r="F36" s="70"/>
      <c r="G36" s="70"/>
      <c r="H36" s="70"/>
      <c r="I36" s="70"/>
      <c r="J36" s="70"/>
    </row>
    <row r="37" spans="1:10" ht="22.35" customHeight="1" x14ac:dyDescent="0.45">
      <c r="A37" s="45" t="s">
        <v>115</v>
      </c>
      <c r="B37" s="37"/>
      <c r="C37" s="37"/>
      <c r="D37" s="70"/>
      <c r="E37" s="70"/>
      <c r="F37" s="70"/>
      <c r="G37" s="70"/>
      <c r="H37" s="70"/>
      <c r="I37" s="70"/>
      <c r="J37" s="70"/>
    </row>
    <row r="38" spans="1:10" ht="22.35" customHeight="1" x14ac:dyDescent="0.45">
      <c r="A38" s="40" t="s">
        <v>45</v>
      </c>
      <c r="B38" s="37"/>
      <c r="C38" s="37"/>
      <c r="D38" s="110">
        <f>D40-D39</f>
        <v>228686</v>
      </c>
      <c r="E38" s="71"/>
      <c r="F38" s="111">
        <f>F40-F39</f>
        <v>238399</v>
      </c>
      <c r="G38" s="71"/>
      <c r="H38" s="110">
        <f>H40-H39</f>
        <v>142586</v>
      </c>
      <c r="I38" s="71"/>
      <c r="J38" s="111">
        <f>J40-J39</f>
        <v>41523</v>
      </c>
    </row>
    <row r="39" spans="1:10" ht="22.35" customHeight="1" x14ac:dyDescent="0.45">
      <c r="A39" s="40" t="s">
        <v>46</v>
      </c>
      <c r="B39" s="37"/>
      <c r="C39" s="37"/>
      <c r="D39" s="41">
        <v>0</v>
      </c>
      <c r="E39" s="71"/>
      <c r="F39" s="41">
        <v>0</v>
      </c>
      <c r="G39" s="72"/>
      <c r="H39" s="41">
        <v>0</v>
      </c>
      <c r="I39" s="41"/>
      <c r="J39" s="41">
        <v>0</v>
      </c>
    </row>
    <row r="40" spans="1:10" ht="21" customHeight="1" thickBot="1" x14ac:dyDescent="0.5">
      <c r="A40" s="45"/>
      <c r="B40" s="37"/>
      <c r="C40" s="37"/>
      <c r="D40" s="78">
        <f>D30</f>
        <v>228686</v>
      </c>
      <c r="E40" s="27"/>
      <c r="F40" s="78">
        <f>F30</f>
        <v>238399</v>
      </c>
      <c r="G40" s="27"/>
      <c r="H40" s="78">
        <f>H30</f>
        <v>142586</v>
      </c>
      <c r="I40" s="27"/>
      <c r="J40" s="78">
        <f>J30</f>
        <v>41523</v>
      </c>
    </row>
    <row r="41" spans="1:10" ht="10.5" customHeight="1" thickTop="1" x14ac:dyDescent="0.45">
      <c r="A41" s="40"/>
      <c r="B41" s="37"/>
      <c r="C41" s="37"/>
      <c r="D41" s="73"/>
      <c r="E41" s="74"/>
      <c r="F41" s="73"/>
      <c r="G41" s="74"/>
      <c r="H41" s="74"/>
      <c r="I41" s="74"/>
      <c r="J41" s="74"/>
    </row>
    <row r="42" spans="1:10" ht="22.9" customHeight="1" thickBot="1" x14ac:dyDescent="0.5">
      <c r="A42" s="40" t="s">
        <v>117</v>
      </c>
      <c r="B42" s="37">
        <v>7</v>
      </c>
      <c r="C42" s="37"/>
      <c r="D42" s="75">
        <f>228686573.77/400003600</f>
        <v>0.57171128902339885</v>
      </c>
      <c r="F42" s="75">
        <v>0.73</v>
      </c>
      <c r="H42" s="75">
        <f>142586074.3/400003600</f>
        <v>0.35646197759220172</v>
      </c>
      <c r="J42" s="75">
        <v>0.13</v>
      </c>
    </row>
    <row r="43" spans="1:10" ht="10.5" customHeight="1" thickTop="1" x14ac:dyDescent="0.45">
      <c r="A43" s="76"/>
      <c r="B43" s="37"/>
      <c r="C43" s="37"/>
    </row>
    <row r="45" spans="1:10" ht="23.25" customHeight="1" x14ac:dyDescent="0.45">
      <c r="D45" s="77"/>
      <c r="E45" s="77"/>
      <c r="F45" s="77"/>
    </row>
    <row r="46" spans="1:10" ht="23.25" customHeight="1" x14ac:dyDescent="0.45">
      <c r="D46" s="77"/>
      <c r="E46" s="77"/>
      <c r="F46" s="77"/>
      <c r="G46" s="77"/>
      <c r="H46" s="113"/>
    </row>
  </sheetData>
  <sheetProtection formatCells="0" formatColumns="0" formatRows="0" insertColumns="0" insertRows="0" insertHyperlinks="0" deleteColumns="0" deleteRows="0" sort="0" autoFilter="0" pivotTables="0"/>
  <mergeCells count="7">
    <mergeCell ref="D7:J7"/>
    <mergeCell ref="D3:F3"/>
    <mergeCell ref="H3:J3"/>
    <mergeCell ref="D4:F4"/>
    <mergeCell ref="H4:J4"/>
    <mergeCell ref="D5:F5"/>
    <mergeCell ref="H5:J5"/>
  </mergeCells>
  <pageMargins left="0.7" right="0.7" top="0.48" bottom="0.19" header="0.5" footer="0.4"/>
  <pageSetup paperSize="9" scale="82" firstPageNumber="6" fitToHeight="0" orientation="portrait" useFirstPageNumber="1" r:id="rId1"/>
  <headerFooter scaleWithDoc="0"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Z38"/>
  <sheetViews>
    <sheetView tabSelected="1" view="pageBreakPreview" zoomScaleNormal="85" zoomScaleSheetLayoutView="100" workbookViewId="0">
      <selection activeCell="D68" sqref="D68"/>
    </sheetView>
  </sheetViews>
  <sheetFormatPr defaultColWidth="9.140625" defaultRowHeight="23.25" customHeight="1" x14ac:dyDescent="0.45"/>
  <cols>
    <col min="1" max="1" width="52.140625" style="40" customWidth="1"/>
    <col min="2" max="2" width="11.5703125" style="40" customWidth="1"/>
    <col min="3" max="3" width="1" style="40" customWidth="1"/>
    <col min="4" max="4" width="11.5703125" style="29" customWidth="1"/>
    <col min="5" max="5" width="1" style="29" customWidth="1"/>
    <col min="6" max="6" width="11.5703125" style="29" customWidth="1"/>
    <col min="7" max="7" width="1" style="29" customWidth="1"/>
    <col min="8" max="8" width="13.140625" style="29" customWidth="1"/>
    <col min="9" max="9" width="1.140625" style="29" customWidth="1"/>
    <col min="10" max="10" width="20.42578125" style="29" customWidth="1"/>
    <col min="11" max="11" width="1.140625" style="29" customWidth="1"/>
    <col min="12" max="12" width="13.7109375" style="29" customWidth="1"/>
    <col min="13" max="13" width="1.140625" style="29" customWidth="1"/>
    <col min="14" max="14" width="11.5703125" style="29" customWidth="1"/>
    <col min="15" max="15" width="1" style="29" customWidth="1"/>
    <col min="16" max="16" width="11.7109375" style="29" customWidth="1"/>
    <col min="17" max="17" width="1" style="29" customWidth="1"/>
    <col min="18" max="18" width="11.5703125" style="29" customWidth="1"/>
    <col min="19" max="19" width="1" style="29" customWidth="1"/>
    <col min="20" max="20" width="11.5703125" style="29" customWidth="1"/>
    <col min="21" max="21" width="1" style="29" customWidth="1"/>
    <col min="22" max="22" width="11.5703125" style="29" customWidth="1"/>
    <col min="23" max="23" width="1" style="29" customWidth="1"/>
    <col min="24" max="24" width="11.5703125" style="29" customWidth="1"/>
    <col min="25" max="25" width="1.42578125" style="29" customWidth="1"/>
    <col min="26" max="16384" width="9.140625" style="29"/>
  </cols>
  <sheetData>
    <row r="1" spans="1:26" ht="21" x14ac:dyDescent="0.45">
      <c r="A1" s="45" t="str">
        <f>'BS 3-4'!A1</f>
        <v>บริษัท ที.แมน ฟาร์มาซูติคอล จำกัด (มหาชน) และบริษัทย่อย</v>
      </c>
      <c r="B1" s="45"/>
      <c r="C1" s="45"/>
    </row>
    <row r="2" spans="1:26" ht="21" x14ac:dyDescent="0.45">
      <c r="A2" s="45" t="s">
        <v>123</v>
      </c>
      <c r="B2" s="45"/>
      <c r="C2" s="45"/>
    </row>
    <row r="3" spans="1:26" ht="18" customHeight="1" x14ac:dyDescent="0.45">
      <c r="A3" s="120"/>
      <c r="B3" s="120"/>
      <c r="C3" s="120"/>
      <c r="D3" s="120"/>
      <c r="E3" s="120"/>
      <c r="F3" s="45"/>
      <c r="G3" s="45"/>
    </row>
    <row r="4" spans="1:26" ht="21" x14ac:dyDescent="0.45">
      <c r="D4" s="117" t="s">
        <v>77</v>
      </c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79"/>
    </row>
    <row r="5" spans="1:26" ht="21.6" customHeight="1" x14ac:dyDescent="0.45">
      <c r="E5" s="34"/>
      <c r="G5" s="34"/>
      <c r="H5" s="121" t="s">
        <v>91</v>
      </c>
      <c r="I5" s="121"/>
      <c r="J5" s="121"/>
      <c r="K5" s="121"/>
      <c r="L5" s="121"/>
      <c r="M5" s="121"/>
      <c r="N5" s="121"/>
      <c r="P5" s="121" t="s">
        <v>81</v>
      </c>
      <c r="Q5" s="121"/>
      <c r="R5" s="121"/>
      <c r="T5" s="34"/>
      <c r="V5" s="34"/>
      <c r="W5" s="34"/>
      <c r="X5" s="34"/>
      <c r="Y5" s="34"/>
      <c r="Z5" s="34"/>
    </row>
    <row r="6" spans="1:26" ht="21" hidden="1" customHeight="1" x14ac:dyDescent="0.45">
      <c r="E6" s="34"/>
      <c r="G6" s="34"/>
      <c r="H6" s="33"/>
      <c r="I6" s="33"/>
      <c r="J6" s="33"/>
      <c r="K6" s="33"/>
      <c r="L6" s="33"/>
      <c r="M6" s="33"/>
      <c r="N6" s="33"/>
      <c r="R6" s="33"/>
      <c r="T6" s="33"/>
      <c r="U6" s="34"/>
      <c r="V6" s="33"/>
      <c r="X6" s="34"/>
      <c r="Y6" s="34"/>
      <c r="Z6" s="34"/>
    </row>
    <row r="7" spans="1:26" ht="21" x14ac:dyDescent="0.45">
      <c r="E7" s="34"/>
      <c r="G7" s="34"/>
      <c r="H7" s="33" t="s">
        <v>94</v>
      </c>
      <c r="I7" s="33"/>
      <c r="J7" s="33" t="s">
        <v>146</v>
      </c>
      <c r="K7" s="33"/>
      <c r="L7" s="33" t="s">
        <v>95</v>
      </c>
      <c r="M7" s="33"/>
      <c r="R7" s="33"/>
      <c r="T7" s="33"/>
      <c r="U7" s="33"/>
      <c r="V7" s="33" t="s">
        <v>37</v>
      </c>
      <c r="W7" s="33"/>
      <c r="Y7" s="34"/>
      <c r="Z7" s="34"/>
    </row>
    <row r="8" spans="1:26" ht="21" x14ac:dyDescent="0.45">
      <c r="D8" s="33"/>
      <c r="F8" s="33"/>
      <c r="H8" s="33" t="s">
        <v>96</v>
      </c>
      <c r="I8" s="33"/>
      <c r="J8" s="33" t="s">
        <v>147</v>
      </c>
      <c r="K8" s="33"/>
      <c r="L8" s="33" t="s">
        <v>97</v>
      </c>
      <c r="M8" s="33"/>
      <c r="O8" s="33"/>
      <c r="P8" s="33"/>
      <c r="Q8" s="33"/>
      <c r="R8" s="33"/>
      <c r="S8" s="33"/>
      <c r="T8" s="33" t="s">
        <v>38</v>
      </c>
      <c r="U8" s="33"/>
      <c r="V8" s="33" t="s">
        <v>62</v>
      </c>
      <c r="W8" s="33"/>
      <c r="X8" s="33" t="s">
        <v>38</v>
      </c>
      <c r="Y8" s="34"/>
      <c r="Z8" s="34"/>
    </row>
    <row r="9" spans="1:26" ht="21" x14ac:dyDescent="0.45">
      <c r="D9" s="33" t="s">
        <v>110</v>
      </c>
      <c r="F9" s="33" t="s">
        <v>92</v>
      </c>
      <c r="H9" s="33" t="s">
        <v>98</v>
      </c>
      <c r="I9" s="33"/>
      <c r="J9" s="33" t="s">
        <v>148</v>
      </c>
      <c r="K9" s="33"/>
      <c r="L9" s="33" t="s">
        <v>37</v>
      </c>
      <c r="M9" s="33"/>
      <c r="N9" s="33"/>
      <c r="O9" s="33"/>
      <c r="P9" s="33" t="s">
        <v>125</v>
      </c>
      <c r="Q9" s="33"/>
      <c r="R9" s="33" t="s">
        <v>27</v>
      </c>
      <c r="S9" s="33"/>
      <c r="T9" s="33" t="s">
        <v>22</v>
      </c>
      <c r="U9" s="33"/>
      <c r="V9" s="33" t="s">
        <v>63</v>
      </c>
      <c r="W9" s="33"/>
      <c r="X9" s="33" t="s">
        <v>22</v>
      </c>
      <c r="Y9" s="33"/>
      <c r="Z9" s="33"/>
    </row>
    <row r="10" spans="1:26" ht="21" x14ac:dyDescent="0.45">
      <c r="B10" s="37" t="s">
        <v>1</v>
      </c>
      <c r="C10" s="37"/>
      <c r="D10" s="33" t="s">
        <v>111</v>
      </c>
      <c r="F10" s="33" t="s">
        <v>93</v>
      </c>
      <c r="H10" s="33" t="s">
        <v>99</v>
      </c>
      <c r="I10" s="33"/>
      <c r="J10" s="33" t="s">
        <v>149</v>
      </c>
      <c r="K10" s="33"/>
      <c r="L10" s="33" t="s">
        <v>100</v>
      </c>
      <c r="M10" s="33"/>
      <c r="N10" s="33" t="s">
        <v>38</v>
      </c>
      <c r="O10" s="33"/>
      <c r="P10" s="33" t="s">
        <v>126</v>
      </c>
      <c r="Q10" s="33"/>
      <c r="R10" s="33" t="s">
        <v>34</v>
      </c>
      <c r="S10" s="33"/>
      <c r="T10" s="33" t="s">
        <v>66</v>
      </c>
      <c r="U10" s="33"/>
      <c r="V10" s="33" t="s">
        <v>36</v>
      </c>
      <c r="W10" s="33"/>
      <c r="X10" s="33" t="s">
        <v>23</v>
      </c>
      <c r="Y10" s="33"/>
      <c r="Z10" s="33"/>
    </row>
    <row r="11" spans="1:26" s="80" customFormat="1" ht="21" x14ac:dyDescent="0.45">
      <c r="D11" s="122" t="s">
        <v>52</v>
      </c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81"/>
      <c r="Z11" s="82"/>
    </row>
    <row r="12" spans="1:26" ht="21" x14ac:dyDescent="0.45">
      <c r="A12" s="45" t="s">
        <v>167</v>
      </c>
      <c r="B12" s="45"/>
      <c r="C12" s="45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83"/>
      <c r="Z12" s="33"/>
    </row>
    <row r="13" spans="1:26" ht="21" x14ac:dyDescent="0.45">
      <c r="A13" s="45" t="s">
        <v>124</v>
      </c>
      <c r="B13" s="45"/>
      <c r="C13" s="45"/>
      <c r="D13" s="84">
        <v>246430</v>
      </c>
      <c r="E13" s="84"/>
      <c r="F13" s="84">
        <v>305878</v>
      </c>
      <c r="G13" s="84"/>
      <c r="H13" s="84">
        <v>-24945</v>
      </c>
      <c r="I13" s="84"/>
      <c r="J13" s="84">
        <v>0</v>
      </c>
      <c r="K13" s="84"/>
      <c r="L13" s="84">
        <v>-1428</v>
      </c>
      <c r="M13" s="84"/>
      <c r="N13" s="84">
        <f>SUM(H13:L13)</f>
        <v>-26373</v>
      </c>
      <c r="O13" s="84"/>
      <c r="P13" s="84">
        <v>6200</v>
      </c>
      <c r="Q13" s="84"/>
      <c r="R13" s="84">
        <v>987260</v>
      </c>
      <c r="S13" s="84"/>
      <c r="T13" s="94">
        <f>SUM(P13,R13:R13,N13,F13,D13)</f>
        <v>1519395</v>
      </c>
      <c r="U13" s="84"/>
      <c r="V13" s="84">
        <v>3</v>
      </c>
      <c r="W13" s="84"/>
      <c r="X13" s="94">
        <f>SUM(T13,V13)</f>
        <v>1519398</v>
      </c>
      <c r="Y13" s="85"/>
    </row>
    <row r="14" spans="1:26" s="79" customFormat="1" ht="14.1" customHeight="1" x14ac:dyDescent="0.45">
      <c r="A14" s="45"/>
      <c r="B14" s="45"/>
      <c r="C14" s="45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6"/>
    </row>
    <row r="15" spans="1:26" s="79" customFormat="1" ht="21" x14ac:dyDescent="0.45">
      <c r="A15" s="45" t="s">
        <v>56</v>
      </c>
      <c r="B15" s="45"/>
      <c r="C15" s="45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6"/>
    </row>
    <row r="16" spans="1:26" s="79" customFormat="1" ht="21" x14ac:dyDescent="0.45">
      <c r="A16" s="40" t="s">
        <v>40</v>
      </c>
      <c r="B16" s="40"/>
      <c r="C16" s="40"/>
      <c r="D16" s="87">
        <v>0</v>
      </c>
      <c r="E16" s="87"/>
      <c r="F16" s="87">
        <v>0</v>
      </c>
      <c r="G16" s="87"/>
      <c r="H16" s="87">
        <v>0</v>
      </c>
      <c r="I16" s="87"/>
      <c r="J16" s="87">
        <v>0</v>
      </c>
      <c r="K16" s="87"/>
      <c r="L16" s="87">
        <v>0</v>
      </c>
      <c r="M16" s="87"/>
      <c r="N16" s="87">
        <f>SUM(H16:L16)</f>
        <v>0</v>
      </c>
      <c r="O16" s="88"/>
      <c r="P16" s="87">
        <v>0</v>
      </c>
      <c r="Q16" s="88"/>
      <c r="R16" s="87">
        <f>'PL 6'!F26</f>
        <v>238399</v>
      </c>
      <c r="S16" s="88"/>
      <c r="T16" s="95">
        <f>SUM(R16:R16,N16,F16,D16)</f>
        <v>238399</v>
      </c>
      <c r="U16" s="88"/>
      <c r="V16" s="87">
        <v>0</v>
      </c>
      <c r="W16" s="88"/>
      <c r="X16" s="95">
        <f>SUM(V16,T16)</f>
        <v>238399</v>
      </c>
      <c r="Y16" s="86"/>
    </row>
    <row r="17" spans="1:26" s="79" customFormat="1" ht="21" x14ac:dyDescent="0.45">
      <c r="A17" s="40" t="s">
        <v>41</v>
      </c>
      <c r="B17" s="40"/>
      <c r="C17" s="40"/>
      <c r="D17" s="87">
        <v>0</v>
      </c>
      <c r="E17" s="88"/>
      <c r="F17" s="87">
        <v>0</v>
      </c>
      <c r="G17" s="88"/>
      <c r="H17" s="87">
        <v>0</v>
      </c>
      <c r="I17" s="87"/>
      <c r="J17" s="87">
        <v>0</v>
      </c>
      <c r="K17" s="87"/>
      <c r="L17" s="68">
        <v>0</v>
      </c>
      <c r="M17" s="87"/>
      <c r="N17" s="68">
        <f>SUM(H17:L17)</f>
        <v>0</v>
      </c>
      <c r="O17" s="88"/>
      <c r="P17" s="87">
        <v>0</v>
      </c>
      <c r="Q17" s="88"/>
      <c r="R17" s="87">
        <f>'PL 5'!F34</f>
        <v>0</v>
      </c>
      <c r="S17" s="88"/>
      <c r="T17" s="95">
        <f>SUM(R17:R17,N17,F17,D17)</f>
        <v>0</v>
      </c>
      <c r="U17" s="88"/>
      <c r="V17" s="87">
        <f>'PL 5'!F39-'CH-Consol  7'!V16</f>
        <v>0</v>
      </c>
      <c r="W17" s="88"/>
      <c r="X17" s="95">
        <f>SUM(V17,T17)</f>
        <v>0</v>
      </c>
      <c r="Y17" s="86"/>
    </row>
    <row r="18" spans="1:26" s="79" customFormat="1" ht="21" x14ac:dyDescent="0.45">
      <c r="A18" s="45" t="s">
        <v>114</v>
      </c>
      <c r="B18" s="45"/>
      <c r="C18" s="45"/>
      <c r="D18" s="93">
        <f>SUM(D16:D17)</f>
        <v>0</v>
      </c>
      <c r="E18" s="88"/>
      <c r="F18" s="93">
        <f>SUM(F16:F17)</f>
        <v>0</v>
      </c>
      <c r="G18" s="88"/>
      <c r="H18" s="93">
        <f>SUM(H16:H17)</f>
        <v>0</v>
      </c>
      <c r="I18" s="88"/>
      <c r="J18" s="93">
        <f>SUM(J16:J17)</f>
        <v>0</v>
      </c>
      <c r="K18" s="88"/>
      <c r="L18" s="93">
        <f>SUM(L16:L17)</f>
        <v>0</v>
      </c>
      <c r="M18" s="88"/>
      <c r="N18" s="93">
        <f>SUM(N16:N17)</f>
        <v>0</v>
      </c>
      <c r="O18" s="88"/>
      <c r="P18" s="93">
        <f>SUM(P16:P17)</f>
        <v>0</v>
      </c>
      <c r="Q18" s="88"/>
      <c r="R18" s="93">
        <f>SUM(R16:R17)</f>
        <v>238399</v>
      </c>
      <c r="S18" s="88"/>
      <c r="T18" s="93">
        <f>SUM(T16:T17)</f>
        <v>238399</v>
      </c>
      <c r="U18" s="88"/>
      <c r="V18" s="93">
        <f>SUM(V16:V17)</f>
        <v>0</v>
      </c>
      <c r="W18" s="88"/>
      <c r="X18" s="93">
        <f>SUM(X16:X17)</f>
        <v>238399</v>
      </c>
      <c r="Y18" s="86"/>
    </row>
    <row r="19" spans="1:26" s="79" customFormat="1" ht="14.1" customHeight="1" x14ac:dyDescent="0.45">
      <c r="A19" s="45"/>
      <c r="B19" s="45"/>
      <c r="C19" s="45"/>
      <c r="D19" s="66"/>
      <c r="E19" s="88"/>
      <c r="F19" s="66"/>
      <c r="G19" s="88"/>
      <c r="H19" s="66"/>
      <c r="I19" s="66"/>
      <c r="J19" s="66"/>
      <c r="K19" s="66"/>
      <c r="L19" s="66"/>
      <c r="M19" s="66"/>
      <c r="N19" s="66"/>
      <c r="O19" s="88"/>
      <c r="P19" s="88"/>
      <c r="Q19" s="88"/>
      <c r="R19" s="66"/>
      <c r="S19" s="88"/>
      <c r="T19" s="84"/>
      <c r="U19" s="88"/>
      <c r="V19" s="84"/>
      <c r="W19" s="88"/>
      <c r="X19" s="84"/>
      <c r="Y19" s="86"/>
    </row>
    <row r="20" spans="1:26" ht="21.75" thickBot="1" x14ac:dyDescent="0.5">
      <c r="A20" s="45" t="s">
        <v>164</v>
      </c>
      <c r="B20" s="45"/>
      <c r="C20" s="45"/>
      <c r="D20" s="96">
        <f>SUM(D13,D18)</f>
        <v>246430</v>
      </c>
      <c r="E20" s="84"/>
      <c r="F20" s="96">
        <f>SUM(F13,F18)</f>
        <v>305878</v>
      </c>
      <c r="G20" s="84"/>
      <c r="H20" s="96">
        <f>SUM(H13,H18)</f>
        <v>-24945</v>
      </c>
      <c r="I20" s="84"/>
      <c r="J20" s="96">
        <f>SUM(J13,J18)</f>
        <v>0</v>
      </c>
      <c r="K20" s="84"/>
      <c r="L20" s="96">
        <f>SUM(L13,L18)</f>
        <v>-1428</v>
      </c>
      <c r="M20" s="84"/>
      <c r="N20" s="96">
        <f>SUM(N13,N18)</f>
        <v>-26373</v>
      </c>
      <c r="O20" s="84"/>
      <c r="P20" s="96">
        <f>SUM(P13,P18)</f>
        <v>6200</v>
      </c>
      <c r="Q20" s="84"/>
      <c r="R20" s="96">
        <f>SUM(R13,R18)</f>
        <v>1225659</v>
      </c>
      <c r="S20" s="84"/>
      <c r="T20" s="96">
        <f>SUM(T13,T18)</f>
        <v>1757794</v>
      </c>
      <c r="U20" s="84"/>
      <c r="V20" s="96">
        <f>SUM(V13,V18)</f>
        <v>3</v>
      </c>
      <c r="W20" s="84"/>
      <c r="X20" s="96">
        <f>SUM(X13,X18)</f>
        <v>1757797</v>
      </c>
      <c r="Y20" s="85"/>
    </row>
    <row r="21" spans="1:26" ht="14.1" customHeight="1" thickTop="1" x14ac:dyDescent="0.45">
      <c r="A21" s="45"/>
      <c r="B21" s="45"/>
      <c r="C21" s="45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5"/>
    </row>
    <row r="22" spans="1:26" ht="21" customHeight="1" x14ac:dyDescent="0.45">
      <c r="A22" s="45" t="s">
        <v>168</v>
      </c>
      <c r="B22" s="45"/>
      <c r="C22" s="45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</row>
    <row r="23" spans="1:26" ht="21" customHeight="1" x14ac:dyDescent="0.45">
      <c r="A23" s="45" t="s">
        <v>154</v>
      </c>
      <c r="B23" s="45"/>
      <c r="C23" s="45"/>
      <c r="D23" s="84">
        <v>300003</v>
      </c>
      <c r="E23" s="84">
        <v>0</v>
      </c>
      <c r="F23" s="84">
        <v>1393892</v>
      </c>
      <c r="G23" s="84">
        <v>0</v>
      </c>
      <c r="H23" s="84">
        <v>-24945</v>
      </c>
      <c r="I23" s="84">
        <v>0</v>
      </c>
      <c r="J23" s="84">
        <v>-225405</v>
      </c>
      <c r="K23" s="84">
        <v>0</v>
      </c>
      <c r="L23" s="84">
        <v>-1428</v>
      </c>
      <c r="M23" s="84"/>
      <c r="N23" s="84">
        <f>SUM(L23,H23:J23)</f>
        <v>-251778</v>
      </c>
      <c r="O23" s="84"/>
      <c r="P23" s="84">
        <v>30000</v>
      </c>
      <c r="Q23" s="84"/>
      <c r="R23" s="84">
        <v>297818</v>
      </c>
      <c r="S23" s="84"/>
      <c r="T23" s="84">
        <f>SUM(R23,N23,F23,D23,P23)</f>
        <v>1769935</v>
      </c>
      <c r="U23" s="84"/>
      <c r="V23" s="84">
        <v>0</v>
      </c>
      <c r="W23" s="84"/>
      <c r="X23" s="97">
        <f>SUM(V23,T23)</f>
        <v>1769935</v>
      </c>
      <c r="Z23" s="3"/>
    </row>
    <row r="24" spans="1:26" ht="14.1" customHeight="1" x14ac:dyDescent="0.45">
      <c r="A24" s="45"/>
      <c r="B24" s="45"/>
      <c r="C24" s="45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</row>
    <row r="25" spans="1:26" ht="21" customHeight="1" x14ac:dyDescent="0.45">
      <c r="A25" s="45" t="s">
        <v>50</v>
      </c>
      <c r="B25" s="45"/>
      <c r="C25" s="45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</row>
    <row r="26" spans="1:26" ht="21" customHeight="1" x14ac:dyDescent="0.45">
      <c r="A26" s="39" t="s">
        <v>173</v>
      </c>
      <c r="B26" s="39"/>
      <c r="C26" s="39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</row>
    <row r="27" spans="1:26" ht="21" customHeight="1" x14ac:dyDescent="0.45">
      <c r="A27" s="40" t="s">
        <v>174</v>
      </c>
      <c r="B27" s="37">
        <v>8</v>
      </c>
      <c r="C27" s="37"/>
      <c r="D27" s="87">
        <v>0</v>
      </c>
      <c r="E27" s="87"/>
      <c r="F27" s="87">
        <v>0</v>
      </c>
      <c r="G27" s="87"/>
      <c r="H27" s="87">
        <v>0</v>
      </c>
      <c r="I27" s="87"/>
      <c r="J27" s="87">
        <v>0</v>
      </c>
      <c r="K27" s="66"/>
      <c r="L27" s="87">
        <v>0</v>
      </c>
      <c r="M27" s="87"/>
      <c r="N27" s="68">
        <f>SUM(H27:L27)</f>
        <v>0</v>
      </c>
      <c r="O27" s="88"/>
      <c r="P27" s="87">
        <v>0</v>
      </c>
      <c r="Q27" s="88"/>
      <c r="R27" s="87">
        <v>-80001</v>
      </c>
      <c r="S27" s="88"/>
      <c r="T27" s="87">
        <f>SUM(P27:R27,N34,F27,D27)</f>
        <v>-80001</v>
      </c>
      <c r="U27" s="88"/>
      <c r="V27" s="87">
        <v>0</v>
      </c>
      <c r="W27" s="88"/>
      <c r="X27" s="87">
        <f>SUM(V27,T27)</f>
        <v>-80001</v>
      </c>
    </row>
    <row r="28" spans="1:26" ht="21" customHeight="1" x14ac:dyDescent="0.45">
      <c r="A28" s="39" t="s">
        <v>175</v>
      </c>
      <c r="B28" s="39"/>
      <c r="C28" s="39"/>
      <c r="D28" s="89">
        <f>SUM(D26:D27)</f>
        <v>0</v>
      </c>
      <c r="E28" s="88"/>
      <c r="F28" s="89">
        <f>SUM(F26:F27)</f>
        <v>0</v>
      </c>
      <c r="G28" s="88"/>
      <c r="H28" s="89">
        <f>SUM(H26:H27)</f>
        <v>0</v>
      </c>
      <c r="I28" s="88"/>
      <c r="J28" s="89">
        <f>SUM(J26:J27)</f>
        <v>0</v>
      </c>
      <c r="K28" s="84"/>
      <c r="L28" s="89">
        <f>SUM(L27:L27)</f>
        <v>0</v>
      </c>
      <c r="M28" s="88"/>
      <c r="N28" s="89">
        <f>SUM(N34:N34)</f>
        <v>0</v>
      </c>
      <c r="O28" s="88"/>
      <c r="P28" s="89">
        <f>SUM(P27:P27)</f>
        <v>0</v>
      </c>
      <c r="Q28" s="88"/>
      <c r="R28" s="89">
        <f>SUM(R26:R27)</f>
        <v>-80001</v>
      </c>
      <c r="S28" s="88"/>
      <c r="T28" s="89">
        <f>SUM(T27:T27)</f>
        <v>-80001</v>
      </c>
      <c r="U28" s="88"/>
      <c r="V28" s="89">
        <f>SUM(V27:V27)</f>
        <v>0</v>
      </c>
      <c r="W28" s="88"/>
      <c r="X28" s="89">
        <f>SUM(X27:X27)</f>
        <v>-80001</v>
      </c>
    </row>
    <row r="29" spans="1:26" ht="14.1" customHeight="1" x14ac:dyDescent="0.45">
      <c r="A29" s="45"/>
      <c r="B29" s="45"/>
      <c r="C29" s="45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</row>
    <row r="30" spans="1:26" ht="21" customHeight="1" x14ac:dyDescent="0.45">
      <c r="A30" s="74" t="s">
        <v>51</v>
      </c>
      <c r="B30" s="74"/>
      <c r="C30" s="74"/>
      <c r="D30" s="90">
        <f>SUM(D28)</f>
        <v>0</v>
      </c>
      <c r="E30" s="88"/>
      <c r="F30" s="90">
        <f>SUM(F28)</f>
        <v>0</v>
      </c>
      <c r="G30" s="88"/>
      <c r="H30" s="90">
        <f>SUM(H28)</f>
        <v>0</v>
      </c>
      <c r="I30" s="88"/>
      <c r="J30" s="90">
        <f>SUM(J28)</f>
        <v>0</v>
      </c>
      <c r="K30" s="84"/>
      <c r="L30" s="90">
        <f>SUM(L28)</f>
        <v>0</v>
      </c>
      <c r="M30" s="88"/>
      <c r="N30" s="90">
        <f>SUM(N28)</f>
        <v>0</v>
      </c>
      <c r="O30" s="88"/>
      <c r="P30" s="90">
        <f>SUM(P28)</f>
        <v>0</v>
      </c>
      <c r="Q30" s="88"/>
      <c r="R30" s="90">
        <f>SUM(R28)</f>
        <v>-80001</v>
      </c>
      <c r="S30" s="88"/>
      <c r="T30" s="90">
        <f>SUM(T28)</f>
        <v>-80001</v>
      </c>
      <c r="U30" s="88"/>
      <c r="V30" s="90">
        <f>SUM(V28)</f>
        <v>0</v>
      </c>
      <c r="W30" s="88"/>
      <c r="X30" s="90">
        <f>SUM(X28)</f>
        <v>-80001</v>
      </c>
    </row>
    <row r="31" spans="1:26" ht="14.1" customHeight="1" x14ac:dyDescent="0.45">
      <c r="A31" s="91"/>
      <c r="B31" s="91"/>
      <c r="C31" s="91"/>
      <c r="D31" s="87"/>
      <c r="E31" s="66"/>
      <c r="F31" s="87"/>
      <c r="G31" s="66"/>
      <c r="H31" s="87"/>
      <c r="I31" s="87"/>
      <c r="J31" s="87"/>
      <c r="K31" s="66"/>
      <c r="L31" s="87"/>
      <c r="M31" s="87"/>
      <c r="N31" s="87"/>
      <c r="O31" s="66"/>
      <c r="P31" s="66"/>
      <c r="Q31" s="66"/>
      <c r="R31" s="87"/>
      <c r="S31" s="66"/>
      <c r="T31" s="87"/>
      <c r="U31" s="66"/>
      <c r="V31" s="87"/>
      <c r="W31" s="66"/>
      <c r="X31" s="87"/>
    </row>
    <row r="32" spans="1:26" ht="21" customHeight="1" x14ac:dyDescent="0.45">
      <c r="A32" s="45" t="s">
        <v>56</v>
      </c>
      <c r="B32" s="45"/>
      <c r="C32" s="45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</row>
    <row r="33" spans="1:24" ht="21" customHeight="1" x14ac:dyDescent="0.45">
      <c r="A33" s="40" t="s">
        <v>40</v>
      </c>
      <c r="D33" s="87">
        <v>0</v>
      </c>
      <c r="E33" s="87"/>
      <c r="F33" s="87">
        <v>0</v>
      </c>
      <c r="G33" s="87"/>
      <c r="H33" s="87">
        <v>0</v>
      </c>
      <c r="I33" s="87"/>
      <c r="J33" s="87">
        <v>0</v>
      </c>
      <c r="K33" s="66"/>
      <c r="L33" s="87">
        <v>0</v>
      </c>
      <c r="M33" s="87"/>
      <c r="N33" s="87">
        <f>SUM(H33:L33)</f>
        <v>0</v>
      </c>
      <c r="O33" s="88"/>
      <c r="P33" s="87">
        <v>0</v>
      </c>
      <c r="Q33" s="88"/>
      <c r="R33" s="95">
        <f>'PL 6'!D26</f>
        <v>228686</v>
      </c>
      <c r="S33" s="88"/>
      <c r="T33" s="95">
        <f>SUM(R33:R33,N33,F33,D33)</f>
        <v>228686</v>
      </c>
      <c r="U33" s="88"/>
      <c r="V33" s="87">
        <v>0</v>
      </c>
      <c r="W33" s="88"/>
      <c r="X33" s="95">
        <f>SUM(V33,T33)</f>
        <v>228686</v>
      </c>
    </row>
    <row r="34" spans="1:24" ht="21" customHeight="1" x14ac:dyDescent="0.45">
      <c r="A34" s="40" t="s">
        <v>41</v>
      </c>
      <c r="D34" s="87">
        <v>0</v>
      </c>
      <c r="E34" s="88"/>
      <c r="F34" s="87">
        <v>0</v>
      </c>
      <c r="G34" s="88"/>
      <c r="H34" s="87">
        <v>0</v>
      </c>
      <c r="I34" s="87"/>
      <c r="J34" s="87">
        <v>0</v>
      </c>
      <c r="K34" s="66"/>
      <c r="L34" s="87">
        <v>0</v>
      </c>
      <c r="M34" s="87"/>
      <c r="N34" s="87">
        <f>SUM(H34:L34)</f>
        <v>0</v>
      </c>
      <c r="O34" s="88"/>
      <c r="P34" s="87">
        <v>0</v>
      </c>
      <c r="Q34" s="88"/>
      <c r="R34" s="87">
        <v>0</v>
      </c>
      <c r="S34" s="88"/>
      <c r="T34" s="95">
        <f>SUM(R34:R34,N34,F34,D34)</f>
        <v>0</v>
      </c>
      <c r="U34" s="88"/>
      <c r="V34" s="87">
        <v>0</v>
      </c>
      <c r="W34" s="88"/>
      <c r="X34" s="95">
        <f>SUM(V34,T34)</f>
        <v>0</v>
      </c>
    </row>
    <row r="35" spans="1:24" ht="21" customHeight="1" x14ac:dyDescent="0.45">
      <c r="A35" s="45" t="s">
        <v>114</v>
      </c>
      <c r="B35" s="45"/>
      <c r="C35" s="45"/>
      <c r="D35" s="93">
        <f>SUM(D33:D34)</f>
        <v>0</v>
      </c>
      <c r="E35" s="88"/>
      <c r="F35" s="93">
        <f>SUM(F33:F34)</f>
        <v>0</v>
      </c>
      <c r="G35" s="88"/>
      <c r="H35" s="93">
        <f>SUM(H33:H34)</f>
        <v>0</v>
      </c>
      <c r="I35" s="88"/>
      <c r="J35" s="93">
        <f>SUM(J33:J34)</f>
        <v>0</v>
      </c>
      <c r="K35" s="84"/>
      <c r="L35" s="93">
        <f>SUM(L33:L34)</f>
        <v>0</v>
      </c>
      <c r="M35" s="88"/>
      <c r="N35" s="93">
        <f>SUM(N33:N34)</f>
        <v>0</v>
      </c>
      <c r="O35" s="88"/>
      <c r="P35" s="93">
        <f>SUM(P33:P34)</f>
        <v>0</v>
      </c>
      <c r="Q35" s="88"/>
      <c r="R35" s="93">
        <f>SUM(R33:R34)</f>
        <v>228686</v>
      </c>
      <c r="S35" s="88"/>
      <c r="T35" s="93">
        <f>SUM(T33:T34)</f>
        <v>228686</v>
      </c>
      <c r="U35" s="88"/>
      <c r="V35" s="93">
        <f>SUM(V33:V34)</f>
        <v>0</v>
      </c>
      <c r="W35" s="88"/>
      <c r="X35" s="93">
        <f>SUM(X33:X34)</f>
        <v>228686</v>
      </c>
    </row>
    <row r="36" spans="1:24" ht="14.1" customHeight="1" x14ac:dyDescent="0.45">
      <c r="A36" s="45"/>
      <c r="B36" s="45"/>
      <c r="C36" s="45"/>
      <c r="D36" s="66"/>
      <c r="E36" s="88"/>
      <c r="F36" s="66"/>
      <c r="G36" s="88"/>
      <c r="H36" s="66"/>
      <c r="I36" s="66"/>
      <c r="J36" s="66"/>
      <c r="K36" s="66"/>
      <c r="L36" s="66"/>
      <c r="M36" s="66"/>
      <c r="N36" s="66"/>
      <c r="O36" s="88"/>
      <c r="P36" s="88"/>
      <c r="Q36" s="88"/>
      <c r="R36" s="66"/>
      <c r="S36" s="88"/>
      <c r="T36" s="84"/>
      <c r="U36" s="88"/>
      <c r="V36" s="84"/>
      <c r="W36" s="88"/>
      <c r="X36" s="84"/>
    </row>
    <row r="37" spans="1:24" ht="20.65" customHeight="1" thickBot="1" x14ac:dyDescent="0.5">
      <c r="A37" s="45" t="s">
        <v>165</v>
      </c>
      <c r="B37" s="45"/>
      <c r="C37" s="45"/>
      <c r="D37" s="96">
        <f>SUM(D23,D28,D35)</f>
        <v>300003</v>
      </c>
      <c r="E37" s="84"/>
      <c r="F37" s="96">
        <f>SUM(F23,F28,F35)</f>
        <v>1393892</v>
      </c>
      <c r="G37" s="84"/>
      <c r="H37" s="96">
        <f>SUM(H23,H28,H35)</f>
        <v>-24945</v>
      </c>
      <c r="I37" s="84"/>
      <c r="J37" s="96">
        <f>SUM(J23,J28,J35)</f>
        <v>-225405</v>
      </c>
      <c r="K37" s="84"/>
      <c r="L37" s="96">
        <f>SUM(L23,L28,L35)</f>
        <v>-1428</v>
      </c>
      <c r="M37" s="84"/>
      <c r="N37" s="96">
        <f>SUM(N23,N28,N35)</f>
        <v>-251778</v>
      </c>
      <c r="O37" s="84"/>
      <c r="P37" s="96">
        <f>SUM(P23,P28,P35)</f>
        <v>30000</v>
      </c>
      <c r="Q37" s="84"/>
      <c r="R37" s="96">
        <f>SUM(R23,R28,R35)</f>
        <v>446503</v>
      </c>
      <c r="S37" s="84"/>
      <c r="T37" s="96">
        <f>SUM(T23,T28,T35)</f>
        <v>1918620</v>
      </c>
      <c r="U37" s="84"/>
      <c r="V37" s="96">
        <f>SUM(V23,V28,V35)</f>
        <v>0</v>
      </c>
      <c r="W37" s="84"/>
      <c r="X37" s="96">
        <f>SUM(X23,X28,X35)</f>
        <v>1918620</v>
      </c>
    </row>
    <row r="38" spans="1:24" ht="23.25" customHeight="1" thickTop="1" x14ac:dyDescent="0.45">
      <c r="R38" s="44"/>
      <c r="T38" s="44"/>
      <c r="V38" s="44"/>
      <c r="X38" s="44"/>
    </row>
  </sheetData>
  <sheetProtection formatCells="0" formatColumns="0" formatRows="0" insertColumns="0" insertRows="0" insertHyperlinks="0" deleteColumns="0" deleteRows="0" sort="0" autoFilter="0" pivotTables="0"/>
  <customSheetViews>
    <customSheetView guid="{A3B3E038-AAE0-4F24-B01A-BCF5B017EAC3}" scale="70" showPageBreaks="1" printArea="1" view="pageBreakPreview" showRuler="0" topLeftCell="A121">
      <selection activeCell="C170" sqref="C170"/>
      <rowBreaks count="3" manualBreakCount="3">
        <brk id="42" max="29" man="1"/>
        <brk id="91" max="29" man="1"/>
        <brk id="134" max="29" man="1"/>
      </rowBreaks>
      <pageMargins left="0.72" right="0.19" top="0.19" bottom="0.21" header="0.25" footer="0.16"/>
      <pageSetup paperSize="9" scale="56" firstPageNumber="10" orientation="landscape" useFirstPageNumber="1" r:id="rId1"/>
      <headerFooter alignWithMargins="0">
        <oddFooter>&amp;Lหมายเหตุประกอบงบการเงินเป็นส่วนหนึ่งของงบการเงินนี้
&amp;C&amp;"Angsana New,Italic"&amp;14Thai GAAP Annual PLC FS Template - Thai Version October 2010&amp;R&amp;P</oddFooter>
      </headerFooter>
    </customSheetView>
  </customSheetViews>
  <mergeCells count="5">
    <mergeCell ref="A3:E3"/>
    <mergeCell ref="D4:X4"/>
    <mergeCell ref="H5:N5"/>
    <mergeCell ref="D11:X11"/>
    <mergeCell ref="P5:R5"/>
  </mergeCells>
  <phoneticPr fontId="0" type="noConversion"/>
  <pageMargins left="0.7" right="0.7" top="0.48" bottom="0.19" header="0.5" footer="0.4"/>
  <pageSetup paperSize="9" scale="69" firstPageNumber="7" fitToHeight="0" orientation="landscape" useFirstPageNumber="1" r:id="rId2"/>
  <headerFooter scaleWithDoc="0"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D45E7-4FF0-4089-B8B5-77ED6718ABB7}">
  <sheetPr>
    <tabColor rgb="FF92D050"/>
  </sheetPr>
  <dimension ref="A1:Y30"/>
  <sheetViews>
    <sheetView view="pageBreakPreview" zoomScale="70" zoomScaleNormal="85" zoomScaleSheetLayoutView="70" workbookViewId="0">
      <selection activeCell="A32" sqref="A32"/>
    </sheetView>
  </sheetViews>
  <sheetFormatPr defaultColWidth="9.140625" defaultRowHeight="23.25" customHeight="1" x14ac:dyDescent="0.45"/>
  <cols>
    <col min="1" max="1" width="52.28515625" style="1" customWidth="1"/>
    <col min="2" max="2" width="8.28515625" style="1" customWidth="1"/>
    <col min="3" max="3" width="11.5703125" style="3" customWidth="1"/>
    <col min="4" max="4" width="1" style="3" customWidth="1"/>
    <col min="5" max="5" width="11.5703125" style="3" customWidth="1"/>
    <col min="6" max="6" width="1" style="3" customWidth="1"/>
    <col min="7" max="7" width="13.140625" style="3" customWidth="1"/>
    <col min="8" max="8" width="1.140625" style="3" customWidth="1"/>
    <col min="9" max="9" width="19.42578125" style="3" customWidth="1"/>
    <col min="10" max="10" width="1.140625" style="3" customWidth="1"/>
    <col min="11" max="11" width="13.7109375" style="3" customWidth="1"/>
    <col min="12" max="12" width="1.140625" style="3" customWidth="1"/>
    <col min="13" max="13" width="11.5703125" style="3" customWidth="1"/>
    <col min="14" max="14" width="1" style="3" customWidth="1"/>
    <col min="15" max="15" width="11.5703125" style="3" customWidth="1"/>
    <col min="16" max="16" width="1" style="3" customWidth="1"/>
    <col min="17" max="17" width="11.5703125" style="3" customWidth="1"/>
    <col min="18" max="18" width="1" style="3" customWidth="1"/>
    <col min="19" max="19" width="11.5703125" style="3" customWidth="1"/>
    <col min="20" max="20" width="1" style="3" customWidth="1"/>
    <col min="21" max="21" width="11.5703125" style="3" customWidth="1"/>
    <col min="22" max="22" width="1" style="3" customWidth="1"/>
    <col min="23" max="23" width="11.5703125" style="3" customWidth="1"/>
    <col min="24" max="24" width="1.42578125" style="3" customWidth="1"/>
    <col min="25" max="16384" width="9.140625" style="3"/>
  </cols>
  <sheetData>
    <row r="1" spans="1:25" ht="21" x14ac:dyDescent="0.45">
      <c r="A1" s="17" t="str">
        <f>'BS 3-4'!A1</f>
        <v>บริษัท ที.แมน ฟาร์มาซูติคอล จำกัด (มหาชน) และบริษัทย่อย</v>
      </c>
      <c r="B1" s="17"/>
    </row>
    <row r="2" spans="1:25" ht="21" x14ac:dyDescent="0.45">
      <c r="A2" s="17" t="s">
        <v>123</v>
      </c>
      <c r="B2" s="17"/>
    </row>
    <row r="3" spans="1:25" ht="18" customHeight="1" x14ac:dyDescent="0.45">
      <c r="A3" s="126"/>
      <c r="B3" s="126"/>
      <c r="C3" s="126"/>
      <c r="D3" s="126"/>
      <c r="E3" s="17"/>
      <c r="F3" s="17"/>
    </row>
    <row r="4" spans="1:25" ht="21" x14ac:dyDescent="0.45">
      <c r="C4" s="123" t="s">
        <v>77</v>
      </c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4"/>
    </row>
    <row r="5" spans="1:25" ht="21" x14ac:dyDescent="0.45">
      <c r="D5" s="25"/>
      <c r="F5" s="25"/>
      <c r="G5" s="124" t="s">
        <v>91</v>
      </c>
      <c r="H5" s="124"/>
      <c r="I5" s="124"/>
      <c r="J5" s="124"/>
      <c r="K5" s="124"/>
      <c r="L5" s="124"/>
      <c r="M5" s="124"/>
      <c r="O5" s="124" t="s">
        <v>81</v>
      </c>
      <c r="P5" s="124"/>
      <c r="Q5" s="124"/>
      <c r="S5" s="25"/>
      <c r="U5" s="25"/>
      <c r="V5" s="25"/>
      <c r="W5" s="25"/>
      <c r="X5" s="25"/>
      <c r="Y5" s="25"/>
    </row>
    <row r="6" spans="1:25" ht="21" x14ac:dyDescent="0.45">
      <c r="D6" s="25"/>
      <c r="F6" s="25"/>
      <c r="G6" s="26" t="s">
        <v>94</v>
      </c>
      <c r="H6" s="26"/>
      <c r="I6" s="26" t="s">
        <v>146</v>
      </c>
      <c r="J6" s="26"/>
      <c r="K6" s="26" t="s">
        <v>95</v>
      </c>
      <c r="L6" s="26"/>
      <c r="Q6" s="26"/>
      <c r="S6" s="26"/>
      <c r="T6" s="26"/>
      <c r="U6" s="26" t="s">
        <v>37</v>
      </c>
      <c r="V6" s="26"/>
      <c r="X6" s="25"/>
      <c r="Y6" s="25"/>
    </row>
    <row r="7" spans="1:25" ht="21" x14ac:dyDescent="0.45">
      <c r="C7" s="26"/>
      <c r="E7" s="26"/>
      <c r="G7" s="26" t="s">
        <v>96</v>
      </c>
      <c r="H7" s="26"/>
      <c r="I7" s="26" t="s">
        <v>147</v>
      </c>
      <c r="J7" s="26"/>
      <c r="K7" s="26" t="s">
        <v>97</v>
      </c>
      <c r="L7" s="26"/>
      <c r="N7" s="26"/>
      <c r="O7" s="26"/>
      <c r="P7" s="26"/>
      <c r="Q7" s="26"/>
      <c r="R7" s="26"/>
      <c r="S7" s="26" t="s">
        <v>38</v>
      </c>
      <c r="T7" s="26"/>
      <c r="U7" s="26" t="s">
        <v>62</v>
      </c>
      <c r="V7" s="26"/>
      <c r="W7" s="26" t="s">
        <v>38</v>
      </c>
      <c r="X7" s="25"/>
      <c r="Y7" s="25"/>
    </row>
    <row r="8" spans="1:25" ht="21" x14ac:dyDescent="0.45">
      <c r="C8" s="26" t="s">
        <v>110</v>
      </c>
      <c r="E8" s="26" t="s">
        <v>92</v>
      </c>
      <c r="G8" s="26" t="s">
        <v>98</v>
      </c>
      <c r="H8" s="26"/>
      <c r="I8" s="26" t="s">
        <v>148</v>
      </c>
      <c r="J8" s="26"/>
      <c r="K8" s="26" t="s">
        <v>37</v>
      </c>
      <c r="L8" s="26"/>
      <c r="M8" s="26"/>
      <c r="N8" s="26"/>
      <c r="O8" s="26" t="s">
        <v>125</v>
      </c>
      <c r="P8" s="26"/>
      <c r="Q8" s="26" t="s">
        <v>27</v>
      </c>
      <c r="R8" s="26"/>
      <c r="S8" s="26" t="s">
        <v>22</v>
      </c>
      <c r="T8" s="26"/>
      <c r="U8" s="26" t="s">
        <v>63</v>
      </c>
      <c r="V8" s="26"/>
      <c r="W8" s="26" t="s">
        <v>22</v>
      </c>
      <c r="X8" s="26"/>
      <c r="Y8" s="26"/>
    </row>
    <row r="9" spans="1:25" ht="21" x14ac:dyDescent="0.45">
      <c r="B9" s="24" t="s">
        <v>1</v>
      </c>
      <c r="C9" s="26" t="s">
        <v>111</v>
      </c>
      <c r="E9" s="26" t="s">
        <v>93</v>
      </c>
      <c r="G9" s="26" t="s">
        <v>99</v>
      </c>
      <c r="H9" s="26"/>
      <c r="I9" s="26" t="s">
        <v>149</v>
      </c>
      <c r="J9" s="26"/>
      <c r="K9" s="26" t="s">
        <v>100</v>
      </c>
      <c r="L9" s="26"/>
      <c r="M9" s="26" t="s">
        <v>38</v>
      </c>
      <c r="N9" s="26"/>
      <c r="O9" s="26" t="s">
        <v>126</v>
      </c>
      <c r="P9" s="26"/>
      <c r="Q9" s="26" t="s">
        <v>34</v>
      </c>
      <c r="R9" s="26"/>
      <c r="S9" s="26" t="s">
        <v>66</v>
      </c>
      <c r="T9" s="26"/>
      <c r="U9" s="26" t="s">
        <v>36</v>
      </c>
      <c r="V9" s="26"/>
      <c r="W9" s="26" t="s">
        <v>23</v>
      </c>
      <c r="X9" s="26"/>
      <c r="Y9" s="26"/>
    </row>
    <row r="10" spans="1:25" ht="21" x14ac:dyDescent="0.45">
      <c r="A10" s="3"/>
      <c r="B10" s="3"/>
      <c r="C10" s="125" t="s">
        <v>52</v>
      </c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2"/>
      <c r="Y10" s="26"/>
    </row>
    <row r="11" spans="1:25" ht="21" x14ac:dyDescent="0.45">
      <c r="A11" s="17" t="s">
        <v>153</v>
      </c>
      <c r="B11" s="17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"/>
      <c r="Y11" s="26"/>
    </row>
    <row r="12" spans="1:25" s="4" customFormat="1" ht="21" x14ac:dyDescent="0.45">
      <c r="A12" s="17" t="s">
        <v>154</v>
      </c>
      <c r="B12" s="17"/>
      <c r="C12" s="13">
        <v>300003</v>
      </c>
      <c r="D12" s="13">
        <v>0</v>
      </c>
      <c r="E12" s="13">
        <v>1393892</v>
      </c>
      <c r="F12" s="13">
        <v>0</v>
      </c>
      <c r="G12" s="13">
        <v>-24945</v>
      </c>
      <c r="H12" s="13">
        <v>0</v>
      </c>
      <c r="I12" s="13">
        <v>-225405</v>
      </c>
      <c r="J12" s="13">
        <v>0</v>
      </c>
      <c r="K12" s="13">
        <v>-1428</v>
      </c>
      <c r="L12" s="13"/>
      <c r="M12" s="13">
        <f>SUM(K12,G12:I12)</f>
        <v>-251778</v>
      </c>
      <c r="N12" s="13"/>
      <c r="O12" s="13">
        <v>30000</v>
      </c>
      <c r="P12" s="13"/>
      <c r="Q12" s="13">
        <v>297818</v>
      </c>
      <c r="R12" s="13"/>
      <c r="S12" s="13">
        <f>SUM(Q12,M12,E12,C12,O12)</f>
        <v>1769935</v>
      </c>
      <c r="T12" s="13"/>
      <c r="U12" s="13">
        <v>0</v>
      </c>
      <c r="V12" s="13"/>
      <c r="W12" s="21">
        <f>SUM(U12,S12)</f>
        <v>1769935</v>
      </c>
      <c r="X12" s="5"/>
      <c r="Y12" s="18"/>
    </row>
    <row r="13" spans="1:25" s="4" customFormat="1" ht="18" hidden="1" customHeight="1" x14ac:dyDescent="0.45">
      <c r="A13" s="17"/>
      <c r="B13" s="17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5"/>
    </row>
    <row r="14" spans="1:25" s="4" customFormat="1" ht="21" hidden="1" x14ac:dyDescent="0.45">
      <c r="A14" s="17" t="s">
        <v>50</v>
      </c>
      <c r="B14" s="17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5"/>
    </row>
    <row r="15" spans="1:25" s="4" customFormat="1" ht="21" hidden="1" x14ac:dyDescent="0.45">
      <c r="A15" s="11" t="s">
        <v>120</v>
      </c>
      <c r="B15" s="11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5"/>
    </row>
    <row r="16" spans="1:25" ht="7.5" hidden="1" customHeight="1" x14ac:dyDescent="0.45">
      <c r="A16" s="16"/>
      <c r="B16" s="16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7"/>
      <c r="T16" s="8"/>
      <c r="U16" s="8"/>
      <c r="V16" s="8"/>
      <c r="W16" s="7"/>
      <c r="X16" s="6"/>
    </row>
    <row r="17" spans="1:25" s="4" customFormat="1" ht="21" hidden="1" x14ac:dyDescent="0.45">
      <c r="A17" s="1" t="s">
        <v>132</v>
      </c>
      <c r="B17" s="24"/>
      <c r="C17" s="7"/>
      <c r="D17" s="7"/>
      <c r="E17" s="7"/>
      <c r="F17" s="7"/>
      <c r="G17" s="7"/>
      <c r="H17" s="7"/>
      <c r="I17" s="7"/>
      <c r="J17" s="8"/>
      <c r="K17" s="7"/>
      <c r="L17" s="7"/>
      <c r="M17" s="7">
        <f>SUM(G17:K17)</f>
        <v>0</v>
      </c>
      <c r="N17" s="21"/>
      <c r="O17" s="7"/>
      <c r="P17" s="21"/>
      <c r="Q17" s="7"/>
      <c r="R17" s="21"/>
      <c r="S17" s="7">
        <f>SUM(O17:Q17,M17,E17,C17)</f>
        <v>0</v>
      </c>
      <c r="T17" s="21"/>
      <c r="U17" s="7"/>
      <c r="V17" s="21"/>
      <c r="W17" s="7">
        <f>SUM(U17,S17)</f>
        <v>0</v>
      </c>
      <c r="X17" s="5"/>
    </row>
    <row r="18" spans="1:25" s="4" customFormat="1" ht="21" hidden="1" x14ac:dyDescent="0.45">
      <c r="A18" s="11" t="s">
        <v>119</v>
      </c>
      <c r="B18" s="11"/>
      <c r="C18" s="9">
        <f>SUM(C15:C17)</f>
        <v>0</v>
      </c>
      <c r="D18" s="21"/>
      <c r="E18" s="9">
        <f>SUM(E15:E17)</f>
        <v>0</v>
      </c>
      <c r="F18" s="21"/>
      <c r="G18" s="9">
        <f>SUM(G15:G17)</f>
        <v>0</v>
      </c>
      <c r="H18" s="21"/>
      <c r="I18" s="9">
        <f>SUM(I15:I17)</f>
        <v>0</v>
      </c>
      <c r="J18" s="13"/>
      <c r="K18" s="9">
        <f>SUM(K17:K17)</f>
        <v>0</v>
      </c>
      <c r="L18" s="21"/>
      <c r="M18" s="9">
        <f>SUM(M17:M17)</f>
        <v>0</v>
      </c>
      <c r="N18" s="21"/>
      <c r="O18" s="9">
        <f>SUM(O17:O17)</f>
        <v>0</v>
      </c>
      <c r="P18" s="21"/>
      <c r="Q18" s="9">
        <f>SUM(Q15:Q17)</f>
        <v>0</v>
      </c>
      <c r="R18" s="21"/>
      <c r="S18" s="9">
        <f>SUM(S17:S17)</f>
        <v>0</v>
      </c>
      <c r="T18" s="21"/>
      <c r="U18" s="9">
        <f>SUM(U17:U17)</f>
        <v>0</v>
      </c>
      <c r="V18" s="21"/>
      <c r="W18" s="9">
        <f>SUM(W17:W17)</f>
        <v>0</v>
      </c>
      <c r="X18" s="5"/>
    </row>
    <row r="19" spans="1:25" s="4" customFormat="1" ht="18" hidden="1" customHeight="1" x14ac:dyDescent="0.45">
      <c r="A19" s="17"/>
      <c r="B19" s="17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5"/>
    </row>
    <row r="20" spans="1:25" ht="21" hidden="1" x14ac:dyDescent="0.45">
      <c r="A20" s="10" t="s">
        <v>51</v>
      </c>
      <c r="B20" s="10"/>
      <c r="C20" s="20">
        <f>SUM(C18)</f>
        <v>0</v>
      </c>
      <c r="D20" s="21"/>
      <c r="E20" s="20">
        <f>SUM(E18)</f>
        <v>0</v>
      </c>
      <c r="F20" s="21"/>
      <c r="G20" s="20">
        <f>SUM(G18)</f>
        <v>0</v>
      </c>
      <c r="H20" s="21"/>
      <c r="I20" s="20">
        <f>SUM(I18)</f>
        <v>0</v>
      </c>
      <c r="J20" s="13"/>
      <c r="K20" s="20">
        <f>SUM(K18)</f>
        <v>0</v>
      </c>
      <c r="L20" s="21"/>
      <c r="M20" s="20">
        <f>SUM(M18)</f>
        <v>0</v>
      </c>
      <c r="N20" s="21"/>
      <c r="O20" s="20">
        <f>SUM(O18)</f>
        <v>0</v>
      </c>
      <c r="P20" s="21"/>
      <c r="Q20" s="20">
        <f>SUM(Q18)</f>
        <v>0</v>
      </c>
      <c r="R20" s="21"/>
      <c r="S20" s="20">
        <f>SUM(S18)</f>
        <v>0</v>
      </c>
      <c r="T20" s="21"/>
      <c r="U20" s="20">
        <f>SUM(U18)</f>
        <v>0</v>
      </c>
      <c r="V20" s="21"/>
      <c r="W20" s="20">
        <f>SUM(W18)</f>
        <v>0</v>
      </c>
      <c r="X20" s="6"/>
    </row>
    <row r="21" spans="1:25" ht="18" customHeight="1" x14ac:dyDescent="0.45">
      <c r="A21" s="12"/>
      <c r="B21" s="12"/>
      <c r="C21" s="7"/>
      <c r="D21" s="8"/>
      <c r="E21" s="7"/>
      <c r="F21" s="8"/>
      <c r="G21" s="7"/>
      <c r="H21" s="7"/>
      <c r="I21" s="7"/>
      <c r="J21" s="8"/>
      <c r="K21" s="7"/>
      <c r="L21" s="7"/>
      <c r="M21" s="7"/>
      <c r="N21" s="8"/>
      <c r="O21" s="8"/>
      <c r="P21" s="8"/>
      <c r="Q21" s="7"/>
      <c r="R21" s="8"/>
      <c r="S21" s="7"/>
      <c r="T21" s="8"/>
      <c r="U21" s="7"/>
      <c r="V21" s="8"/>
      <c r="W21" s="7"/>
      <c r="X21" s="6"/>
    </row>
    <row r="22" spans="1:25" s="4" customFormat="1" ht="21" x14ac:dyDescent="0.45">
      <c r="A22" s="17" t="s">
        <v>56</v>
      </c>
      <c r="B22" s="17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5"/>
    </row>
    <row r="23" spans="1:25" s="4" customFormat="1" ht="21" x14ac:dyDescent="0.45">
      <c r="A23" s="1" t="s">
        <v>40</v>
      </c>
      <c r="B23" s="1"/>
      <c r="C23" s="7"/>
      <c r="D23" s="7"/>
      <c r="E23" s="7"/>
      <c r="F23" s="7"/>
      <c r="G23" s="7"/>
      <c r="H23" s="7"/>
      <c r="I23" s="7"/>
      <c r="J23" s="8"/>
      <c r="K23" s="7"/>
      <c r="L23" s="7"/>
      <c r="M23" s="7">
        <f>SUM(G23:K23)</f>
        <v>0</v>
      </c>
      <c r="N23" s="21"/>
      <c r="O23" s="7"/>
      <c r="P23" s="21"/>
      <c r="Q23" s="7">
        <f>'PL 5'!D33</f>
        <v>106776</v>
      </c>
      <c r="R23" s="21"/>
      <c r="S23" s="7">
        <f>SUM(O23:Q23,M23,E23,C23)</f>
        <v>106776</v>
      </c>
      <c r="T23" s="21"/>
      <c r="U23" s="7">
        <f>'PL 5'!D34</f>
        <v>0</v>
      </c>
      <c r="V23" s="21"/>
      <c r="W23" s="7">
        <f>SUM(U23,S23)</f>
        <v>106776</v>
      </c>
      <c r="X23" s="5"/>
    </row>
    <row r="24" spans="1:25" s="4" customFormat="1" ht="21" x14ac:dyDescent="0.45">
      <c r="A24" s="1" t="s">
        <v>41</v>
      </c>
      <c r="B24" s="1"/>
      <c r="C24" s="7"/>
      <c r="D24" s="21"/>
      <c r="E24" s="7"/>
      <c r="F24" s="21"/>
      <c r="G24" s="7"/>
      <c r="H24" s="7"/>
      <c r="I24" s="7"/>
      <c r="J24" s="8"/>
      <c r="K24" s="7"/>
      <c r="L24" s="7"/>
      <c r="M24" s="7">
        <f>SUM(G24:K24)</f>
        <v>0</v>
      </c>
      <c r="N24" s="21"/>
      <c r="O24" s="7"/>
      <c r="P24" s="21"/>
      <c r="Q24" s="7">
        <f>'PL 5'!D34</f>
        <v>0</v>
      </c>
      <c r="R24" s="21"/>
      <c r="S24" s="7">
        <f>SUM(O24:Q24,M24,E24,C24)</f>
        <v>0</v>
      </c>
      <c r="T24" s="21"/>
      <c r="U24" s="7"/>
      <c r="V24" s="21"/>
      <c r="W24" s="7">
        <f>SUM(U24,S24)</f>
        <v>0</v>
      </c>
      <c r="X24" s="5"/>
    </row>
    <row r="25" spans="1:25" s="4" customFormat="1" ht="21" x14ac:dyDescent="0.45">
      <c r="A25" s="17" t="s">
        <v>114</v>
      </c>
      <c r="B25" s="17"/>
      <c r="C25" s="9">
        <f>SUM(C23:C24)</f>
        <v>0</v>
      </c>
      <c r="D25" s="21"/>
      <c r="E25" s="9">
        <f>SUM(E23:E24)</f>
        <v>0</v>
      </c>
      <c r="F25" s="21"/>
      <c r="G25" s="9">
        <f>SUM(G23:G24)</f>
        <v>0</v>
      </c>
      <c r="H25" s="21"/>
      <c r="I25" s="9">
        <f>SUM(I23:I24)</f>
        <v>0</v>
      </c>
      <c r="J25" s="13"/>
      <c r="K25" s="9">
        <f>SUM(K23:K24)</f>
        <v>0</v>
      </c>
      <c r="L25" s="21"/>
      <c r="M25" s="9">
        <f>SUM(M23:M24)</f>
        <v>0</v>
      </c>
      <c r="N25" s="21"/>
      <c r="O25" s="9">
        <f>SUM(O23:O24)</f>
        <v>0</v>
      </c>
      <c r="P25" s="21"/>
      <c r="Q25" s="9">
        <f>SUM(Q23:Q24)</f>
        <v>106776</v>
      </c>
      <c r="R25" s="21"/>
      <c r="S25" s="9">
        <f>SUM(S23:S24)</f>
        <v>106776</v>
      </c>
      <c r="T25" s="21"/>
      <c r="U25" s="9">
        <f>SUM(U23:U24)</f>
        <v>0</v>
      </c>
      <c r="V25" s="21"/>
      <c r="W25" s="9">
        <f>SUM(W23:W24)</f>
        <v>106776</v>
      </c>
      <c r="X25" s="5"/>
    </row>
    <row r="26" spans="1:25" s="4" customFormat="1" ht="2.1" customHeight="1" x14ac:dyDescent="0.45">
      <c r="A26" s="17"/>
      <c r="B26" s="17"/>
      <c r="C26" s="8"/>
      <c r="D26" s="21"/>
      <c r="E26" s="8"/>
      <c r="F26" s="21"/>
      <c r="G26" s="8"/>
      <c r="H26" s="8"/>
      <c r="I26" s="8"/>
      <c r="J26" s="8"/>
      <c r="K26" s="8"/>
      <c r="L26" s="8"/>
      <c r="M26" s="8"/>
      <c r="N26" s="21"/>
      <c r="O26" s="21"/>
      <c r="P26" s="21"/>
      <c r="Q26" s="8"/>
      <c r="R26" s="21"/>
      <c r="S26" s="13"/>
      <c r="T26" s="21"/>
      <c r="U26" s="13"/>
      <c r="V26" s="21"/>
      <c r="W26" s="13"/>
      <c r="X26" s="5"/>
    </row>
    <row r="27" spans="1:25" s="4" customFormat="1" ht="21" hidden="1" customHeight="1" x14ac:dyDescent="0.45">
      <c r="A27" s="1" t="s">
        <v>138</v>
      </c>
      <c r="B27" s="1"/>
      <c r="C27" s="14">
        <v>0</v>
      </c>
      <c r="D27" s="7"/>
      <c r="E27" s="14">
        <v>0</v>
      </c>
      <c r="F27" s="7"/>
      <c r="G27" s="14">
        <v>0</v>
      </c>
      <c r="H27" s="7"/>
      <c r="I27" s="14">
        <v>0</v>
      </c>
      <c r="J27" s="8"/>
      <c r="K27" s="14">
        <v>0</v>
      </c>
      <c r="L27" s="7"/>
      <c r="M27" s="14">
        <v>0</v>
      </c>
      <c r="N27" s="21"/>
      <c r="O27" s="14">
        <v>0</v>
      </c>
      <c r="P27" s="21"/>
      <c r="Q27" s="14">
        <v>0</v>
      </c>
      <c r="R27" s="21"/>
      <c r="S27" s="14">
        <v>0</v>
      </c>
      <c r="T27" s="21"/>
      <c r="U27" s="14">
        <v>0</v>
      </c>
      <c r="V27" s="21"/>
      <c r="W27" s="14">
        <v>0</v>
      </c>
      <c r="X27" s="5"/>
    </row>
    <row r="28" spans="1:25" s="4" customFormat="1" ht="18" customHeight="1" x14ac:dyDescent="0.45">
      <c r="A28" s="17"/>
      <c r="B28" s="17"/>
      <c r="C28" s="8"/>
      <c r="D28" s="21"/>
      <c r="E28" s="8"/>
      <c r="F28" s="21"/>
      <c r="G28" s="8"/>
      <c r="H28" s="8"/>
      <c r="I28" s="8"/>
      <c r="J28" s="8"/>
      <c r="K28" s="8"/>
      <c r="L28" s="8"/>
      <c r="M28" s="8"/>
      <c r="N28" s="21"/>
      <c r="O28" s="21"/>
      <c r="P28" s="21"/>
      <c r="Q28" s="8"/>
      <c r="R28" s="21"/>
      <c r="S28" s="13"/>
      <c r="T28" s="21"/>
      <c r="U28" s="13"/>
      <c r="V28" s="21"/>
      <c r="W28" s="13"/>
      <c r="X28" s="5"/>
    </row>
    <row r="29" spans="1:25" ht="21.75" thickBot="1" x14ac:dyDescent="0.5">
      <c r="A29" s="17" t="s">
        <v>155</v>
      </c>
      <c r="B29" s="17"/>
      <c r="C29" s="19">
        <f>SUM(C12,C18,C25,C27)</f>
        <v>300003</v>
      </c>
      <c r="D29" s="13"/>
      <c r="E29" s="19">
        <f>SUM(E12,E18,E25,E27)</f>
        <v>1393892</v>
      </c>
      <c r="F29" s="13"/>
      <c r="G29" s="19">
        <f>SUM(G12,G18,G25,G27)</f>
        <v>-24945</v>
      </c>
      <c r="H29" s="13"/>
      <c r="I29" s="19">
        <f>SUM(I12,I18,I25,I27)</f>
        <v>-225405</v>
      </c>
      <c r="J29" s="13"/>
      <c r="K29" s="19">
        <f>SUM(K12,K18,K25,K27)</f>
        <v>-1428</v>
      </c>
      <c r="L29" s="13"/>
      <c r="M29" s="19">
        <f>SUM(M12,M18,M25,M27)</f>
        <v>-251778</v>
      </c>
      <c r="N29" s="13"/>
      <c r="O29" s="19">
        <f>SUM(O12,O18,O25,O27)</f>
        <v>30000</v>
      </c>
      <c r="P29" s="13"/>
      <c r="Q29" s="19">
        <f>SUM(Q12,Q18,Q25,Q27)</f>
        <v>404594</v>
      </c>
      <c r="R29" s="13"/>
      <c r="S29" s="19">
        <f>SUM(S12,S18,S25,S27)</f>
        <v>1876711</v>
      </c>
      <c r="T29" s="13"/>
      <c r="U29" s="19">
        <f>SUM(U12,U18,U25,U27)</f>
        <v>0</v>
      </c>
      <c r="V29" s="13"/>
      <c r="W29" s="19">
        <f>SUM(W12,W18,W25,W27)</f>
        <v>1876711</v>
      </c>
      <c r="X29" s="6"/>
      <c r="Y29" s="15"/>
    </row>
    <row r="30" spans="1:25" ht="23.25" customHeight="1" thickTop="1" x14ac:dyDescent="0.45">
      <c r="Q30" s="23">
        <f>Q29-'BS 3-4'!D64</f>
        <v>-41909</v>
      </c>
      <c r="S30" s="23">
        <f>S29-'BS 3-4'!D65</f>
        <v>-41909</v>
      </c>
      <c r="W30" s="23">
        <f>W29-'BS 3-4'!D67</f>
        <v>-41909</v>
      </c>
    </row>
  </sheetData>
  <mergeCells count="5">
    <mergeCell ref="C4:W4"/>
    <mergeCell ref="G5:M5"/>
    <mergeCell ref="O5:Q5"/>
    <mergeCell ref="C10:W10"/>
    <mergeCell ref="A3:D3"/>
  </mergeCells>
  <pageMargins left="0.7" right="0.7" top="0.48" bottom="0.19" header="0.5" footer="0.4"/>
  <pageSetup paperSize="9" scale="71" firstPageNumber="7" fitToHeight="2" orientation="landscape" useFirstPageNumber="1" r:id="rId1"/>
  <headerFooter scaleWithDoc="0"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21E47-85C6-4460-B694-0061D2D69828}">
  <sheetPr>
    <tabColor rgb="FF92D050"/>
    <pageSetUpPr fitToPage="1"/>
  </sheetPr>
  <dimension ref="A1:N40"/>
  <sheetViews>
    <sheetView tabSelected="1" view="pageBreakPreview" zoomScaleNormal="100" zoomScaleSheetLayoutView="100" workbookViewId="0">
      <selection activeCell="D68" sqref="D68"/>
    </sheetView>
  </sheetViews>
  <sheetFormatPr defaultColWidth="9.140625" defaultRowHeight="23.25" customHeight="1" x14ac:dyDescent="0.45"/>
  <cols>
    <col min="1" max="1" width="76" style="40" customWidth="1"/>
    <col min="2" max="2" width="17.5703125" style="40" customWidth="1"/>
    <col min="3" max="3" width="1" style="40" customWidth="1"/>
    <col min="4" max="4" width="17.5703125" style="29" customWidth="1"/>
    <col min="5" max="5" width="1" style="29" customWidth="1"/>
    <col min="6" max="6" width="17.5703125" style="29" customWidth="1"/>
    <col min="7" max="7" width="1" style="29" customWidth="1"/>
    <col min="8" max="8" width="17.5703125" style="29" customWidth="1"/>
    <col min="9" max="9" width="1" style="29" customWidth="1"/>
    <col min="10" max="10" width="17.5703125" style="29" customWidth="1"/>
    <col min="11" max="11" width="1" style="29" customWidth="1"/>
    <col min="12" max="12" width="17.5703125" style="29" customWidth="1"/>
    <col min="13" max="13" width="1.42578125" style="29" customWidth="1"/>
    <col min="14" max="16384" width="9.140625" style="29"/>
  </cols>
  <sheetData>
    <row r="1" spans="1:14" ht="21" x14ac:dyDescent="0.45">
      <c r="A1" s="45" t="str">
        <f>'BS 3-4'!A1</f>
        <v>บริษัท ที.แมน ฟาร์มาซูติคอล จำกัด (มหาชน) และบริษัทย่อย</v>
      </c>
      <c r="B1" s="45"/>
      <c r="C1" s="45"/>
    </row>
    <row r="2" spans="1:14" ht="21" x14ac:dyDescent="0.45">
      <c r="A2" s="45" t="s">
        <v>123</v>
      </c>
      <c r="B2" s="45"/>
      <c r="C2" s="45"/>
    </row>
    <row r="3" spans="1:14" ht="18" customHeight="1" x14ac:dyDescent="0.45">
      <c r="A3" s="120"/>
      <c r="B3" s="120"/>
      <c r="C3" s="120"/>
      <c r="D3" s="120"/>
      <c r="E3" s="120"/>
      <c r="F3" s="45"/>
      <c r="G3" s="45"/>
      <c r="H3" s="45"/>
      <c r="I3" s="45"/>
    </row>
    <row r="4" spans="1:14" ht="21" x14ac:dyDescent="0.45">
      <c r="D4" s="117" t="s">
        <v>78</v>
      </c>
      <c r="E4" s="117"/>
      <c r="F4" s="117"/>
      <c r="G4" s="117"/>
      <c r="H4" s="117"/>
      <c r="I4" s="117"/>
      <c r="J4" s="117"/>
      <c r="K4" s="117"/>
      <c r="L4" s="117"/>
      <c r="M4" s="79"/>
    </row>
    <row r="5" spans="1:14" ht="21" x14ac:dyDescent="0.45">
      <c r="E5" s="34"/>
      <c r="G5" s="34"/>
      <c r="H5" s="121" t="s">
        <v>81</v>
      </c>
      <c r="I5" s="121"/>
      <c r="J5" s="121"/>
      <c r="L5" s="34"/>
      <c r="M5" s="34"/>
      <c r="N5" s="34"/>
    </row>
    <row r="6" spans="1:14" ht="19.350000000000001" hidden="1" customHeight="1" x14ac:dyDescent="0.45">
      <c r="D6" s="33"/>
      <c r="F6" s="33"/>
      <c r="J6" s="33"/>
      <c r="K6" s="33"/>
      <c r="L6" s="33"/>
      <c r="M6" s="34"/>
      <c r="N6" s="34"/>
    </row>
    <row r="7" spans="1:14" ht="21" x14ac:dyDescent="0.45">
      <c r="D7" s="33" t="s">
        <v>110</v>
      </c>
      <c r="F7" s="33" t="s">
        <v>92</v>
      </c>
      <c r="H7" s="33" t="s">
        <v>125</v>
      </c>
      <c r="J7" s="33" t="s">
        <v>27</v>
      </c>
      <c r="K7" s="33"/>
      <c r="L7" s="33" t="s">
        <v>136</v>
      </c>
      <c r="M7" s="33"/>
      <c r="N7" s="33"/>
    </row>
    <row r="8" spans="1:14" ht="21" x14ac:dyDescent="0.45">
      <c r="B8" s="37" t="s">
        <v>1</v>
      </c>
      <c r="C8" s="37"/>
      <c r="D8" s="33" t="s">
        <v>111</v>
      </c>
      <c r="F8" s="33" t="s">
        <v>93</v>
      </c>
      <c r="H8" s="33" t="s">
        <v>126</v>
      </c>
      <c r="J8" s="33" t="s">
        <v>34</v>
      </c>
      <c r="K8" s="33"/>
      <c r="L8" s="33" t="s">
        <v>23</v>
      </c>
      <c r="M8" s="33"/>
      <c r="N8" s="33"/>
    </row>
    <row r="9" spans="1:14" ht="20.65" customHeight="1" x14ac:dyDescent="0.45">
      <c r="A9" s="29"/>
      <c r="B9" s="29"/>
      <c r="C9" s="29"/>
      <c r="D9" s="122" t="s">
        <v>52</v>
      </c>
      <c r="E9" s="122"/>
      <c r="F9" s="122"/>
      <c r="G9" s="122"/>
      <c r="H9" s="122"/>
      <c r="I9" s="122"/>
      <c r="J9" s="122"/>
      <c r="K9" s="122"/>
      <c r="L9" s="122"/>
      <c r="M9" s="83"/>
      <c r="N9" s="33"/>
    </row>
    <row r="10" spans="1:14" ht="21" x14ac:dyDescent="0.45">
      <c r="A10" s="45" t="s">
        <v>167</v>
      </c>
      <c r="B10" s="45"/>
      <c r="C10" s="45"/>
      <c r="D10" s="37"/>
      <c r="E10" s="37"/>
      <c r="F10" s="37"/>
      <c r="G10" s="37"/>
      <c r="H10" s="37"/>
      <c r="I10" s="37"/>
      <c r="J10" s="37"/>
      <c r="K10" s="37"/>
      <c r="L10" s="37"/>
      <c r="M10" s="83"/>
      <c r="N10" s="33"/>
    </row>
    <row r="11" spans="1:14" ht="21" x14ac:dyDescent="0.45">
      <c r="A11" s="45" t="s">
        <v>124</v>
      </c>
      <c r="B11" s="45"/>
      <c r="C11" s="45"/>
      <c r="D11" s="84">
        <v>246430</v>
      </c>
      <c r="E11" s="84"/>
      <c r="F11" s="84">
        <v>305878</v>
      </c>
      <c r="G11" s="84"/>
      <c r="H11" s="84">
        <v>6200</v>
      </c>
      <c r="I11" s="84"/>
      <c r="J11" s="84">
        <v>415150</v>
      </c>
      <c r="K11" s="84"/>
      <c r="L11" s="94">
        <f>SUM(D11:J11)</f>
        <v>973658</v>
      </c>
      <c r="M11" s="85"/>
    </row>
    <row r="12" spans="1:14" ht="14.1" customHeight="1" x14ac:dyDescent="0.45">
      <c r="A12" s="45"/>
      <c r="B12" s="45"/>
      <c r="C12" s="45"/>
      <c r="D12" s="84"/>
      <c r="E12" s="84"/>
      <c r="F12" s="84"/>
      <c r="G12" s="84"/>
      <c r="H12" s="84"/>
      <c r="I12" s="84"/>
      <c r="J12" s="84"/>
      <c r="K12" s="84"/>
      <c r="L12" s="84"/>
      <c r="M12" s="85"/>
    </row>
    <row r="13" spans="1:14" s="79" customFormat="1" ht="21" x14ac:dyDescent="0.45">
      <c r="A13" s="45" t="s">
        <v>56</v>
      </c>
      <c r="B13" s="45"/>
      <c r="C13" s="45"/>
      <c r="D13" s="84"/>
      <c r="E13" s="84"/>
      <c r="F13" s="84"/>
      <c r="G13" s="84"/>
      <c r="H13" s="84"/>
      <c r="I13" s="84"/>
      <c r="J13" s="84"/>
      <c r="K13" s="84"/>
      <c r="L13" s="84"/>
      <c r="M13" s="86"/>
    </row>
    <row r="14" spans="1:14" s="79" customFormat="1" ht="21" x14ac:dyDescent="0.45">
      <c r="A14" s="40" t="s">
        <v>40</v>
      </c>
      <c r="B14" s="40"/>
      <c r="C14" s="40"/>
      <c r="D14" s="87">
        <v>0</v>
      </c>
      <c r="E14" s="87"/>
      <c r="F14" s="87">
        <v>0</v>
      </c>
      <c r="G14" s="87"/>
      <c r="H14" s="87">
        <v>0</v>
      </c>
      <c r="I14" s="87"/>
      <c r="J14" s="87">
        <f>'PL 6'!J26</f>
        <v>41523</v>
      </c>
      <c r="K14" s="88"/>
      <c r="L14" s="101">
        <f>SUM(D14:J14)</f>
        <v>41523</v>
      </c>
      <c r="M14" s="86"/>
    </row>
    <row r="15" spans="1:14" s="79" customFormat="1" ht="21" x14ac:dyDescent="0.45">
      <c r="A15" s="40" t="s">
        <v>41</v>
      </c>
      <c r="B15" s="40"/>
      <c r="C15" s="40"/>
      <c r="D15" s="87">
        <v>0</v>
      </c>
      <c r="E15" s="88"/>
      <c r="F15" s="87">
        <v>0</v>
      </c>
      <c r="G15" s="88"/>
      <c r="H15" s="87">
        <v>0</v>
      </c>
      <c r="I15" s="88"/>
      <c r="J15" s="87">
        <v>0</v>
      </c>
      <c r="K15" s="88"/>
      <c r="L15" s="95">
        <f>SUM(D15:J15)</f>
        <v>0</v>
      </c>
      <c r="M15" s="86"/>
    </row>
    <row r="16" spans="1:14" s="79" customFormat="1" ht="21" x14ac:dyDescent="0.45">
      <c r="A16" s="45" t="s">
        <v>114</v>
      </c>
      <c r="B16" s="45"/>
      <c r="C16" s="45"/>
      <c r="D16" s="93">
        <f>SUM(D14:D15)</f>
        <v>0</v>
      </c>
      <c r="E16" s="88"/>
      <c r="F16" s="93">
        <f>SUM(F14:F15)</f>
        <v>0</v>
      </c>
      <c r="G16" s="88"/>
      <c r="H16" s="93">
        <f>SUM(H14:H15)</f>
        <v>0</v>
      </c>
      <c r="I16" s="88"/>
      <c r="J16" s="93">
        <f>SUM(J14:J15)</f>
        <v>41523</v>
      </c>
      <c r="K16" s="88"/>
      <c r="L16" s="93">
        <f>SUM(L14:L15)</f>
        <v>41523</v>
      </c>
      <c r="M16" s="86"/>
    </row>
    <row r="17" spans="1:14" ht="14.1" customHeight="1" x14ac:dyDescent="0.45">
      <c r="A17" s="45"/>
      <c r="B17" s="45"/>
      <c r="C17" s="45"/>
      <c r="D17" s="84"/>
      <c r="E17" s="84"/>
      <c r="F17" s="84"/>
      <c r="G17" s="84"/>
      <c r="H17" s="84"/>
      <c r="I17" s="84"/>
      <c r="J17" s="84"/>
      <c r="K17" s="84"/>
      <c r="L17" s="84"/>
      <c r="M17" s="85"/>
    </row>
    <row r="18" spans="1:14" ht="21.75" thickBot="1" x14ac:dyDescent="0.5">
      <c r="A18" s="45" t="s">
        <v>164</v>
      </c>
      <c r="B18" s="45"/>
      <c r="C18" s="45"/>
      <c r="D18" s="96">
        <f>SUM(D16,D11)</f>
        <v>246430</v>
      </c>
      <c r="E18" s="84"/>
      <c r="F18" s="96">
        <f>SUM(F16,F11)</f>
        <v>305878</v>
      </c>
      <c r="G18" s="84"/>
      <c r="H18" s="96">
        <f>SUM(H16,H11)</f>
        <v>6200</v>
      </c>
      <c r="I18" s="84"/>
      <c r="J18" s="96">
        <f>SUM(J16,J11)</f>
        <v>456673</v>
      </c>
      <c r="K18" s="84"/>
      <c r="L18" s="96">
        <f>SUM(L16,L11)</f>
        <v>1015181</v>
      </c>
      <c r="M18" s="85"/>
    </row>
    <row r="19" spans="1:14" ht="14.1" customHeight="1" thickTop="1" x14ac:dyDescent="0.45">
      <c r="A19" s="45"/>
      <c r="B19" s="45"/>
      <c r="C19" s="45"/>
      <c r="D19" s="84"/>
      <c r="E19" s="84"/>
      <c r="F19" s="84"/>
      <c r="G19" s="84"/>
      <c r="H19" s="84"/>
      <c r="I19" s="84"/>
      <c r="J19" s="84"/>
      <c r="K19" s="84"/>
      <c r="L19" s="84"/>
      <c r="M19" s="85"/>
    </row>
    <row r="20" spans="1:14" ht="21" x14ac:dyDescent="0.45">
      <c r="A20" s="45" t="s">
        <v>168</v>
      </c>
      <c r="B20" s="45"/>
      <c r="C20" s="45"/>
      <c r="D20" s="69"/>
      <c r="E20" s="69"/>
      <c r="F20" s="69"/>
      <c r="G20" s="69"/>
      <c r="H20" s="69"/>
      <c r="I20" s="69"/>
      <c r="J20" s="69"/>
      <c r="K20" s="69"/>
      <c r="L20" s="69"/>
      <c r="M20" s="83"/>
      <c r="N20" s="33"/>
    </row>
    <row r="21" spans="1:14" s="79" customFormat="1" ht="21" x14ac:dyDescent="0.45">
      <c r="A21" s="45" t="s">
        <v>154</v>
      </c>
      <c r="B21" s="45"/>
      <c r="C21" s="45"/>
      <c r="D21" s="84">
        <v>300003</v>
      </c>
      <c r="E21" s="84"/>
      <c r="F21" s="84">
        <v>1393892</v>
      </c>
      <c r="G21" s="84"/>
      <c r="H21" s="84">
        <v>30000</v>
      </c>
      <c r="I21" s="84">
        <v>0</v>
      </c>
      <c r="J21" s="84">
        <v>222958</v>
      </c>
      <c r="K21" s="84">
        <v>0</v>
      </c>
      <c r="L21" s="94">
        <f>SUM(D21:J21)</f>
        <v>1946853</v>
      </c>
      <c r="M21" s="86"/>
      <c r="N21" s="98"/>
    </row>
    <row r="22" spans="1:14" ht="14.1" customHeight="1" x14ac:dyDescent="0.45">
      <c r="A22" s="45"/>
      <c r="B22" s="45"/>
      <c r="C22" s="45"/>
      <c r="D22" s="84"/>
      <c r="E22" s="84"/>
      <c r="F22" s="84"/>
      <c r="G22" s="84"/>
      <c r="H22" s="84"/>
      <c r="I22" s="84"/>
      <c r="J22" s="84"/>
      <c r="K22" s="84"/>
      <c r="L22" s="84"/>
      <c r="M22" s="85"/>
    </row>
    <row r="23" spans="1:14" s="79" customFormat="1" ht="21" x14ac:dyDescent="0.45">
      <c r="A23" s="45" t="s">
        <v>50</v>
      </c>
      <c r="B23" s="45"/>
      <c r="C23" s="45"/>
      <c r="D23" s="87"/>
      <c r="E23" s="87"/>
      <c r="F23" s="87"/>
      <c r="G23" s="87"/>
      <c r="H23" s="87"/>
      <c r="I23" s="87"/>
      <c r="J23" s="66"/>
      <c r="K23" s="88"/>
      <c r="L23" s="66"/>
      <c r="M23" s="86"/>
    </row>
    <row r="24" spans="1:14" s="79" customFormat="1" ht="21" x14ac:dyDescent="0.45">
      <c r="A24" s="39" t="s">
        <v>173</v>
      </c>
      <c r="B24" s="39"/>
      <c r="C24" s="39"/>
      <c r="D24" s="87"/>
      <c r="E24" s="87"/>
      <c r="F24" s="87"/>
      <c r="G24" s="87"/>
      <c r="H24" s="87"/>
      <c r="I24" s="87"/>
      <c r="J24" s="66"/>
      <c r="K24" s="88"/>
      <c r="L24" s="66"/>
      <c r="M24" s="86"/>
    </row>
    <row r="25" spans="1:14" s="79" customFormat="1" ht="21" x14ac:dyDescent="0.45">
      <c r="A25" s="40" t="s">
        <v>174</v>
      </c>
      <c r="B25" s="37">
        <v>8</v>
      </c>
      <c r="C25" s="99"/>
      <c r="D25" s="87">
        <v>0</v>
      </c>
      <c r="E25" s="87"/>
      <c r="F25" s="87">
        <v>0</v>
      </c>
      <c r="G25" s="87"/>
      <c r="H25" s="87">
        <v>0</v>
      </c>
      <c r="I25" s="87"/>
      <c r="J25" s="66">
        <v>-80001</v>
      </c>
      <c r="K25" s="88"/>
      <c r="L25" s="66">
        <f>SUM(D25:J25)</f>
        <v>-80001</v>
      </c>
      <c r="M25" s="86"/>
    </row>
    <row r="26" spans="1:14" s="79" customFormat="1" ht="21" x14ac:dyDescent="0.45">
      <c r="A26" s="39" t="s">
        <v>175</v>
      </c>
      <c r="B26" s="39"/>
      <c r="C26" s="39"/>
      <c r="D26" s="89">
        <f>SUM(D24:D25)</f>
        <v>0</v>
      </c>
      <c r="E26" s="88"/>
      <c r="F26" s="89">
        <f>SUM(F24:F25)</f>
        <v>0</v>
      </c>
      <c r="G26" s="88"/>
      <c r="H26" s="89">
        <f>SUM(H24:H25)</f>
        <v>0</v>
      </c>
      <c r="I26" s="88"/>
      <c r="J26" s="89">
        <f>SUM(J24:J25)</f>
        <v>-80001</v>
      </c>
      <c r="K26" s="88"/>
      <c r="L26" s="89">
        <f>SUM(L24:L25)</f>
        <v>-80001</v>
      </c>
      <c r="M26" s="86"/>
    </row>
    <row r="27" spans="1:14" s="79" customFormat="1" ht="14.1" customHeight="1" x14ac:dyDescent="0.45">
      <c r="A27" s="45"/>
      <c r="B27" s="45"/>
      <c r="C27" s="45"/>
      <c r="D27" s="84"/>
      <c r="E27" s="84"/>
      <c r="F27" s="84"/>
      <c r="G27" s="84"/>
      <c r="H27" s="84"/>
      <c r="I27" s="84"/>
      <c r="J27" s="84"/>
      <c r="K27" s="84"/>
      <c r="L27" s="84"/>
      <c r="M27" s="86"/>
    </row>
    <row r="28" spans="1:14" s="79" customFormat="1" ht="21" x14ac:dyDescent="0.45">
      <c r="A28" s="45" t="s">
        <v>56</v>
      </c>
      <c r="B28" s="45"/>
      <c r="C28" s="45"/>
      <c r="D28" s="84"/>
      <c r="E28" s="84"/>
      <c r="F28" s="84"/>
      <c r="G28" s="84"/>
      <c r="H28" s="84"/>
      <c r="I28" s="84"/>
      <c r="J28" s="84"/>
      <c r="K28" s="84"/>
      <c r="L28" s="84"/>
      <c r="M28" s="86"/>
    </row>
    <row r="29" spans="1:14" s="79" customFormat="1" ht="21" x14ac:dyDescent="0.45">
      <c r="A29" s="40" t="s">
        <v>40</v>
      </c>
      <c r="B29" s="40"/>
      <c r="C29" s="40"/>
      <c r="D29" s="87">
        <v>0</v>
      </c>
      <c r="E29" s="87"/>
      <c r="F29" s="87">
        <v>0</v>
      </c>
      <c r="G29" s="87"/>
      <c r="H29" s="87">
        <v>0</v>
      </c>
      <c r="I29" s="87"/>
      <c r="J29" s="101">
        <f>'PL 6'!H26</f>
        <v>142586</v>
      </c>
      <c r="K29" s="88"/>
      <c r="L29" s="101">
        <f>SUM(D29:J29)</f>
        <v>142586</v>
      </c>
      <c r="M29" s="86"/>
    </row>
    <row r="30" spans="1:14" s="79" customFormat="1" ht="21" x14ac:dyDescent="0.45">
      <c r="A30" s="40" t="s">
        <v>41</v>
      </c>
      <c r="B30" s="40"/>
      <c r="C30" s="40"/>
      <c r="D30" s="87">
        <v>0</v>
      </c>
      <c r="E30" s="88"/>
      <c r="F30" s="87">
        <v>0</v>
      </c>
      <c r="G30" s="88"/>
      <c r="H30" s="87">
        <v>0</v>
      </c>
      <c r="I30" s="88"/>
      <c r="J30" s="87">
        <v>0</v>
      </c>
      <c r="K30" s="88"/>
      <c r="L30" s="95">
        <f>SUM(D30:J30)</f>
        <v>0</v>
      </c>
      <c r="M30" s="86"/>
    </row>
    <row r="31" spans="1:14" s="79" customFormat="1" ht="21" customHeight="1" x14ac:dyDescent="0.45">
      <c r="A31" s="45" t="s">
        <v>114</v>
      </c>
      <c r="B31" s="45"/>
      <c r="C31" s="45"/>
      <c r="D31" s="93">
        <f>SUM(D29:D30)</f>
        <v>0</v>
      </c>
      <c r="E31" s="88"/>
      <c r="F31" s="93">
        <f>SUM(F29:F30)</f>
        <v>0</v>
      </c>
      <c r="G31" s="88"/>
      <c r="H31" s="93">
        <f>SUM(H29:H30)</f>
        <v>0</v>
      </c>
      <c r="I31" s="88"/>
      <c r="J31" s="93">
        <f>SUM(J29:J30)</f>
        <v>142586</v>
      </c>
      <c r="K31" s="88"/>
      <c r="L31" s="93">
        <f>SUM(L29:L30)</f>
        <v>142586</v>
      </c>
      <c r="M31" s="86"/>
    </row>
    <row r="32" spans="1:14" ht="14.1" customHeight="1" x14ac:dyDescent="0.45">
      <c r="A32" s="45"/>
      <c r="B32" s="45"/>
      <c r="C32" s="45"/>
      <c r="D32" s="84"/>
      <c r="E32" s="84"/>
      <c r="F32" s="84"/>
      <c r="G32" s="84"/>
      <c r="H32" s="84"/>
      <c r="I32" s="84"/>
      <c r="J32" s="84"/>
      <c r="K32" s="84"/>
      <c r="L32" s="84"/>
      <c r="M32" s="85"/>
    </row>
    <row r="33" spans="1:14" ht="21" customHeight="1" thickBot="1" x14ac:dyDescent="0.5">
      <c r="A33" s="45" t="s">
        <v>165</v>
      </c>
      <c r="B33" s="45"/>
      <c r="C33" s="45"/>
      <c r="D33" s="96">
        <f>SUM(D31,D26,D21)</f>
        <v>300003</v>
      </c>
      <c r="E33" s="84"/>
      <c r="F33" s="96">
        <f>SUM(F31,F26,F21)</f>
        <v>1393892</v>
      </c>
      <c r="G33" s="84"/>
      <c r="H33" s="96">
        <f>SUM(H31,H26,H21)</f>
        <v>30000</v>
      </c>
      <c r="I33" s="84"/>
      <c r="J33" s="96">
        <f>SUM(J31,J26,J21)</f>
        <v>285543</v>
      </c>
      <c r="K33" s="84"/>
      <c r="L33" s="96">
        <f>SUM(L31,L26,L21)</f>
        <v>2009438</v>
      </c>
      <c r="M33" s="85"/>
      <c r="N33" s="57"/>
    </row>
    <row r="34" spans="1:14" ht="16.5" customHeight="1" thickTop="1" x14ac:dyDescent="0.45">
      <c r="A34" s="29"/>
      <c r="B34" s="29"/>
      <c r="C34" s="29"/>
      <c r="D34" s="100"/>
      <c r="E34" s="62"/>
      <c r="F34" s="100"/>
      <c r="G34" s="62"/>
      <c r="H34" s="62"/>
      <c r="I34" s="62"/>
      <c r="K34" s="62"/>
      <c r="M34" s="85"/>
    </row>
    <row r="39" spans="1:14" s="40" customFormat="1" ht="23.25" customHeight="1" x14ac:dyDescent="0.45"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</row>
    <row r="40" spans="1:14" s="40" customFormat="1" ht="23.25" customHeight="1" x14ac:dyDescent="0.45"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</row>
  </sheetData>
  <sheetProtection formatCells="0" formatColumns="0" formatRows="0" insertColumns="0" insertRows="0" insertHyperlinks="0" deleteColumns="0" deleteRows="0" sort="0" autoFilter="0" pivotTables="0"/>
  <mergeCells count="4">
    <mergeCell ref="A3:E3"/>
    <mergeCell ref="D4:L4"/>
    <mergeCell ref="D9:L9"/>
    <mergeCell ref="H5:J5"/>
  </mergeCells>
  <pageMargins left="0.7" right="0.7" top="0.48" bottom="0.19" header="0.5" footer="0.4"/>
  <pageSetup paperSize="9" scale="80" firstPageNumber="8" fitToHeight="0" orientation="landscape" useFirstPageNumber="1" r:id="rId1"/>
  <headerFooter>
    <oddFooter xml:space="preserve">&amp;L&amp;14
หมายเหตุประกอบงบการเงินเป็นส่วนหนึ่งของงบการเงินระหว่างกาลนี้
&amp;C&amp;14&amp;P&amp;R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J73"/>
  <sheetViews>
    <sheetView tabSelected="1" view="pageBreakPreview" zoomScale="115" zoomScaleNormal="110" zoomScaleSheetLayoutView="115" workbookViewId="0">
      <selection activeCell="D68" sqref="D68"/>
    </sheetView>
  </sheetViews>
  <sheetFormatPr defaultColWidth="35" defaultRowHeight="23.25" customHeight="1" x14ac:dyDescent="0.45"/>
  <cols>
    <col min="1" max="1" width="60.5703125" style="31" customWidth="1"/>
    <col min="2" max="2" width="8.85546875" style="29" hidden="1" customWidth="1"/>
    <col min="3" max="3" width="1.42578125" style="29" customWidth="1"/>
    <col min="4" max="4" width="13.85546875" style="102" customWidth="1"/>
    <col min="5" max="5" width="1.42578125" style="29" customWidth="1"/>
    <col min="6" max="6" width="13.85546875" style="29" customWidth="1"/>
    <col min="7" max="7" width="1.42578125" style="29" customWidth="1"/>
    <col min="8" max="8" width="13.85546875" style="127" customWidth="1"/>
    <col min="9" max="9" width="1.42578125" style="29" customWidth="1"/>
    <col min="10" max="10" width="13.85546875" style="29" customWidth="1"/>
    <col min="11" max="16384" width="35" style="31"/>
  </cols>
  <sheetData>
    <row r="1" spans="1:10" ht="22.35" customHeight="1" x14ac:dyDescent="0.5">
      <c r="A1" s="28" t="str">
        <f>'BS 3-4'!A1</f>
        <v>บริษัท ที.แมน ฟาร์มาซูติคอล จำกัด (มหาชน) และบริษัทย่อย</v>
      </c>
      <c r="H1" s="29"/>
      <c r="J1" s="102"/>
    </row>
    <row r="2" spans="1:10" ht="22.35" customHeight="1" x14ac:dyDescent="0.5">
      <c r="A2" s="103" t="s">
        <v>58</v>
      </c>
      <c r="H2" s="29"/>
      <c r="J2" s="102"/>
    </row>
    <row r="3" spans="1:10" ht="22.35" customHeight="1" x14ac:dyDescent="0.45">
      <c r="A3" s="29"/>
      <c r="B3" s="33"/>
      <c r="C3" s="33"/>
      <c r="D3" s="117" t="s">
        <v>77</v>
      </c>
      <c r="E3" s="117"/>
      <c r="F3" s="117"/>
      <c r="G3" s="34"/>
      <c r="H3" s="117" t="s">
        <v>78</v>
      </c>
      <c r="I3" s="117"/>
      <c r="J3" s="117"/>
    </row>
    <row r="4" spans="1:10" ht="21.75" customHeight="1" x14ac:dyDescent="0.45">
      <c r="A4" s="29"/>
      <c r="B4" s="33"/>
      <c r="C4" s="33"/>
      <c r="D4" s="118" t="s">
        <v>163</v>
      </c>
      <c r="E4" s="119"/>
      <c r="F4" s="119"/>
      <c r="G4" s="34"/>
      <c r="H4" s="118" t="s">
        <v>163</v>
      </c>
      <c r="I4" s="119"/>
      <c r="J4" s="119"/>
    </row>
    <row r="5" spans="1:10" ht="21.75" x14ac:dyDescent="0.45">
      <c r="A5" s="29"/>
      <c r="B5" s="33"/>
      <c r="C5" s="33"/>
      <c r="D5" s="118" t="str">
        <f>'BS 3-4'!D4</f>
        <v>30 มิถุนายน</v>
      </c>
      <c r="E5" s="118"/>
      <c r="F5" s="118"/>
      <c r="G5" s="34"/>
      <c r="H5" s="118" t="str">
        <f>'BS 3-4'!H4</f>
        <v>30 มิถุนายน</v>
      </c>
      <c r="I5" s="118"/>
      <c r="J5" s="118"/>
    </row>
    <row r="6" spans="1:10" ht="22.35" customHeight="1" x14ac:dyDescent="0.45">
      <c r="A6" s="29"/>
      <c r="B6" s="37"/>
      <c r="C6" s="37"/>
      <c r="D6" s="33">
        <v>2568</v>
      </c>
      <c r="E6" s="33"/>
      <c r="F6" s="33">
        <v>2567</v>
      </c>
      <c r="G6" s="33"/>
      <c r="H6" s="33">
        <v>2568</v>
      </c>
      <c r="I6" s="33"/>
      <c r="J6" s="33">
        <v>2567</v>
      </c>
    </row>
    <row r="7" spans="1:10" ht="22.35" customHeight="1" x14ac:dyDescent="0.45">
      <c r="A7" s="29"/>
      <c r="B7" s="33"/>
      <c r="C7" s="33"/>
      <c r="D7" s="116" t="s">
        <v>52</v>
      </c>
      <c r="E7" s="116"/>
      <c r="F7" s="116"/>
      <c r="G7" s="116"/>
      <c r="H7" s="116"/>
      <c r="I7" s="116"/>
      <c r="J7" s="116"/>
    </row>
    <row r="8" spans="1:10" ht="22.35" customHeight="1" x14ac:dyDescent="0.45">
      <c r="A8" s="104" t="s">
        <v>24</v>
      </c>
      <c r="B8" s="33"/>
      <c r="C8" s="33"/>
      <c r="D8" s="105"/>
      <c r="E8" s="50"/>
      <c r="F8" s="50"/>
      <c r="G8" s="50"/>
      <c r="H8" s="50"/>
      <c r="I8" s="50"/>
      <c r="J8" s="50"/>
    </row>
    <row r="9" spans="1:10" ht="22.35" customHeight="1" x14ac:dyDescent="0.45">
      <c r="A9" s="29" t="s">
        <v>83</v>
      </c>
      <c r="B9" s="33"/>
      <c r="C9" s="33"/>
      <c r="D9" s="95">
        <f>'PL 6'!D26</f>
        <v>228686</v>
      </c>
      <c r="E9" s="41"/>
      <c r="F9" s="95">
        <f>'PL 6'!F30</f>
        <v>238399</v>
      </c>
      <c r="G9" s="41"/>
      <c r="H9" s="95">
        <f>'PL 6'!H26</f>
        <v>142586</v>
      </c>
      <c r="I9" s="41"/>
      <c r="J9" s="95">
        <f>'PL 6'!J26</f>
        <v>41523</v>
      </c>
    </row>
    <row r="10" spans="1:10" ht="22.35" customHeight="1" x14ac:dyDescent="0.45">
      <c r="A10" s="83" t="s">
        <v>84</v>
      </c>
      <c r="B10" s="33"/>
      <c r="C10" s="33"/>
      <c r="D10" s="87"/>
      <c r="E10" s="41"/>
      <c r="F10" s="41"/>
      <c r="G10" s="41"/>
      <c r="H10" s="41"/>
      <c r="I10" s="41"/>
      <c r="J10" s="41"/>
    </row>
    <row r="11" spans="1:10" ht="22.35" customHeight="1" x14ac:dyDescent="0.45">
      <c r="A11" s="29" t="s">
        <v>21</v>
      </c>
      <c r="B11" s="33"/>
      <c r="C11" s="33"/>
      <c r="D11" s="87">
        <f>'PL 6'!D25</f>
        <v>41026</v>
      </c>
      <c r="E11" s="41"/>
      <c r="F11" s="87">
        <v>43910</v>
      </c>
      <c r="G11" s="41"/>
      <c r="H11" s="87">
        <f>'PL 6'!H25</f>
        <v>15722</v>
      </c>
      <c r="I11" s="41"/>
      <c r="J11" s="87">
        <v>11432</v>
      </c>
    </row>
    <row r="12" spans="1:10" ht="22.35" customHeight="1" x14ac:dyDescent="0.45">
      <c r="A12" s="40" t="s">
        <v>33</v>
      </c>
      <c r="B12" s="33"/>
      <c r="C12" s="33"/>
      <c r="D12" s="87">
        <f>-'PL 6'!D21</f>
        <v>15870</v>
      </c>
      <c r="E12" s="41"/>
      <c r="F12" s="87">
        <v>6694</v>
      </c>
      <c r="G12" s="41"/>
      <c r="H12" s="87">
        <f>-'PL 6'!H21</f>
        <v>13496</v>
      </c>
      <c r="I12" s="41"/>
      <c r="J12" s="87">
        <v>1342</v>
      </c>
    </row>
    <row r="13" spans="1:10" ht="22.35" customHeight="1" x14ac:dyDescent="0.45">
      <c r="A13" s="29" t="s">
        <v>75</v>
      </c>
      <c r="B13" s="33"/>
      <c r="C13" s="33"/>
      <c r="D13" s="87">
        <v>60789</v>
      </c>
      <c r="E13" s="41"/>
      <c r="F13" s="41">
        <v>47847</v>
      </c>
      <c r="G13" s="41"/>
      <c r="H13" s="87">
        <v>13884</v>
      </c>
      <c r="I13" s="41"/>
      <c r="J13" s="41">
        <v>13862</v>
      </c>
    </row>
    <row r="14" spans="1:10" ht="22.35" customHeight="1" x14ac:dyDescent="0.45">
      <c r="A14" s="29" t="s">
        <v>121</v>
      </c>
      <c r="B14" s="33"/>
      <c r="C14" s="33"/>
      <c r="D14" s="87">
        <v>0</v>
      </c>
      <c r="E14" s="41"/>
      <c r="F14" s="41">
        <v>17</v>
      </c>
      <c r="G14" s="41"/>
      <c r="H14" s="87">
        <v>0</v>
      </c>
      <c r="I14" s="41"/>
      <c r="J14" s="41">
        <v>0</v>
      </c>
    </row>
    <row r="15" spans="1:10" ht="22.35" customHeight="1" x14ac:dyDescent="0.45">
      <c r="A15" s="29" t="s">
        <v>160</v>
      </c>
      <c r="B15" s="33"/>
      <c r="C15" s="33"/>
      <c r="D15" s="87">
        <f>-'PL 6'!D23</f>
        <v>2329</v>
      </c>
      <c r="E15" s="41"/>
      <c r="F15" s="87">
        <v>-1857</v>
      </c>
      <c r="G15" s="41"/>
      <c r="H15" s="87">
        <v>2318</v>
      </c>
      <c r="I15" s="41"/>
      <c r="J15" s="87">
        <v>-840</v>
      </c>
    </row>
    <row r="16" spans="1:10" ht="22.35" customHeight="1" x14ac:dyDescent="0.45">
      <c r="A16" s="29" t="s">
        <v>65</v>
      </c>
      <c r="B16" s="33"/>
      <c r="C16" s="33"/>
      <c r="D16" s="87">
        <v>2565</v>
      </c>
      <c r="E16" s="41"/>
      <c r="F16" s="41">
        <v>1868</v>
      </c>
      <c r="G16" s="41"/>
      <c r="H16" s="87">
        <v>1312</v>
      </c>
      <c r="I16" s="41"/>
      <c r="J16" s="41">
        <v>766</v>
      </c>
    </row>
    <row r="17" spans="1:10" ht="22.35" customHeight="1" x14ac:dyDescent="0.45">
      <c r="A17" s="40" t="s">
        <v>129</v>
      </c>
      <c r="B17" s="33"/>
      <c r="C17" s="33"/>
      <c r="D17" s="87">
        <v>5</v>
      </c>
      <c r="E17" s="41"/>
      <c r="F17" s="41">
        <v>28</v>
      </c>
      <c r="G17" s="41"/>
      <c r="H17" s="87">
        <v>29</v>
      </c>
      <c r="I17" s="41"/>
      <c r="J17" s="41">
        <v>-50</v>
      </c>
    </row>
    <row r="18" spans="1:10" ht="22.35" customHeight="1" x14ac:dyDescent="0.45">
      <c r="A18" s="40" t="s">
        <v>161</v>
      </c>
      <c r="B18" s="33"/>
      <c r="C18" s="33"/>
      <c r="D18" s="87">
        <v>2227</v>
      </c>
      <c r="E18" s="41">
        <v>2638</v>
      </c>
      <c r="F18" s="87">
        <v>3092</v>
      </c>
      <c r="G18" s="41"/>
      <c r="H18" s="87">
        <v>-92</v>
      </c>
      <c r="I18" s="41"/>
      <c r="J18" s="41">
        <v>-266</v>
      </c>
    </row>
    <row r="19" spans="1:10" ht="22.35" customHeight="1" x14ac:dyDescent="0.45">
      <c r="A19" s="40" t="s">
        <v>133</v>
      </c>
      <c r="B19" s="33"/>
      <c r="C19" s="33"/>
      <c r="D19" s="87">
        <v>-15</v>
      </c>
      <c r="E19" s="41"/>
      <c r="F19" s="87">
        <v>-146</v>
      </c>
      <c r="G19" s="41"/>
      <c r="H19" s="87">
        <v>0</v>
      </c>
      <c r="I19" s="41"/>
      <c r="J19" s="41">
        <v>0</v>
      </c>
    </row>
    <row r="20" spans="1:10" ht="22.35" customHeight="1" x14ac:dyDescent="0.45">
      <c r="A20" s="40" t="s">
        <v>169</v>
      </c>
      <c r="B20" s="33"/>
      <c r="C20" s="33"/>
      <c r="D20" s="87">
        <v>0</v>
      </c>
      <c r="E20" s="41"/>
      <c r="F20" s="41">
        <v>69</v>
      </c>
      <c r="G20" s="41"/>
      <c r="H20" s="87">
        <v>0</v>
      </c>
      <c r="I20" s="41"/>
      <c r="J20" s="41">
        <v>0</v>
      </c>
    </row>
    <row r="21" spans="1:10" ht="22.35" customHeight="1" x14ac:dyDescent="0.45">
      <c r="A21" s="40" t="s">
        <v>139</v>
      </c>
      <c r="B21" s="33"/>
      <c r="C21" s="33"/>
      <c r="D21" s="87">
        <v>0</v>
      </c>
      <c r="E21" s="41"/>
      <c r="F21" s="41">
        <v>0</v>
      </c>
      <c r="G21" s="41"/>
      <c r="H21" s="87">
        <v>-81103</v>
      </c>
      <c r="I21" s="41"/>
      <c r="J21" s="41">
        <v>0</v>
      </c>
    </row>
    <row r="22" spans="1:10" ht="22.35" customHeight="1" x14ac:dyDescent="0.45">
      <c r="A22" s="29" t="s">
        <v>64</v>
      </c>
      <c r="B22" s="33"/>
      <c r="C22" s="33"/>
      <c r="D22" s="87">
        <v>-6992</v>
      </c>
      <c r="E22" s="41"/>
      <c r="F22" s="41">
        <v>-1284</v>
      </c>
      <c r="G22" s="41"/>
      <c r="H22" s="87">
        <v>-25168</v>
      </c>
      <c r="I22" s="41"/>
      <c r="J22" s="41">
        <v>-1524</v>
      </c>
    </row>
    <row r="23" spans="1:10" ht="22.35" customHeight="1" x14ac:dyDescent="0.45">
      <c r="A23" s="29"/>
      <c r="B23" s="33"/>
      <c r="C23" s="33"/>
      <c r="D23" s="108">
        <f>SUM(D9:D22)</f>
        <v>346490</v>
      </c>
      <c r="E23" s="41"/>
      <c r="F23" s="108">
        <f>SUM(F9:F22)</f>
        <v>338637</v>
      </c>
      <c r="G23" s="41"/>
      <c r="H23" s="108">
        <f>SUM(H9:H22)</f>
        <v>82984</v>
      </c>
      <c r="I23" s="41"/>
      <c r="J23" s="108">
        <f>SUM(J9:J22)</f>
        <v>66245</v>
      </c>
    </row>
    <row r="24" spans="1:10" ht="22.35" customHeight="1" x14ac:dyDescent="0.45">
      <c r="A24" s="92" t="s">
        <v>54</v>
      </c>
      <c r="B24" s="33"/>
      <c r="C24" s="33"/>
      <c r="D24" s="87"/>
      <c r="E24" s="41"/>
      <c r="F24" s="41"/>
      <c r="G24" s="41"/>
      <c r="H24" s="41"/>
      <c r="I24" s="41"/>
      <c r="J24" s="41"/>
    </row>
    <row r="25" spans="1:10" ht="22.35" customHeight="1" x14ac:dyDescent="0.45">
      <c r="A25" s="29" t="s">
        <v>71</v>
      </c>
      <c r="B25" s="33"/>
      <c r="C25" s="33"/>
      <c r="D25" s="87">
        <v>-46100</v>
      </c>
      <c r="E25" s="41"/>
      <c r="F25" s="41">
        <v>29816</v>
      </c>
      <c r="G25" s="41"/>
      <c r="H25" s="41">
        <v>16625</v>
      </c>
      <c r="I25" s="41"/>
      <c r="J25" s="41">
        <v>27994</v>
      </c>
    </row>
    <row r="26" spans="1:10" ht="22.35" customHeight="1" x14ac:dyDescent="0.45">
      <c r="A26" s="29" t="s">
        <v>4</v>
      </c>
      <c r="B26" s="33"/>
      <c r="C26" s="33"/>
      <c r="D26" s="87">
        <v>42774</v>
      </c>
      <c r="E26" s="41"/>
      <c r="F26" s="41">
        <v>-54625</v>
      </c>
      <c r="G26" s="41"/>
      <c r="H26" s="87">
        <v>9793</v>
      </c>
      <c r="I26" s="41"/>
      <c r="J26" s="41">
        <v>-10482</v>
      </c>
    </row>
    <row r="27" spans="1:10" ht="22.35" customHeight="1" x14ac:dyDescent="0.45">
      <c r="A27" s="29" t="s">
        <v>5</v>
      </c>
      <c r="B27" s="33"/>
      <c r="C27" s="33"/>
      <c r="D27" s="87">
        <v>1939</v>
      </c>
      <c r="E27" s="41"/>
      <c r="F27" s="41">
        <v>1248</v>
      </c>
      <c r="G27" s="41"/>
      <c r="H27" s="87">
        <v>2006</v>
      </c>
      <c r="I27" s="41"/>
      <c r="J27" s="41">
        <v>1053</v>
      </c>
    </row>
    <row r="28" spans="1:10" ht="22.35" customHeight="1" x14ac:dyDescent="0.45">
      <c r="A28" s="29" t="s">
        <v>9</v>
      </c>
      <c r="B28" s="33"/>
      <c r="C28" s="33"/>
      <c r="D28" s="87">
        <v>80</v>
      </c>
      <c r="E28" s="41"/>
      <c r="F28" s="41">
        <v>0</v>
      </c>
      <c r="G28" s="41"/>
      <c r="H28" s="87">
        <v>11</v>
      </c>
      <c r="I28" s="41"/>
      <c r="J28" s="41">
        <v>-26</v>
      </c>
    </row>
    <row r="29" spans="1:10" ht="22.35" customHeight="1" x14ac:dyDescent="0.45">
      <c r="A29" s="29" t="s">
        <v>72</v>
      </c>
      <c r="B29" s="33"/>
      <c r="C29" s="33"/>
      <c r="D29" s="87">
        <v>-39211</v>
      </c>
      <c r="E29" s="41"/>
      <c r="F29" s="41">
        <v>25480</v>
      </c>
      <c r="G29" s="41"/>
      <c r="H29" s="87">
        <v>85419</v>
      </c>
      <c r="I29" s="41"/>
      <c r="J29" s="41">
        <v>55690</v>
      </c>
    </row>
    <row r="30" spans="1:10" ht="22.35" customHeight="1" x14ac:dyDescent="0.45">
      <c r="A30" s="29" t="s">
        <v>69</v>
      </c>
      <c r="B30" s="106"/>
      <c r="C30" s="106"/>
      <c r="D30" s="87">
        <v>11399</v>
      </c>
      <c r="E30" s="41"/>
      <c r="F30" s="41">
        <v>-7332</v>
      </c>
      <c r="G30" s="41"/>
      <c r="H30" s="87">
        <v>11399</v>
      </c>
      <c r="I30" s="41"/>
      <c r="J30" s="41">
        <v>-7332</v>
      </c>
    </row>
    <row r="31" spans="1:10" ht="22.35" customHeight="1" x14ac:dyDescent="0.45">
      <c r="A31" s="29" t="s">
        <v>13</v>
      </c>
      <c r="B31" s="33"/>
      <c r="C31" s="33"/>
      <c r="D31" s="87">
        <v>156</v>
      </c>
      <c r="E31" s="41"/>
      <c r="F31" s="41">
        <v>895</v>
      </c>
      <c r="G31" s="41"/>
      <c r="H31" s="87">
        <v>-130</v>
      </c>
      <c r="I31" s="41"/>
      <c r="J31" s="41">
        <v>595</v>
      </c>
    </row>
    <row r="32" spans="1:10" ht="22.35" customHeight="1" x14ac:dyDescent="0.45">
      <c r="A32" s="29" t="s">
        <v>89</v>
      </c>
      <c r="B32" s="33"/>
      <c r="C32" s="33"/>
      <c r="D32" s="87">
        <v>376</v>
      </c>
      <c r="E32" s="41"/>
      <c r="F32" s="41">
        <v>-2038</v>
      </c>
      <c r="G32" s="41"/>
      <c r="H32" s="87">
        <v>378</v>
      </c>
      <c r="I32" s="41"/>
      <c r="J32" s="41">
        <v>-2049</v>
      </c>
    </row>
    <row r="33" spans="1:10" ht="22.35" customHeight="1" x14ac:dyDescent="0.45">
      <c r="A33" s="40" t="s">
        <v>101</v>
      </c>
      <c r="B33" s="33"/>
      <c r="C33" s="33"/>
      <c r="D33" s="47">
        <v>-195</v>
      </c>
      <c r="E33" s="41"/>
      <c r="F33" s="47">
        <v>-2217</v>
      </c>
      <c r="G33" s="41"/>
      <c r="H33" s="47">
        <v>0</v>
      </c>
      <c r="I33" s="41"/>
      <c r="J33" s="47">
        <v>-1853</v>
      </c>
    </row>
    <row r="34" spans="1:10" ht="22.35" customHeight="1" x14ac:dyDescent="0.45">
      <c r="A34" s="40" t="s">
        <v>127</v>
      </c>
      <c r="B34" s="33"/>
      <c r="C34" s="33"/>
      <c r="D34" s="95">
        <f>SUM(D23:D33)</f>
        <v>317708</v>
      </c>
      <c r="E34" s="41"/>
      <c r="F34" s="95">
        <f>SUM(F23:F33)</f>
        <v>329864</v>
      </c>
      <c r="G34" s="41"/>
      <c r="H34" s="95">
        <f>SUM(H23:H33)</f>
        <v>208485</v>
      </c>
      <c r="I34" s="41"/>
      <c r="J34" s="95">
        <f>SUM(J23:J33)</f>
        <v>129835</v>
      </c>
    </row>
    <row r="35" spans="1:10" ht="22.35" customHeight="1" x14ac:dyDescent="0.45">
      <c r="A35" s="29" t="s">
        <v>112</v>
      </c>
      <c r="B35" s="33"/>
      <c r="C35" s="33"/>
      <c r="D35" s="47">
        <v>-29776</v>
      </c>
      <c r="E35" s="41"/>
      <c r="F35" s="41">
        <v>-26999</v>
      </c>
      <c r="G35" s="41"/>
      <c r="H35" s="47">
        <v>-2066</v>
      </c>
      <c r="I35" s="41"/>
      <c r="J35" s="47">
        <v>-5192</v>
      </c>
    </row>
    <row r="36" spans="1:10" ht="22.35" customHeight="1" x14ac:dyDescent="0.45">
      <c r="A36" s="45" t="s">
        <v>128</v>
      </c>
      <c r="B36" s="33"/>
      <c r="C36" s="33"/>
      <c r="D36" s="93">
        <f>SUM(D34:D35)</f>
        <v>287932</v>
      </c>
      <c r="E36" s="46"/>
      <c r="F36" s="93">
        <f>SUM(F34:F35)</f>
        <v>302865</v>
      </c>
      <c r="G36" s="46"/>
      <c r="H36" s="93">
        <f>SUM(H34:H35)</f>
        <v>206419</v>
      </c>
      <c r="I36" s="46"/>
      <c r="J36" s="93">
        <f>SUM(J34:J35)</f>
        <v>124643</v>
      </c>
    </row>
    <row r="37" spans="1:10" ht="12" customHeight="1" x14ac:dyDescent="0.45">
      <c r="A37" s="67"/>
      <c r="B37" s="33"/>
      <c r="C37" s="33"/>
      <c r="D37" s="86"/>
      <c r="E37" s="53"/>
      <c r="F37" s="53"/>
      <c r="G37" s="53"/>
      <c r="H37" s="86"/>
      <c r="I37" s="53"/>
      <c r="J37" s="53"/>
    </row>
    <row r="38" spans="1:10" ht="22.35" customHeight="1" x14ac:dyDescent="0.5">
      <c r="A38" s="28" t="str">
        <f>'BS 3-4'!A1</f>
        <v>บริษัท ที.แมน ฟาร์มาซูติคอล จำกัด (มหาชน) และบริษัทย่อย</v>
      </c>
      <c r="H38" s="29"/>
      <c r="J38" s="102"/>
    </row>
    <row r="39" spans="1:10" ht="22.35" customHeight="1" x14ac:dyDescent="0.5">
      <c r="A39" s="103" t="str">
        <f>A2</f>
        <v>งบกระแสเงินสด (ไม่ได้ตรวจสอบ)</v>
      </c>
      <c r="H39" s="29"/>
      <c r="J39" s="102"/>
    </row>
    <row r="40" spans="1:10" ht="22.35" customHeight="1" x14ac:dyDescent="0.45">
      <c r="A40" s="29"/>
      <c r="B40" s="33"/>
      <c r="C40" s="33"/>
      <c r="D40" s="117" t="s">
        <v>77</v>
      </c>
      <c r="E40" s="117"/>
      <c r="F40" s="117"/>
      <c r="G40" s="34"/>
      <c r="H40" s="117" t="s">
        <v>78</v>
      </c>
      <c r="I40" s="117"/>
      <c r="J40" s="117"/>
    </row>
    <row r="41" spans="1:10" ht="21.75" customHeight="1" x14ac:dyDescent="0.45">
      <c r="A41" s="29"/>
      <c r="B41" s="33"/>
      <c r="C41" s="33"/>
      <c r="D41" s="118" t="str">
        <f>D4</f>
        <v>สำหรับงวดหกเดือนสิ้นสุดวันที่</v>
      </c>
      <c r="E41" s="119"/>
      <c r="F41" s="119"/>
      <c r="G41" s="34"/>
      <c r="H41" s="118" t="str">
        <f>D4</f>
        <v>สำหรับงวดหกเดือนสิ้นสุดวันที่</v>
      </c>
      <c r="I41" s="119"/>
      <c r="J41" s="119"/>
    </row>
    <row r="42" spans="1:10" ht="21.75" x14ac:dyDescent="0.45">
      <c r="A42" s="29"/>
      <c r="B42" s="33"/>
      <c r="C42" s="33"/>
      <c r="D42" s="118" t="str">
        <f>'BS 3-4'!D4</f>
        <v>30 มิถุนายน</v>
      </c>
      <c r="E42" s="118"/>
      <c r="F42" s="118"/>
      <c r="G42" s="34"/>
      <c r="H42" s="118" t="str">
        <f>'BS 3-4'!H4</f>
        <v>30 มิถุนายน</v>
      </c>
      <c r="I42" s="118"/>
      <c r="J42" s="118"/>
    </row>
    <row r="43" spans="1:10" ht="22.35" customHeight="1" x14ac:dyDescent="0.45">
      <c r="A43" s="29"/>
      <c r="B43" s="37"/>
      <c r="C43" s="37"/>
      <c r="D43" s="33">
        <v>2568</v>
      </c>
      <c r="E43" s="33"/>
      <c r="F43" s="33">
        <v>2567</v>
      </c>
      <c r="G43" s="33"/>
      <c r="H43" s="33">
        <v>2568</v>
      </c>
      <c r="I43" s="33"/>
      <c r="J43" s="33">
        <v>2567</v>
      </c>
    </row>
    <row r="44" spans="1:10" ht="22.35" customHeight="1" x14ac:dyDescent="0.45">
      <c r="A44" s="29"/>
      <c r="B44" s="33"/>
      <c r="C44" s="33"/>
      <c r="D44" s="116" t="s">
        <v>52</v>
      </c>
      <c r="E44" s="116"/>
      <c r="F44" s="116"/>
      <c r="G44" s="116"/>
      <c r="H44" s="116"/>
      <c r="I44" s="116"/>
      <c r="J44" s="116"/>
    </row>
    <row r="45" spans="1:10" ht="22.35" customHeight="1" x14ac:dyDescent="0.45">
      <c r="A45" s="104" t="s">
        <v>25</v>
      </c>
      <c r="B45" s="33"/>
      <c r="C45" s="33"/>
      <c r="D45" s="85"/>
      <c r="E45" s="50"/>
      <c r="F45" s="50"/>
      <c r="G45" s="50"/>
      <c r="H45" s="50"/>
      <c r="I45" s="50"/>
      <c r="J45" s="50"/>
    </row>
    <row r="46" spans="1:10" ht="22.35" customHeight="1" x14ac:dyDescent="0.45">
      <c r="A46" s="29" t="s">
        <v>184</v>
      </c>
      <c r="B46" s="33"/>
      <c r="C46" s="33"/>
      <c r="D46" s="85">
        <v>198625</v>
      </c>
      <c r="E46" s="50"/>
      <c r="F46" s="41">
        <v>0</v>
      </c>
      <c r="G46" s="50"/>
      <c r="H46" s="50">
        <v>198625</v>
      </c>
      <c r="I46" s="50"/>
      <c r="J46" s="87">
        <v>0</v>
      </c>
    </row>
    <row r="47" spans="1:10" ht="22.35" customHeight="1" x14ac:dyDescent="0.45">
      <c r="A47" s="29" t="s">
        <v>135</v>
      </c>
      <c r="B47" s="33"/>
      <c r="C47" s="33"/>
      <c r="D47" s="87">
        <v>-45</v>
      </c>
      <c r="E47" s="41"/>
      <c r="F47" s="41">
        <v>-49</v>
      </c>
      <c r="G47" s="41"/>
      <c r="H47" s="41">
        <v>-45</v>
      </c>
      <c r="I47" s="41"/>
      <c r="J47" s="41">
        <v>-49</v>
      </c>
    </row>
    <row r="48" spans="1:10" ht="22.35" customHeight="1" x14ac:dyDescent="0.45">
      <c r="A48" s="29" t="s">
        <v>134</v>
      </c>
      <c r="B48" s="33"/>
      <c r="C48" s="33"/>
      <c r="D48" s="87">
        <v>15</v>
      </c>
      <c r="E48" s="41"/>
      <c r="F48" s="41">
        <v>163</v>
      </c>
      <c r="G48" s="41"/>
      <c r="H48" s="41">
        <v>0</v>
      </c>
      <c r="I48" s="41"/>
      <c r="J48" s="87">
        <v>0</v>
      </c>
    </row>
    <row r="49" spans="1:10" ht="22.35" customHeight="1" x14ac:dyDescent="0.45">
      <c r="A49" s="29" t="s">
        <v>137</v>
      </c>
      <c r="B49" s="33"/>
      <c r="C49" s="33"/>
      <c r="D49" s="87">
        <v>-59749</v>
      </c>
      <c r="E49" s="41"/>
      <c r="F49" s="41">
        <v>-79250</v>
      </c>
      <c r="G49" s="41"/>
      <c r="H49" s="41">
        <v>-4416</v>
      </c>
      <c r="I49" s="41"/>
      <c r="J49" s="41">
        <v>-2166</v>
      </c>
    </row>
    <row r="50" spans="1:10" ht="22.35" customHeight="1" x14ac:dyDescent="0.45">
      <c r="A50" s="29" t="s">
        <v>145</v>
      </c>
      <c r="B50" s="33"/>
      <c r="C50" s="33"/>
      <c r="D50" s="41">
        <v>0</v>
      </c>
      <c r="E50" s="41"/>
      <c r="F50" s="41">
        <v>0</v>
      </c>
      <c r="G50" s="41"/>
      <c r="H50" s="41">
        <v>-159000</v>
      </c>
      <c r="I50" s="41"/>
      <c r="J50" s="41">
        <v>-95000</v>
      </c>
    </row>
    <row r="51" spans="1:10" ht="22.35" customHeight="1" x14ac:dyDescent="0.45">
      <c r="A51" s="29" t="s">
        <v>140</v>
      </c>
      <c r="B51" s="33"/>
      <c r="C51" s="33"/>
      <c r="D51" s="41">
        <v>0</v>
      </c>
      <c r="E51" s="41"/>
      <c r="F51" s="41">
        <v>0</v>
      </c>
      <c r="G51" s="41"/>
      <c r="H51" s="41">
        <v>161404</v>
      </c>
      <c r="I51" s="41"/>
      <c r="J51" s="41">
        <v>0</v>
      </c>
    </row>
    <row r="52" spans="1:10" ht="22.35" customHeight="1" x14ac:dyDescent="0.45">
      <c r="A52" s="29" t="s">
        <v>130</v>
      </c>
      <c r="B52" s="33"/>
      <c r="C52" s="33"/>
      <c r="D52" s="87">
        <v>4439</v>
      </c>
      <c r="E52" s="41"/>
      <c r="F52" s="41">
        <v>1284</v>
      </c>
      <c r="G52" s="41"/>
      <c r="H52" s="41">
        <v>21571</v>
      </c>
      <c r="I52" s="41"/>
      <c r="J52" s="41">
        <v>1088</v>
      </c>
    </row>
    <row r="53" spans="1:10" ht="22.35" customHeight="1" x14ac:dyDescent="0.45">
      <c r="A53" s="45" t="s">
        <v>182</v>
      </c>
      <c r="B53" s="33"/>
      <c r="C53" s="33"/>
      <c r="D53" s="93">
        <f>SUM(D46:D52)</f>
        <v>143285</v>
      </c>
      <c r="E53" s="46"/>
      <c r="F53" s="93">
        <f>SUM(F46:F52)</f>
        <v>-77852</v>
      </c>
      <c r="G53" s="46"/>
      <c r="H53" s="93">
        <f>SUM(H46:H52)</f>
        <v>218139</v>
      </c>
      <c r="I53" s="46"/>
      <c r="J53" s="93">
        <f>SUM(J46:J52)</f>
        <v>-96127</v>
      </c>
    </row>
    <row r="54" spans="1:10" ht="21.75" x14ac:dyDescent="0.45">
      <c r="A54" s="52"/>
      <c r="B54" s="33"/>
      <c r="C54" s="33"/>
      <c r="D54" s="84"/>
      <c r="E54" s="46"/>
      <c r="F54" s="27"/>
      <c r="G54" s="46"/>
      <c r="H54" s="27"/>
      <c r="I54" s="46"/>
      <c r="J54" s="27"/>
    </row>
    <row r="55" spans="1:10" ht="22.35" customHeight="1" x14ac:dyDescent="0.45">
      <c r="A55" s="104" t="s">
        <v>26</v>
      </c>
      <c r="B55" s="33"/>
      <c r="C55" s="33"/>
      <c r="D55" s="41"/>
      <c r="E55" s="41"/>
      <c r="F55" s="41"/>
      <c r="G55" s="41"/>
      <c r="H55" s="41"/>
      <c r="I55" s="41"/>
      <c r="J55" s="41"/>
    </row>
    <row r="56" spans="1:10" ht="22.35" customHeight="1" x14ac:dyDescent="0.45">
      <c r="A56" s="29" t="s">
        <v>159</v>
      </c>
      <c r="B56" s="33"/>
      <c r="C56" s="33"/>
      <c r="D56" s="87">
        <v>-135000</v>
      </c>
      <c r="E56" s="41"/>
      <c r="F56" s="41">
        <v>-33715</v>
      </c>
      <c r="G56" s="41"/>
      <c r="H56" s="41">
        <v>-115000</v>
      </c>
      <c r="I56" s="41"/>
      <c r="J56" s="41">
        <v>0</v>
      </c>
    </row>
    <row r="57" spans="1:10" ht="22.35" customHeight="1" x14ac:dyDescent="0.45">
      <c r="A57" s="29" t="s">
        <v>102</v>
      </c>
      <c r="B57" s="33"/>
      <c r="C57" s="33"/>
      <c r="D57" s="87">
        <v>0</v>
      </c>
      <c r="E57" s="41"/>
      <c r="F57" s="41">
        <v>-16668</v>
      </c>
      <c r="G57" s="41"/>
      <c r="H57" s="41">
        <v>0</v>
      </c>
      <c r="I57" s="41"/>
      <c r="J57" s="41">
        <v>0</v>
      </c>
    </row>
    <row r="58" spans="1:10" ht="22.35" customHeight="1" x14ac:dyDescent="0.45">
      <c r="A58" s="29" t="s">
        <v>103</v>
      </c>
      <c r="B58" s="33"/>
      <c r="C58" s="33"/>
      <c r="D58" s="87">
        <v>0</v>
      </c>
      <c r="E58" s="41"/>
      <c r="F58" s="87">
        <v>-352536</v>
      </c>
      <c r="G58" s="41"/>
      <c r="H58" s="41">
        <v>0</v>
      </c>
      <c r="I58" s="41"/>
      <c r="J58" s="41">
        <v>-128970</v>
      </c>
    </row>
    <row r="59" spans="1:10" ht="22.35" customHeight="1" x14ac:dyDescent="0.45">
      <c r="A59" s="29" t="s">
        <v>70</v>
      </c>
      <c r="B59" s="33"/>
      <c r="C59" s="33"/>
      <c r="D59" s="87">
        <v>-2981</v>
      </c>
      <c r="E59" s="41"/>
      <c r="F59" s="87">
        <v>-3338</v>
      </c>
      <c r="G59" s="41"/>
      <c r="H59" s="41">
        <v>-2462</v>
      </c>
      <c r="I59" s="41"/>
      <c r="J59" s="41">
        <v>-3025</v>
      </c>
    </row>
    <row r="60" spans="1:10" ht="22.35" customHeight="1" x14ac:dyDescent="0.45">
      <c r="A60" s="29" t="s">
        <v>144</v>
      </c>
      <c r="B60" s="33"/>
      <c r="C60" s="33"/>
      <c r="D60" s="87">
        <v>-79951</v>
      </c>
      <c r="E60" s="41"/>
      <c r="F60" s="41">
        <v>0</v>
      </c>
      <c r="G60" s="41"/>
      <c r="H60" s="41">
        <v>-79951</v>
      </c>
      <c r="I60" s="41"/>
      <c r="J60" s="41">
        <v>0</v>
      </c>
    </row>
    <row r="61" spans="1:10" ht="22.35" customHeight="1" x14ac:dyDescent="0.45">
      <c r="A61" s="29" t="s">
        <v>131</v>
      </c>
      <c r="B61" s="33"/>
      <c r="C61" s="33"/>
      <c r="D61" s="87">
        <v>-15870</v>
      </c>
      <c r="E61" s="41"/>
      <c r="F61" s="87">
        <v>-22649</v>
      </c>
      <c r="G61" s="41"/>
      <c r="H61" s="41">
        <v>-13496</v>
      </c>
      <c r="I61" s="41"/>
      <c r="J61" s="41">
        <v>-7789</v>
      </c>
    </row>
    <row r="62" spans="1:10" ht="22.35" customHeight="1" x14ac:dyDescent="0.45">
      <c r="A62" s="45" t="s">
        <v>158</v>
      </c>
      <c r="B62" s="33"/>
      <c r="C62" s="33"/>
      <c r="D62" s="93">
        <f>SUM(D56:D61)</f>
        <v>-233802</v>
      </c>
      <c r="E62" s="46"/>
      <c r="F62" s="93">
        <f>SUM(F56:F61)</f>
        <v>-428906</v>
      </c>
      <c r="G62" s="46"/>
      <c r="H62" s="93">
        <f>SUM(H56:H61)</f>
        <v>-210909</v>
      </c>
      <c r="I62" s="46"/>
      <c r="J62" s="93">
        <f>SUM(J56:J61)</f>
        <v>-139784</v>
      </c>
    </row>
    <row r="63" spans="1:10" ht="22.35" customHeight="1" x14ac:dyDescent="0.45">
      <c r="A63" s="45"/>
      <c r="B63" s="33"/>
      <c r="C63" s="33"/>
      <c r="D63" s="84"/>
      <c r="E63" s="46"/>
      <c r="F63" s="27"/>
      <c r="G63" s="46"/>
      <c r="H63" s="27"/>
      <c r="I63" s="46"/>
      <c r="J63" s="27"/>
    </row>
    <row r="64" spans="1:10" ht="22.35" customHeight="1" x14ac:dyDescent="0.45">
      <c r="A64" s="45" t="s">
        <v>170</v>
      </c>
      <c r="B64" s="33"/>
      <c r="C64" s="33"/>
      <c r="D64" s="97">
        <f>SUM(D62,D53,D36)</f>
        <v>197415</v>
      </c>
      <c r="E64" s="46"/>
      <c r="F64" s="97">
        <f>SUM(F62,F53,F36)</f>
        <v>-203893</v>
      </c>
      <c r="G64" s="46"/>
      <c r="H64" s="97">
        <f>SUM(H62,H53,H36)</f>
        <v>213649</v>
      </c>
      <c r="I64" s="46"/>
      <c r="J64" s="97">
        <f>SUM(J62,J53,J36)</f>
        <v>-111268</v>
      </c>
    </row>
    <row r="65" spans="1:10" ht="22.35" customHeight="1" x14ac:dyDescent="0.45">
      <c r="A65" s="40" t="s">
        <v>76</v>
      </c>
      <c r="B65" s="33"/>
      <c r="C65" s="33"/>
      <c r="D65" s="95">
        <f>'BS 3-4'!F9</f>
        <v>348385</v>
      </c>
      <c r="E65" s="41"/>
      <c r="F65" s="87">
        <v>348038</v>
      </c>
      <c r="G65" s="41"/>
      <c r="H65" s="95">
        <f>'BS 3-4'!J9</f>
        <v>273083</v>
      </c>
      <c r="I65" s="41"/>
      <c r="J65" s="87">
        <v>211466</v>
      </c>
    </row>
    <row r="66" spans="1:10" ht="22.35" customHeight="1" thickBot="1" x14ac:dyDescent="0.5">
      <c r="A66" s="45" t="s">
        <v>166</v>
      </c>
      <c r="B66" s="33"/>
      <c r="C66" s="33"/>
      <c r="D66" s="109">
        <f>SUM(D64:D65)</f>
        <v>545800</v>
      </c>
      <c r="E66" s="46"/>
      <c r="F66" s="109">
        <f>SUM(F64:F65)</f>
        <v>144145</v>
      </c>
      <c r="G66" s="46"/>
      <c r="H66" s="109">
        <f>SUM(H64:H65)</f>
        <v>486732</v>
      </c>
      <c r="I66" s="46"/>
      <c r="J66" s="109">
        <f>SUM(J64:J65)</f>
        <v>100198</v>
      </c>
    </row>
    <row r="67" spans="1:10" ht="22.35" customHeight="1" thickTop="1" x14ac:dyDescent="0.45">
      <c r="A67" s="29"/>
      <c r="D67" s="87"/>
      <c r="E67" s="41"/>
      <c r="F67" s="41"/>
      <c r="G67" s="41"/>
      <c r="H67" s="41"/>
      <c r="I67" s="41"/>
      <c r="J67" s="41"/>
    </row>
    <row r="68" spans="1:10" ht="22.35" customHeight="1" x14ac:dyDescent="0.45">
      <c r="A68" s="39" t="s">
        <v>28</v>
      </c>
      <c r="E68" s="41"/>
      <c r="F68" s="41"/>
      <c r="G68" s="41"/>
      <c r="H68" s="87"/>
      <c r="I68" s="41"/>
      <c r="J68" s="41"/>
    </row>
    <row r="69" spans="1:10" ht="22.35" customHeight="1" x14ac:dyDescent="0.45">
      <c r="A69" s="29" t="s">
        <v>183</v>
      </c>
      <c r="B69" s="37"/>
      <c r="C69" s="33"/>
      <c r="D69" s="87">
        <v>-7483</v>
      </c>
      <c r="E69" s="46"/>
      <c r="F69" s="87">
        <v>3151</v>
      </c>
      <c r="G69" s="46"/>
      <c r="H69" s="87">
        <v>75</v>
      </c>
      <c r="I69" s="46"/>
      <c r="J69" s="87">
        <v>-168</v>
      </c>
    </row>
    <row r="70" spans="1:10" ht="23.25" customHeight="1" x14ac:dyDescent="0.45">
      <c r="A70" s="29" t="s">
        <v>113</v>
      </c>
      <c r="D70" s="87">
        <v>703</v>
      </c>
      <c r="E70" s="41"/>
      <c r="F70" s="87">
        <v>21293</v>
      </c>
      <c r="G70" s="41"/>
      <c r="H70" s="87">
        <v>703</v>
      </c>
      <c r="I70" s="41"/>
      <c r="J70" s="87">
        <v>0</v>
      </c>
    </row>
    <row r="71" spans="1:10" ht="23.25" customHeight="1" x14ac:dyDescent="0.45">
      <c r="A71" s="40" t="s">
        <v>141</v>
      </c>
      <c r="D71" s="107">
        <v>50</v>
      </c>
      <c r="F71" s="44">
        <v>0</v>
      </c>
      <c r="H71" s="44">
        <v>50</v>
      </c>
      <c r="J71" s="44">
        <v>0</v>
      </c>
    </row>
    <row r="72" spans="1:10" ht="23.25" customHeight="1" x14ac:dyDescent="0.45">
      <c r="A72" s="29" t="s">
        <v>142</v>
      </c>
      <c r="D72" s="87">
        <v>0</v>
      </c>
      <c r="F72" s="44">
        <v>0</v>
      </c>
      <c r="H72" s="44">
        <v>-81103</v>
      </c>
      <c r="J72" s="44">
        <v>0</v>
      </c>
    </row>
    <row r="73" spans="1:10" ht="23.25" customHeight="1" x14ac:dyDescent="0.45">
      <c r="A73" s="29"/>
      <c r="D73" s="107">
        <f>D66-'BS 3-4'!D9</f>
        <v>0</v>
      </c>
      <c r="H73" s="107">
        <f>H66-'BS 3-4'!H9</f>
        <v>0</v>
      </c>
    </row>
  </sheetData>
  <sheetProtection formatCells="0" formatColumns="0" formatRows="0" insertColumns="0" insertRows="0" insertHyperlinks="0" deleteColumns="0" deleteRows="0" sort="0" autoFilter="0" pivotTables="0"/>
  <customSheetViews>
    <customSheetView guid="{A3B3E038-AAE0-4F24-B01A-BCF5B017EAC3}" showRuler="0" topLeftCell="A43">
      <selection activeCell="C91" sqref="C91"/>
      <rowBreaks count="2" manualBreakCount="2">
        <brk id="40" max="10" man="1"/>
        <brk id="80" max="16383" man="1"/>
      </rowBreaks>
      <pageMargins left="0.75" right="0.34" top="0.48" bottom="0.2" header="0.5" footer="0.2"/>
      <pageSetup paperSize="9" scale="85" firstPageNumber="18" orientation="portrait" useFirstPageNumber="1" r:id="rId1"/>
      <headerFooter alignWithMargins="0">
        <oddFooter>&amp;Lหมายเหตุประกอบงบการเงินเป็นส่วนหนึ่งของงบการเงินนี้
&amp;C&amp;"Angsana New,Italic"&amp;14Thai GAAP Annual PLC FS Template - Thai Version October 2010&amp;R&amp;P</oddFooter>
      </headerFooter>
    </customSheetView>
  </customSheetViews>
  <mergeCells count="14">
    <mergeCell ref="D44:J44"/>
    <mergeCell ref="D4:F4"/>
    <mergeCell ref="H4:J4"/>
    <mergeCell ref="D41:F41"/>
    <mergeCell ref="H41:J41"/>
    <mergeCell ref="D5:F5"/>
    <mergeCell ref="H5:J5"/>
    <mergeCell ref="D42:F42"/>
    <mergeCell ref="H42:J42"/>
    <mergeCell ref="D3:F3"/>
    <mergeCell ref="H3:J3"/>
    <mergeCell ref="D7:J7"/>
    <mergeCell ref="D40:F40"/>
    <mergeCell ref="H40:J40"/>
  </mergeCells>
  <phoneticPr fontId="0" type="noConversion"/>
  <pageMargins left="0.7" right="0.7" top="0.48" bottom="0.19" header="0.5" footer="0.4"/>
  <pageSetup paperSize="9" scale="82" firstPageNumber="9" fitToHeight="0" orientation="portrait" useFirstPageNumber="1" r:id="rId2"/>
  <headerFooter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4B678A-7FBF-42CC-B025-DA682B24A922}">
  <ds:schemaRefs>
    <ds:schemaRef ds:uri="http://schemas.openxmlformats.org/package/2006/metadata/core-properties"/>
    <ds:schemaRef ds:uri="4243d5be-521d-4052-81ca-f0f31ea6f2da"/>
    <ds:schemaRef ds:uri="05716746-add9-412a-97a9-1b5167d151a3"/>
    <ds:schemaRef ds:uri="f6ba49b0-bcda-4796-8236-5b5cc1493ace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sharepoint/v3"/>
    <ds:schemaRef ds:uri="http://purl.org/dc/dcmitype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BC090EC-2D2C-4B03-9866-710CE8B1C1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DB119B-B60A-4A7D-B4C0-B56D98DC57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BS 3-4</vt:lpstr>
      <vt:lpstr>PL 5</vt:lpstr>
      <vt:lpstr>PL 6</vt:lpstr>
      <vt:lpstr>CH-Consol  7</vt:lpstr>
      <vt:lpstr>CH-Consol 7</vt:lpstr>
      <vt:lpstr>CH-Separate 8</vt:lpstr>
      <vt:lpstr>CF 9-10</vt:lpstr>
      <vt:lpstr>'CF 9-10'!_Hlk120336604</vt:lpstr>
      <vt:lpstr>'BS 3-4'!Print_Area</vt:lpstr>
      <vt:lpstr>'CF 9-10'!Print_Area</vt:lpstr>
      <vt:lpstr>'CH-Consol  7'!Print_Area</vt:lpstr>
      <vt:lpstr>'CH-Consol 7'!Print_Area</vt:lpstr>
      <vt:lpstr>'CH-Separate 8'!Print_Area</vt:lpstr>
      <vt:lpstr>'PL 5'!Print_Area</vt:lpstr>
      <vt:lpstr>'PL 6'!Print_Area</vt:lpstr>
      <vt:lpstr>'CH-Consol  7'!Print_Titles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2 (Thai) listed - TMAN</dc:title>
  <dc:creator>KPMG</dc:creator>
  <cp:lastModifiedBy>Burussakorn, Nak-orn</cp:lastModifiedBy>
  <cp:lastPrinted>2025-08-08T02:34:07Z</cp:lastPrinted>
  <dcterms:created xsi:type="dcterms:W3CDTF">2006-01-06T08:39:44Z</dcterms:created>
  <dcterms:modified xsi:type="dcterms:W3CDTF">2025-08-11T05:30:12Z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ContentTypeId">
    <vt:lpwstr>0x010100FC3C573FF70E394A86433F5E112C33AA</vt:lpwstr>
  </property>
</Properties>
</file>