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L:\ABAS-Non-Listed\- Non Listed Client Folder\Dhipaya Group Holdings Company Limited\Dhipaya Group Holding_Sep2025 (Q3)\"/>
    </mc:Choice>
  </mc:AlternateContent>
  <xr:revisionPtr revIDLastSave="0" documentId="13_ncr:1_{74FC2816-C727-4A70-B1C3-9C40BB5845E8}" xr6:coauthVersionLast="47" xr6:coauthVersionMax="47" xr10:uidLastSave="{00000000-0000-0000-0000-000000000000}"/>
  <bookViews>
    <workbookView xWindow="-120" yWindow="-120" windowWidth="29040" windowHeight="15720" tabRatio="673" activeTab="6" xr2:uid="{D4D5E32F-46BF-468E-B21F-CA3716D277D8}"/>
  </bookViews>
  <sheets>
    <sheet name="BS 2-4" sheetId="1" r:id="rId1"/>
    <sheet name="Revenue 5-6 (3ด)" sheetId="2" r:id="rId2"/>
    <sheet name="Revenue 7-8 (9ด)" sheetId="3" r:id="rId3"/>
    <sheet name="SH 9" sheetId="4" r:id="rId4"/>
    <sheet name="SH 10" sheetId="8" r:id="rId5"/>
    <sheet name="SH 11" sheetId="5" r:id="rId6"/>
    <sheet name="CF 12-13" sheetId="6" r:id="rId7"/>
  </sheets>
  <definedNames>
    <definedName name="_Hlk58262159" localSheetId="6">'CF 12-13'!$D$9</definedName>
    <definedName name="AS2DocOpenMode" hidden="1">"AS2DocumentEdit"</definedName>
    <definedName name="_xlnm.Print_Area" localSheetId="6">'CF 12-13'!$A$1:$L$92</definedName>
    <definedName name="_xlnm.Print_Area" localSheetId="4">'SH 10'!$A$1:$AG$50</definedName>
    <definedName name="_xlnm.Print_Area" localSheetId="5">'SH 11'!$A$1:$O$28</definedName>
    <definedName name="_xlnm.Print_Area" localSheetId="3">'SH 9'!$A$1:$AE$47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5" l="1"/>
  <c r="U30" i="8"/>
  <c r="AC30" i="8" s="1"/>
  <c r="AG30" i="8" s="1"/>
  <c r="U28" i="8"/>
  <c r="U27" i="8"/>
  <c r="U24" i="8"/>
  <c r="AE21" i="8"/>
  <c r="AC21" i="8"/>
  <c r="AG21" i="8" s="1"/>
  <c r="AG18" i="8"/>
  <c r="AE18" i="8"/>
  <c r="AE32" i="8" s="1"/>
  <c r="AC18" i="8"/>
  <c r="AA18" i="8"/>
  <c r="AA32" i="8" s="1"/>
  <c r="Y18" i="8"/>
  <c r="Y32" i="8" s="1"/>
  <c r="W18" i="8"/>
  <c r="W32" i="8" s="1"/>
  <c r="U18" i="8"/>
  <c r="S18" i="8"/>
  <c r="S32" i="8" s="1"/>
  <c r="Q18" i="8"/>
  <c r="Q32" i="8" s="1"/>
  <c r="O18" i="8"/>
  <c r="O32" i="8" s="1"/>
  <c r="M18" i="8"/>
  <c r="M32" i="8" s="1"/>
  <c r="K18" i="8"/>
  <c r="K32" i="8" s="1"/>
  <c r="I18" i="8"/>
  <c r="I32" i="8" s="1"/>
  <c r="G18" i="8"/>
  <c r="G32" i="8" s="1"/>
  <c r="E18" i="8"/>
  <c r="E32" i="8" s="1"/>
  <c r="H89" i="2"/>
  <c r="U32" i="8" l="1"/>
  <c r="AC32" i="8"/>
  <c r="AG32" i="8"/>
  <c r="L72" i="3"/>
  <c r="J72" i="3"/>
  <c r="H83" i="3"/>
  <c r="F83" i="3"/>
  <c r="L83" i="3"/>
  <c r="J83" i="3"/>
  <c r="H72" i="3"/>
  <c r="F72" i="3"/>
  <c r="H83" i="2"/>
  <c r="F83" i="2"/>
  <c r="L83" i="2"/>
  <c r="J83" i="2"/>
  <c r="L72" i="2"/>
  <c r="J72" i="2"/>
  <c r="H72" i="2"/>
  <c r="F72" i="2"/>
  <c r="L66" i="6" l="1"/>
  <c r="J66" i="6"/>
  <c r="H66" i="6"/>
  <c r="F66" i="6"/>
  <c r="S28" i="4"/>
  <c r="S30" i="4"/>
  <c r="AA28" i="4" l="1"/>
  <c r="AE28" i="4" s="1"/>
  <c r="F89" i="3" l="1"/>
  <c r="F32" i="1"/>
  <c r="H29" i="6"/>
  <c r="H27" i="2" l="1"/>
  <c r="F27" i="2"/>
  <c r="F22" i="2"/>
  <c r="F15" i="2"/>
  <c r="H15" i="2"/>
  <c r="F101" i="3"/>
  <c r="F95" i="3"/>
  <c r="F27" i="3"/>
  <c r="F22" i="3"/>
  <c r="H15" i="3"/>
  <c r="F15" i="3"/>
  <c r="H22" i="3"/>
  <c r="S15" i="4"/>
  <c r="AA15" i="4" s="1"/>
  <c r="S16" i="4"/>
  <c r="AA16" i="4" s="1"/>
  <c r="S21" i="4"/>
  <c r="AA21" i="4" s="1"/>
  <c r="S22" i="4"/>
  <c r="AA22" i="4" s="1"/>
  <c r="S23" i="4"/>
  <c r="AA23" i="4" s="1"/>
  <c r="S24" i="4"/>
  <c r="AA24" i="4" s="1"/>
  <c r="S27" i="4"/>
  <c r="S29" i="4"/>
  <c r="AA29" i="4" s="1"/>
  <c r="AA30" i="4"/>
  <c r="F30" i="2" l="1"/>
  <c r="F39" i="2" s="1"/>
  <c r="F42" i="2" s="1"/>
  <c r="AA27" i="4"/>
  <c r="L77" i="6"/>
  <c r="J77" i="6"/>
  <c r="H77" i="6"/>
  <c r="F77" i="6"/>
  <c r="F89" i="2" l="1"/>
  <c r="H89" i="3"/>
  <c r="A92" i="6" l="1"/>
  <c r="L58" i="6"/>
  <c r="J58" i="6"/>
  <c r="H58" i="6"/>
  <c r="F58" i="6"/>
  <c r="A47" i="6"/>
  <c r="L29" i="6"/>
  <c r="J29" i="6"/>
  <c r="F29" i="6"/>
  <c r="M22" i="5"/>
  <c r="K22" i="5"/>
  <c r="I22" i="5"/>
  <c r="G22" i="5"/>
  <c r="E22" i="5"/>
  <c r="O20" i="5"/>
  <c r="O19" i="5"/>
  <c r="O18" i="5"/>
  <c r="M16" i="5"/>
  <c r="K16" i="5"/>
  <c r="I16" i="5"/>
  <c r="G16" i="5"/>
  <c r="E16" i="5"/>
  <c r="O14" i="5"/>
  <c r="O13" i="5"/>
  <c r="O12" i="5"/>
  <c r="A3" i="5"/>
  <c r="AE30" i="4"/>
  <c r="AE29" i="4"/>
  <c r="AE27" i="4"/>
  <c r="AE24" i="4"/>
  <c r="AE23" i="4"/>
  <c r="AE22" i="4"/>
  <c r="AE21" i="4"/>
  <c r="AC18" i="4"/>
  <c r="AC32" i="4" s="1"/>
  <c r="Y18" i="4"/>
  <c r="Y32" i="4" s="1"/>
  <c r="W18" i="4"/>
  <c r="W32" i="4" s="1"/>
  <c r="U18" i="4"/>
  <c r="U32" i="4" s="1"/>
  <c r="Q18" i="4"/>
  <c r="Q32" i="4" s="1"/>
  <c r="O18" i="4"/>
  <c r="O32" i="4" s="1"/>
  <c r="M18" i="4"/>
  <c r="M32" i="4" s="1"/>
  <c r="K18" i="4"/>
  <c r="K32" i="4" s="1"/>
  <c r="I18" i="4"/>
  <c r="I32" i="4" s="1"/>
  <c r="G18" i="4"/>
  <c r="G32" i="4" s="1"/>
  <c r="E18" i="4"/>
  <c r="E32" i="4" s="1"/>
  <c r="AE16" i="4"/>
  <c r="A108" i="3"/>
  <c r="H101" i="3"/>
  <c r="H95" i="3"/>
  <c r="A56" i="3"/>
  <c r="A54" i="3"/>
  <c r="L27" i="3"/>
  <c r="J27" i="3"/>
  <c r="H27" i="3"/>
  <c r="H30" i="3" s="1"/>
  <c r="H39" i="3" s="1"/>
  <c r="H42" i="3" s="1"/>
  <c r="L22" i="3"/>
  <c r="J22" i="3"/>
  <c r="L15" i="3"/>
  <c r="J15" i="3"/>
  <c r="A106" i="2"/>
  <c r="H101" i="2"/>
  <c r="F101" i="2"/>
  <c r="H95" i="2"/>
  <c r="F95" i="2"/>
  <c r="A56" i="2"/>
  <c r="A54" i="2"/>
  <c r="L27" i="2"/>
  <c r="J27" i="2"/>
  <c r="L22" i="2"/>
  <c r="J22" i="2"/>
  <c r="H22" i="2"/>
  <c r="H30" i="2" s="1"/>
  <c r="L15" i="2"/>
  <c r="J15" i="2"/>
  <c r="A144" i="1"/>
  <c r="N127" i="1"/>
  <c r="N130" i="1" s="1"/>
  <c r="L127" i="1"/>
  <c r="L130" i="1" s="1"/>
  <c r="J127" i="1"/>
  <c r="J130" i="1" s="1"/>
  <c r="H127" i="1"/>
  <c r="H130" i="1" s="1"/>
  <c r="F127" i="1"/>
  <c r="F130" i="1" s="1"/>
  <c r="A98" i="1"/>
  <c r="A95" i="1"/>
  <c r="N70" i="1"/>
  <c r="L70" i="1"/>
  <c r="J70" i="1"/>
  <c r="H70" i="1"/>
  <c r="F70" i="1"/>
  <c r="A50" i="1"/>
  <c r="A48" i="1"/>
  <c r="A96" i="1" s="1"/>
  <c r="N32" i="1"/>
  <c r="L32" i="1"/>
  <c r="J32" i="1"/>
  <c r="H32" i="1"/>
  <c r="J30" i="2" l="1"/>
  <c r="J39" i="2" s="1"/>
  <c r="J42" i="2" s="1"/>
  <c r="L30" i="2"/>
  <c r="N132" i="1"/>
  <c r="J30" i="3"/>
  <c r="J39" i="3" s="1"/>
  <c r="J42" i="3" s="1"/>
  <c r="J89" i="3" s="1"/>
  <c r="F30" i="3"/>
  <c r="F39" i="3" s="1"/>
  <c r="F42" i="3" s="1"/>
  <c r="L85" i="2"/>
  <c r="J85" i="2"/>
  <c r="L85" i="3"/>
  <c r="O16" i="5"/>
  <c r="J132" i="1"/>
  <c r="F132" i="1"/>
  <c r="L82" i="6"/>
  <c r="F68" i="6"/>
  <c r="H68" i="6"/>
  <c r="J68" i="6"/>
  <c r="L68" i="6"/>
  <c r="H79" i="6"/>
  <c r="H82" i="6" s="1"/>
  <c r="J79" i="6"/>
  <c r="J82" i="6" s="1"/>
  <c r="F85" i="3"/>
  <c r="H85" i="3"/>
  <c r="H87" i="3" s="1"/>
  <c r="J85" i="3"/>
  <c r="L30" i="3"/>
  <c r="L39" i="3" s="1"/>
  <c r="L42" i="3" s="1"/>
  <c r="F85" i="2"/>
  <c r="F87" i="2" s="1"/>
  <c r="H85" i="2"/>
  <c r="H39" i="2"/>
  <c r="H42" i="2" s="1"/>
  <c r="L39" i="2"/>
  <c r="L42" i="2" s="1"/>
  <c r="L132" i="1"/>
  <c r="O22" i="5"/>
  <c r="F79" i="6"/>
  <c r="F82" i="6" s="1"/>
  <c r="H132" i="1"/>
  <c r="AE15" i="4"/>
  <c r="AE18" i="4" s="1"/>
  <c r="AE32" i="4" s="1"/>
  <c r="AA18" i="4"/>
  <c r="AA32" i="4" s="1"/>
  <c r="S18" i="4"/>
  <c r="S32" i="4" s="1"/>
  <c r="J95" i="3" l="1"/>
  <c r="J87" i="3"/>
  <c r="J101" i="3"/>
  <c r="L87" i="3"/>
  <c r="F87" i="3"/>
  <c r="J89" i="2"/>
  <c r="J95" i="2"/>
  <c r="L89" i="2"/>
  <c r="H87" i="2"/>
  <c r="J87" i="2"/>
  <c r="L87" i="2"/>
  <c r="L101" i="3" l="1"/>
  <c r="L89" i="3"/>
  <c r="L95" i="3"/>
  <c r="J101" i="2"/>
  <c r="L101" i="2"/>
  <c r="L95" i="2"/>
</calcChain>
</file>

<file path=xl/sharedStrings.xml><?xml version="1.0" encoding="utf-8"?>
<sst xmlns="http://schemas.openxmlformats.org/spreadsheetml/2006/main" count="606" uniqueCount="235">
  <si>
    <t>บริษัท ทิพย กรุ๊ป โฮลดิ้งส์ จำกัด (มหาชน)</t>
  </si>
  <si>
    <t xml:space="preserve">งบฐานะการเงิน </t>
  </si>
  <si>
    <t>ณ วันที่ 30 กันยายน พ.ศ. 2568</t>
  </si>
  <si>
    <t>ข้อมูลทางการเงินรวม</t>
  </si>
  <si>
    <t>ข้อมูลทางการเงินเฉพาะกิจการ</t>
  </si>
  <si>
    <t>(ปรับปรุงใหม่)</t>
  </si>
  <si>
    <t>(ยังไม่ได้ตรวจสอบ)</t>
  </si>
  <si>
    <t>(ตรวจสอบแล้ว)</t>
  </si>
  <si>
    <t>30 กันยายน</t>
  </si>
  <si>
    <t>31 ธันวาคม</t>
  </si>
  <si>
    <t>1 มกราคม</t>
  </si>
  <si>
    <t>พ.ศ. 2568</t>
  </si>
  <si>
    <t>พ.ศ. 2567</t>
  </si>
  <si>
    <t>หมายเหตุ</t>
  </si>
  <si>
    <t>บาท</t>
  </si>
  <si>
    <t xml:space="preserve">สินทรัพย์ </t>
  </si>
  <si>
    <t>เงินสดและรายการเทียบเท่าเงินสด</t>
  </si>
  <si>
    <t>9</t>
  </si>
  <si>
    <t>รายได้จากการลงทุนค้างรับ</t>
  </si>
  <si>
    <t>สินทรัพย์จากสัญญาประกันภัยต่อ</t>
  </si>
  <si>
    <t>5, 18.2</t>
  </si>
  <si>
    <t>ลูกหนี้การค้าสุทธิ</t>
  </si>
  <si>
    <t>10</t>
  </si>
  <si>
    <t>สินทรัพย์ลงทุน</t>
  </si>
  <si>
    <t>สินทรัพย์ทางการเงินตราสารหนี้</t>
  </si>
  <si>
    <t>5,11</t>
  </si>
  <si>
    <t>สินทรัพย์ทางการเงินตราสารทุน</t>
  </si>
  <si>
    <t>5,12</t>
  </si>
  <si>
    <t>เงินลงทุนในบริษัทร่วม</t>
  </si>
  <si>
    <t>13.1</t>
  </si>
  <si>
    <t>เงินลงทุนในบริษัทย่อย</t>
  </si>
  <si>
    <t>13.2</t>
  </si>
  <si>
    <t>อสังหาริมทรัพย์เพื่อการลงทุนสุทธิ</t>
  </si>
  <si>
    <t>14</t>
  </si>
  <si>
    <t>ที่ดิน อาคารและอุปกรณ์สุทธิ</t>
  </si>
  <si>
    <t>15</t>
  </si>
  <si>
    <t>ค่าความนิยม</t>
  </si>
  <si>
    <t>สินทรัพย์ไม่มีตัวตนสุทธิ</t>
  </si>
  <si>
    <t>16</t>
  </si>
  <si>
    <t>สินทรัพย์ภาษีเงินได้ของรอบระยะเวลาปัจจุบัน</t>
  </si>
  <si>
    <t>สินทรัพย์ภาษีเงินได้รอการตัดบัญชีสุทธิ</t>
  </si>
  <si>
    <t>5, 17</t>
  </si>
  <si>
    <t>เงินให้กู้ยืมแก่กิจการที่เกี่ยวข้องกัน</t>
  </si>
  <si>
    <t>30</t>
  </si>
  <si>
    <t>สินทรัพย์อื่น</t>
  </si>
  <si>
    <t>5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</si>
  <si>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</si>
  <si>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</si>
  <si>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3"/>
        <rFont val="Browallia New"/>
        <family val="2"/>
      </rPr>
      <t xml:space="preserve"> (ต่อ)</t>
    </r>
  </si>
  <si>
    <t>หนี้สินและส่วนของเจ้าของ</t>
  </si>
  <si>
    <t>หนี้สิน</t>
  </si>
  <si>
    <t>หนี้สินจากสัญญาประกันภัย</t>
  </si>
  <si>
    <t>5, 18.1</t>
  </si>
  <si>
    <t>-</t>
  </si>
  <si>
    <t>หนี้สินจากสัญญาประกันภัยต่อ</t>
  </si>
  <si>
    <t>หุ้นกู้สุทธิ</t>
  </si>
  <si>
    <t>เงินกู้ยืมจากกิจการที่เกี่ยวข้อง</t>
  </si>
  <si>
    <t>ภาระผูกพันผลประโยชน์พนักงาน</t>
  </si>
  <si>
    <t>หนี้สินอื่น</t>
  </si>
  <si>
    <t>5, 20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</si>
  <si>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</si>
  <si>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</si>
  <si>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</si>
  <si>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</si>
  <si>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 จำนวน 600,010,000 หุ้น</t>
  </si>
  <si>
    <t xml:space="preserve">   มูลค่าที่ตราไว้หุ้นละ 1 บาท</t>
  </si>
  <si>
    <t>ทุนที่ออกและชำระแล้ว</t>
  </si>
  <si>
    <t xml:space="preserve">หุ้นสามัญ จำนวน 594,292,336 หุ้น </t>
  </si>
  <si>
    <t xml:space="preserve">   จ่ายชำระแล้วหุ้นละ 1 บาท</t>
  </si>
  <si>
    <t>ส่วนเกินมูลค่าหุ้น</t>
  </si>
  <si>
    <t>ส่วนเกินทุนจากการเปลี่ยนแปลง</t>
  </si>
  <si>
    <t>ส่วนได้เสียในบริษัทย่อย</t>
  </si>
  <si>
    <t>กำไรสะสม</t>
  </si>
  <si>
    <t>จัดสรรแล้ว</t>
  </si>
  <si>
    <t>ทุนสำรองตามกฎหมาย</t>
  </si>
  <si>
    <t>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</si>
  <si>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</si>
  <si>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</si>
  <si>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</si>
  <si>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</si>
  <si>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</si>
  <si>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</si>
  <si>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</si>
  <si>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กันยายน พ.ศ. 2568</t>
  </si>
  <si>
    <t>รายได้จากการประกันภัย</t>
  </si>
  <si>
    <t>ค่าใช้จ่ายในการบริการประกันภัย</t>
  </si>
  <si>
    <t xml:space="preserve">ค่าใช้จ่ายสุทธิจากสัญญาประกันภัยต่อที่ถือไว้ </t>
  </si>
  <si>
    <t>ผลการดำเนินงานการบริการประกันภัย</t>
  </si>
  <si>
    <t>รายได้จากการลงทุนสุทธิ</t>
  </si>
  <si>
    <t>กำไรสุทธิจากเครื่องมือทางการเงิน</t>
  </si>
  <si>
    <t xml:space="preserve">รายได้จากการลงทุนสุทธิ </t>
  </si>
  <si>
    <t>ค่าใช้จ่ายทางการเงินจากสัญญาประกันภัยที่ออก</t>
  </si>
  <si>
    <t>รายได้ทางการเงินจากสัญญาประกันภัยต่อที่ถือไว้</t>
  </si>
  <si>
    <t/>
  </si>
  <si>
    <t>ค่าใช้จ่ายทางการเงินจากสัญญาประกันภัยสุทธิ</t>
  </si>
  <si>
    <t>รายได้จากการลงทุนและค่าใช้จ่ายทางการเงิน</t>
  </si>
  <si>
    <t>จากสัญญาประกันภัยสุทธิ</t>
  </si>
  <si>
    <t>ต้นทุนทางการเงิน</t>
  </si>
  <si>
    <t>ต้นทุนบริการ</t>
  </si>
  <si>
    <t>ค่าใช้จ่ายในการดำเนินงาน</t>
  </si>
  <si>
    <t>ส่วนแบ่งกำไรจากเงินลงทุนในบริษัทร่วม</t>
  </si>
  <si>
    <t>รายได้ค่าบริการอื่น</t>
  </si>
  <si>
    <t>รายได้อื่น</t>
  </si>
  <si>
    <t>กำไรก่อนภาษีเงินได้</t>
  </si>
  <si>
    <t>ค่าใช้จ่ายภาษีเงินได้</t>
  </si>
  <si>
    <t>กำไรสุทธิสำหรับรอบระยะเวลา</t>
  </si>
  <si>
    <r>
      <t xml:space="preserve">งบกำไรขาดทุนเบ็ดเสร็จ (ยังไม่ได้ตรวจสอบ) </t>
    </r>
    <r>
      <rPr>
        <sz val="13"/>
        <rFont val="Browallia New"/>
        <family val="2"/>
      </rPr>
      <t>(ต่อ)</t>
    </r>
  </si>
  <si>
    <t>กำไร(ขาดทุน)เบ็ดเสร็จอื่น</t>
  </si>
  <si>
    <t>รายการที่จะไม่จัดประเภทรายการใหม่เข้าไปยัง</t>
  </si>
  <si>
    <t>กำไรหรือขาดทุนในภายหลัง</t>
  </si>
  <si>
    <t xml:space="preserve">   ผ่านกำไรขาดทุนเบ็ดเสร็จอื่น - สุทธิจากภาษี</t>
  </si>
  <si>
    <t>รวมรายการที่จะไม่จัดประเภทรายการใหม่เข้าไปไว้ใน</t>
  </si>
  <si>
    <t xml:space="preserve">    กำไรหรือขาดทุนในภายหลัง</t>
  </si>
  <si>
    <t>รายการที่จะจัดประเภทรายการใหม่เข้าไปยัง</t>
  </si>
  <si>
    <t>ค่าใช้จ่ายทางการเงินจากสัญญาประกันภัยที่ออก - สุทธิจากภาษี</t>
  </si>
  <si>
    <t>รายได้ทางการเงินจากสัญญาประกันภัยต่อที่ถือไว้ - สุทธิจากภาษี</t>
  </si>
  <si>
    <t>กำไร (ขาดทุน) จากการวัดมูลค่าเงินลงทุนในตราสารหนี้ด้วยมูลค่ายุติธรรม</t>
  </si>
  <si>
    <t>รวมรายการที่จะจัดประเภทรายการใหม่เข้าไปไว้ใน</t>
  </si>
  <si>
    <t>กำไรต่อหุ้นขั้นพื้นฐาน (บาท)</t>
  </si>
  <si>
    <t>การแบ่งปันกำไร: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</si>
  <si>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</si>
  <si>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</si>
  <si>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การแบ่งปันกำไรเบ็ดเสร็จรวม:</t>
  </si>
  <si>
    <t>สำหรับรอบระยะเวลาเก้าเดือนสิ้นสุดวันที่ 30 กันยายน พ.ศ. 2568</t>
  </si>
  <si>
    <t>กำไร (ขาดทุน) เบ็ดเสร็จอื่น</t>
  </si>
  <si>
    <t>งบการเปลี่ยนแปลงส่วนของเจ้าของ (ยังไม่ได้ตรวจสอบ)</t>
  </si>
  <si>
    <t>ส่วนของผู้เป็นเจ้าของบริษัท</t>
  </si>
  <si>
    <t>การวัดมูลค่าเงินลงทุน</t>
  </si>
  <si>
    <t>ทุนที่ออกและ</t>
  </si>
  <si>
    <t>ในตราสารหนี้ด้วย</t>
  </si>
  <si>
    <t>ในตราสารทุนด้วย</t>
  </si>
  <si>
    <t>สำรองทางการเงินจาก</t>
  </si>
  <si>
    <t>กำไรจาก</t>
  </si>
  <si>
    <t>รวม</t>
  </si>
  <si>
    <t>มูลค่ายุติธรรมผ่าน</t>
  </si>
  <si>
    <t>สัญญาประกันภัย</t>
  </si>
  <si>
    <t>การประมาณการตามหลัก</t>
  </si>
  <si>
    <t>องค์ประกอบอื่น</t>
  </si>
  <si>
    <t>กำไรสะสมจัดสรรแล้ว</t>
  </si>
  <si>
    <t>ส่วนได้เสีย</t>
  </si>
  <si>
    <t>ทุนที่ออก</t>
  </si>
  <si>
    <t>ส่วนเกิน</t>
  </si>
  <si>
    <t>สำหรับการปรับ</t>
  </si>
  <si>
    <t>กำไรขาดทุนเบ็ดเสร็จอื่น</t>
  </si>
  <si>
    <t>และสัญญาประกันภัยต่อ</t>
  </si>
  <si>
    <t>คณิตศาสตร์ประกันภัย</t>
  </si>
  <si>
    <t>ของส่วนของ</t>
  </si>
  <si>
    <t>ทุนสำรองตาม</t>
  </si>
  <si>
    <t>ที่ไม่มีอำนาจ</t>
  </si>
  <si>
    <t>และชำระแล้ว</t>
  </si>
  <si>
    <t>มูลค่าหุ้น</t>
  </si>
  <si>
    <t>โครงสร้างกิจการ</t>
  </si>
  <si>
    <t xml:space="preserve"> - สุทธิจากภาษี</t>
  </si>
  <si>
    <t>เจ้าของ</t>
  </si>
  <si>
    <t>กฎหมาย</t>
  </si>
  <si>
    <t>สำรองอื่น</t>
  </si>
  <si>
    <t>- บริษัท</t>
  </si>
  <si>
    <t>ควบคุม</t>
  </si>
  <si>
    <t>ยอดคงเหลือ ณ วันที่ 1 มกราคม พ.ศ. 2567  - ตามที่รายงานไว้เดิม</t>
  </si>
  <si>
    <t>ผลกระทบของการเปลี่ยนแปลงนโยบายการบัญชี</t>
  </si>
  <si>
    <t>ยอดคงเหลือต้นรอบระยะเวลาที่ปรับปรุงแล้ว - ปรับปรุงใหม่</t>
  </si>
  <si>
    <t>การเปลี่ยนแปลงในส่วนของเจ้าของสำหรับรอบระยะเวลา</t>
  </si>
  <si>
    <t>เงินปันผลจ่าย</t>
  </si>
  <si>
    <t>การเปลี่ยนแปลงส่วนได้เสียในบริษัทย่อย</t>
  </si>
  <si>
    <t>สำรองตามกฎหมาย</t>
  </si>
  <si>
    <t>กำไร(ขาดทุน)เบ็ดเสร็จรวมสำหรับรอบระยะเวลา - สุทธิจากภาษี</t>
  </si>
  <si>
    <t>ยอดคงเหลือ ณ วันที่ 30 กันยายน พ.ศ. 2567</t>
  </si>
  <si>
    <t>ยอดคงเหลือ ณ วันที่ 1 มกราคม พ.ศ. 2568  - ตามที่รายงานไว้เดิม</t>
  </si>
  <si>
    <t>ยอดคงเหลือต้นงวดที่ปรับปรุงแล้ว - ปรับปรุงใหม่</t>
  </si>
  <si>
    <t>ยอดคงเหลือ ณ วันที่ 30 กันยายน พ.ศ. 2568</t>
  </si>
  <si>
    <t>กำไรจากการประมาณการ</t>
  </si>
  <si>
    <t>ตามหลักคณิตศาสตร์ประกันภัย</t>
  </si>
  <si>
    <t xml:space="preserve">ยอดคงเหลือ ณ วันที่ 1 มกราคม พ.ศ. 2567  </t>
  </si>
  <si>
    <t xml:space="preserve">เงินปันผลจ่าย </t>
  </si>
  <si>
    <t xml:space="preserve">ยอดคงเหลือ ณ วันที่ 1 มกราคม พ.ศ. 2568  </t>
  </si>
  <si>
    <t>งบกระแสเงินสด (ยังไม่ได้ตรวจสอบ)</t>
  </si>
  <si>
    <t>กระแสเงินสดจากกิจกรรมดำเนินงาน</t>
  </si>
  <si>
    <t>เบี้ยประกันภัยรับ</t>
  </si>
  <si>
    <t>เบี้ยประกันภัยจ่ายสุทธิค่าใช้จ่าย</t>
  </si>
  <si>
    <t>ที่เกี่ยวข้องโดยตรงเกี่ยวกับการประกันภัยต่อ</t>
  </si>
  <si>
    <t>รับคืนจากการประกันภัยต่อ</t>
  </si>
  <si>
    <t>ค่าสินไหมทดแทนและค่าใช้จ่ายที่เกี่ยวข้อง</t>
  </si>
  <si>
    <t>โดยตรงที่จ่ายแล้ว</t>
  </si>
  <si>
    <t>กระแสเงินสดที่ทำให้ได้มาซึ่งการประกันภัย</t>
  </si>
  <si>
    <t>ดอกเบี้ยรับ</t>
  </si>
  <si>
    <t>เงินปันผลรับ</t>
  </si>
  <si>
    <t>เงินรับเกี่ยวกับสินทรัพย์ทางการเงิน</t>
  </si>
  <si>
    <t>เงินจ่ายเกี่ยวกับสินทรัพย์ทางการเงิน</t>
  </si>
  <si>
    <t>อื่น ๆ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</si>
  <si>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</si>
  <si>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</si>
  <si>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กระแสเงินสดได้มา</t>
  </si>
  <si>
    <t>เงินสดรับจากการขายที่ดิน อาคารและอุปกรณ์</t>
  </si>
  <si>
    <t>เงินสดได้มาจากกิจกรรมลงทุน</t>
  </si>
  <si>
    <t>กระแสเงินสดใช้ไป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</si>
  <si>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</si>
  <si>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</si>
  <si>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เงินให้กู้ยืมแก่บริษัทที่เกี่ยวข้องกัน</t>
  </si>
  <si>
    <t>เงินสดใช้ไปจากกิจกรรมลงทุน</t>
  </si>
  <si>
    <t>เงินสดสุทธิใช้ไปจากกิจกรรมลงทุน</t>
  </si>
  <si>
    <t>กระแสเงินสดจากกิจกรรมจัดหาเงิน</t>
  </si>
  <si>
    <t>เงินสดรับจากการออกหุ้นสามัญ</t>
  </si>
  <si>
    <t>จ่ายชำระหนี้ตามสัญญาเช่า</t>
  </si>
  <si>
    <t>จ่ายเงินปันผล</t>
  </si>
  <si>
    <t>เงินสดสุทธิใช้ไปจากกิจกรรมจัดหาเงิน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</si>
  <si>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</si>
  <si>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</si>
  <si>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</si>
  <si>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รายการที่ไม่ใช่เงินสดที่มีสาระสำคัญประกอบด้วย:</t>
  </si>
  <si>
    <t>ซื้อที่ดิน อาคาร และอุปกรณ์โดยยังไม่ได้ชำระเงิน</t>
  </si>
  <si>
    <t>ซื้อสินทรัพย์ไม่มีตัวตนโดยยังไม่ได้ชำระเงิน</t>
  </si>
  <si>
    <t>การได้มาซึ่งสินทรัพย์สิทธิการใช้</t>
  </si>
  <si>
    <t>เงินสดรับจากเงินกู้ยืมจากบริษัทที่เกี่ยวข้องกัน</t>
  </si>
  <si>
    <t>กำไรเบ็ดเสร็จอื่นสำหรับรอบระยะเวลา - สุทธิจากภาษี</t>
  </si>
  <si>
    <t>กำไรเบ็ดเสร็จรวมสำหรับรอบระยะเวลา</t>
  </si>
  <si>
    <t xml:space="preserve">ผลขาดทุนด้านเครดิตที่คาดว่าจะเกิดขึ้นลดลง (เพิ่มขึ้น) </t>
  </si>
  <si>
    <t>ผลขาดทุนด้านเครดิตที่คาดว่าจะเกิดขึ้นเพิ่มขึ้น</t>
  </si>
  <si>
    <t>กำไร (ขาดทุน) จากการปรับมูลค่ายุติธรรมของเครื่องมือทางการเงิน</t>
  </si>
  <si>
    <t>กำไรจากการวัดมูลค่าเงินลงทุนในตราสารทุนด้วยมูลค่ายุติธรรม</t>
  </si>
  <si>
    <t>รายได้ (ค่าใช้จ่าย) ทางการเงินจากสัญญาประกันภัยที่ออก - สุทธิจากภาษี</t>
  </si>
  <si>
    <t>กำไรจากการวัดมูลค่าเงินลงทุนในตราสารหนี้ด้วยมูลค่ายุติธรรม</t>
  </si>
  <si>
    <t>โอนขาดทุนจากการจำหน่ายเงินลงทุนในตราสารทุนที่</t>
  </si>
  <si>
    <t>การเปลี่ยนประเภทเงินลงทุนเป็นเงินลงทุนในบริษัทร่วม - สุทธิจากภาษี</t>
  </si>
  <si>
    <t xml:space="preserve">  กำไรขาดทุนเบ็ดเสร็จอื่นไปยังกำไรสะสม - สุทธิจากภาษี</t>
  </si>
  <si>
    <t>เงินสดจ่ายเพื่อซื้อบริษัทร่วม</t>
  </si>
  <si>
    <t>เงินสดสุทธิได้มาจากกิจกรรมดำเนินงาน</t>
  </si>
  <si>
    <t>เงินรับ (จ่าย) เกี่ยวกับค่าบริการอื่น</t>
  </si>
  <si>
    <t>โอนกำไรจากการจำหน่ายเงินลงทุนในตราสารทุนที่</t>
  </si>
  <si>
    <t xml:space="preserve">  วัดมูลค่าด้วยมูลค่ายุติธรรมผ่าน</t>
  </si>
  <si>
    <t>ส่วนแบ่งกำไร</t>
  </si>
  <si>
    <t>เบ็ดเสร็จอื่น</t>
  </si>
  <si>
    <t>ในบริษัทร่วม</t>
  </si>
  <si>
    <t>ส่วนแบ่งกำไรเบ็ดเสร็จอื่นในบริษัทร่วม - สุทธิจากภาษี</t>
  </si>
  <si>
    <t>ส่วนแบ่งขาดทุนเบ็ดเสร็จอื่นในบริษัทร่วม - สุทธิจากภาษี</t>
  </si>
  <si>
    <t>การเปลี่ยนประเภทเงินลงทุนเป็นเงินลงทุนในบริษัทร่วม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</si>
</sst>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3" formatCode="_-* #,##0.00_-;\-* #,##0.00_-;_-* &quot;-&quot;??_-;_-@_-"/>
    <numFmt numFmtId="164" formatCode="#,##0;\(#,##0\);&quot;-&quot;;@"/>
    <numFmt numFmtId="165" formatCode="#,##0;\(#,##0\);\-"/>
    <numFmt numFmtId="166" formatCode="_-* #,##0.00_-;\-* #,##0.00_-;_-* &quot;-&quot;&quot;?&quot;&quot;?&quot;_-;_-@_-"/>
    <numFmt numFmtId="167" formatCode="_(* #,##0_);_(* \(#,##0\);_(* &quot;-&quot;??_);_(@_)"/>
    <numFmt numFmtId="168" formatCode="#,##0\ ;\(#,##0\)"/>
    <numFmt numFmtId="169" formatCode="#,##0.00;\(#,##0.00\);\-"/>
    <numFmt numFmtId="170" formatCode="#,##0;\(#,##0\)"/>
    <numFmt numFmtId="171" formatCode="#,##0;\(#,##0\);0"/>
    <numFmt numFmtId="172" formatCode="#,##0\ ;[Red]\(#,##0\)\ ;\-\ "/>
    <numFmt numFmtId="173" formatCode="#,##0.0;\(#,##0.0\);&quot;-&quot;;@"/>
    <numFmt numFmtId="174" formatCode="#,##0.00;\(#,##0.00\);&quot;-&quot;;@"/>
    <numFmt numFmtId="175" formatCode="\t&quot;฿&quot;#,##0_);[Red]\(\t&quot;฿&quot;#,##0\)"/>
    <numFmt numFmtId="176" formatCode="\$#,##0.00;\(\$#,##0.00\)"/>
    <numFmt numFmtId="177" formatCode="\$#,##0;\(\$#,##0\)"/>
    <numFmt numFmtId="178" formatCode="0.00_)"/>
  </numFmts>
  <fonts count="26" x14ac:knownFonts="1">
    <font>
      <sz val="15"/>
      <name val="Angsana New"/>
      <family val="1"/>
    </font>
    <font>
      <sz val="11"/>
      <color theme="1"/>
      <name val="Aptos Narrow"/>
      <family val="2"/>
      <scheme val="minor"/>
    </font>
    <font>
      <sz val="15"/>
      <name val="Angsana New"/>
      <family val="1"/>
    </font>
    <font>
      <b/>
      <sz val="13"/>
      <name val="Browallia New"/>
      <family val="2"/>
    </font>
    <font>
      <sz val="13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4"/>
      <name val="Cordia New"/>
      <family val="2"/>
    </font>
    <font>
      <sz val="13"/>
      <color rgb="FFFF0000"/>
      <name val="Browallia New"/>
      <family val="2"/>
    </font>
    <font>
      <sz val="13"/>
      <color theme="5"/>
      <name val="Browallia New"/>
      <family val="2"/>
    </font>
    <font>
      <b/>
      <i/>
      <sz val="13"/>
      <name val="Browallia New"/>
      <family val="2"/>
    </font>
    <font>
      <sz val="11"/>
      <name val="Times New Roman"/>
      <family val="1"/>
    </font>
    <font>
      <i/>
      <sz val="13"/>
      <name val="Browallia New"/>
      <family val="2"/>
    </font>
    <font>
      <sz val="10"/>
      <name val="Arial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1"/>
      <color indexed="8"/>
      <name val="Tahoma"/>
      <family val="2"/>
      <charset val="222"/>
    </font>
    <font>
      <u/>
      <sz val="13"/>
      <name val="Browallia New"/>
      <family val="2"/>
    </font>
    <font>
      <sz val="12"/>
      <name val="Helv"/>
      <charset val="222"/>
    </font>
    <font>
      <sz val="10"/>
      <name val="Times New Roman"/>
      <family val="1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4"/>
      <name val="AngsanaUPC"/>
      <family val="1"/>
      <charset val="222"/>
    </font>
    <font>
      <sz val="14"/>
      <name val="Browallia New"/>
      <family val="2"/>
    </font>
    <font>
      <sz val="9"/>
      <name val="Browallia Ne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37" fontId="0" fillId="0" borderId="0"/>
    <xf numFmtId="9" fontId="2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7" fillId="0" borderId="0"/>
    <xf numFmtId="37" fontId="1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2" fillId="0" borderId="0"/>
    <xf numFmtId="170" fontId="13" fillId="0" borderId="0" applyFont="0" applyFill="0" applyBorder="0" applyAlignment="0" applyProtection="0"/>
    <xf numFmtId="37" fontId="2" fillId="0" borderId="0"/>
    <xf numFmtId="0" fontId="1" fillId="0" borderId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70" fontId="13" fillId="0" borderId="0" applyFont="0" applyFill="0" applyBorder="0" applyAlignment="0" applyProtection="0"/>
    <xf numFmtId="167" fontId="13" fillId="0" borderId="0" applyFont="0" applyFill="0" applyBorder="0" applyAlignment="0" applyProtection="0"/>
    <xf numFmtId="43" fontId="16" fillId="0" borderId="0" applyFont="0" applyFill="0" applyBorder="0" applyAlignment="0" applyProtection="0"/>
    <xf numFmtId="175" fontId="13" fillId="0" borderId="0" applyFont="0" applyFill="0" applyBorder="0" applyAlignment="0" applyProtection="0"/>
    <xf numFmtId="175" fontId="13" fillId="0" borderId="0" applyFont="0" applyFill="0" applyBorder="0" applyAlignment="0" applyProtection="0"/>
    <xf numFmtId="170" fontId="19" fillId="0" borderId="0"/>
    <xf numFmtId="176" fontId="19" fillId="0" borderId="0"/>
    <xf numFmtId="177" fontId="19" fillId="0" borderId="0"/>
    <xf numFmtId="38" fontId="20" fillId="2" borderId="0" applyNumberFormat="0" applyBorder="0" applyAlignment="0" applyProtection="0"/>
    <xf numFmtId="10" fontId="20" fillId="3" borderId="4" applyNumberFormat="0" applyBorder="0" applyAlignment="0" applyProtection="0"/>
    <xf numFmtId="37" fontId="21" fillId="0" borderId="0"/>
    <xf numFmtId="37" fontId="21" fillId="0" borderId="0"/>
    <xf numFmtId="37" fontId="21" fillId="0" borderId="0"/>
    <xf numFmtId="178" fontId="2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0" fontId="13" fillId="0" borderId="0" applyFont="0" applyFill="0" applyBorder="0" applyAlignment="0" applyProtection="0"/>
    <xf numFmtId="1" fontId="13" fillId="0" borderId="5" applyNumberFormat="0" applyFill="0" applyAlignment="0" applyProtection="0">
      <alignment horizontal="center" vertical="center"/>
    </xf>
    <xf numFmtId="1" fontId="13" fillId="0" borderId="5" applyNumberFormat="0" applyFill="0" applyAlignment="0" applyProtection="0">
      <alignment horizontal="center" vertical="center"/>
    </xf>
    <xf numFmtId="1" fontId="13" fillId="0" borderId="5" applyNumberFormat="0" applyFill="0" applyAlignment="0" applyProtection="0">
      <alignment horizontal="center" vertical="center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3" fontId="2" fillId="0" borderId="0" applyFont="0" applyFill="0" applyBorder="0" applyAlignment="0" applyProtection="0"/>
  </cellStyleXfs>
  <cellXfs count="228">
    <xf numFmtId="37" fontId="0" fillId="0" borderId="0" xfId="0"/>
    <xf numFmtId="165" fontId="4" fillId="0" borderId="0" xfId="3" applyNumberFormat="1" applyFont="1" applyFill="1" applyBorder="1" applyAlignment="1">
      <alignment horizontal="right" vertical="center"/>
    </xf>
    <xf numFmtId="165" fontId="4" fillId="0" borderId="0" xfId="3" applyNumberFormat="1" applyFont="1" applyFill="1" applyAlignment="1">
      <alignment horizontal="right" vertical="center"/>
    </xf>
    <xf numFmtId="164" fontId="4" fillId="0" borderId="0" xfId="3" applyNumberFormat="1" applyFont="1" applyFill="1" applyBorder="1" applyAlignment="1">
      <alignment horizontal="right" vertical="center"/>
    </xf>
    <xf numFmtId="165" fontId="4" fillId="0" borderId="1" xfId="3" applyNumberFormat="1" applyFont="1" applyFill="1" applyBorder="1" applyAlignment="1">
      <alignment horizontal="right" vertical="center"/>
    </xf>
    <xf numFmtId="165" fontId="4" fillId="0" borderId="2" xfId="3" applyNumberFormat="1" applyFont="1" applyFill="1" applyBorder="1" applyAlignment="1">
      <alignment horizontal="right" vertical="center"/>
    </xf>
    <xf numFmtId="9" fontId="4" fillId="0" borderId="0" xfId="1" applyFont="1" applyFill="1" applyAlignment="1">
      <alignment horizontal="right" vertical="center"/>
    </xf>
    <xf numFmtId="165" fontId="6" fillId="0" borderId="0" xfId="3" applyNumberFormat="1" applyFont="1" applyFill="1" applyBorder="1" applyAlignment="1">
      <alignment vertical="center"/>
    </xf>
    <xf numFmtId="165" fontId="6" fillId="0" borderId="2" xfId="3" applyNumberFormat="1" applyFont="1" applyFill="1" applyBorder="1" applyAlignment="1">
      <alignment vertical="center"/>
    </xf>
    <xf numFmtId="165" fontId="6" fillId="0" borderId="0" xfId="3" applyNumberFormat="1" applyFont="1" applyFill="1" applyAlignment="1">
      <alignment vertical="center"/>
    </xf>
    <xf numFmtId="165" fontId="6" fillId="0" borderId="1" xfId="3" applyNumberFormat="1" applyFont="1" applyFill="1" applyBorder="1" applyAlignment="1">
      <alignment vertical="center"/>
    </xf>
    <xf numFmtId="165" fontId="3" fillId="0" borderId="0" xfId="3" applyNumberFormat="1" applyFont="1" applyFill="1" applyBorder="1" applyAlignment="1">
      <alignment horizontal="right" vertical="center"/>
    </xf>
    <xf numFmtId="39" fontId="4" fillId="0" borderId="0" xfId="3" applyNumberFormat="1" applyFont="1" applyFill="1" applyBorder="1" applyAlignment="1">
      <alignment vertical="center"/>
    </xf>
    <xf numFmtId="166" fontId="4" fillId="0" borderId="0" xfId="3" applyFont="1" applyFill="1" applyAlignment="1">
      <alignment vertical="center"/>
    </xf>
    <xf numFmtId="39" fontId="3" fillId="0" borderId="0" xfId="3" applyNumberFormat="1" applyFont="1" applyFill="1" applyBorder="1" applyAlignment="1">
      <alignment vertical="center"/>
    </xf>
    <xf numFmtId="39" fontId="12" fillId="0" borderId="0" xfId="3" applyNumberFormat="1" applyFont="1" applyFill="1" applyBorder="1" applyAlignment="1">
      <alignment vertical="center"/>
    </xf>
    <xf numFmtId="164" fontId="4" fillId="0" borderId="0" xfId="3" applyNumberFormat="1" applyFont="1" applyFill="1" applyAlignment="1">
      <alignment horizontal="right" vertical="center"/>
    </xf>
    <xf numFmtId="164" fontId="4" fillId="0" borderId="1" xfId="3" applyNumberFormat="1" applyFont="1" applyFill="1" applyBorder="1" applyAlignment="1">
      <alignment horizontal="right" vertical="center"/>
    </xf>
    <xf numFmtId="39" fontId="4" fillId="0" borderId="0" xfId="3" applyNumberFormat="1" applyFont="1" applyFill="1" applyBorder="1" applyAlignment="1">
      <alignment vertical="center" wrapText="1"/>
    </xf>
    <xf numFmtId="39" fontId="4" fillId="0" borderId="0" xfId="3" applyNumberFormat="1" applyFont="1" applyFill="1" applyAlignment="1">
      <alignment vertical="center"/>
    </xf>
    <xf numFmtId="165" fontId="4" fillId="0" borderId="1" xfId="11" applyNumberFormat="1" applyFont="1" applyFill="1" applyBorder="1" applyAlignment="1">
      <alignment horizontal="right" vertical="center"/>
    </xf>
    <xf numFmtId="164" fontId="4" fillId="0" borderId="0" xfId="11" applyNumberFormat="1" applyFont="1" applyFill="1" applyBorder="1" applyAlignment="1">
      <alignment horizontal="right" vertical="center"/>
    </xf>
    <xf numFmtId="164" fontId="4" fillId="0" borderId="1" xfId="11" applyNumberFormat="1" applyFont="1" applyFill="1" applyBorder="1" applyAlignment="1">
      <alignment horizontal="right" vertical="center"/>
    </xf>
    <xf numFmtId="39" fontId="3" fillId="0" borderId="0" xfId="11" applyNumberFormat="1" applyFont="1" applyFill="1" applyBorder="1" applyAlignment="1">
      <alignment vertical="center"/>
    </xf>
    <xf numFmtId="165" fontId="4" fillId="0" borderId="0" xfId="11" applyNumberFormat="1" applyFont="1" applyFill="1" applyBorder="1" applyAlignment="1">
      <alignment horizontal="right" vertical="center"/>
    </xf>
    <xf numFmtId="165" fontId="4" fillId="0" borderId="2" xfId="11" applyNumberFormat="1" applyFont="1" applyFill="1" applyBorder="1" applyAlignment="1">
      <alignment horizontal="right" vertical="center"/>
    </xf>
    <xf numFmtId="164" fontId="4" fillId="0" borderId="0" xfId="11" applyNumberFormat="1" applyFont="1" applyFill="1" applyAlignment="1">
      <alignment horizontal="right" vertical="center"/>
    </xf>
    <xf numFmtId="164" fontId="4" fillId="0" borderId="2" xfId="11" applyNumberFormat="1" applyFont="1" applyFill="1" applyBorder="1" applyAlignment="1">
      <alignment horizontal="right" vertical="center"/>
    </xf>
    <xf numFmtId="171" fontId="4" fillId="0" borderId="0" xfId="3" applyNumberFormat="1" applyFont="1" applyFill="1" applyAlignment="1">
      <alignment horizontal="right" vertical="center"/>
    </xf>
    <xf numFmtId="165" fontId="15" fillId="0" borderId="0" xfId="3" applyNumberFormat="1" applyFont="1" applyFill="1" applyBorder="1" applyAlignment="1">
      <alignment horizontal="center" vertical="center"/>
    </xf>
    <xf numFmtId="165" fontId="14" fillId="0" borderId="0" xfId="3" applyNumberFormat="1" applyFont="1" applyFill="1" applyAlignment="1">
      <alignment horizontal="right" vertical="center"/>
    </xf>
    <xf numFmtId="171" fontId="14" fillId="0" borderId="0" xfId="3" applyNumberFormat="1" applyFont="1" applyFill="1" applyAlignment="1">
      <alignment horizontal="right" vertical="center"/>
    </xf>
    <xf numFmtId="171" fontId="14" fillId="0" borderId="0" xfId="3" applyNumberFormat="1" applyFont="1" applyFill="1" applyAlignment="1">
      <alignment vertical="center"/>
    </xf>
    <xf numFmtId="166" fontId="14" fillId="0" borderId="0" xfId="3" applyFont="1" applyFill="1" applyAlignment="1">
      <alignment vertical="center"/>
    </xf>
    <xf numFmtId="171" fontId="4" fillId="0" borderId="0" xfId="3" applyNumberFormat="1" applyFont="1" applyFill="1" applyAlignment="1">
      <alignment vertical="center"/>
    </xf>
    <xf numFmtId="171" fontId="4" fillId="0" borderId="0" xfId="3" applyNumberFormat="1" applyFont="1" applyFill="1" applyBorder="1" applyAlignment="1">
      <alignment horizontal="right" vertical="center"/>
    </xf>
    <xf numFmtId="164" fontId="4" fillId="0" borderId="0" xfId="15" applyNumberFormat="1" applyFont="1" applyFill="1" applyAlignment="1">
      <alignment vertical="center"/>
    </xf>
    <xf numFmtId="164" fontId="4" fillId="0" borderId="0" xfId="15" applyNumberFormat="1" applyFont="1" applyFill="1" applyBorder="1" applyAlignment="1">
      <alignment vertical="center"/>
    </xf>
    <xf numFmtId="164" fontId="4" fillId="0" borderId="1" xfId="15" applyNumberFormat="1" applyFont="1" applyFill="1" applyBorder="1" applyAlignment="1">
      <alignment vertical="center"/>
    </xf>
    <xf numFmtId="164" fontId="4" fillId="0" borderId="2" xfId="15" applyNumberFormat="1" applyFont="1" applyFill="1" applyBorder="1" applyAlignment="1">
      <alignment vertical="center"/>
    </xf>
    <xf numFmtId="164" fontId="4" fillId="0" borderId="0" xfId="16" applyNumberFormat="1" applyFont="1" applyFill="1" applyAlignment="1">
      <alignment vertical="center"/>
    </xf>
    <xf numFmtId="164" fontId="6" fillId="0" borderId="0" xfId="45" applyNumberFormat="1" applyFont="1" applyFill="1" applyAlignment="1">
      <alignment vertical="center"/>
    </xf>
    <xf numFmtId="164" fontId="6" fillId="0" borderId="0" xfId="15" applyNumberFormat="1" applyFont="1" applyFill="1" applyAlignment="1">
      <alignment vertical="center"/>
    </xf>
    <xf numFmtId="165" fontId="4" fillId="0" borderId="0" xfId="3" applyNumberFormat="1" applyFont="1" applyFill="1" applyAlignment="1">
      <alignment vertical="center"/>
    </xf>
    <xf numFmtId="164" fontId="4" fillId="0" borderId="0" xfId="44" applyNumberFormat="1" applyFont="1" applyFill="1" applyAlignment="1">
      <alignment vertical="center"/>
    </xf>
    <xf numFmtId="171" fontId="14" fillId="0" borderId="1" xfId="3" applyNumberFormat="1" applyFont="1" applyFill="1" applyBorder="1" applyAlignment="1">
      <alignment vertical="center"/>
    </xf>
    <xf numFmtId="166" fontId="14" fillId="0" borderId="1" xfId="3" applyFont="1" applyFill="1" applyBorder="1" applyAlignment="1">
      <alignment vertical="center"/>
    </xf>
    <xf numFmtId="171" fontId="14" fillId="0" borderId="1" xfId="3" applyNumberFormat="1" applyFont="1" applyFill="1" applyBorder="1" applyAlignment="1">
      <alignment horizontal="right" vertical="center"/>
    </xf>
    <xf numFmtId="43" fontId="4" fillId="0" borderId="0" xfId="54" applyFont="1" applyFill="1" applyAlignment="1">
      <alignment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3" xfId="3" applyNumberFormat="1" applyFont="1" applyFill="1" applyBorder="1" applyAlignment="1">
      <alignment horizontal="center" vertical="center"/>
    </xf>
    <xf numFmtId="165" fontId="3" fillId="0" borderId="1" xfId="3" applyNumberFormat="1" applyFont="1" applyFill="1" applyBorder="1" applyAlignment="1">
      <alignment horizontal="center" vertical="center"/>
    </xf>
    <xf numFmtId="37" fontId="3" fillId="0" borderId="0" xfId="0" applyFont="1" applyFill="1" applyAlignment="1">
      <alignment horizontal="left" vertical="center"/>
    </xf>
    <xf numFmtId="37" fontId="4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37" fontId="3" fillId="0" borderId="0" xfId="0" applyFont="1" applyFill="1" applyAlignment="1">
      <alignment vertical="center"/>
    </xf>
    <xf numFmtId="37" fontId="3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vertical="center"/>
    </xf>
    <xf numFmtId="37" fontId="3" fillId="0" borderId="1" xfId="0" applyFont="1" applyFill="1" applyBorder="1" applyAlignment="1">
      <alignment vertical="center"/>
    </xf>
    <xf numFmtId="37" fontId="3" fillId="0" borderId="1" xfId="0" applyFont="1" applyFill="1" applyBorder="1" applyAlignment="1">
      <alignment horizontal="center" vertical="center"/>
    </xf>
    <xf numFmtId="37" fontId="4" fillId="0" borderId="1" xfId="0" applyFont="1" applyFill="1" applyBorder="1" applyAlignment="1">
      <alignment vertical="center"/>
    </xf>
    <xf numFmtId="37" fontId="3" fillId="0" borderId="1" xfId="0" applyFont="1" applyFill="1" applyBorder="1" applyAlignment="1">
      <alignment horizontal="center" vertical="center"/>
    </xf>
    <xf numFmtId="37" fontId="3" fillId="0" borderId="0" xfId="0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right" vertical="center"/>
    </xf>
    <xf numFmtId="37" fontId="4" fillId="0" borderId="0" xfId="0" applyFont="1" applyFill="1" applyAlignment="1">
      <alignment horizontal="right" vertical="center"/>
    </xf>
    <xf numFmtId="0" fontId="5" fillId="0" borderId="0" xfId="0" applyNumberFormat="1" applyFont="1" applyFill="1" applyAlignment="1">
      <alignment vertical="center"/>
    </xf>
    <xf numFmtId="37" fontId="5" fillId="0" borderId="0" xfId="0" applyFont="1" applyFill="1" applyAlignment="1">
      <alignment vertical="center"/>
    </xf>
    <xf numFmtId="37" fontId="6" fillId="0" borderId="0" xfId="0" applyFont="1" applyFill="1" applyAlignment="1">
      <alignment horizontal="center" vertical="center"/>
    </xf>
    <xf numFmtId="164" fontId="3" fillId="0" borderId="0" xfId="2" applyNumberFormat="1" applyFont="1" applyFill="1" applyAlignment="1">
      <alignment horizontal="right" vertical="center"/>
    </xf>
    <xf numFmtId="37" fontId="6" fillId="0" borderId="0" xfId="0" applyFont="1" applyFill="1" applyAlignment="1">
      <alignment vertical="center"/>
    </xf>
    <xf numFmtId="37" fontId="5" fillId="0" borderId="0" xfId="0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left" vertical="center"/>
    </xf>
    <xf numFmtId="37" fontId="5" fillId="0" borderId="0" xfId="0" applyFont="1" applyFill="1" applyAlignment="1">
      <alignment horizontal="left" vertical="center"/>
    </xf>
    <xf numFmtId="37" fontId="5" fillId="0" borderId="1" xfId="0" applyFont="1" applyFill="1" applyBorder="1" applyAlignment="1">
      <alignment horizontal="center" vertical="center"/>
    </xf>
    <xf numFmtId="37" fontId="5" fillId="0" borderId="0" xfId="0" applyFont="1" applyFill="1" applyAlignment="1">
      <alignment horizontal="center" vertical="center"/>
    </xf>
    <xf numFmtId="165" fontId="5" fillId="0" borderId="1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37" fontId="3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165" fontId="3" fillId="0" borderId="0" xfId="0" quotePrefix="1" applyNumberFormat="1" applyFont="1" applyFill="1" applyAlignment="1">
      <alignment horizontal="right" vertical="center"/>
    </xf>
    <xf numFmtId="37" fontId="4" fillId="0" borderId="0" xfId="0" applyFont="1" applyFill="1" applyAlignment="1">
      <alignment horizontal="center" vertical="center"/>
    </xf>
    <xf numFmtId="0" fontId="4" fillId="0" borderId="0" xfId="0" applyNumberFormat="1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167" fontId="4" fillId="0" borderId="0" xfId="0" applyNumberFormat="1" applyFont="1" applyFill="1" applyAlignment="1">
      <alignment vertical="center"/>
    </xf>
    <xf numFmtId="39" fontId="4" fillId="0" borderId="0" xfId="0" applyNumberFormat="1" applyFont="1" applyFill="1" applyAlignment="1">
      <alignment vertical="center"/>
    </xf>
    <xf numFmtId="49" fontId="4" fillId="0" borderId="0" xfId="0" quotePrefix="1" applyNumberFormat="1" applyFont="1" applyFill="1" applyAlignment="1">
      <alignment horizontal="center" vertical="center"/>
    </xf>
    <xf numFmtId="165" fontId="4" fillId="0" borderId="1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37" fontId="4" fillId="0" borderId="1" xfId="4" quotePrefix="1" applyNumberFormat="1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37" fontId="4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37" fontId="4" fillId="0" borderId="0" xfId="0" applyFont="1" applyFill="1" applyAlignment="1">
      <alignment horizontal="left" vertical="center"/>
    </xf>
    <xf numFmtId="0" fontId="4" fillId="0" borderId="0" xfId="0" applyNumberFormat="1" applyFont="1" applyFill="1" applyAlignment="1">
      <alignment horizontal="center" vertical="center"/>
    </xf>
    <xf numFmtId="37" fontId="4" fillId="0" borderId="1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Alignment="1">
      <alignment vertical="center"/>
    </xf>
    <xf numFmtId="39" fontId="3" fillId="0" borderId="0" xfId="14" applyNumberFormat="1" applyFont="1" applyFill="1" applyAlignment="1">
      <alignment horizontal="left" vertical="center"/>
    </xf>
    <xf numFmtId="39" fontId="4" fillId="0" borderId="0" xfId="14" applyNumberFormat="1" applyFont="1" applyFill="1" applyAlignment="1">
      <alignment horizontal="centerContinuous" vertical="center"/>
    </xf>
    <xf numFmtId="164" fontId="4" fillId="0" borderId="0" xfId="14" applyNumberFormat="1" applyFont="1" applyFill="1" applyAlignment="1">
      <alignment horizontal="centerContinuous" vertical="center"/>
    </xf>
    <xf numFmtId="39" fontId="4" fillId="0" borderId="0" xfId="14" applyNumberFormat="1" applyFont="1" applyFill="1" applyAlignment="1">
      <alignment vertical="center"/>
    </xf>
    <xf numFmtId="39" fontId="3" fillId="0" borderId="1" xfId="8" applyNumberFormat="1" applyFont="1" applyFill="1" applyBorder="1" applyAlignment="1">
      <alignment horizontal="left" vertical="center"/>
    </xf>
    <xf numFmtId="39" fontId="4" fillId="0" borderId="1" xfId="14" applyNumberFormat="1" applyFont="1" applyFill="1" applyBorder="1" applyAlignment="1">
      <alignment horizontal="centerContinuous" vertical="center"/>
    </xf>
    <xf numFmtId="164" fontId="4" fillId="0" borderId="1" xfId="14" applyNumberFormat="1" applyFont="1" applyFill="1" applyBorder="1" applyAlignment="1">
      <alignment horizontal="centerContinuous" vertical="center"/>
    </xf>
    <xf numFmtId="39" fontId="3" fillId="0" borderId="0" xfId="8" applyNumberFormat="1" applyFont="1" applyFill="1" applyAlignment="1">
      <alignment horizontal="left" vertical="center"/>
    </xf>
    <xf numFmtId="0" fontId="3" fillId="0" borderId="0" xfId="4" applyFont="1" applyFill="1" applyAlignment="1">
      <alignment horizontal="left" vertical="center"/>
    </xf>
    <xf numFmtId="0" fontId="4" fillId="0" borderId="0" xfId="4" applyFont="1" applyFill="1" applyAlignment="1">
      <alignment vertical="center"/>
    </xf>
    <xf numFmtId="0" fontId="3" fillId="0" borderId="0" xfId="4" applyFont="1" applyFill="1" applyAlignment="1">
      <alignment vertical="center"/>
    </xf>
    <xf numFmtId="164" fontId="3" fillId="0" borderId="0" xfId="2" quotePrefix="1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39" fontId="12" fillId="0" borderId="0" xfId="14" applyNumberFormat="1" applyFont="1" applyFill="1" applyAlignment="1">
      <alignment horizontal="center" vertical="center"/>
    </xf>
    <xf numFmtId="164" fontId="4" fillId="0" borderId="0" xfId="14" applyNumberFormat="1" applyFont="1" applyFill="1" applyAlignment="1">
      <alignment vertical="center"/>
    </xf>
    <xf numFmtId="39" fontId="3" fillId="0" borderId="0" xfId="14" applyNumberFormat="1" applyFont="1" applyFill="1" applyAlignment="1">
      <alignment vertical="center"/>
    </xf>
    <xf numFmtId="0" fontId="4" fillId="0" borderId="0" xfId="14" applyFont="1" applyFill="1" applyAlignment="1">
      <alignment vertical="center"/>
    </xf>
    <xf numFmtId="164" fontId="4" fillId="0" borderId="0" xfId="0" applyNumberFormat="1" applyFont="1" applyFill="1" applyAlignment="1">
      <alignment horizontal="center" vertical="center"/>
    </xf>
    <xf numFmtId="164" fontId="4" fillId="0" borderId="0" xfId="5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/>
    </xf>
    <xf numFmtId="37" fontId="4" fillId="0" borderId="0" xfId="8" applyNumberFormat="1" applyFont="1" applyFill="1" applyAlignment="1">
      <alignment horizontal="center" vertical="center" shrinkToFit="1"/>
    </xf>
    <xf numFmtId="164" fontId="4" fillId="0" borderId="1" xfId="14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39" fontId="4" fillId="0" borderId="0" xfId="14" applyNumberFormat="1" applyFont="1" applyFill="1" applyAlignment="1">
      <alignment horizontal="center" vertical="center"/>
    </xf>
    <xf numFmtId="39" fontId="4" fillId="0" borderId="1" xfId="14" applyNumberFormat="1" applyFont="1" applyFill="1" applyBorder="1" applyAlignment="1">
      <alignment vertical="center"/>
    </xf>
    <xf numFmtId="164" fontId="4" fillId="0" borderId="0" xfId="14" applyNumberFormat="1" applyFont="1" applyFill="1" applyAlignment="1">
      <alignment horizontal="center" vertical="center"/>
    </xf>
    <xf numFmtId="39" fontId="4" fillId="0" borderId="1" xfId="8" applyNumberFormat="1" applyFont="1" applyFill="1" applyBorder="1" applyAlignment="1">
      <alignment horizontal="center" vertical="center"/>
    </xf>
    <xf numFmtId="39" fontId="4" fillId="0" borderId="1" xfId="14" applyNumberFormat="1" applyFont="1" applyFill="1" applyBorder="1" applyAlignment="1">
      <alignment horizontal="center" vertical="center"/>
    </xf>
    <xf numFmtId="164" fontId="4" fillId="0" borderId="1" xfId="14" applyNumberFormat="1" applyFont="1" applyFill="1" applyBorder="1" applyAlignment="1">
      <alignment horizontal="center" vertical="center"/>
    </xf>
    <xf numFmtId="39" fontId="4" fillId="0" borderId="0" xfId="8" applyNumberFormat="1" applyFont="1" applyFill="1" applyAlignment="1">
      <alignment horizontal="centerContinuous" vertical="center"/>
    </xf>
    <xf numFmtId="39" fontId="17" fillId="0" borderId="0" xfId="14" applyNumberFormat="1" applyFont="1" applyFill="1" applyAlignment="1">
      <alignment vertical="center"/>
    </xf>
    <xf numFmtId="173" fontId="14" fillId="0" borderId="0" xfId="0" applyNumberFormat="1" applyFont="1" applyFill="1" applyAlignment="1">
      <alignment horizontal="center" vertical="center"/>
    </xf>
    <xf numFmtId="37" fontId="4" fillId="0" borderId="0" xfId="14" applyNumberFormat="1" applyFont="1" applyFill="1" applyAlignment="1">
      <alignment vertical="center"/>
    </xf>
    <xf numFmtId="173" fontId="4" fillId="0" borderId="0" xfId="0" applyNumberFormat="1" applyFont="1" applyFill="1" applyAlignment="1">
      <alignment horizontal="center" vertical="center"/>
    </xf>
    <xf numFmtId="172" fontId="4" fillId="0" borderId="0" xfId="14" applyNumberFormat="1" applyFont="1" applyFill="1" applyAlignment="1">
      <alignment vertical="center"/>
    </xf>
    <xf numFmtId="39" fontId="4" fillId="0" borderId="1" xfId="14" quotePrefix="1" applyNumberFormat="1" applyFont="1" applyFill="1" applyBorder="1" applyAlignment="1">
      <alignment vertical="center"/>
    </xf>
    <xf numFmtId="164" fontId="4" fillId="0" borderId="1" xfId="14" applyNumberFormat="1" applyFont="1" applyFill="1" applyBorder="1" applyAlignment="1">
      <alignment horizontal="right" vertical="center"/>
    </xf>
    <xf numFmtId="0" fontId="3" fillId="0" borderId="0" xfId="9" applyFont="1" applyFill="1" applyAlignment="1">
      <alignment vertical="center"/>
    </xf>
    <xf numFmtId="165" fontId="3" fillId="0" borderId="0" xfId="9" applyNumberFormat="1" applyFont="1" applyFill="1" applyAlignment="1">
      <alignment vertical="center"/>
    </xf>
    <xf numFmtId="0" fontId="3" fillId="0" borderId="1" xfId="9" applyFont="1" applyFill="1" applyBorder="1" applyAlignment="1">
      <alignment vertical="center"/>
    </xf>
    <xf numFmtId="165" fontId="3" fillId="0" borderId="1" xfId="9" applyNumberFormat="1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3" fillId="0" borderId="0" xfId="9" applyFont="1" applyFill="1" applyAlignment="1">
      <alignment horizontal="left" vertical="center"/>
    </xf>
    <xf numFmtId="165" fontId="3" fillId="0" borderId="1" xfId="0" applyNumberFormat="1" applyFont="1" applyFill="1" applyBorder="1" applyAlignment="1">
      <alignment horizontal="center" vertical="center"/>
    </xf>
    <xf numFmtId="39" fontId="4" fillId="0" borderId="0" xfId="0" applyNumberFormat="1" applyFont="1" applyFill="1" applyAlignment="1">
      <alignment horizontal="center" vertical="center"/>
    </xf>
    <xf numFmtId="37" fontId="4" fillId="0" borderId="1" xfId="0" quotePrefix="1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vertical="center"/>
    </xf>
    <xf numFmtId="37" fontId="14" fillId="0" borderId="0" xfId="0" applyFont="1" applyFill="1" applyAlignment="1">
      <alignment vertical="center"/>
    </xf>
    <xf numFmtId="165" fontId="15" fillId="0" borderId="0" xfId="0" applyNumberFormat="1" applyFont="1" applyFill="1" applyAlignment="1">
      <alignment horizontal="right" vertical="center"/>
    </xf>
    <xf numFmtId="165" fontId="15" fillId="0" borderId="0" xfId="0" applyNumberFormat="1" applyFont="1" applyFill="1" applyAlignment="1">
      <alignment horizontal="center" vertical="center"/>
    </xf>
    <xf numFmtId="39" fontId="15" fillId="0" borderId="1" xfId="0" applyNumberFormat="1" applyFont="1" applyFill="1" applyBorder="1" applyAlignment="1">
      <alignment horizontal="center" vertical="center"/>
    </xf>
    <xf numFmtId="39" fontId="15" fillId="0" borderId="0" xfId="0" applyNumberFormat="1" applyFont="1" applyFill="1" applyAlignment="1">
      <alignment vertical="center"/>
    </xf>
    <xf numFmtId="37" fontId="15" fillId="0" borderId="0" xfId="0" applyFont="1" applyFill="1" applyAlignment="1">
      <alignment horizontal="right" vertical="center"/>
    </xf>
    <xf numFmtId="0" fontId="15" fillId="0" borderId="0" xfId="9" applyFont="1" applyFill="1" applyAlignment="1">
      <alignment horizontal="left" vertical="center"/>
    </xf>
    <xf numFmtId="165" fontId="15" fillId="0" borderId="1" xfId="0" applyNumberFormat="1" applyFont="1" applyFill="1" applyBorder="1" applyAlignment="1">
      <alignment horizontal="center" vertical="center"/>
    </xf>
    <xf numFmtId="165" fontId="15" fillId="0" borderId="1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Alignment="1">
      <alignment horizontal="right" vertical="center"/>
    </xf>
    <xf numFmtId="165" fontId="14" fillId="0" borderId="0" xfId="12" applyNumberFormat="1" applyFont="1" applyFill="1" applyAlignment="1">
      <alignment horizontal="right" vertical="center"/>
    </xf>
    <xf numFmtId="170" fontId="14" fillId="0" borderId="0" xfId="13" applyNumberFormat="1" applyFont="1" applyFill="1" applyAlignment="1">
      <alignment vertical="center"/>
    </xf>
    <xf numFmtId="164" fontId="14" fillId="0" borderId="0" xfId="0" applyNumberFormat="1" applyFont="1" applyFill="1" applyAlignment="1">
      <alignment horizontal="center" vertical="center"/>
    </xf>
    <xf numFmtId="165" fontId="14" fillId="0" borderId="1" xfId="12" applyNumberFormat="1" applyFont="1" applyFill="1" applyBorder="1" applyAlignment="1">
      <alignment horizontal="right" vertical="center"/>
    </xf>
    <xf numFmtId="37" fontId="15" fillId="0" borderId="0" xfId="0" applyFont="1" applyFill="1" applyAlignment="1">
      <alignment horizontal="left" vertical="center"/>
    </xf>
    <xf numFmtId="164" fontId="14" fillId="0" borderId="0" xfId="0" applyNumberFormat="1" applyFont="1" applyFill="1" applyAlignment="1">
      <alignment vertical="center"/>
    </xf>
    <xf numFmtId="37" fontId="14" fillId="0" borderId="1" xfId="0" applyFont="1" applyFill="1" applyBorder="1" applyAlignment="1">
      <alignment vertical="center"/>
    </xf>
    <xf numFmtId="165" fontId="14" fillId="0" borderId="1" xfId="0" applyNumberFormat="1" applyFont="1" applyFill="1" applyBorder="1" applyAlignment="1">
      <alignment horizontal="right" vertical="center"/>
    </xf>
    <xf numFmtId="37" fontId="4" fillId="0" borderId="1" xfId="0" quotePrefix="1" applyFont="1" applyFill="1" applyBorder="1" applyAlignment="1">
      <alignment horizontal="left" vertical="center"/>
    </xf>
    <xf numFmtId="37" fontId="10" fillId="0" borderId="0" xfId="0" applyFont="1" applyFill="1" applyAlignment="1">
      <alignment horizontal="left" vertical="center"/>
    </xf>
    <xf numFmtId="37" fontId="4" fillId="0" borderId="0" xfId="0" quotePrefix="1" applyFont="1" applyFill="1" applyAlignment="1">
      <alignment horizontal="center" vertical="center"/>
    </xf>
    <xf numFmtId="168" fontId="4" fillId="0" borderId="0" xfId="4" applyNumberFormat="1" applyFont="1" applyFill="1" applyAlignment="1">
      <alignment vertical="center"/>
    </xf>
    <xf numFmtId="165" fontId="4" fillId="0" borderId="0" xfId="4" applyNumberFormat="1" applyFont="1" applyFill="1" applyAlignment="1">
      <alignment vertical="center"/>
    </xf>
    <xf numFmtId="168" fontId="4" fillId="0" borderId="0" xfId="4" applyNumberFormat="1" applyFont="1" applyFill="1" applyAlignment="1">
      <alignment horizontal="right" vertical="center"/>
    </xf>
    <xf numFmtId="165" fontId="4" fillId="0" borderId="1" xfId="4" applyNumberFormat="1" applyFont="1" applyFill="1" applyBorder="1" applyAlignment="1">
      <alignment vertical="center"/>
    </xf>
    <xf numFmtId="0" fontId="4" fillId="0" borderId="0" xfId="4" quotePrefix="1" applyFont="1" applyFill="1" applyAlignment="1">
      <alignment horizontal="center" vertical="center"/>
    </xf>
    <xf numFmtId="0" fontId="4" fillId="0" borderId="0" xfId="4" applyFont="1" applyFill="1" applyAlignment="1">
      <alignment horizontal="left" vertical="center"/>
    </xf>
    <xf numFmtId="39" fontId="4" fillId="0" borderId="0" xfId="5" applyNumberFormat="1" applyFont="1" applyFill="1" applyAlignment="1">
      <alignment vertical="center"/>
    </xf>
    <xf numFmtId="49" fontId="3" fillId="0" borderId="0" xfId="6" applyNumberFormat="1" applyFont="1" applyFill="1" applyAlignment="1">
      <alignment vertical="center"/>
    </xf>
    <xf numFmtId="0" fontId="4" fillId="0" borderId="0" xfId="4" applyFont="1" applyFill="1" applyAlignment="1">
      <alignment horizontal="center" vertical="center"/>
    </xf>
    <xf numFmtId="39" fontId="4" fillId="0" borderId="0" xfId="7" applyNumberFormat="1" applyFont="1" applyFill="1" applyAlignment="1">
      <alignment vertical="center"/>
    </xf>
    <xf numFmtId="168" fontId="3" fillId="0" borderId="0" xfId="4" applyNumberFormat="1" applyFont="1" applyFill="1" applyAlignment="1">
      <alignment horizontal="right" vertical="center"/>
    </xf>
    <xf numFmtId="9" fontId="4" fillId="0" borderId="0" xfId="1" applyFont="1" applyFill="1" applyAlignment="1">
      <alignment vertical="center"/>
    </xf>
    <xf numFmtId="0" fontId="4" fillId="0" borderId="1" xfId="4" applyFont="1" applyFill="1" applyBorder="1" applyAlignment="1">
      <alignment horizontal="left" vertical="center"/>
    </xf>
    <xf numFmtId="0" fontId="4" fillId="0" borderId="1" xfId="4" applyFont="1" applyFill="1" applyBorder="1" applyAlignment="1">
      <alignment horizontal="center" vertical="center"/>
    </xf>
    <xf numFmtId="0" fontId="4" fillId="0" borderId="1" xfId="4" applyFont="1" applyFill="1" applyBorder="1" applyAlignment="1">
      <alignment vertical="center"/>
    </xf>
    <xf numFmtId="39" fontId="12" fillId="0" borderId="0" xfId="8" applyNumberFormat="1" applyFont="1" applyFill="1" applyAlignment="1">
      <alignment vertical="center"/>
    </xf>
    <xf numFmtId="39" fontId="4" fillId="0" borderId="0" xfId="8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164" fontId="4" fillId="0" borderId="0" xfId="8" applyNumberFormat="1" applyFont="1" applyFill="1" applyAlignment="1">
      <alignment horizontal="right" vertical="center" shrinkToFit="1"/>
    </xf>
    <xf numFmtId="37" fontId="12" fillId="0" borderId="0" xfId="0" applyFont="1" applyFill="1" applyAlignment="1">
      <alignment horizontal="left" vertical="center"/>
    </xf>
    <xf numFmtId="37" fontId="12" fillId="0" borderId="0" xfId="0" applyFont="1" applyFill="1" applyAlignment="1">
      <alignment horizontal="center" vertical="center"/>
    </xf>
    <xf numFmtId="165" fontId="4" fillId="0" borderId="2" xfId="0" applyNumberFormat="1" applyFont="1" applyFill="1" applyBorder="1" applyAlignment="1">
      <alignment horizontal="right" vertical="center"/>
    </xf>
    <xf numFmtId="174" fontId="4" fillId="0" borderId="2" xfId="0" applyNumberFormat="1" applyFont="1" applyFill="1" applyBorder="1" applyAlignment="1">
      <alignment horizontal="right" vertical="center"/>
    </xf>
    <xf numFmtId="169" fontId="4" fillId="0" borderId="2" xfId="0" applyNumberFormat="1" applyFont="1" applyFill="1" applyBorder="1" applyAlignment="1">
      <alignment horizontal="right" vertical="center"/>
    </xf>
    <xf numFmtId="39" fontId="3" fillId="0" borderId="0" xfId="10" applyNumberFormat="1" applyFont="1" applyFill="1" applyAlignment="1">
      <alignment vertical="center"/>
    </xf>
    <xf numFmtId="39" fontId="4" fillId="0" borderId="0" xfId="10" applyNumberFormat="1" applyFont="1" applyFill="1" applyAlignment="1">
      <alignment vertical="center"/>
    </xf>
    <xf numFmtId="39" fontId="4" fillId="0" borderId="0" xfId="10" applyNumberFormat="1" applyFont="1" applyFill="1" applyAlignment="1">
      <alignment horizontal="left" vertical="center"/>
    </xf>
    <xf numFmtId="169" fontId="4" fillId="0" borderId="0" xfId="4" applyNumberFormat="1" applyFont="1" applyFill="1" applyAlignment="1">
      <alignment vertical="center"/>
    </xf>
    <xf numFmtId="37" fontId="4" fillId="0" borderId="1" xfId="4" applyNumberFormat="1" applyFont="1" applyFill="1" applyBorder="1" applyAlignment="1">
      <alignment horizontal="left" vertical="center"/>
    </xf>
    <xf numFmtId="165" fontId="24" fillId="0" borderId="0" xfId="0" applyNumberFormat="1" applyFont="1" applyFill="1" applyAlignment="1">
      <alignment vertical="center"/>
    </xf>
    <xf numFmtId="164" fontId="25" fillId="0" borderId="0" xfId="0" applyNumberFormat="1" applyFont="1" applyFill="1" applyAlignment="1">
      <alignment vertical="center"/>
    </xf>
    <xf numFmtId="39" fontId="3" fillId="0" borderId="0" xfId="0" applyNumberFormat="1" applyFont="1" applyFill="1" applyAlignment="1">
      <alignment horizontal="right" vertical="center"/>
    </xf>
    <xf numFmtId="39" fontId="3" fillId="0" borderId="3" xfId="0" applyNumberFormat="1" applyFont="1" applyFill="1" applyBorder="1" applyAlignment="1">
      <alignment horizontal="center" vertical="center"/>
    </xf>
    <xf numFmtId="37" fontId="14" fillId="0" borderId="0" xfId="0" applyFont="1" applyFill="1" applyAlignment="1">
      <alignment horizontal="left" vertical="center"/>
    </xf>
    <xf numFmtId="165" fontId="15" fillId="0" borderId="3" xfId="0" applyNumberFormat="1" applyFont="1" applyFill="1" applyBorder="1" applyAlignment="1">
      <alignment horizontal="center" vertical="center"/>
    </xf>
    <xf numFmtId="165" fontId="15" fillId="0" borderId="0" xfId="0" applyNumberFormat="1" applyFont="1" applyFill="1" applyAlignment="1">
      <alignment vertical="center"/>
    </xf>
    <xf numFmtId="39" fontId="15" fillId="0" borderId="0" xfId="0" applyNumberFormat="1" applyFont="1" applyFill="1" applyAlignment="1">
      <alignment horizontal="right" vertical="center"/>
    </xf>
    <xf numFmtId="39" fontId="15" fillId="0" borderId="3" xfId="0" applyNumberFormat="1" applyFont="1" applyFill="1" applyBorder="1" applyAlignment="1">
      <alignment horizontal="center" vertical="center"/>
    </xf>
    <xf numFmtId="39" fontId="15" fillId="0" borderId="1" xfId="0" applyNumberFormat="1" applyFont="1" applyFill="1" applyBorder="1" applyAlignment="1">
      <alignment horizontal="right" vertical="center"/>
    </xf>
    <xf numFmtId="165" fontId="14" fillId="0" borderId="1" xfId="3" applyNumberFormat="1" applyFont="1" applyFill="1" applyBorder="1" applyAlignment="1">
      <alignment horizontal="right" vertical="center"/>
    </xf>
    <xf numFmtId="39" fontId="14" fillId="0" borderId="0" xfId="0" applyNumberFormat="1" applyFont="1" applyFill="1" applyAlignment="1">
      <alignment vertical="center"/>
    </xf>
    <xf numFmtId="165" fontId="14" fillId="0" borderId="0" xfId="3" applyNumberFormat="1" applyFont="1" applyFill="1" applyBorder="1" applyAlignment="1">
      <alignment horizontal="right" vertical="center"/>
    </xf>
    <xf numFmtId="164" fontId="14" fillId="0" borderId="2" xfId="12" applyNumberFormat="1" applyFont="1" applyFill="1" applyBorder="1" applyAlignment="1">
      <alignment vertical="center"/>
    </xf>
    <xf numFmtId="164" fontId="14" fillId="0" borderId="0" xfId="12" applyNumberFormat="1" applyFont="1" applyFill="1" applyAlignment="1">
      <alignment vertical="center"/>
    </xf>
    <xf numFmtId="165" fontId="14" fillId="0" borderId="2" xfId="3" applyNumberFormat="1" applyFont="1" applyFill="1" applyBorder="1" applyAlignment="1">
      <alignment horizontal="right" vertical="center"/>
    </xf>
    <xf numFmtId="37" fontId="15" fillId="0" borderId="1" xfId="0" applyFont="1" applyFill="1" applyBorder="1" applyAlignment="1">
      <alignment horizontal="left" vertical="center"/>
    </xf>
    <xf numFmtId="164" fontId="14" fillId="0" borderId="1" xfId="0" applyNumberFormat="1" applyFont="1" applyFill="1" applyBorder="1" applyAlignment="1">
      <alignment vertical="center"/>
    </xf>
    <xf numFmtId="165" fontId="15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vertical="center"/>
    </xf>
  </cellXfs>
  <cellStyles count="55">
    <cellStyle name="Comma" xfId="54" builtinId="3"/>
    <cellStyle name="Comma 10" xfId="18" xr:uid="{EB3AF87B-0E23-4781-81FA-8C4430BE4183}"/>
    <cellStyle name="Comma 10 2" xfId="19" xr:uid="{85A11B72-641D-48AD-848C-85F86FE19D9A}"/>
    <cellStyle name="Comma 2" xfId="20" xr:uid="{81075B0E-E6E4-42EE-86CF-8B11F25D9130}"/>
    <cellStyle name="Comma 2 10" xfId="11" xr:uid="{F3BE9843-EB90-4551-A4BA-EB005AFA0346}"/>
    <cellStyle name="Comma 2 2" xfId="21" xr:uid="{F5F84CC3-1629-4A58-998F-BC244A59618C}"/>
    <cellStyle name="Comma 2 2 12 2" xfId="3" xr:uid="{3AC56D49-2BBD-4A93-8BFF-EF384A666F78}"/>
    <cellStyle name="Comma 3" xfId="22" xr:uid="{2CBC7363-8B21-4741-8932-F138175674C7}"/>
    <cellStyle name="Comma 38" xfId="16" xr:uid="{30F81C4C-FA2A-4E66-86AC-9269B86A22E7}"/>
    <cellStyle name="Comma 4" xfId="17" xr:uid="{99FFDC9F-F461-4661-8CB2-753D57E56F76}"/>
    <cellStyle name="Comma 5" xfId="23" xr:uid="{AF53532C-B653-45E6-8C86-C8176FA09F7C}"/>
    <cellStyle name="Comma 6" xfId="24" xr:uid="{D498E354-BC8E-438F-B2F6-4DCB91965F23}"/>
    <cellStyle name="comma zerodec" xfId="25" xr:uid="{556D3470-8C52-4E78-8B0C-540F4BACA32E}"/>
    <cellStyle name="Currency1" xfId="26" xr:uid="{C120843A-D895-427B-9A62-BEA616559B1C}"/>
    <cellStyle name="Dollar (zero dec)" xfId="27" xr:uid="{EDA4C21A-10A3-4F9B-BD69-FEAC0DA6D845}"/>
    <cellStyle name="Grey" xfId="28" xr:uid="{0026800D-6396-4EA4-BA70-DC4632250798}"/>
    <cellStyle name="Input [yellow]" xfId="29" xr:uid="{7DFFD9B1-19A5-4DD4-8344-D0EDAC59ED6F}"/>
    <cellStyle name="no dec" xfId="30" xr:uid="{15ACDFB6-0197-4C63-B807-015110D67FB2}"/>
    <cellStyle name="no dec 2" xfId="31" xr:uid="{BF92AB26-C92F-4ED5-9ABF-4602B59FF889}"/>
    <cellStyle name="no dec 3" xfId="32" xr:uid="{6D2ADDE1-FF13-427B-8F51-87E14E585079}"/>
    <cellStyle name="Normal" xfId="0" builtinId="0"/>
    <cellStyle name="Normal - Style1" xfId="33" xr:uid="{4942B80B-43C4-4D05-8816-87FDBAAB9A57}"/>
    <cellStyle name="Normal 2" xfId="5" xr:uid="{D2D11DA0-9B2A-46B3-9434-BE163E82AAC9}"/>
    <cellStyle name="Normal 2 10" xfId="10" xr:uid="{0A81F942-A8DC-40C7-98A0-F3AD71B03131}"/>
    <cellStyle name="Normal 2 2 2 2 2" xfId="2" xr:uid="{5C74A811-653D-4773-BA7A-2FEEF370BD8B}"/>
    <cellStyle name="Normal 2 2 3 2" xfId="7" xr:uid="{09DE34BA-A1FC-4DBC-B102-7765F74CF062}"/>
    <cellStyle name="Normal 2 5" xfId="8" xr:uid="{114CBA9D-9FC0-4787-B1B2-650366B233A0}"/>
    <cellStyle name="Normal 3" xfId="34" xr:uid="{0A60C28B-5572-4C4F-A4B2-1B876087F5A8}"/>
    <cellStyle name="Normal 3 3 3 4" xfId="12" xr:uid="{9C7628B1-AE16-4054-A1FA-E6777436758C}"/>
    <cellStyle name="Normal 4" xfId="50" xr:uid="{4B542119-E8F0-4609-8527-0F54D284C818}"/>
    <cellStyle name="Normal 5" xfId="35" xr:uid="{CE8422BD-246F-4D5B-979B-73B651282AA2}"/>
    <cellStyle name="Normal 54 3 4" xfId="6" xr:uid="{37611E2A-C00D-40FE-BD33-A811F502FD9B}"/>
    <cellStyle name="Normal 56" xfId="14" xr:uid="{35AD1B6E-931E-4E4E-9833-8151DC5BF586}"/>
    <cellStyle name="Normal 6" xfId="51" xr:uid="{A01F1D81-92FE-4A02-BD04-2E83FB7FFE40}"/>
    <cellStyle name="Normal 69" xfId="36" xr:uid="{EAFCE560-63E9-45CB-A6BC-F639F20157A9}"/>
    <cellStyle name="Normal 7" xfId="52" xr:uid="{A435F9FF-B4A8-43BA-ABF2-EF87CE32EB09}"/>
    <cellStyle name="Normal 70" xfId="37" xr:uid="{9290DE7D-9F99-4344-9C14-560999AC330E}"/>
    <cellStyle name="Normal 8" xfId="53" xr:uid="{4F897931-E144-4563-84F9-36FCD1E43381}"/>
    <cellStyle name="Normal 9 5" xfId="13" xr:uid="{FFD526BB-50AD-4337-B906-3636934BE67A}"/>
    <cellStyle name="Normal_SMK45Q1" xfId="4" xr:uid="{A51D26E4-2903-437A-ADA8-B99A637D2842}"/>
    <cellStyle name="Normal_SMK45Q1 2 2" xfId="9" xr:uid="{97511E27-06BD-4F4A-AD52-2B3CBED143CB}"/>
    <cellStyle name="Percent" xfId="1" builtinId="5"/>
    <cellStyle name="Percent [2]" xfId="38" xr:uid="{4FDD8D34-F79E-4C8E-A3B0-5857D19A6884}"/>
    <cellStyle name="Percent [2] 2" xfId="39" xr:uid="{E642425A-A0BE-43E4-8DFA-FCF19D77A591}"/>
    <cellStyle name="Percent [2] 3" xfId="40" xr:uid="{89CF1C33-FBF8-468D-84F7-D4C7FF22F9D5}"/>
    <cellStyle name="Quantity" xfId="41" xr:uid="{5496D94B-6511-4D77-8700-97880C8BDF52}"/>
    <cellStyle name="Quantity 2" xfId="42" xr:uid="{952A81FC-5FFD-493D-91F7-60B6A103CA2A}"/>
    <cellStyle name="Quantity 3" xfId="43" xr:uid="{1ABCEF9D-CB62-4351-99C3-F4E563008914}"/>
    <cellStyle name="เครื่องหมายจุลภาค 2" xfId="15" xr:uid="{AA1F34EF-53CB-4D6D-9C86-5EB0C2287E63}"/>
    <cellStyle name="เครื่องหมายจุลภาค 2 2" xfId="45" xr:uid="{43F2977E-6160-4B46-8846-0D743F3FEB46}"/>
    <cellStyle name="เครื่องหมายจุลภาค 2 3" xfId="44" xr:uid="{129A63FC-A820-4E4C-9141-F914F50B927F}"/>
    <cellStyle name="ปกติ 2" xfId="46" xr:uid="{83EF4B53-2FD4-440B-8733-F9141140CACD}"/>
    <cellStyle name="ปกติ 3" xfId="47" xr:uid="{2F3F3EA4-5FE2-44F6-8BC6-8E1757E5FE2D}"/>
    <cellStyle name="ปกติ 4" xfId="48" xr:uid="{E75C6E1A-F3C9-4472-8514-207361D35F7E}"/>
    <cellStyle name="ปกติ 5" xfId="49" xr:uid="{68CED724-1385-4F6D-8B2F-A3D8C029CA0E}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8565F-CAAC-4128-8D71-5806AD824B0E}">
  <dimension ref="A1:N144"/>
  <sheetViews>
    <sheetView topLeftCell="A75" zoomScale="80" zoomScaleNormal="80" zoomScaleSheetLayoutView="100" zoomScalePageLayoutView="115" workbookViewId="0">
      <selection activeCell="J91" sqref="J91"/>
    </sheetView>
  </sheetViews>
  <sheetFormatPr defaultColWidth="9.140625" defaultRowHeight="20.85" customHeight="1" x14ac:dyDescent="0.45"/>
  <cols>
    <col min="1" max="2" width="1.42578125" style="83" customWidth="1"/>
    <col min="3" max="3" width="31.85546875" style="84" customWidth="1"/>
    <col min="4" max="4" width="8.7109375" style="80" customWidth="1"/>
    <col min="5" max="5" width="0.85546875" style="80" customWidth="1"/>
    <col min="6" max="6" width="15.5703125" style="85" customWidth="1"/>
    <col min="7" max="7" width="0.85546875" style="82" customWidth="1"/>
    <col min="8" max="8" width="15.5703125" style="85" customWidth="1"/>
    <col min="9" max="9" width="0.85546875" style="53" customWidth="1"/>
    <col min="10" max="10" width="15.5703125" style="53" customWidth="1"/>
    <col min="11" max="11" width="0.85546875" style="80" customWidth="1"/>
    <col min="12" max="12" width="15.5703125" style="85" customWidth="1"/>
    <col min="13" max="13" width="0.85546875" style="82" customWidth="1"/>
    <col min="14" max="14" width="15.5703125" style="85" customWidth="1"/>
    <col min="15" max="16384" width="9.140625" style="53"/>
  </cols>
  <sheetData>
    <row r="1" spans="1:14" ht="21.75" customHeight="1" x14ac:dyDescent="0.45">
      <c r="A1" s="52" t="s">
        <v>0</v>
      </c>
      <c r="B1" s="52"/>
      <c r="C1" s="52"/>
      <c r="D1" s="52"/>
      <c r="E1" s="52"/>
      <c r="F1" s="52"/>
      <c r="G1" s="52"/>
      <c r="H1" s="52"/>
      <c r="K1" s="53"/>
      <c r="L1" s="53"/>
      <c r="M1" s="53"/>
      <c r="N1" s="53"/>
    </row>
    <row r="2" spans="1:14" ht="21.75" customHeight="1" x14ac:dyDescent="0.45">
      <c r="A2" s="54" t="s">
        <v>1</v>
      </c>
      <c r="B2" s="54"/>
      <c r="C2" s="55"/>
      <c r="D2" s="56"/>
      <c r="E2" s="56"/>
      <c r="F2" s="55"/>
      <c r="G2" s="55"/>
      <c r="H2" s="55"/>
      <c r="K2" s="56"/>
      <c r="L2" s="55"/>
      <c r="M2" s="55"/>
      <c r="N2" s="55"/>
    </row>
    <row r="3" spans="1:14" ht="21.75" customHeight="1" x14ac:dyDescent="0.45">
      <c r="A3" s="57" t="s">
        <v>2</v>
      </c>
      <c r="B3" s="57"/>
      <c r="C3" s="58"/>
      <c r="D3" s="59"/>
      <c r="E3" s="59"/>
      <c r="F3" s="58"/>
      <c r="G3" s="58"/>
      <c r="H3" s="58"/>
      <c r="I3" s="60"/>
      <c r="J3" s="60"/>
      <c r="K3" s="59"/>
      <c r="L3" s="58"/>
      <c r="M3" s="58"/>
      <c r="N3" s="58"/>
    </row>
    <row r="4" spans="1:14" ht="21.75" customHeight="1" x14ac:dyDescent="0.45">
      <c r="A4" s="54"/>
      <c r="B4" s="54"/>
      <c r="C4" s="55"/>
      <c r="D4" s="56"/>
      <c r="E4" s="56"/>
      <c r="F4" s="55"/>
      <c r="G4" s="55"/>
      <c r="H4" s="55"/>
      <c r="K4" s="56"/>
      <c r="L4" s="55"/>
      <c r="M4" s="55"/>
      <c r="N4" s="55"/>
    </row>
    <row r="5" spans="1:14" ht="21.75" customHeight="1" x14ac:dyDescent="0.45">
      <c r="A5" s="54"/>
      <c r="B5" s="54"/>
      <c r="C5" s="55"/>
      <c r="D5" s="56"/>
      <c r="E5" s="56"/>
      <c r="F5" s="61" t="s">
        <v>3</v>
      </c>
      <c r="G5" s="61"/>
      <c r="H5" s="61"/>
      <c r="I5" s="61"/>
      <c r="J5" s="61"/>
      <c r="K5" s="56"/>
      <c r="L5" s="61" t="s">
        <v>4</v>
      </c>
      <c r="M5" s="61"/>
      <c r="N5" s="61"/>
    </row>
    <row r="6" spans="1:14" ht="21.75" customHeight="1" x14ac:dyDescent="0.45">
      <c r="A6" s="54"/>
      <c r="B6" s="54"/>
      <c r="C6" s="55"/>
      <c r="D6" s="56"/>
      <c r="E6" s="56"/>
      <c r="F6" s="56"/>
      <c r="G6" s="56"/>
      <c r="H6" s="62" t="s">
        <v>5</v>
      </c>
      <c r="I6" s="56"/>
      <c r="J6" s="62" t="s">
        <v>5</v>
      </c>
      <c r="K6" s="56"/>
      <c r="L6" s="56"/>
      <c r="M6" s="56"/>
      <c r="N6" s="62"/>
    </row>
    <row r="7" spans="1:14" s="64" customFormat="1" ht="21.75" customHeight="1" x14ac:dyDescent="0.45">
      <c r="A7" s="63"/>
      <c r="B7" s="63"/>
      <c r="C7" s="62"/>
      <c r="D7" s="62"/>
      <c r="E7" s="62"/>
      <c r="F7" s="62" t="s">
        <v>6</v>
      </c>
      <c r="G7" s="62"/>
      <c r="H7" s="62" t="s">
        <v>7</v>
      </c>
      <c r="J7" s="62" t="s">
        <v>7</v>
      </c>
      <c r="K7" s="62"/>
      <c r="L7" s="62" t="s">
        <v>6</v>
      </c>
      <c r="M7" s="62"/>
      <c r="N7" s="62" t="s">
        <v>7</v>
      </c>
    </row>
    <row r="8" spans="1:14" s="69" customFormat="1" ht="21.75" customHeight="1" x14ac:dyDescent="0.45">
      <c r="A8" s="65"/>
      <c r="B8" s="65"/>
      <c r="C8" s="66"/>
      <c r="D8" s="67"/>
      <c r="E8" s="67"/>
      <c r="F8" s="68" t="s">
        <v>8</v>
      </c>
      <c r="G8" s="66"/>
      <c r="H8" s="68" t="s">
        <v>9</v>
      </c>
      <c r="J8" s="68" t="s">
        <v>10</v>
      </c>
      <c r="K8" s="67"/>
      <c r="L8" s="68" t="s">
        <v>8</v>
      </c>
      <c r="M8" s="66"/>
      <c r="N8" s="68" t="s">
        <v>9</v>
      </c>
    </row>
    <row r="9" spans="1:14" s="69" customFormat="1" ht="21.75" customHeight="1" x14ac:dyDescent="0.45">
      <c r="A9" s="65"/>
      <c r="B9" s="65"/>
      <c r="C9" s="66"/>
      <c r="D9" s="67"/>
      <c r="E9" s="67"/>
      <c r="F9" s="70" t="s">
        <v>11</v>
      </c>
      <c r="H9" s="70" t="s">
        <v>12</v>
      </c>
      <c r="J9" s="70" t="s">
        <v>12</v>
      </c>
      <c r="K9" s="67"/>
      <c r="L9" s="70" t="s">
        <v>11</v>
      </c>
      <c r="N9" s="70" t="s">
        <v>12</v>
      </c>
    </row>
    <row r="10" spans="1:14" s="69" customFormat="1" ht="21.75" customHeight="1" x14ac:dyDescent="0.45">
      <c r="A10" s="71"/>
      <c r="B10" s="71"/>
      <c r="C10" s="72"/>
      <c r="D10" s="73" t="s">
        <v>13</v>
      </c>
      <c r="E10" s="74"/>
      <c r="F10" s="75" t="s">
        <v>14</v>
      </c>
      <c r="G10" s="66"/>
      <c r="H10" s="75" t="s">
        <v>14</v>
      </c>
      <c r="J10" s="75" t="s">
        <v>14</v>
      </c>
      <c r="K10" s="74"/>
      <c r="L10" s="75" t="s">
        <v>14</v>
      </c>
      <c r="M10" s="66"/>
      <c r="N10" s="75" t="s">
        <v>14</v>
      </c>
    </row>
    <row r="11" spans="1:14" ht="8.1" customHeight="1" x14ac:dyDescent="0.45">
      <c r="A11" s="76"/>
      <c r="B11" s="76"/>
      <c r="C11" s="77"/>
      <c r="D11" s="56"/>
      <c r="E11" s="56"/>
      <c r="F11" s="78"/>
      <c r="G11" s="56"/>
      <c r="H11" s="78"/>
      <c r="K11" s="56"/>
      <c r="L11" s="78"/>
      <c r="M11" s="56"/>
      <c r="N11" s="78"/>
    </row>
    <row r="12" spans="1:14" ht="21.75" customHeight="1" x14ac:dyDescent="0.45">
      <c r="A12" s="76" t="s">
        <v>15</v>
      </c>
      <c r="B12" s="76"/>
      <c r="C12" s="79"/>
      <c r="F12" s="81"/>
      <c r="H12" s="81"/>
      <c r="L12" s="81"/>
      <c r="N12" s="81"/>
    </row>
    <row r="13" spans="1:14" ht="8.1" customHeight="1" x14ac:dyDescent="0.45">
      <c r="F13" s="81"/>
      <c r="H13" s="81"/>
      <c r="L13" s="81"/>
      <c r="N13" s="81"/>
    </row>
    <row r="14" spans="1:14" ht="21.75" customHeight="1" x14ac:dyDescent="0.45">
      <c r="A14" s="83" t="s">
        <v>16</v>
      </c>
      <c r="D14" s="80" t="s">
        <v>17</v>
      </c>
      <c r="F14" s="85">
        <v>1187824767</v>
      </c>
      <c r="H14" s="85">
        <v>1781041573</v>
      </c>
      <c r="J14" s="85">
        <v>2607629149</v>
      </c>
      <c r="L14" s="1">
        <v>130053934</v>
      </c>
      <c r="N14" s="1">
        <v>50878713</v>
      </c>
    </row>
    <row r="15" spans="1:14" ht="21.75" customHeight="1" x14ac:dyDescent="0.45">
      <c r="A15" s="83" t="s">
        <v>18</v>
      </c>
      <c r="F15" s="85">
        <v>49718541</v>
      </c>
      <c r="H15" s="85">
        <v>43895246</v>
      </c>
      <c r="J15" s="85">
        <v>44976973</v>
      </c>
      <c r="L15" s="1">
        <v>13428800</v>
      </c>
      <c r="N15" s="1">
        <v>5292230</v>
      </c>
    </row>
    <row r="16" spans="1:14" ht="21.75" customHeight="1" x14ac:dyDescent="0.45">
      <c r="A16" s="83" t="s">
        <v>19</v>
      </c>
      <c r="D16" s="80" t="s">
        <v>20</v>
      </c>
      <c r="F16" s="85">
        <v>13534770986</v>
      </c>
      <c r="H16" s="85">
        <v>12719719144</v>
      </c>
      <c r="J16" s="85">
        <v>13752843204</v>
      </c>
      <c r="L16" s="85">
        <v>0</v>
      </c>
      <c r="N16" s="85">
        <v>0</v>
      </c>
    </row>
    <row r="17" spans="1:14" ht="21.75" customHeight="1" x14ac:dyDescent="0.45">
      <c r="A17" s="83" t="s">
        <v>21</v>
      </c>
      <c r="D17" s="80" t="s">
        <v>22</v>
      </c>
      <c r="F17" s="85">
        <v>9716331</v>
      </c>
      <c r="H17" s="85">
        <v>11417098</v>
      </c>
      <c r="J17" s="85">
        <v>3934059</v>
      </c>
      <c r="L17" s="85">
        <v>60891091</v>
      </c>
      <c r="N17" s="85">
        <v>95124493</v>
      </c>
    </row>
    <row r="18" spans="1:14" ht="21.75" customHeight="1" x14ac:dyDescent="0.45">
      <c r="A18" s="83" t="s">
        <v>23</v>
      </c>
      <c r="C18" s="83"/>
      <c r="F18" s="86"/>
      <c r="J18" s="87"/>
    </row>
    <row r="19" spans="1:14" ht="21.75" customHeight="1" x14ac:dyDescent="0.45">
      <c r="B19" s="83" t="s">
        <v>24</v>
      </c>
      <c r="C19" s="83"/>
      <c r="D19" s="80" t="s">
        <v>25</v>
      </c>
      <c r="F19" s="85">
        <v>6806219450</v>
      </c>
      <c r="H19" s="85">
        <v>7769118411</v>
      </c>
      <c r="J19" s="88">
        <v>7400649560</v>
      </c>
      <c r="L19" s="85">
        <v>0</v>
      </c>
      <c r="N19" s="85">
        <v>0</v>
      </c>
    </row>
    <row r="20" spans="1:14" ht="21.75" customHeight="1" x14ac:dyDescent="0.45">
      <c r="B20" s="83" t="s">
        <v>26</v>
      </c>
      <c r="C20" s="83"/>
      <c r="D20" s="80" t="s">
        <v>27</v>
      </c>
      <c r="F20" s="85">
        <v>7993461723</v>
      </c>
      <c r="H20" s="85">
        <v>7445630017</v>
      </c>
      <c r="J20" s="53">
        <v>7641116394</v>
      </c>
      <c r="L20" s="85">
        <v>0</v>
      </c>
      <c r="N20" s="85">
        <v>0</v>
      </c>
    </row>
    <row r="21" spans="1:14" ht="21.75" customHeight="1" x14ac:dyDescent="0.45">
      <c r="B21" s="83" t="s">
        <v>28</v>
      </c>
      <c r="C21" s="83"/>
      <c r="D21" s="80" t="s">
        <v>29</v>
      </c>
      <c r="F21" s="85">
        <v>2586307923</v>
      </c>
      <c r="H21" s="85">
        <v>359985523</v>
      </c>
      <c r="J21" s="89">
        <v>319814413</v>
      </c>
      <c r="L21" s="85">
        <v>0</v>
      </c>
      <c r="N21" s="85">
        <v>0</v>
      </c>
    </row>
    <row r="22" spans="1:14" ht="21.75" customHeight="1" x14ac:dyDescent="0.45">
      <c r="B22" s="83" t="s">
        <v>30</v>
      </c>
      <c r="C22" s="83"/>
      <c r="D22" s="80" t="s">
        <v>31</v>
      </c>
      <c r="F22" s="86">
        <v>0</v>
      </c>
      <c r="H22" s="85">
        <v>0</v>
      </c>
      <c r="J22" s="85">
        <v>0</v>
      </c>
      <c r="L22" s="1">
        <v>9889387350</v>
      </c>
      <c r="N22" s="1">
        <v>9889387350</v>
      </c>
    </row>
    <row r="23" spans="1:14" ht="21.75" customHeight="1" x14ac:dyDescent="0.45">
      <c r="A23" s="90"/>
      <c r="B23" s="90" t="s">
        <v>32</v>
      </c>
      <c r="C23" s="90"/>
      <c r="D23" s="80" t="s">
        <v>33</v>
      </c>
      <c r="F23" s="1">
        <v>152106344</v>
      </c>
      <c r="H23" s="85">
        <v>149875464</v>
      </c>
      <c r="J23" s="1">
        <v>151863901</v>
      </c>
      <c r="L23" s="85">
        <v>0</v>
      </c>
      <c r="N23" s="85">
        <v>0</v>
      </c>
    </row>
    <row r="24" spans="1:14" ht="21.75" customHeight="1" x14ac:dyDescent="0.45">
      <c r="A24" s="83" t="s">
        <v>34</v>
      </c>
      <c r="C24" s="83"/>
      <c r="D24" s="80" t="s">
        <v>35</v>
      </c>
      <c r="F24" s="1">
        <v>1341844432</v>
      </c>
      <c r="H24" s="2">
        <v>1408852755</v>
      </c>
      <c r="J24" s="1">
        <v>1471649077</v>
      </c>
      <c r="L24" s="1">
        <v>17335301</v>
      </c>
      <c r="N24" s="1">
        <v>22634825</v>
      </c>
    </row>
    <row r="25" spans="1:14" ht="21.75" customHeight="1" x14ac:dyDescent="0.45">
      <c r="A25" s="83" t="s">
        <v>36</v>
      </c>
      <c r="C25" s="83"/>
      <c r="F25" s="1">
        <v>248455379</v>
      </c>
      <c r="H25" s="2">
        <v>248455379</v>
      </c>
      <c r="J25" s="1">
        <v>248455379</v>
      </c>
      <c r="L25" s="1">
        <v>0</v>
      </c>
      <c r="N25" s="1">
        <v>0</v>
      </c>
    </row>
    <row r="26" spans="1:14" ht="21.75" customHeight="1" x14ac:dyDescent="0.45">
      <c r="A26" s="83" t="s">
        <v>37</v>
      </c>
      <c r="C26" s="83"/>
      <c r="D26" s="91" t="s">
        <v>38</v>
      </c>
      <c r="F26" s="1">
        <v>115633447</v>
      </c>
      <c r="H26" s="2">
        <v>96917767</v>
      </c>
      <c r="J26" s="1">
        <v>79580765</v>
      </c>
      <c r="L26" s="1">
        <v>546869</v>
      </c>
      <c r="N26" s="1">
        <v>672644</v>
      </c>
    </row>
    <row r="27" spans="1:14" ht="21.75" customHeight="1" x14ac:dyDescent="0.45">
      <c r="A27" s="90" t="s">
        <v>39</v>
      </c>
      <c r="B27" s="90"/>
      <c r="C27" s="90"/>
      <c r="F27" s="3">
        <v>130211207</v>
      </c>
      <c r="H27" s="2">
        <v>181826142</v>
      </c>
      <c r="J27" s="1">
        <v>49335645</v>
      </c>
      <c r="L27" s="1">
        <v>6149306</v>
      </c>
      <c r="N27" s="1">
        <v>447147</v>
      </c>
    </row>
    <row r="28" spans="1:14" ht="21.75" customHeight="1" x14ac:dyDescent="0.45">
      <c r="A28" s="90" t="s">
        <v>40</v>
      </c>
      <c r="B28" s="90"/>
      <c r="C28" s="90"/>
      <c r="D28" s="91" t="s">
        <v>41</v>
      </c>
      <c r="F28" s="1">
        <v>1301183752</v>
      </c>
      <c r="H28" s="2">
        <v>1687370032</v>
      </c>
      <c r="J28" s="1">
        <v>1735156832</v>
      </c>
      <c r="K28" s="91"/>
      <c r="L28" s="85">
        <v>0</v>
      </c>
      <c r="N28" s="85">
        <v>0</v>
      </c>
    </row>
    <row r="29" spans="1:14" ht="21.75" customHeight="1" x14ac:dyDescent="0.45">
      <c r="A29" s="90" t="s">
        <v>42</v>
      </c>
      <c r="B29" s="90"/>
      <c r="C29" s="90"/>
      <c r="D29" s="91" t="s">
        <v>43</v>
      </c>
      <c r="F29" s="85">
        <v>0</v>
      </c>
      <c r="H29" s="85">
        <v>0</v>
      </c>
      <c r="J29" s="85">
        <v>0</v>
      </c>
      <c r="K29" s="91"/>
      <c r="L29" s="1">
        <v>505470000</v>
      </c>
      <c r="N29" s="1">
        <v>213500000</v>
      </c>
    </row>
    <row r="30" spans="1:14" ht="21.75" customHeight="1" x14ac:dyDescent="0.45">
      <c r="A30" s="90" t="s">
        <v>44</v>
      </c>
      <c r="B30" s="90"/>
      <c r="C30" s="90"/>
      <c r="D30" s="80" t="s">
        <v>45</v>
      </c>
      <c r="F30" s="92">
        <v>1444865351</v>
      </c>
      <c r="H30" s="92">
        <v>1279485684</v>
      </c>
      <c r="J30" s="4">
        <v>1076889368</v>
      </c>
      <c r="L30" s="4">
        <v>50601714</v>
      </c>
      <c r="N30" s="4">
        <v>29052187</v>
      </c>
    </row>
    <row r="31" spans="1:14" ht="8.1" customHeight="1" x14ac:dyDescent="0.45">
      <c r="F31" s="81"/>
      <c r="H31" s="81"/>
      <c r="J31" s="81"/>
      <c r="L31" s="81"/>
      <c r="N31" s="81"/>
    </row>
    <row r="32" spans="1:14" ht="21.75" customHeight="1" thickBot="1" x14ac:dyDescent="0.5">
      <c r="A32" s="54" t="s">
        <v>46</v>
      </c>
      <c r="B32" s="54"/>
      <c r="C32" s="93"/>
      <c r="D32" s="94"/>
      <c r="E32" s="94"/>
      <c r="F32" s="5">
        <f>SUM(F14:F30)</f>
        <v>36902319633</v>
      </c>
      <c r="H32" s="5">
        <f>SUM(H14:H30)</f>
        <v>35183590235</v>
      </c>
      <c r="J32" s="5">
        <f>SUM(J14:J30)</f>
        <v>36583894719</v>
      </c>
      <c r="K32" s="94"/>
      <c r="L32" s="5">
        <f>SUM(L14:L30)</f>
        <v>10673864365</v>
      </c>
      <c r="N32" s="5">
        <f>SUM(N14:N30)</f>
        <v>10306989589</v>
      </c>
    </row>
    <row r="33" spans="1:14" ht="21.75" customHeight="1" thickTop="1" x14ac:dyDescent="0.45"/>
    <row r="34" spans="1:14" ht="21.75" customHeight="1" x14ac:dyDescent="0.45"/>
    <row r="35" spans="1:14" ht="22.5" customHeight="1" x14ac:dyDescent="0.45"/>
    <row r="36" spans="1:14" ht="21.75" customHeight="1" x14ac:dyDescent="0.45"/>
    <row r="37" spans="1:14" ht="21.75" customHeight="1" x14ac:dyDescent="0.45"/>
    <row r="38" spans="1:14" ht="21.75" customHeight="1" x14ac:dyDescent="0.45"/>
    <row r="39" spans="1:14" ht="21.75" customHeight="1" x14ac:dyDescent="0.45"/>
    <row r="40" spans="1:14" ht="21.75" customHeight="1" x14ac:dyDescent="0.45"/>
    <row r="41" spans="1:14" ht="21.75" customHeight="1" x14ac:dyDescent="0.45"/>
    <row r="42" spans="1:14" ht="21.75" customHeight="1" x14ac:dyDescent="0.45"/>
    <row r="43" spans="1:14" ht="21.75" customHeight="1" x14ac:dyDescent="0.45"/>
    <row r="44" spans="1:14" ht="21.75" customHeight="1" x14ac:dyDescent="0.45"/>
    <row r="45" spans="1:14" ht="21.75" customHeight="1" x14ac:dyDescent="0.45"/>
    <row r="46" spans="1:14" ht="14.25" customHeight="1" x14ac:dyDescent="0.45"/>
    <row r="47" spans="1:14" ht="21.75" customHeight="1" x14ac:dyDescent="0.45">
      <c r="A47" s="95" t="s">
        <v>47</v>
      </c>
      <c r="B47" s="96"/>
      <c r="C47" s="97"/>
      <c r="D47" s="98"/>
      <c r="E47" s="98"/>
      <c r="F47" s="92"/>
      <c r="G47" s="99"/>
      <c r="H47" s="92"/>
      <c r="I47" s="60"/>
      <c r="J47" s="60"/>
      <c r="K47" s="98"/>
      <c r="L47" s="92"/>
      <c r="M47" s="99"/>
      <c r="N47" s="92"/>
    </row>
    <row r="48" spans="1:14" ht="21.75" customHeight="1" x14ac:dyDescent="0.45">
      <c r="A48" s="52" t="str">
        <f>A1</f>
        <v>บริษัท ทิพย กรุ๊ป โฮลดิ้งส์ จำกัด (มหาชน)</v>
      </c>
      <c r="B48" s="52"/>
      <c r="C48" s="52"/>
      <c r="D48" s="52"/>
      <c r="E48" s="52"/>
      <c r="F48" s="52"/>
      <c r="G48" s="52"/>
      <c r="H48" s="52"/>
      <c r="K48" s="53"/>
      <c r="L48" s="53"/>
      <c r="M48" s="53"/>
      <c r="N48" s="53"/>
    </row>
    <row r="49" spans="1:14" ht="21.75" customHeight="1" x14ac:dyDescent="0.45">
      <c r="A49" s="54" t="s">
        <v>48</v>
      </c>
      <c r="B49" s="54"/>
      <c r="C49" s="55"/>
      <c r="D49" s="56"/>
      <c r="E49" s="56"/>
      <c r="F49" s="55"/>
      <c r="G49" s="55"/>
      <c r="H49" s="55"/>
      <c r="K49" s="56"/>
      <c r="L49" s="55"/>
      <c r="M49" s="55"/>
      <c r="N49" s="55"/>
    </row>
    <row r="50" spans="1:14" ht="21.75" customHeight="1" x14ac:dyDescent="0.45">
      <c r="A50" s="57" t="str">
        <f>+A3</f>
        <v>ณ วันที่ 30 กันยายน พ.ศ. 2568</v>
      </c>
      <c r="B50" s="57"/>
      <c r="C50" s="58"/>
      <c r="D50" s="59"/>
      <c r="E50" s="59"/>
      <c r="F50" s="58"/>
      <c r="G50" s="58"/>
      <c r="H50" s="58"/>
      <c r="I50" s="60"/>
      <c r="J50" s="60"/>
      <c r="K50" s="59"/>
      <c r="L50" s="58"/>
      <c r="M50" s="58"/>
      <c r="N50" s="58"/>
    </row>
    <row r="51" spans="1:14" ht="21.75" customHeight="1" x14ac:dyDescent="0.45">
      <c r="A51" s="54"/>
      <c r="B51" s="54"/>
      <c r="C51" s="55"/>
      <c r="D51" s="56"/>
      <c r="E51" s="56"/>
      <c r="F51" s="55"/>
      <c r="G51" s="55"/>
      <c r="H51" s="55"/>
      <c r="K51" s="56"/>
      <c r="L51" s="55"/>
      <c r="M51" s="55"/>
      <c r="N51" s="55"/>
    </row>
    <row r="52" spans="1:14" ht="21.75" customHeight="1" x14ac:dyDescent="0.45">
      <c r="A52" s="54"/>
      <c r="B52" s="54"/>
      <c r="C52" s="55"/>
      <c r="D52" s="56"/>
      <c r="E52" s="56"/>
      <c r="F52" s="61" t="s">
        <v>3</v>
      </c>
      <c r="G52" s="61"/>
      <c r="H52" s="61"/>
      <c r="I52" s="61"/>
      <c r="J52" s="61"/>
      <c r="K52" s="56"/>
      <c r="L52" s="61" t="s">
        <v>4</v>
      </c>
      <c r="M52" s="61"/>
      <c r="N52" s="61"/>
    </row>
    <row r="53" spans="1:14" ht="21.75" customHeight="1" x14ac:dyDescent="0.45">
      <c r="A53" s="54"/>
      <c r="B53" s="54"/>
      <c r="C53" s="55"/>
      <c r="D53" s="56"/>
      <c r="E53" s="56"/>
      <c r="F53" s="56"/>
      <c r="G53" s="56"/>
      <c r="H53" s="62" t="s">
        <v>5</v>
      </c>
      <c r="I53" s="56"/>
      <c r="J53" s="62" t="s">
        <v>5</v>
      </c>
      <c r="K53" s="56"/>
      <c r="L53" s="56"/>
      <c r="M53" s="56"/>
      <c r="N53" s="62" t="s">
        <v>5</v>
      </c>
    </row>
    <row r="54" spans="1:14" s="64" customFormat="1" ht="21.75" customHeight="1" x14ac:dyDescent="0.45">
      <c r="A54" s="63"/>
      <c r="B54" s="63"/>
      <c r="C54" s="62"/>
      <c r="D54" s="62"/>
      <c r="E54" s="62"/>
      <c r="F54" s="62" t="s">
        <v>6</v>
      </c>
      <c r="G54" s="62"/>
      <c r="H54" s="62" t="s">
        <v>7</v>
      </c>
      <c r="J54" s="62" t="s">
        <v>7</v>
      </c>
      <c r="K54" s="62"/>
      <c r="L54" s="62" t="s">
        <v>6</v>
      </c>
      <c r="M54" s="62"/>
      <c r="N54" s="62" t="s">
        <v>7</v>
      </c>
    </row>
    <row r="55" spans="1:14" s="69" customFormat="1" ht="21.75" customHeight="1" x14ac:dyDescent="0.45">
      <c r="A55" s="65"/>
      <c r="B55" s="65"/>
      <c r="C55" s="66"/>
      <c r="D55" s="67"/>
      <c r="E55" s="67"/>
      <c r="F55" s="68" t="s">
        <v>8</v>
      </c>
      <c r="G55" s="66"/>
      <c r="H55" s="68" t="s">
        <v>9</v>
      </c>
      <c r="J55" s="68" t="s">
        <v>10</v>
      </c>
      <c r="K55" s="67"/>
      <c r="L55" s="68" t="s">
        <v>8</v>
      </c>
      <c r="M55" s="66"/>
      <c r="N55" s="68" t="s">
        <v>9</v>
      </c>
    </row>
    <row r="56" spans="1:14" s="69" customFormat="1" ht="21.75" customHeight="1" x14ac:dyDescent="0.45">
      <c r="A56" s="65"/>
      <c r="B56" s="65"/>
      <c r="C56" s="66"/>
      <c r="D56" s="67"/>
      <c r="E56" s="67"/>
      <c r="F56" s="70" t="s">
        <v>11</v>
      </c>
      <c r="H56" s="70" t="s">
        <v>12</v>
      </c>
      <c r="J56" s="70" t="s">
        <v>12</v>
      </c>
      <c r="K56" s="67"/>
      <c r="L56" s="70" t="s">
        <v>11</v>
      </c>
      <c r="N56" s="70" t="s">
        <v>12</v>
      </c>
    </row>
    <row r="57" spans="1:14" s="69" customFormat="1" ht="21.75" customHeight="1" x14ac:dyDescent="0.45">
      <c r="A57" s="71"/>
      <c r="B57" s="71"/>
      <c r="C57" s="72"/>
      <c r="D57" s="73" t="s">
        <v>13</v>
      </c>
      <c r="E57" s="74"/>
      <c r="F57" s="75" t="s">
        <v>14</v>
      </c>
      <c r="G57" s="66"/>
      <c r="H57" s="75" t="s">
        <v>14</v>
      </c>
      <c r="J57" s="75" t="s">
        <v>14</v>
      </c>
      <c r="K57" s="74"/>
      <c r="L57" s="75" t="s">
        <v>14</v>
      </c>
      <c r="M57" s="66"/>
      <c r="N57" s="75" t="s">
        <v>14</v>
      </c>
    </row>
    <row r="58" spans="1:14" ht="8.1" customHeight="1" x14ac:dyDescent="0.45">
      <c r="A58" s="76"/>
      <c r="B58" s="76"/>
      <c r="C58" s="77"/>
      <c r="D58" s="56"/>
      <c r="E58" s="56"/>
      <c r="F58" s="78"/>
      <c r="G58" s="56"/>
      <c r="H58" s="78"/>
      <c r="K58" s="56"/>
      <c r="L58" s="78"/>
      <c r="M58" s="56"/>
      <c r="N58" s="78"/>
    </row>
    <row r="59" spans="1:14" ht="21.75" customHeight="1" x14ac:dyDescent="0.45">
      <c r="A59" s="76" t="s">
        <v>49</v>
      </c>
      <c r="B59" s="76"/>
      <c r="C59" s="77"/>
    </row>
    <row r="60" spans="1:14" ht="8.1" customHeight="1" x14ac:dyDescent="0.45">
      <c r="A60" s="100"/>
      <c r="B60" s="100"/>
      <c r="C60" s="101"/>
      <c r="F60" s="78"/>
      <c r="H60" s="78"/>
      <c r="L60" s="78"/>
      <c r="N60" s="78"/>
    </row>
    <row r="61" spans="1:14" ht="21.75" customHeight="1" x14ac:dyDescent="0.45">
      <c r="A61" s="76" t="s">
        <v>50</v>
      </c>
      <c r="B61" s="76"/>
      <c r="C61" s="77"/>
    </row>
    <row r="62" spans="1:14" ht="8.1" customHeight="1" x14ac:dyDescent="0.45">
      <c r="A62" s="100"/>
      <c r="B62" s="100"/>
      <c r="C62" s="102"/>
    </row>
    <row r="63" spans="1:14" ht="21.75" customHeight="1" x14ac:dyDescent="0.45">
      <c r="A63" s="100" t="s">
        <v>51</v>
      </c>
      <c r="B63" s="100"/>
      <c r="C63" s="102"/>
      <c r="D63" s="80" t="s">
        <v>52</v>
      </c>
      <c r="F63" s="1">
        <v>24314365163</v>
      </c>
      <c r="H63" s="2">
        <v>23930442292</v>
      </c>
      <c r="J63" s="1">
        <v>25797368040</v>
      </c>
      <c r="L63" s="1" t="s">
        <v>53</v>
      </c>
      <c r="N63" s="1" t="s">
        <v>53</v>
      </c>
    </row>
    <row r="64" spans="1:14" ht="21.75" customHeight="1" x14ac:dyDescent="0.45">
      <c r="A64" s="100" t="s">
        <v>54</v>
      </c>
      <c r="B64" s="100"/>
      <c r="C64" s="102"/>
      <c r="D64" s="80" t="s">
        <v>20</v>
      </c>
      <c r="F64" s="1">
        <v>8191037</v>
      </c>
      <c r="H64" s="2">
        <v>2295</v>
      </c>
      <c r="J64" s="1">
        <v>4079100</v>
      </c>
      <c r="L64" s="1" t="s">
        <v>53</v>
      </c>
      <c r="N64" s="1" t="s">
        <v>53</v>
      </c>
    </row>
    <row r="65" spans="1:14" ht="21.75" customHeight="1" x14ac:dyDescent="0.45">
      <c r="A65" s="100" t="s">
        <v>55</v>
      </c>
      <c r="B65" s="100"/>
      <c r="C65" s="102"/>
      <c r="D65" s="103">
        <v>19</v>
      </c>
      <c r="F65" s="1">
        <v>999381261</v>
      </c>
      <c r="H65" s="1">
        <v>998868199</v>
      </c>
      <c r="J65" s="1">
        <v>998201165</v>
      </c>
      <c r="L65" s="1">
        <v>999381261</v>
      </c>
      <c r="N65" s="1">
        <v>998868199</v>
      </c>
    </row>
    <row r="66" spans="1:14" ht="21.75" customHeight="1" x14ac:dyDescent="0.45">
      <c r="A66" s="83" t="s">
        <v>56</v>
      </c>
      <c r="C66" s="53"/>
      <c r="D66" s="80" t="s">
        <v>43</v>
      </c>
      <c r="F66" s="2">
        <v>291970000</v>
      </c>
      <c r="H66" s="2">
        <v>0</v>
      </c>
      <c r="J66" s="1">
        <v>0</v>
      </c>
      <c r="L66" s="2">
        <v>291970000</v>
      </c>
      <c r="N66" s="2">
        <v>0</v>
      </c>
    </row>
    <row r="67" spans="1:14" ht="21.75" customHeight="1" x14ac:dyDescent="0.45">
      <c r="A67" s="83" t="s">
        <v>57</v>
      </c>
      <c r="C67" s="53"/>
      <c r="F67" s="2">
        <v>508856688</v>
      </c>
      <c r="H67" s="2">
        <v>469193826</v>
      </c>
      <c r="J67" s="1">
        <v>502571272</v>
      </c>
      <c r="L67" s="2">
        <v>28192147</v>
      </c>
      <c r="N67" s="2">
        <v>25082948</v>
      </c>
    </row>
    <row r="68" spans="1:14" ht="21.75" customHeight="1" x14ac:dyDescent="0.45">
      <c r="A68" s="83" t="s">
        <v>58</v>
      </c>
      <c r="C68" s="53"/>
      <c r="D68" s="80" t="s">
        <v>59</v>
      </c>
      <c r="F68" s="4">
        <v>1520682489</v>
      </c>
      <c r="H68" s="4">
        <v>1559519417</v>
      </c>
      <c r="J68" s="4">
        <v>1472571870</v>
      </c>
      <c r="L68" s="4">
        <v>121203797</v>
      </c>
      <c r="N68" s="4">
        <v>74803588</v>
      </c>
    </row>
    <row r="69" spans="1:14" ht="8.1" customHeight="1" x14ac:dyDescent="0.45">
      <c r="A69" s="100"/>
      <c r="B69" s="100"/>
      <c r="C69" s="102"/>
      <c r="J69" s="85"/>
    </row>
    <row r="70" spans="1:14" ht="21.75" customHeight="1" x14ac:dyDescent="0.45">
      <c r="A70" s="76" t="s">
        <v>60</v>
      </c>
      <c r="B70" s="76"/>
      <c r="C70" s="77"/>
      <c r="D70" s="94"/>
      <c r="E70" s="94"/>
      <c r="F70" s="4">
        <f>SUM(F63:F68)</f>
        <v>27643446638</v>
      </c>
      <c r="H70" s="4">
        <f>SUM(H63:H68)</f>
        <v>26958026029</v>
      </c>
      <c r="J70" s="4">
        <f>SUM(J63:J68)</f>
        <v>28774791447</v>
      </c>
      <c r="K70" s="94"/>
      <c r="L70" s="4">
        <f>SUM(L63:L68)</f>
        <v>1440747205</v>
      </c>
      <c r="N70" s="4">
        <f>SUM(N63:N68)</f>
        <v>1098754735</v>
      </c>
    </row>
    <row r="71" spans="1:14" ht="21.75" customHeight="1" x14ac:dyDescent="0.45">
      <c r="A71" s="100"/>
      <c r="B71" s="100"/>
      <c r="C71" s="102"/>
    </row>
    <row r="72" spans="1:14" ht="21.75" customHeight="1" x14ac:dyDescent="0.45">
      <c r="A72" s="100"/>
      <c r="B72" s="100"/>
      <c r="C72" s="102"/>
    </row>
    <row r="73" spans="1:14" ht="21.75" customHeight="1" x14ac:dyDescent="0.45">
      <c r="A73" s="100"/>
      <c r="B73" s="85"/>
      <c r="C73" s="82"/>
      <c r="F73" s="6"/>
    </row>
    <row r="74" spans="1:14" ht="21.75" customHeight="1" x14ac:dyDescent="0.45">
      <c r="A74" s="100"/>
      <c r="B74" s="100"/>
      <c r="C74" s="102"/>
    </row>
    <row r="75" spans="1:14" ht="21.75" customHeight="1" x14ac:dyDescent="0.45">
      <c r="A75" s="100"/>
      <c r="B75" s="100"/>
      <c r="C75" s="102"/>
    </row>
    <row r="76" spans="1:14" ht="21.75" customHeight="1" x14ac:dyDescent="0.45">
      <c r="A76" s="100"/>
      <c r="B76" s="100"/>
      <c r="C76" s="102"/>
    </row>
    <row r="77" spans="1:14" ht="21.75" customHeight="1" x14ac:dyDescent="0.45">
      <c r="A77" s="100"/>
      <c r="B77" s="100"/>
      <c r="C77" s="102"/>
    </row>
    <row r="78" spans="1:14" ht="21.75" customHeight="1" x14ac:dyDescent="0.45">
      <c r="A78" s="100"/>
      <c r="B78" s="100"/>
      <c r="C78" s="102"/>
    </row>
    <row r="79" spans="1:14" ht="21.75" customHeight="1" x14ac:dyDescent="0.45">
      <c r="A79" s="100"/>
      <c r="B79" s="100"/>
      <c r="C79" s="102"/>
    </row>
    <row r="80" spans="1:14" ht="21.75" customHeight="1" x14ac:dyDescent="0.45">
      <c r="A80" s="100"/>
      <c r="B80" s="100"/>
      <c r="C80" s="102"/>
    </row>
    <row r="81" spans="1:14" ht="21.75" customHeight="1" x14ac:dyDescent="0.45">
      <c r="A81" s="100"/>
      <c r="B81" s="100"/>
      <c r="C81" s="102"/>
    </row>
    <row r="82" spans="1:14" ht="21.75" customHeight="1" x14ac:dyDescent="0.45">
      <c r="A82" s="100"/>
      <c r="B82" s="100"/>
      <c r="C82" s="102"/>
    </row>
    <row r="83" spans="1:14" ht="21.75" customHeight="1" x14ac:dyDescent="0.45">
      <c r="A83" s="100"/>
      <c r="B83" s="100"/>
      <c r="C83" s="102"/>
    </row>
    <row r="84" spans="1:14" ht="21.75" customHeight="1" x14ac:dyDescent="0.45">
      <c r="A84" s="100"/>
      <c r="B84" s="100"/>
      <c r="C84" s="102"/>
    </row>
    <row r="85" spans="1:14" ht="21.75" customHeight="1" x14ac:dyDescent="0.45">
      <c r="A85" s="100"/>
      <c r="B85" s="100"/>
      <c r="C85" s="102"/>
    </row>
    <row r="86" spans="1:14" ht="21.75" customHeight="1" x14ac:dyDescent="0.45">
      <c r="A86" s="100"/>
      <c r="B86" s="100"/>
      <c r="C86" s="102"/>
    </row>
    <row r="87" spans="1:14" ht="21.75" customHeight="1" x14ac:dyDescent="0.45">
      <c r="A87" s="100"/>
      <c r="B87" s="100"/>
      <c r="C87" s="102"/>
    </row>
    <row r="88" spans="1:14" ht="21.75" customHeight="1" x14ac:dyDescent="0.45">
      <c r="A88" s="100"/>
      <c r="B88" s="100"/>
      <c r="C88" s="102"/>
    </row>
    <row r="89" spans="1:14" ht="21.75" customHeight="1" x14ac:dyDescent="0.45">
      <c r="A89" s="100"/>
      <c r="B89" s="100"/>
      <c r="C89" s="102"/>
    </row>
    <row r="90" spans="1:14" ht="21.75" customHeight="1" x14ac:dyDescent="0.45">
      <c r="A90" s="100"/>
      <c r="B90" s="100"/>
      <c r="C90" s="102"/>
    </row>
    <row r="91" spans="1:14" ht="21.75" customHeight="1" x14ac:dyDescent="0.45">
      <c r="A91" s="100"/>
      <c r="B91" s="100"/>
      <c r="C91" s="102"/>
    </row>
    <row r="92" spans="1:14" ht="21.75" customHeight="1" x14ac:dyDescent="0.45">
      <c r="A92" s="100"/>
      <c r="B92" s="100"/>
      <c r="C92" s="102"/>
    </row>
    <row r="93" spans="1:14" ht="21.75" customHeight="1" x14ac:dyDescent="0.45">
      <c r="A93" s="100"/>
      <c r="B93" s="100"/>
      <c r="C93" s="102"/>
    </row>
    <row r="94" spans="1:14" ht="6.75" customHeight="1" x14ac:dyDescent="0.45">
      <c r="A94" s="100"/>
      <c r="B94" s="100"/>
      <c r="C94" s="102"/>
    </row>
    <row r="95" spans="1:14" ht="22.35" customHeight="1" x14ac:dyDescent="0.45">
      <c r="A95" s="104" t="str">
        <f>+A47</f>
        <v>หมายเหตุประกอบข้อมูลทางการเงินเป็นส่วนหนึ่งของข้อมูลทางการเงินระหว่างกาลนี้</v>
      </c>
      <c r="B95" s="105"/>
      <c r="C95" s="104"/>
      <c r="D95" s="98"/>
      <c r="E95" s="98"/>
      <c r="F95" s="92"/>
      <c r="G95" s="99"/>
      <c r="H95" s="92"/>
      <c r="I95" s="60"/>
      <c r="J95" s="60"/>
      <c r="K95" s="98"/>
      <c r="L95" s="92"/>
      <c r="M95" s="99"/>
      <c r="N95" s="92"/>
    </row>
    <row r="96" spans="1:14" ht="21.75" customHeight="1" x14ac:dyDescent="0.45">
      <c r="A96" s="52" t="str">
        <f>A48</f>
        <v>บริษัท ทิพย กรุ๊ป โฮลดิ้งส์ จำกัด (มหาชน)</v>
      </c>
      <c r="B96" s="52"/>
      <c r="C96" s="52"/>
      <c r="D96" s="52"/>
      <c r="E96" s="52"/>
      <c r="F96" s="52"/>
      <c r="G96" s="52"/>
      <c r="H96" s="52"/>
      <c r="K96" s="53"/>
      <c r="L96" s="53"/>
      <c r="M96" s="53"/>
      <c r="N96" s="53"/>
    </row>
    <row r="97" spans="1:14" ht="21.75" customHeight="1" x14ac:dyDescent="0.45">
      <c r="A97" s="54" t="s">
        <v>48</v>
      </c>
      <c r="B97" s="54"/>
      <c r="C97" s="55"/>
      <c r="D97" s="56"/>
      <c r="E97" s="56"/>
      <c r="F97" s="55"/>
      <c r="G97" s="55"/>
      <c r="H97" s="55"/>
      <c r="K97" s="56"/>
      <c r="L97" s="55"/>
      <c r="M97" s="55"/>
      <c r="N97" s="55"/>
    </row>
    <row r="98" spans="1:14" ht="21.75" customHeight="1" x14ac:dyDescent="0.45">
      <c r="A98" s="57" t="str">
        <f>+A3</f>
        <v>ณ วันที่ 30 กันยายน พ.ศ. 2568</v>
      </c>
      <c r="B98" s="57"/>
      <c r="C98" s="58"/>
      <c r="D98" s="59"/>
      <c r="E98" s="59"/>
      <c r="F98" s="58"/>
      <c r="G98" s="58"/>
      <c r="H98" s="58"/>
      <c r="I98" s="60"/>
      <c r="J98" s="60"/>
      <c r="K98" s="59"/>
      <c r="L98" s="58"/>
      <c r="M98" s="58"/>
      <c r="N98" s="58"/>
    </row>
    <row r="99" spans="1:14" ht="21.75" customHeight="1" x14ac:dyDescent="0.45">
      <c r="A99" s="54"/>
      <c r="B99" s="54"/>
      <c r="C99" s="55"/>
      <c r="D99" s="56"/>
      <c r="E99" s="56"/>
      <c r="F99" s="55"/>
      <c r="G99" s="55"/>
      <c r="H99" s="55"/>
      <c r="K99" s="56"/>
      <c r="L99" s="55"/>
      <c r="M99" s="55"/>
      <c r="N99" s="55"/>
    </row>
    <row r="100" spans="1:14" ht="21.75" customHeight="1" x14ac:dyDescent="0.45">
      <c r="A100" s="54"/>
      <c r="B100" s="54"/>
      <c r="C100" s="55"/>
      <c r="D100" s="56"/>
      <c r="E100" s="56"/>
      <c r="F100" s="61" t="s">
        <v>3</v>
      </c>
      <c r="G100" s="61"/>
      <c r="H100" s="61"/>
      <c r="I100" s="61"/>
      <c r="J100" s="61"/>
      <c r="K100" s="56"/>
      <c r="L100" s="61" t="s">
        <v>4</v>
      </c>
      <c r="M100" s="61"/>
      <c r="N100" s="61"/>
    </row>
    <row r="101" spans="1:14" ht="21.75" customHeight="1" x14ac:dyDescent="0.45">
      <c r="A101" s="54"/>
      <c r="B101" s="54"/>
      <c r="C101" s="55"/>
      <c r="D101" s="56"/>
      <c r="E101" s="56"/>
      <c r="F101" s="56"/>
      <c r="G101" s="56"/>
      <c r="H101" s="62" t="s">
        <v>5</v>
      </c>
      <c r="I101" s="56"/>
      <c r="J101" s="62" t="s">
        <v>5</v>
      </c>
      <c r="K101" s="56"/>
      <c r="L101" s="56"/>
      <c r="M101" s="56"/>
      <c r="N101" s="62" t="s">
        <v>5</v>
      </c>
    </row>
    <row r="102" spans="1:14" s="64" customFormat="1" ht="21.75" customHeight="1" x14ac:dyDescent="0.45">
      <c r="A102" s="63"/>
      <c r="B102" s="63"/>
      <c r="C102" s="62"/>
      <c r="D102" s="62"/>
      <c r="E102" s="62"/>
      <c r="F102" s="62" t="s">
        <v>6</v>
      </c>
      <c r="G102" s="62"/>
      <c r="H102" s="62" t="s">
        <v>7</v>
      </c>
      <c r="J102" s="62" t="s">
        <v>7</v>
      </c>
      <c r="K102" s="62"/>
      <c r="L102" s="62" t="s">
        <v>6</v>
      </c>
      <c r="M102" s="62"/>
      <c r="N102" s="62" t="s">
        <v>7</v>
      </c>
    </row>
    <row r="103" spans="1:14" s="69" customFormat="1" ht="21.75" customHeight="1" x14ac:dyDescent="0.45">
      <c r="A103" s="65"/>
      <c r="B103" s="65"/>
      <c r="C103" s="66"/>
      <c r="D103" s="67"/>
      <c r="E103" s="67"/>
      <c r="F103" s="68" t="s">
        <v>8</v>
      </c>
      <c r="G103" s="66"/>
      <c r="H103" s="68" t="s">
        <v>9</v>
      </c>
      <c r="J103" s="68" t="s">
        <v>10</v>
      </c>
      <c r="K103" s="67"/>
      <c r="L103" s="68" t="s">
        <v>8</v>
      </c>
      <c r="M103" s="66"/>
      <c r="N103" s="68" t="s">
        <v>9</v>
      </c>
    </row>
    <row r="104" spans="1:14" s="69" customFormat="1" ht="21.75" customHeight="1" x14ac:dyDescent="0.45">
      <c r="A104" s="65"/>
      <c r="B104" s="65"/>
      <c r="C104" s="66"/>
      <c r="D104" s="67"/>
      <c r="E104" s="67"/>
      <c r="F104" s="70" t="s">
        <v>11</v>
      </c>
      <c r="H104" s="70" t="s">
        <v>12</v>
      </c>
      <c r="J104" s="70" t="s">
        <v>12</v>
      </c>
      <c r="K104" s="67"/>
      <c r="L104" s="70" t="s">
        <v>11</v>
      </c>
      <c r="N104" s="70" t="s">
        <v>12</v>
      </c>
    </row>
    <row r="105" spans="1:14" s="69" customFormat="1" ht="21.75" customHeight="1" x14ac:dyDescent="0.45">
      <c r="A105" s="71"/>
      <c r="B105" s="71"/>
      <c r="C105" s="72"/>
      <c r="D105" s="73" t="s">
        <v>13</v>
      </c>
      <c r="E105" s="74"/>
      <c r="F105" s="75" t="s">
        <v>14</v>
      </c>
      <c r="G105" s="66"/>
      <c r="H105" s="75" t="s">
        <v>14</v>
      </c>
      <c r="J105" s="75" t="s">
        <v>14</v>
      </c>
      <c r="K105" s="74"/>
      <c r="L105" s="75" t="s">
        <v>14</v>
      </c>
      <c r="M105" s="66"/>
      <c r="N105" s="75" t="s">
        <v>14</v>
      </c>
    </row>
    <row r="106" spans="1:14" ht="8.1" customHeight="1" x14ac:dyDescent="0.45">
      <c r="A106" s="100"/>
      <c r="B106" s="100"/>
      <c r="C106" s="101"/>
      <c r="F106" s="7"/>
      <c r="H106" s="7"/>
      <c r="L106" s="7"/>
      <c r="N106" s="7"/>
    </row>
    <row r="107" spans="1:14" ht="21.75" customHeight="1" x14ac:dyDescent="0.45">
      <c r="A107" s="76" t="s">
        <v>61</v>
      </c>
      <c r="B107" s="100"/>
      <c r="C107" s="102"/>
    </row>
    <row r="108" spans="1:14" ht="8.1" customHeight="1" x14ac:dyDescent="0.45">
      <c r="A108" s="100"/>
      <c r="B108" s="100"/>
      <c r="C108" s="102"/>
      <c r="F108" s="7"/>
      <c r="H108" s="7"/>
      <c r="L108" s="7"/>
      <c r="N108" s="7"/>
    </row>
    <row r="109" spans="1:14" ht="21.75" customHeight="1" x14ac:dyDescent="0.45">
      <c r="A109" s="90" t="s">
        <v>62</v>
      </c>
      <c r="B109" s="90"/>
      <c r="C109" s="90"/>
      <c r="F109" s="106"/>
      <c r="H109" s="106"/>
      <c r="L109" s="106"/>
      <c r="N109" s="106"/>
    </row>
    <row r="110" spans="1:14" ht="21.75" customHeight="1" x14ac:dyDescent="0.45">
      <c r="A110" s="90"/>
      <c r="B110" s="90" t="s">
        <v>63</v>
      </c>
      <c r="C110" s="90"/>
      <c r="F110" s="106"/>
      <c r="H110" s="106"/>
      <c r="L110" s="106"/>
      <c r="N110" s="106"/>
    </row>
    <row r="111" spans="1:14" ht="21.75" customHeight="1" x14ac:dyDescent="0.45">
      <c r="A111" s="90"/>
      <c r="B111" s="90"/>
      <c r="C111" s="90" t="s">
        <v>64</v>
      </c>
      <c r="F111" s="106"/>
      <c r="H111" s="106"/>
      <c r="L111" s="106"/>
      <c r="N111" s="106"/>
    </row>
    <row r="112" spans="1:14" ht="21.75" customHeight="1" thickBot="1" x14ac:dyDescent="0.5">
      <c r="A112" s="90"/>
      <c r="B112" s="90"/>
      <c r="C112" s="90" t="s">
        <v>65</v>
      </c>
      <c r="F112" s="8">
        <v>600010000</v>
      </c>
      <c r="H112" s="8">
        <v>600010000</v>
      </c>
      <c r="J112" s="8">
        <v>600010000</v>
      </c>
      <c r="L112" s="8">
        <v>600010000</v>
      </c>
      <c r="N112" s="8">
        <v>600010000</v>
      </c>
    </row>
    <row r="113" spans="1:14" ht="8.1" customHeight="1" thickTop="1" x14ac:dyDescent="0.45">
      <c r="A113" s="90"/>
      <c r="B113" s="90"/>
      <c r="C113" s="90"/>
      <c r="F113" s="7"/>
      <c r="H113" s="7"/>
      <c r="J113" s="7"/>
      <c r="L113" s="7"/>
    </row>
    <row r="114" spans="1:14" ht="21.75" customHeight="1" x14ac:dyDescent="0.45">
      <c r="A114" s="90"/>
      <c r="B114" s="90" t="s">
        <v>66</v>
      </c>
      <c r="C114" s="90"/>
      <c r="F114" s="7"/>
      <c r="H114" s="7"/>
      <c r="J114" s="7"/>
      <c r="L114" s="7"/>
      <c r="N114" s="7"/>
    </row>
    <row r="115" spans="1:14" ht="21.75" customHeight="1" x14ac:dyDescent="0.45">
      <c r="A115" s="90"/>
      <c r="B115" s="90"/>
      <c r="C115" s="90" t="s">
        <v>67</v>
      </c>
      <c r="F115" s="7"/>
      <c r="H115" s="7"/>
      <c r="J115" s="7"/>
      <c r="L115" s="7"/>
      <c r="N115" s="7"/>
    </row>
    <row r="116" spans="1:14" ht="21.75" customHeight="1" x14ac:dyDescent="0.45">
      <c r="A116" s="90"/>
      <c r="B116" s="90"/>
      <c r="C116" s="90" t="s">
        <v>68</v>
      </c>
      <c r="F116" s="9">
        <v>594292336</v>
      </c>
      <c r="H116" s="9">
        <v>594292336</v>
      </c>
      <c r="J116" s="9">
        <v>594292336</v>
      </c>
      <c r="L116" s="9">
        <v>594292336</v>
      </c>
      <c r="N116" s="9">
        <v>594292336</v>
      </c>
    </row>
    <row r="117" spans="1:14" ht="21.75" customHeight="1" x14ac:dyDescent="0.45">
      <c r="A117" s="90" t="s">
        <v>69</v>
      </c>
      <c r="B117" s="90"/>
      <c r="C117" s="90"/>
      <c r="F117" s="9">
        <v>895385444</v>
      </c>
      <c r="H117" s="9">
        <v>895385444</v>
      </c>
      <c r="J117" s="9">
        <v>895385444</v>
      </c>
      <c r="L117" s="9">
        <v>8541105044</v>
      </c>
      <c r="N117" s="9">
        <v>8541105044</v>
      </c>
    </row>
    <row r="118" spans="1:14" ht="21.75" customHeight="1" x14ac:dyDescent="0.45">
      <c r="A118" s="90" t="s">
        <v>70</v>
      </c>
      <c r="B118" s="90"/>
      <c r="C118" s="90"/>
      <c r="F118" s="9"/>
      <c r="G118" s="9"/>
      <c r="J118" s="9"/>
      <c r="L118" s="9"/>
      <c r="N118" s="9"/>
    </row>
    <row r="119" spans="1:14" ht="21.75" customHeight="1" x14ac:dyDescent="0.45">
      <c r="A119" s="90"/>
      <c r="B119" s="90" t="s">
        <v>71</v>
      </c>
      <c r="C119" s="90"/>
      <c r="F119" s="9">
        <v>1354834</v>
      </c>
      <c r="H119" s="9">
        <v>1354834</v>
      </c>
      <c r="J119" s="9">
        <v>1354834</v>
      </c>
      <c r="L119" s="9">
        <v>0</v>
      </c>
      <c r="N119" s="9">
        <v>0</v>
      </c>
    </row>
    <row r="120" spans="1:14" ht="21.75" customHeight="1" x14ac:dyDescent="0.45">
      <c r="A120" s="90" t="s">
        <v>72</v>
      </c>
      <c r="B120" s="90"/>
      <c r="C120" s="90"/>
      <c r="F120" s="9"/>
      <c r="H120" s="9"/>
      <c r="J120" s="1"/>
      <c r="L120" s="9"/>
      <c r="N120" s="9"/>
    </row>
    <row r="121" spans="1:14" ht="21.75" customHeight="1" x14ac:dyDescent="0.45">
      <c r="A121" s="90"/>
      <c r="B121" s="90" t="s">
        <v>73</v>
      </c>
      <c r="C121" s="90"/>
      <c r="J121" s="85"/>
    </row>
    <row r="122" spans="1:14" ht="21.75" customHeight="1" x14ac:dyDescent="0.45">
      <c r="A122" s="90"/>
      <c r="B122" s="90"/>
      <c r="C122" s="90" t="s">
        <v>74</v>
      </c>
      <c r="F122" s="9">
        <v>123160397</v>
      </c>
      <c r="H122" s="9">
        <v>121473834</v>
      </c>
      <c r="J122" s="9">
        <v>119920324</v>
      </c>
      <c r="L122" s="9">
        <v>59429234</v>
      </c>
      <c r="N122" s="9">
        <v>59429234</v>
      </c>
    </row>
    <row r="123" spans="1:14" ht="21.75" customHeight="1" x14ac:dyDescent="0.45">
      <c r="A123" s="90"/>
      <c r="B123" s="90"/>
      <c r="C123" s="90" t="s">
        <v>75</v>
      </c>
      <c r="F123" s="9">
        <v>1368882388</v>
      </c>
      <c r="H123" s="9">
        <v>1289473447</v>
      </c>
      <c r="J123" s="53">
        <v>1197602141</v>
      </c>
      <c r="L123" s="9">
        <v>0</v>
      </c>
      <c r="N123" s="9">
        <v>0</v>
      </c>
    </row>
    <row r="124" spans="1:14" ht="21.75" customHeight="1" x14ac:dyDescent="0.45">
      <c r="A124" s="90"/>
      <c r="B124" s="90" t="s">
        <v>76</v>
      </c>
      <c r="C124" s="90"/>
      <c r="D124" s="103">
        <v>5</v>
      </c>
      <c r="F124" s="9">
        <v>8557537706</v>
      </c>
      <c r="H124" s="9">
        <v>8634405685</v>
      </c>
      <c r="J124" s="53">
        <v>8100733696</v>
      </c>
      <c r="L124" s="9">
        <v>36717493</v>
      </c>
      <c r="N124" s="9">
        <v>11835187</v>
      </c>
    </row>
    <row r="125" spans="1:14" ht="21.75" customHeight="1" x14ac:dyDescent="0.45">
      <c r="A125" s="90" t="s">
        <v>77</v>
      </c>
      <c r="B125" s="90"/>
      <c r="C125" s="90"/>
      <c r="D125" s="103">
        <v>5</v>
      </c>
      <c r="F125" s="10">
        <v>-2465518075</v>
      </c>
      <c r="H125" s="10">
        <v>-3493408334</v>
      </c>
      <c r="J125" s="10">
        <v>-3245056518</v>
      </c>
      <c r="L125" s="10">
        <v>1573053</v>
      </c>
      <c r="N125" s="10">
        <v>1573053</v>
      </c>
    </row>
    <row r="126" spans="1:14" ht="8.1" customHeight="1" x14ac:dyDescent="0.45">
      <c r="A126" s="76"/>
      <c r="B126" s="76"/>
      <c r="C126" s="77"/>
      <c r="F126" s="11"/>
      <c r="H126" s="11"/>
      <c r="J126" s="11"/>
      <c r="L126" s="11"/>
      <c r="N126" s="11"/>
    </row>
    <row r="127" spans="1:14" ht="21.75" customHeight="1" x14ac:dyDescent="0.45">
      <c r="A127" s="76" t="s">
        <v>78</v>
      </c>
      <c r="B127" s="76"/>
      <c r="C127" s="77"/>
      <c r="F127" s="1">
        <f>SUM(F116:F125)</f>
        <v>9075095030</v>
      </c>
      <c r="G127" s="56"/>
      <c r="H127" s="1">
        <f>SUM(H116:H125)</f>
        <v>8042977246</v>
      </c>
      <c r="J127" s="1">
        <f>SUM(J116:J125)</f>
        <v>7664232257</v>
      </c>
      <c r="L127" s="1">
        <f>SUM(L116:L125)</f>
        <v>9233117160</v>
      </c>
      <c r="M127" s="56"/>
      <c r="N127" s="1">
        <f>SUM(N116:N125)</f>
        <v>9208234854</v>
      </c>
    </row>
    <row r="128" spans="1:14" ht="21.75" customHeight="1" x14ac:dyDescent="0.45">
      <c r="A128" s="100" t="s">
        <v>79</v>
      </c>
      <c r="B128" s="76"/>
      <c r="C128" s="77"/>
      <c r="D128" s="103">
        <v>5</v>
      </c>
      <c r="F128" s="4">
        <v>183777965</v>
      </c>
      <c r="H128" s="4">
        <v>182586960</v>
      </c>
      <c r="J128" s="4">
        <v>144871015</v>
      </c>
      <c r="L128" s="4">
        <v>0</v>
      </c>
      <c r="N128" s="4">
        <v>0</v>
      </c>
    </row>
    <row r="129" spans="1:14" ht="8.1" customHeight="1" x14ac:dyDescent="0.45">
      <c r="A129" s="76"/>
      <c r="B129" s="76"/>
      <c r="C129" s="77"/>
      <c r="F129" s="1"/>
      <c r="H129" s="1"/>
      <c r="J129" s="1"/>
      <c r="L129" s="1"/>
      <c r="N129" s="1"/>
    </row>
    <row r="130" spans="1:14" ht="21.75" customHeight="1" x14ac:dyDescent="0.45">
      <c r="A130" s="76" t="s">
        <v>80</v>
      </c>
      <c r="B130" s="76"/>
      <c r="C130" s="77"/>
      <c r="F130" s="4">
        <f>F127+F128</f>
        <v>9258872995</v>
      </c>
      <c r="H130" s="4">
        <f>H127+H128</f>
        <v>8225564206</v>
      </c>
      <c r="J130" s="4">
        <f>J127+J128</f>
        <v>7809103272</v>
      </c>
      <c r="L130" s="4">
        <f>L127+L128</f>
        <v>9233117160</v>
      </c>
      <c r="N130" s="4">
        <f>N127+N128</f>
        <v>9208234854</v>
      </c>
    </row>
    <row r="131" spans="1:14" ht="8.1" customHeight="1" x14ac:dyDescent="0.45">
      <c r="A131" s="76"/>
      <c r="B131" s="76"/>
      <c r="C131" s="77"/>
      <c r="F131" s="1"/>
      <c r="H131" s="1"/>
      <c r="J131" s="1"/>
      <c r="L131" s="1"/>
      <c r="N131" s="1"/>
    </row>
    <row r="132" spans="1:14" ht="21.75" customHeight="1" thickBot="1" x14ac:dyDescent="0.5">
      <c r="A132" s="76" t="s">
        <v>81</v>
      </c>
      <c r="B132" s="76"/>
      <c r="C132" s="77"/>
      <c r="F132" s="5">
        <f>+F70+F130</f>
        <v>36902319633</v>
      </c>
      <c r="H132" s="5">
        <f>+H70+H130</f>
        <v>35183590235</v>
      </c>
      <c r="J132" s="5">
        <f>+J70+J130</f>
        <v>36583894719</v>
      </c>
      <c r="L132" s="5">
        <f>+L70+L130</f>
        <v>10673864365</v>
      </c>
      <c r="N132" s="5">
        <f>+N70+N130</f>
        <v>10306989589</v>
      </c>
    </row>
    <row r="133" spans="1:14" ht="21.75" customHeight="1" thickTop="1" x14ac:dyDescent="0.45">
      <c r="F133" s="2"/>
      <c r="H133" s="2"/>
      <c r="J133" s="2"/>
      <c r="L133" s="2"/>
      <c r="N133" s="2"/>
    </row>
    <row r="134" spans="1:14" ht="21.75" customHeight="1" x14ac:dyDescent="0.45"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21.75" customHeight="1" x14ac:dyDescent="0.45"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21.75" customHeight="1" x14ac:dyDescent="0.45">
      <c r="F136" s="2"/>
      <c r="H136" s="2"/>
      <c r="L136" s="2"/>
      <c r="N136" s="2"/>
    </row>
    <row r="137" spans="1:14" ht="24" customHeight="1" x14ac:dyDescent="0.45">
      <c r="F137" s="2"/>
      <c r="H137" s="2"/>
      <c r="L137" s="2"/>
      <c r="N137" s="2"/>
    </row>
    <row r="138" spans="1:14" ht="21.75" customHeight="1" x14ac:dyDescent="0.45">
      <c r="F138" s="2"/>
      <c r="H138" s="2"/>
      <c r="L138" s="2"/>
      <c r="N138" s="2"/>
    </row>
    <row r="139" spans="1:14" ht="21.75" customHeight="1" x14ac:dyDescent="0.45">
      <c r="F139" s="2"/>
      <c r="H139" s="2"/>
      <c r="L139" s="2"/>
      <c r="N139" s="2"/>
    </row>
    <row r="140" spans="1:14" ht="21.75" customHeight="1" x14ac:dyDescent="0.45">
      <c r="F140" s="2"/>
      <c r="H140" s="2"/>
      <c r="L140" s="2"/>
      <c r="N140" s="2"/>
    </row>
    <row r="141" spans="1:14" ht="21.75" customHeight="1" x14ac:dyDescent="0.45">
      <c r="F141" s="2"/>
      <c r="H141" s="2"/>
      <c r="L141" s="2"/>
      <c r="N141" s="2"/>
    </row>
    <row r="142" spans="1:14" ht="21.75" customHeight="1" x14ac:dyDescent="0.45">
      <c r="F142" s="2"/>
      <c r="H142" s="2"/>
      <c r="L142" s="2"/>
      <c r="N142" s="2"/>
    </row>
    <row r="143" spans="1:14" ht="10.5" customHeight="1" x14ac:dyDescent="0.45">
      <c r="F143" s="2"/>
      <c r="H143" s="2"/>
      <c r="L143" s="2"/>
      <c r="N143" s="2"/>
    </row>
    <row r="144" spans="1:14" ht="22.35" customHeight="1" x14ac:dyDescent="0.45">
      <c r="A144" s="60" t="str">
        <f>+A47</f>
        <v>หมายเหตุประกอบข้อมูลทางการเงินเป็นส่วนหนึ่งของข้อมูลทางการเงินระหว่างกาลนี้</v>
      </c>
      <c r="B144" s="96"/>
      <c r="C144" s="97"/>
      <c r="D144" s="98"/>
      <c r="E144" s="98"/>
      <c r="F144" s="92"/>
      <c r="G144" s="99"/>
      <c r="H144" s="92"/>
      <c r="I144" s="60"/>
      <c r="J144" s="60"/>
      <c r="K144" s="98"/>
      <c r="L144" s="92"/>
      <c r="M144" s="99"/>
      <c r="N144" s="92"/>
    </row>
  </sheetData>
  <mergeCells count="9">
    <mergeCell ref="A96:H96"/>
    <mergeCell ref="F100:J100"/>
    <mergeCell ref="L100:N100"/>
    <mergeCell ref="A1:H1"/>
    <mergeCell ref="F5:J5"/>
    <mergeCell ref="L5:N5"/>
    <mergeCell ref="A48:H48"/>
    <mergeCell ref="F52:J52"/>
    <mergeCell ref="L52:N52"/>
  </mergeCells>
  <pageMargins left="0.8" right="0.5" top="0.5" bottom="0.6" header="0.49" footer="0.4"/>
  <pageSetup paperSize="9" scale="80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94026-0C03-489D-BAAF-7FAF4E833E8A}">
  <dimension ref="A1:L106"/>
  <sheetViews>
    <sheetView topLeftCell="A4" zoomScale="90" zoomScaleNormal="90" zoomScaleSheetLayoutView="85" workbookViewId="0">
      <selection activeCell="J91" sqref="J91"/>
    </sheetView>
  </sheetViews>
  <sheetFormatPr defaultRowHeight="23.25" customHeight="1" x14ac:dyDescent="0.45"/>
  <cols>
    <col min="1" max="2" width="1.42578125" style="184" customWidth="1"/>
    <col min="3" max="3" width="53.85546875" style="184" customWidth="1"/>
    <col min="4" max="4" width="8.7109375" style="187" customWidth="1"/>
    <col min="5" max="5" width="0.85546875" style="116" customWidth="1"/>
    <col min="6" max="6" width="16.7109375" style="116" customWidth="1"/>
    <col min="7" max="7" width="0.85546875" style="116" customWidth="1"/>
    <col min="8" max="8" width="16.7109375" style="116" customWidth="1"/>
    <col min="9" max="9" width="0.85546875" style="116" customWidth="1"/>
    <col min="10" max="10" width="15.7109375" style="116" customWidth="1"/>
    <col min="11" max="11" width="0.85546875" style="116" customWidth="1"/>
    <col min="12" max="12" width="15.7109375" style="116" customWidth="1"/>
    <col min="13" max="216" width="9.140625" style="116"/>
    <col min="217" max="218" width="1.7109375" style="116" customWidth="1"/>
    <col min="219" max="219" width="54.42578125" style="116" customWidth="1"/>
    <col min="220" max="220" width="7.7109375" style="116" customWidth="1"/>
    <col min="221" max="221" width="1.42578125" style="116" customWidth="1"/>
    <col min="222" max="222" width="12.7109375" style="116" customWidth="1"/>
    <col min="223" max="223" width="1.42578125" style="116" customWidth="1"/>
    <col min="224" max="224" width="12.7109375" style="116" customWidth="1"/>
    <col min="225" max="472" width="9.140625" style="116"/>
    <col min="473" max="474" width="1.7109375" style="116" customWidth="1"/>
    <col min="475" max="475" width="54.42578125" style="116" customWidth="1"/>
    <col min="476" max="476" width="7.7109375" style="116" customWidth="1"/>
    <col min="477" max="477" width="1.42578125" style="116" customWidth="1"/>
    <col min="478" max="478" width="12.7109375" style="116" customWidth="1"/>
    <col min="479" max="479" width="1.42578125" style="116" customWidth="1"/>
    <col min="480" max="480" width="12.7109375" style="116" customWidth="1"/>
    <col min="481" max="728" width="9.140625" style="116"/>
    <col min="729" max="730" width="1.7109375" style="116" customWidth="1"/>
    <col min="731" max="731" width="54.42578125" style="116" customWidth="1"/>
    <col min="732" max="732" width="7.7109375" style="116" customWidth="1"/>
    <col min="733" max="733" width="1.42578125" style="116" customWidth="1"/>
    <col min="734" max="734" width="12.7109375" style="116" customWidth="1"/>
    <col min="735" max="735" width="1.42578125" style="116" customWidth="1"/>
    <col min="736" max="736" width="12.7109375" style="116" customWidth="1"/>
    <col min="737" max="984" width="9.140625" style="116"/>
    <col min="985" max="986" width="1.7109375" style="116" customWidth="1"/>
    <col min="987" max="987" width="54.42578125" style="116" customWidth="1"/>
    <col min="988" max="988" width="7.7109375" style="116" customWidth="1"/>
    <col min="989" max="989" width="1.42578125" style="116" customWidth="1"/>
    <col min="990" max="990" width="12.7109375" style="116" customWidth="1"/>
    <col min="991" max="991" width="1.42578125" style="116" customWidth="1"/>
    <col min="992" max="992" width="12.7109375" style="116" customWidth="1"/>
    <col min="993" max="1240" width="9.140625" style="116"/>
    <col min="1241" max="1242" width="1.7109375" style="116" customWidth="1"/>
    <col min="1243" max="1243" width="54.42578125" style="116" customWidth="1"/>
    <col min="1244" max="1244" width="7.7109375" style="116" customWidth="1"/>
    <col min="1245" max="1245" width="1.42578125" style="116" customWidth="1"/>
    <col min="1246" max="1246" width="12.7109375" style="116" customWidth="1"/>
    <col min="1247" max="1247" width="1.42578125" style="116" customWidth="1"/>
    <col min="1248" max="1248" width="12.7109375" style="116" customWidth="1"/>
    <col min="1249" max="1496" width="9.140625" style="116"/>
    <col min="1497" max="1498" width="1.7109375" style="116" customWidth="1"/>
    <col min="1499" max="1499" width="54.42578125" style="116" customWidth="1"/>
    <col min="1500" max="1500" width="7.7109375" style="116" customWidth="1"/>
    <col min="1501" max="1501" width="1.42578125" style="116" customWidth="1"/>
    <col min="1502" max="1502" width="12.7109375" style="116" customWidth="1"/>
    <col min="1503" max="1503" width="1.42578125" style="116" customWidth="1"/>
    <col min="1504" max="1504" width="12.7109375" style="116" customWidth="1"/>
    <col min="1505" max="1752" width="9.140625" style="116"/>
    <col min="1753" max="1754" width="1.7109375" style="116" customWidth="1"/>
    <col min="1755" max="1755" width="54.42578125" style="116" customWidth="1"/>
    <col min="1756" max="1756" width="7.7109375" style="116" customWidth="1"/>
    <col min="1757" max="1757" width="1.42578125" style="116" customWidth="1"/>
    <col min="1758" max="1758" width="12.7109375" style="116" customWidth="1"/>
    <col min="1759" max="1759" width="1.42578125" style="116" customWidth="1"/>
    <col min="1760" max="1760" width="12.7109375" style="116" customWidth="1"/>
    <col min="1761" max="2008" width="9.140625" style="116"/>
    <col min="2009" max="2010" width="1.7109375" style="116" customWidth="1"/>
    <col min="2011" max="2011" width="54.42578125" style="116" customWidth="1"/>
    <col min="2012" max="2012" width="7.7109375" style="116" customWidth="1"/>
    <col min="2013" max="2013" width="1.42578125" style="116" customWidth="1"/>
    <col min="2014" max="2014" width="12.7109375" style="116" customWidth="1"/>
    <col min="2015" max="2015" width="1.42578125" style="116" customWidth="1"/>
    <col min="2016" max="2016" width="12.7109375" style="116" customWidth="1"/>
    <col min="2017" max="2264" width="9.140625" style="116"/>
    <col min="2265" max="2266" width="1.7109375" style="116" customWidth="1"/>
    <col min="2267" max="2267" width="54.42578125" style="116" customWidth="1"/>
    <col min="2268" max="2268" width="7.7109375" style="116" customWidth="1"/>
    <col min="2269" max="2269" width="1.42578125" style="116" customWidth="1"/>
    <col min="2270" max="2270" width="12.7109375" style="116" customWidth="1"/>
    <col min="2271" max="2271" width="1.42578125" style="116" customWidth="1"/>
    <col min="2272" max="2272" width="12.7109375" style="116" customWidth="1"/>
    <col min="2273" max="2520" width="9.140625" style="116"/>
    <col min="2521" max="2522" width="1.7109375" style="116" customWidth="1"/>
    <col min="2523" max="2523" width="54.42578125" style="116" customWidth="1"/>
    <col min="2524" max="2524" width="7.7109375" style="116" customWidth="1"/>
    <col min="2525" max="2525" width="1.42578125" style="116" customWidth="1"/>
    <col min="2526" max="2526" width="12.7109375" style="116" customWidth="1"/>
    <col min="2527" max="2527" width="1.42578125" style="116" customWidth="1"/>
    <col min="2528" max="2528" width="12.7109375" style="116" customWidth="1"/>
    <col min="2529" max="2776" width="9.140625" style="116"/>
    <col min="2777" max="2778" width="1.7109375" style="116" customWidth="1"/>
    <col min="2779" max="2779" width="54.42578125" style="116" customWidth="1"/>
    <col min="2780" max="2780" width="7.7109375" style="116" customWidth="1"/>
    <col min="2781" max="2781" width="1.42578125" style="116" customWidth="1"/>
    <col min="2782" max="2782" width="12.7109375" style="116" customWidth="1"/>
    <col min="2783" max="2783" width="1.42578125" style="116" customWidth="1"/>
    <col min="2784" max="2784" width="12.7109375" style="116" customWidth="1"/>
    <col min="2785" max="3032" width="9.140625" style="116"/>
    <col min="3033" max="3034" width="1.7109375" style="116" customWidth="1"/>
    <col min="3035" max="3035" width="54.42578125" style="116" customWidth="1"/>
    <col min="3036" max="3036" width="7.7109375" style="116" customWidth="1"/>
    <col min="3037" max="3037" width="1.42578125" style="116" customWidth="1"/>
    <col min="3038" max="3038" width="12.7109375" style="116" customWidth="1"/>
    <col min="3039" max="3039" width="1.42578125" style="116" customWidth="1"/>
    <col min="3040" max="3040" width="12.7109375" style="116" customWidth="1"/>
    <col min="3041" max="3288" width="9.140625" style="116"/>
    <col min="3289" max="3290" width="1.7109375" style="116" customWidth="1"/>
    <col min="3291" max="3291" width="54.42578125" style="116" customWidth="1"/>
    <col min="3292" max="3292" width="7.7109375" style="116" customWidth="1"/>
    <col min="3293" max="3293" width="1.42578125" style="116" customWidth="1"/>
    <col min="3294" max="3294" width="12.7109375" style="116" customWidth="1"/>
    <col min="3295" max="3295" width="1.42578125" style="116" customWidth="1"/>
    <col min="3296" max="3296" width="12.7109375" style="116" customWidth="1"/>
    <col min="3297" max="3544" width="9.140625" style="116"/>
    <col min="3545" max="3546" width="1.7109375" style="116" customWidth="1"/>
    <col min="3547" max="3547" width="54.42578125" style="116" customWidth="1"/>
    <col min="3548" max="3548" width="7.7109375" style="116" customWidth="1"/>
    <col min="3549" max="3549" width="1.42578125" style="116" customWidth="1"/>
    <col min="3550" max="3550" width="12.7109375" style="116" customWidth="1"/>
    <col min="3551" max="3551" width="1.42578125" style="116" customWidth="1"/>
    <col min="3552" max="3552" width="12.7109375" style="116" customWidth="1"/>
    <col min="3553" max="3800" width="9.140625" style="116"/>
    <col min="3801" max="3802" width="1.7109375" style="116" customWidth="1"/>
    <col min="3803" max="3803" width="54.42578125" style="116" customWidth="1"/>
    <col min="3804" max="3804" width="7.7109375" style="116" customWidth="1"/>
    <col min="3805" max="3805" width="1.42578125" style="116" customWidth="1"/>
    <col min="3806" max="3806" width="12.7109375" style="116" customWidth="1"/>
    <col min="3807" max="3807" width="1.42578125" style="116" customWidth="1"/>
    <col min="3808" max="3808" width="12.7109375" style="116" customWidth="1"/>
    <col min="3809" max="4056" width="9.140625" style="116"/>
    <col min="4057" max="4058" width="1.7109375" style="116" customWidth="1"/>
    <col min="4059" max="4059" width="54.42578125" style="116" customWidth="1"/>
    <col min="4060" max="4060" width="7.7109375" style="116" customWidth="1"/>
    <col min="4061" max="4061" width="1.42578125" style="116" customWidth="1"/>
    <col min="4062" max="4062" width="12.7109375" style="116" customWidth="1"/>
    <col min="4063" max="4063" width="1.42578125" style="116" customWidth="1"/>
    <col min="4064" max="4064" width="12.7109375" style="116" customWidth="1"/>
    <col min="4065" max="4312" width="9.140625" style="116"/>
    <col min="4313" max="4314" width="1.7109375" style="116" customWidth="1"/>
    <col min="4315" max="4315" width="54.42578125" style="116" customWidth="1"/>
    <col min="4316" max="4316" width="7.7109375" style="116" customWidth="1"/>
    <col min="4317" max="4317" width="1.42578125" style="116" customWidth="1"/>
    <col min="4318" max="4318" width="12.7109375" style="116" customWidth="1"/>
    <col min="4319" max="4319" width="1.42578125" style="116" customWidth="1"/>
    <col min="4320" max="4320" width="12.7109375" style="116" customWidth="1"/>
    <col min="4321" max="4568" width="9.140625" style="116"/>
    <col min="4569" max="4570" width="1.7109375" style="116" customWidth="1"/>
    <col min="4571" max="4571" width="54.42578125" style="116" customWidth="1"/>
    <col min="4572" max="4572" width="7.7109375" style="116" customWidth="1"/>
    <col min="4573" max="4573" width="1.42578125" style="116" customWidth="1"/>
    <col min="4574" max="4574" width="12.7109375" style="116" customWidth="1"/>
    <col min="4575" max="4575" width="1.42578125" style="116" customWidth="1"/>
    <col min="4576" max="4576" width="12.7109375" style="116" customWidth="1"/>
    <col min="4577" max="4824" width="9.140625" style="116"/>
    <col min="4825" max="4826" width="1.7109375" style="116" customWidth="1"/>
    <col min="4827" max="4827" width="54.42578125" style="116" customWidth="1"/>
    <col min="4828" max="4828" width="7.7109375" style="116" customWidth="1"/>
    <col min="4829" max="4829" width="1.42578125" style="116" customWidth="1"/>
    <col min="4830" max="4830" width="12.7109375" style="116" customWidth="1"/>
    <col min="4831" max="4831" width="1.42578125" style="116" customWidth="1"/>
    <col min="4832" max="4832" width="12.7109375" style="116" customWidth="1"/>
    <col min="4833" max="5080" width="9.140625" style="116"/>
    <col min="5081" max="5082" width="1.7109375" style="116" customWidth="1"/>
    <col min="5083" max="5083" width="54.42578125" style="116" customWidth="1"/>
    <col min="5084" max="5084" width="7.7109375" style="116" customWidth="1"/>
    <col min="5085" max="5085" width="1.42578125" style="116" customWidth="1"/>
    <col min="5086" max="5086" width="12.7109375" style="116" customWidth="1"/>
    <col min="5087" max="5087" width="1.42578125" style="116" customWidth="1"/>
    <col min="5088" max="5088" width="12.7109375" style="116" customWidth="1"/>
    <col min="5089" max="5336" width="9.140625" style="116"/>
    <col min="5337" max="5338" width="1.7109375" style="116" customWidth="1"/>
    <col min="5339" max="5339" width="54.42578125" style="116" customWidth="1"/>
    <col min="5340" max="5340" width="7.7109375" style="116" customWidth="1"/>
    <col min="5341" max="5341" width="1.42578125" style="116" customWidth="1"/>
    <col min="5342" max="5342" width="12.7109375" style="116" customWidth="1"/>
    <col min="5343" max="5343" width="1.42578125" style="116" customWidth="1"/>
    <col min="5344" max="5344" width="12.7109375" style="116" customWidth="1"/>
    <col min="5345" max="5592" width="9.140625" style="116"/>
    <col min="5593" max="5594" width="1.7109375" style="116" customWidth="1"/>
    <col min="5595" max="5595" width="54.42578125" style="116" customWidth="1"/>
    <col min="5596" max="5596" width="7.7109375" style="116" customWidth="1"/>
    <col min="5597" max="5597" width="1.42578125" style="116" customWidth="1"/>
    <col min="5598" max="5598" width="12.7109375" style="116" customWidth="1"/>
    <col min="5599" max="5599" width="1.42578125" style="116" customWidth="1"/>
    <col min="5600" max="5600" width="12.7109375" style="116" customWidth="1"/>
    <col min="5601" max="5848" width="9.140625" style="116"/>
    <col min="5849" max="5850" width="1.7109375" style="116" customWidth="1"/>
    <col min="5851" max="5851" width="54.42578125" style="116" customWidth="1"/>
    <col min="5852" max="5852" width="7.7109375" style="116" customWidth="1"/>
    <col min="5853" max="5853" width="1.42578125" style="116" customWidth="1"/>
    <col min="5854" max="5854" width="12.7109375" style="116" customWidth="1"/>
    <col min="5855" max="5855" width="1.42578125" style="116" customWidth="1"/>
    <col min="5856" max="5856" width="12.7109375" style="116" customWidth="1"/>
    <col min="5857" max="6104" width="9.140625" style="116"/>
    <col min="6105" max="6106" width="1.7109375" style="116" customWidth="1"/>
    <col min="6107" max="6107" width="54.42578125" style="116" customWidth="1"/>
    <col min="6108" max="6108" width="7.7109375" style="116" customWidth="1"/>
    <col min="6109" max="6109" width="1.42578125" style="116" customWidth="1"/>
    <col min="6110" max="6110" width="12.7109375" style="116" customWidth="1"/>
    <col min="6111" max="6111" width="1.42578125" style="116" customWidth="1"/>
    <col min="6112" max="6112" width="12.7109375" style="116" customWidth="1"/>
    <col min="6113" max="6360" width="9.140625" style="116"/>
    <col min="6361" max="6362" width="1.7109375" style="116" customWidth="1"/>
    <col min="6363" max="6363" width="54.42578125" style="116" customWidth="1"/>
    <col min="6364" max="6364" width="7.7109375" style="116" customWidth="1"/>
    <col min="6365" max="6365" width="1.42578125" style="116" customWidth="1"/>
    <col min="6366" max="6366" width="12.7109375" style="116" customWidth="1"/>
    <col min="6367" max="6367" width="1.42578125" style="116" customWidth="1"/>
    <col min="6368" max="6368" width="12.7109375" style="116" customWidth="1"/>
    <col min="6369" max="6616" width="9.140625" style="116"/>
    <col min="6617" max="6618" width="1.7109375" style="116" customWidth="1"/>
    <col min="6619" max="6619" width="54.42578125" style="116" customWidth="1"/>
    <col min="6620" max="6620" width="7.7109375" style="116" customWidth="1"/>
    <col min="6621" max="6621" width="1.42578125" style="116" customWidth="1"/>
    <col min="6622" max="6622" width="12.7109375" style="116" customWidth="1"/>
    <col min="6623" max="6623" width="1.42578125" style="116" customWidth="1"/>
    <col min="6624" max="6624" width="12.7109375" style="116" customWidth="1"/>
    <col min="6625" max="6872" width="9.140625" style="116"/>
    <col min="6873" max="6874" width="1.7109375" style="116" customWidth="1"/>
    <col min="6875" max="6875" width="54.42578125" style="116" customWidth="1"/>
    <col min="6876" max="6876" width="7.7109375" style="116" customWidth="1"/>
    <col min="6877" max="6877" width="1.42578125" style="116" customWidth="1"/>
    <col min="6878" max="6878" width="12.7109375" style="116" customWidth="1"/>
    <col min="6879" max="6879" width="1.42578125" style="116" customWidth="1"/>
    <col min="6880" max="6880" width="12.7109375" style="116" customWidth="1"/>
    <col min="6881" max="7128" width="9.140625" style="116"/>
    <col min="7129" max="7130" width="1.7109375" style="116" customWidth="1"/>
    <col min="7131" max="7131" width="54.42578125" style="116" customWidth="1"/>
    <col min="7132" max="7132" width="7.7109375" style="116" customWidth="1"/>
    <col min="7133" max="7133" width="1.42578125" style="116" customWidth="1"/>
    <col min="7134" max="7134" width="12.7109375" style="116" customWidth="1"/>
    <col min="7135" max="7135" width="1.42578125" style="116" customWidth="1"/>
    <col min="7136" max="7136" width="12.7109375" style="116" customWidth="1"/>
    <col min="7137" max="7384" width="9.140625" style="116"/>
    <col min="7385" max="7386" width="1.7109375" style="116" customWidth="1"/>
    <col min="7387" max="7387" width="54.42578125" style="116" customWidth="1"/>
    <col min="7388" max="7388" width="7.7109375" style="116" customWidth="1"/>
    <col min="7389" max="7389" width="1.42578125" style="116" customWidth="1"/>
    <col min="7390" max="7390" width="12.7109375" style="116" customWidth="1"/>
    <col min="7391" max="7391" width="1.42578125" style="116" customWidth="1"/>
    <col min="7392" max="7392" width="12.7109375" style="116" customWidth="1"/>
    <col min="7393" max="7640" width="9.140625" style="116"/>
    <col min="7641" max="7642" width="1.7109375" style="116" customWidth="1"/>
    <col min="7643" max="7643" width="54.42578125" style="116" customWidth="1"/>
    <col min="7644" max="7644" width="7.7109375" style="116" customWidth="1"/>
    <col min="7645" max="7645" width="1.42578125" style="116" customWidth="1"/>
    <col min="7646" max="7646" width="12.7109375" style="116" customWidth="1"/>
    <col min="7647" max="7647" width="1.42578125" style="116" customWidth="1"/>
    <col min="7648" max="7648" width="12.7109375" style="116" customWidth="1"/>
    <col min="7649" max="7896" width="9.140625" style="116"/>
    <col min="7897" max="7898" width="1.7109375" style="116" customWidth="1"/>
    <col min="7899" max="7899" width="54.42578125" style="116" customWidth="1"/>
    <col min="7900" max="7900" width="7.7109375" style="116" customWidth="1"/>
    <col min="7901" max="7901" width="1.42578125" style="116" customWidth="1"/>
    <col min="7902" max="7902" width="12.7109375" style="116" customWidth="1"/>
    <col min="7903" max="7903" width="1.42578125" style="116" customWidth="1"/>
    <col min="7904" max="7904" width="12.7109375" style="116" customWidth="1"/>
    <col min="7905" max="8152" width="9.140625" style="116"/>
    <col min="8153" max="8154" width="1.7109375" style="116" customWidth="1"/>
    <col min="8155" max="8155" width="54.42578125" style="116" customWidth="1"/>
    <col min="8156" max="8156" width="7.7109375" style="116" customWidth="1"/>
    <col min="8157" max="8157" width="1.42578125" style="116" customWidth="1"/>
    <col min="8158" max="8158" width="12.7109375" style="116" customWidth="1"/>
    <col min="8159" max="8159" width="1.42578125" style="116" customWidth="1"/>
    <col min="8160" max="8160" width="12.7109375" style="116" customWidth="1"/>
    <col min="8161" max="8408" width="9.140625" style="116"/>
    <col min="8409" max="8410" width="1.7109375" style="116" customWidth="1"/>
    <col min="8411" max="8411" width="54.42578125" style="116" customWidth="1"/>
    <col min="8412" max="8412" width="7.7109375" style="116" customWidth="1"/>
    <col min="8413" max="8413" width="1.42578125" style="116" customWidth="1"/>
    <col min="8414" max="8414" width="12.7109375" style="116" customWidth="1"/>
    <col min="8415" max="8415" width="1.42578125" style="116" customWidth="1"/>
    <col min="8416" max="8416" width="12.7109375" style="116" customWidth="1"/>
    <col min="8417" max="8664" width="9.140625" style="116"/>
    <col min="8665" max="8666" width="1.7109375" style="116" customWidth="1"/>
    <col min="8667" max="8667" width="54.42578125" style="116" customWidth="1"/>
    <col min="8668" max="8668" width="7.7109375" style="116" customWidth="1"/>
    <col min="8669" max="8669" width="1.42578125" style="116" customWidth="1"/>
    <col min="8670" max="8670" width="12.7109375" style="116" customWidth="1"/>
    <col min="8671" max="8671" width="1.42578125" style="116" customWidth="1"/>
    <col min="8672" max="8672" width="12.7109375" style="116" customWidth="1"/>
    <col min="8673" max="8920" width="9.140625" style="116"/>
    <col min="8921" max="8922" width="1.7109375" style="116" customWidth="1"/>
    <col min="8923" max="8923" width="54.42578125" style="116" customWidth="1"/>
    <col min="8924" max="8924" width="7.7109375" style="116" customWidth="1"/>
    <col min="8925" max="8925" width="1.42578125" style="116" customWidth="1"/>
    <col min="8926" max="8926" width="12.7109375" style="116" customWidth="1"/>
    <col min="8927" max="8927" width="1.42578125" style="116" customWidth="1"/>
    <col min="8928" max="8928" width="12.7109375" style="116" customWidth="1"/>
    <col min="8929" max="9176" width="9.140625" style="116"/>
    <col min="9177" max="9178" width="1.7109375" style="116" customWidth="1"/>
    <col min="9179" max="9179" width="54.42578125" style="116" customWidth="1"/>
    <col min="9180" max="9180" width="7.7109375" style="116" customWidth="1"/>
    <col min="9181" max="9181" width="1.42578125" style="116" customWidth="1"/>
    <col min="9182" max="9182" width="12.7109375" style="116" customWidth="1"/>
    <col min="9183" max="9183" width="1.42578125" style="116" customWidth="1"/>
    <col min="9184" max="9184" width="12.7109375" style="116" customWidth="1"/>
    <col min="9185" max="9432" width="9.140625" style="116"/>
    <col min="9433" max="9434" width="1.7109375" style="116" customWidth="1"/>
    <col min="9435" max="9435" width="54.42578125" style="116" customWidth="1"/>
    <col min="9436" max="9436" width="7.7109375" style="116" customWidth="1"/>
    <col min="9437" max="9437" width="1.42578125" style="116" customWidth="1"/>
    <col min="9438" max="9438" width="12.7109375" style="116" customWidth="1"/>
    <col min="9439" max="9439" width="1.42578125" style="116" customWidth="1"/>
    <col min="9440" max="9440" width="12.7109375" style="116" customWidth="1"/>
    <col min="9441" max="9688" width="9.140625" style="116"/>
    <col min="9689" max="9690" width="1.7109375" style="116" customWidth="1"/>
    <col min="9691" max="9691" width="54.42578125" style="116" customWidth="1"/>
    <col min="9692" max="9692" width="7.7109375" style="116" customWidth="1"/>
    <col min="9693" max="9693" width="1.42578125" style="116" customWidth="1"/>
    <col min="9694" max="9694" width="12.7109375" style="116" customWidth="1"/>
    <col min="9695" max="9695" width="1.42578125" style="116" customWidth="1"/>
    <col min="9696" max="9696" width="12.7109375" style="116" customWidth="1"/>
    <col min="9697" max="9944" width="9.140625" style="116"/>
    <col min="9945" max="9946" width="1.7109375" style="116" customWidth="1"/>
    <col min="9947" max="9947" width="54.42578125" style="116" customWidth="1"/>
    <col min="9948" max="9948" width="7.7109375" style="116" customWidth="1"/>
    <col min="9949" max="9949" width="1.42578125" style="116" customWidth="1"/>
    <col min="9950" max="9950" width="12.7109375" style="116" customWidth="1"/>
    <col min="9951" max="9951" width="1.42578125" style="116" customWidth="1"/>
    <col min="9952" max="9952" width="12.7109375" style="116" customWidth="1"/>
    <col min="9953" max="10200" width="9.140625" style="116"/>
    <col min="10201" max="10202" width="1.7109375" style="116" customWidth="1"/>
    <col min="10203" max="10203" width="54.42578125" style="116" customWidth="1"/>
    <col min="10204" max="10204" width="7.7109375" style="116" customWidth="1"/>
    <col min="10205" max="10205" width="1.42578125" style="116" customWidth="1"/>
    <col min="10206" max="10206" width="12.7109375" style="116" customWidth="1"/>
    <col min="10207" max="10207" width="1.42578125" style="116" customWidth="1"/>
    <col min="10208" max="10208" width="12.7109375" style="116" customWidth="1"/>
    <col min="10209" max="10456" width="9.140625" style="116"/>
    <col min="10457" max="10458" width="1.7109375" style="116" customWidth="1"/>
    <col min="10459" max="10459" width="54.42578125" style="116" customWidth="1"/>
    <col min="10460" max="10460" width="7.7109375" style="116" customWidth="1"/>
    <col min="10461" max="10461" width="1.42578125" style="116" customWidth="1"/>
    <col min="10462" max="10462" width="12.7109375" style="116" customWidth="1"/>
    <col min="10463" max="10463" width="1.42578125" style="116" customWidth="1"/>
    <col min="10464" max="10464" width="12.7109375" style="116" customWidth="1"/>
    <col min="10465" max="10712" width="9.140625" style="116"/>
    <col min="10713" max="10714" width="1.7109375" style="116" customWidth="1"/>
    <col min="10715" max="10715" width="54.42578125" style="116" customWidth="1"/>
    <col min="10716" max="10716" width="7.7109375" style="116" customWidth="1"/>
    <col min="10717" max="10717" width="1.42578125" style="116" customWidth="1"/>
    <col min="10718" max="10718" width="12.7109375" style="116" customWidth="1"/>
    <col min="10719" max="10719" width="1.42578125" style="116" customWidth="1"/>
    <col min="10720" max="10720" width="12.7109375" style="116" customWidth="1"/>
    <col min="10721" max="10968" width="9.140625" style="116"/>
    <col min="10969" max="10970" width="1.7109375" style="116" customWidth="1"/>
    <col min="10971" max="10971" width="54.42578125" style="116" customWidth="1"/>
    <col min="10972" max="10972" width="7.7109375" style="116" customWidth="1"/>
    <col min="10973" max="10973" width="1.42578125" style="116" customWidth="1"/>
    <col min="10974" max="10974" width="12.7109375" style="116" customWidth="1"/>
    <col min="10975" max="10975" width="1.42578125" style="116" customWidth="1"/>
    <col min="10976" max="10976" width="12.7109375" style="116" customWidth="1"/>
    <col min="10977" max="11224" width="9.140625" style="116"/>
    <col min="11225" max="11226" width="1.7109375" style="116" customWidth="1"/>
    <col min="11227" max="11227" width="54.42578125" style="116" customWidth="1"/>
    <col min="11228" max="11228" width="7.7109375" style="116" customWidth="1"/>
    <col min="11229" max="11229" width="1.42578125" style="116" customWidth="1"/>
    <col min="11230" max="11230" width="12.7109375" style="116" customWidth="1"/>
    <col min="11231" max="11231" width="1.42578125" style="116" customWidth="1"/>
    <col min="11232" max="11232" width="12.7109375" style="116" customWidth="1"/>
    <col min="11233" max="11480" width="9.140625" style="116"/>
    <col min="11481" max="11482" width="1.7109375" style="116" customWidth="1"/>
    <col min="11483" max="11483" width="54.42578125" style="116" customWidth="1"/>
    <col min="11484" max="11484" width="7.7109375" style="116" customWidth="1"/>
    <col min="11485" max="11485" width="1.42578125" style="116" customWidth="1"/>
    <col min="11486" max="11486" width="12.7109375" style="116" customWidth="1"/>
    <col min="11487" max="11487" width="1.42578125" style="116" customWidth="1"/>
    <col min="11488" max="11488" width="12.7109375" style="116" customWidth="1"/>
    <col min="11489" max="11736" width="9.140625" style="116"/>
    <col min="11737" max="11738" width="1.7109375" style="116" customWidth="1"/>
    <col min="11739" max="11739" width="54.42578125" style="116" customWidth="1"/>
    <col min="11740" max="11740" width="7.7109375" style="116" customWidth="1"/>
    <col min="11741" max="11741" width="1.42578125" style="116" customWidth="1"/>
    <col min="11742" max="11742" width="12.7109375" style="116" customWidth="1"/>
    <col min="11743" max="11743" width="1.42578125" style="116" customWidth="1"/>
    <col min="11744" max="11744" width="12.7109375" style="116" customWidth="1"/>
    <col min="11745" max="11992" width="9.140625" style="116"/>
    <col min="11993" max="11994" width="1.7109375" style="116" customWidth="1"/>
    <col min="11995" max="11995" width="54.42578125" style="116" customWidth="1"/>
    <col min="11996" max="11996" width="7.7109375" style="116" customWidth="1"/>
    <col min="11997" max="11997" width="1.42578125" style="116" customWidth="1"/>
    <col min="11998" max="11998" width="12.7109375" style="116" customWidth="1"/>
    <col min="11999" max="11999" width="1.42578125" style="116" customWidth="1"/>
    <col min="12000" max="12000" width="12.7109375" style="116" customWidth="1"/>
    <col min="12001" max="12248" width="9.140625" style="116"/>
    <col min="12249" max="12250" width="1.7109375" style="116" customWidth="1"/>
    <col min="12251" max="12251" width="54.42578125" style="116" customWidth="1"/>
    <col min="12252" max="12252" width="7.7109375" style="116" customWidth="1"/>
    <col min="12253" max="12253" width="1.42578125" style="116" customWidth="1"/>
    <col min="12254" max="12254" width="12.7109375" style="116" customWidth="1"/>
    <col min="12255" max="12255" width="1.42578125" style="116" customWidth="1"/>
    <col min="12256" max="12256" width="12.7109375" style="116" customWidth="1"/>
    <col min="12257" max="12504" width="9.140625" style="116"/>
    <col min="12505" max="12506" width="1.7109375" style="116" customWidth="1"/>
    <col min="12507" max="12507" width="54.42578125" style="116" customWidth="1"/>
    <col min="12508" max="12508" width="7.7109375" style="116" customWidth="1"/>
    <col min="12509" max="12509" width="1.42578125" style="116" customWidth="1"/>
    <col min="12510" max="12510" width="12.7109375" style="116" customWidth="1"/>
    <col min="12511" max="12511" width="1.42578125" style="116" customWidth="1"/>
    <col min="12512" max="12512" width="12.7109375" style="116" customWidth="1"/>
    <col min="12513" max="12760" width="9.140625" style="116"/>
    <col min="12761" max="12762" width="1.7109375" style="116" customWidth="1"/>
    <col min="12763" max="12763" width="54.42578125" style="116" customWidth="1"/>
    <col min="12764" max="12764" width="7.7109375" style="116" customWidth="1"/>
    <col min="12765" max="12765" width="1.42578125" style="116" customWidth="1"/>
    <col min="12766" max="12766" width="12.7109375" style="116" customWidth="1"/>
    <col min="12767" max="12767" width="1.42578125" style="116" customWidth="1"/>
    <col min="12768" max="12768" width="12.7109375" style="116" customWidth="1"/>
    <col min="12769" max="13016" width="9.140625" style="116"/>
    <col min="13017" max="13018" width="1.7109375" style="116" customWidth="1"/>
    <col min="13019" max="13019" width="54.42578125" style="116" customWidth="1"/>
    <col min="13020" max="13020" width="7.7109375" style="116" customWidth="1"/>
    <col min="13021" max="13021" width="1.42578125" style="116" customWidth="1"/>
    <col min="13022" max="13022" width="12.7109375" style="116" customWidth="1"/>
    <col min="13023" max="13023" width="1.42578125" style="116" customWidth="1"/>
    <col min="13024" max="13024" width="12.7109375" style="116" customWidth="1"/>
    <col min="13025" max="13272" width="9.140625" style="116"/>
    <col min="13273" max="13274" width="1.7109375" style="116" customWidth="1"/>
    <col min="13275" max="13275" width="54.42578125" style="116" customWidth="1"/>
    <col min="13276" max="13276" width="7.7109375" style="116" customWidth="1"/>
    <col min="13277" max="13277" width="1.42578125" style="116" customWidth="1"/>
    <col min="13278" max="13278" width="12.7109375" style="116" customWidth="1"/>
    <col min="13279" max="13279" width="1.42578125" style="116" customWidth="1"/>
    <col min="13280" max="13280" width="12.7109375" style="116" customWidth="1"/>
    <col min="13281" max="13528" width="9.140625" style="116"/>
    <col min="13529" max="13530" width="1.7109375" style="116" customWidth="1"/>
    <col min="13531" max="13531" width="54.42578125" style="116" customWidth="1"/>
    <col min="13532" max="13532" width="7.7109375" style="116" customWidth="1"/>
    <col min="13533" max="13533" width="1.42578125" style="116" customWidth="1"/>
    <col min="13534" max="13534" width="12.7109375" style="116" customWidth="1"/>
    <col min="13535" max="13535" width="1.42578125" style="116" customWidth="1"/>
    <col min="13536" max="13536" width="12.7109375" style="116" customWidth="1"/>
    <col min="13537" max="13784" width="9.140625" style="116"/>
    <col min="13785" max="13786" width="1.7109375" style="116" customWidth="1"/>
    <col min="13787" max="13787" width="54.42578125" style="116" customWidth="1"/>
    <col min="13788" max="13788" width="7.7109375" style="116" customWidth="1"/>
    <col min="13789" max="13789" width="1.42578125" style="116" customWidth="1"/>
    <col min="13790" max="13790" width="12.7109375" style="116" customWidth="1"/>
    <col min="13791" max="13791" width="1.42578125" style="116" customWidth="1"/>
    <col min="13792" max="13792" width="12.7109375" style="116" customWidth="1"/>
    <col min="13793" max="14040" width="9.140625" style="116"/>
    <col min="14041" max="14042" width="1.7109375" style="116" customWidth="1"/>
    <col min="14043" max="14043" width="54.42578125" style="116" customWidth="1"/>
    <col min="14044" max="14044" width="7.7109375" style="116" customWidth="1"/>
    <col min="14045" max="14045" width="1.42578125" style="116" customWidth="1"/>
    <col min="14046" max="14046" width="12.7109375" style="116" customWidth="1"/>
    <col min="14047" max="14047" width="1.42578125" style="116" customWidth="1"/>
    <col min="14048" max="14048" width="12.7109375" style="116" customWidth="1"/>
    <col min="14049" max="14296" width="9.140625" style="116"/>
    <col min="14297" max="14298" width="1.7109375" style="116" customWidth="1"/>
    <col min="14299" max="14299" width="54.42578125" style="116" customWidth="1"/>
    <col min="14300" max="14300" width="7.7109375" style="116" customWidth="1"/>
    <col min="14301" max="14301" width="1.42578125" style="116" customWidth="1"/>
    <col min="14302" max="14302" width="12.7109375" style="116" customWidth="1"/>
    <col min="14303" max="14303" width="1.42578125" style="116" customWidth="1"/>
    <col min="14304" max="14304" width="12.7109375" style="116" customWidth="1"/>
    <col min="14305" max="14552" width="9.140625" style="116"/>
    <col min="14553" max="14554" width="1.7109375" style="116" customWidth="1"/>
    <col min="14555" max="14555" width="54.42578125" style="116" customWidth="1"/>
    <col min="14556" max="14556" width="7.7109375" style="116" customWidth="1"/>
    <col min="14557" max="14557" width="1.42578125" style="116" customWidth="1"/>
    <col min="14558" max="14558" width="12.7109375" style="116" customWidth="1"/>
    <col min="14559" max="14559" width="1.42578125" style="116" customWidth="1"/>
    <col min="14560" max="14560" width="12.7109375" style="116" customWidth="1"/>
    <col min="14561" max="14808" width="9.140625" style="116"/>
    <col min="14809" max="14810" width="1.7109375" style="116" customWidth="1"/>
    <col min="14811" max="14811" width="54.42578125" style="116" customWidth="1"/>
    <col min="14812" max="14812" width="7.7109375" style="116" customWidth="1"/>
    <col min="14813" max="14813" width="1.42578125" style="116" customWidth="1"/>
    <col min="14814" max="14814" width="12.7109375" style="116" customWidth="1"/>
    <col min="14815" max="14815" width="1.42578125" style="116" customWidth="1"/>
    <col min="14816" max="14816" width="12.7109375" style="116" customWidth="1"/>
    <col min="14817" max="15064" width="9.140625" style="116"/>
    <col min="15065" max="15066" width="1.7109375" style="116" customWidth="1"/>
    <col min="15067" max="15067" width="54.42578125" style="116" customWidth="1"/>
    <col min="15068" max="15068" width="7.7109375" style="116" customWidth="1"/>
    <col min="15069" max="15069" width="1.42578125" style="116" customWidth="1"/>
    <col min="15070" max="15070" width="12.7109375" style="116" customWidth="1"/>
    <col min="15071" max="15071" width="1.42578125" style="116" customWidth="1"/>
    <col min="15072" max="15072" width="12.7109375" style="116" customWidth="1"/>
    <col min="15073" max="15320" width="9.140625" style="116"/>
    <col min="15321" max="15322" width="1.7109375" style="116" customWidth="1"/>
    <col min="15323" max="15323" width="54.42578125" style="116" customWidth="1"/>
    <col min="15324" max="15324" width="7.7109375" style="116" customWidth="1"/>
    <col min="15325" max="15325" width="1.42578125" style="116" customWidth="1"/>
    <col min="15326" max="15326" width="12.7109375" style="116" customWidth="1"/>
    <col min="15327" max="15327" width="1.42578125" style="116" customWidth="1"/>
    <col min="15328" max="15328" width="12.7109375" style="116" customWidth="1"/>
    <col min="15329" max="15576" width="9.140625" style="116"/>
    <col min="15577" max="15578" width="1.7109375" style="116" customWidth="1"/>
    <col min="15579" max="15579" width="54.42578125" style="116" customWidth="1"/>
    <col min="15580" max="15580" width="7.7109375" style="116" customWidth="1"/>
    <col min="15581" max="15581" width="1.42578125" style="116" customWidth="1"/>
    <col min="15582" max="15582" width="12.7109375" style="116" customWidth="1"/>
    <col min="15583" max="15583" width="1.42578125" style="116" customWidth="1"/>
    <col min="15584" max="15584" width="12.7109375" style="116" customWidth="1"/>
    <col min="15585" max="15832" width="9.140625" style="116"/>
    <col min="15833" max="15834" width="1.7109375" style="116" customWidth="1"/>
    <col min="15835" max="15835" width="54.42578125" style="116" customWidth="1"/>
    <col min="15836" max="15836" width="7.7109375" style="116" customWidth="1"/>
    <col min="15837" max="15837" width="1.42578125" style="116" customWidth="1"/>
    <col min="15838" max="15838" width="12.7109375" style="116" customWidth="1"/>
    <col min="15839" max="15839" width="1.42578125" style="116" customWidth="1"/>
    <col min="15840" max="15840" width="12.7109375" style="116" customWidth="1"/>
    <col min="15841" max="16088" width="9.140625" style="116"/>
    <col min="16089" max="16090" width="1.7109375" style="116" customWidth="1"/>
    <col min="16091" max="16091" width="54.42578125" style="116" customWidth="1"/>
    <col min="16092" max="16092" width="7.7109375" style="116" customWidth="1"/>
    <col min="16093" max="16093" width="1.42578125" style="116" customWidth="1"/>
    <col min="16094" max="16094" width="12.7109375" style="116" customWidth="1"/>
    <col min="16095" max="16095" width="1.42578125" style="116" customWidth="1"/>
    <col min="16096" max="16096" width="12.7109375" style="116" customWidth="1"/>
    <col min="16097" max="16384" width="9.140625" style="116"/>
  </cols>
  <sheetData>
    <row r="1" spans="1:12" s="53" customFormat="1" ht="21.75" customHeight="1" x14ac:dyDescent="0.4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s="53" customFormat="1" ht="21.75" customHeight="1" x14ac:dyDescent="0.45">
      <c r="A2" s="54" t="s">
        <v>82</v>
      </c>
      <c r="B2" s="54"/>
      <c r="C2" s="55"/>
      <c r="D2" s="55"/>
      <c r="E2" s="82"/>
      <c r="F2" s="82"/>
      <c r="G2" s="82"/>
      <c r="H2" s="82"/>
      <c r="I2" s="82"/>
      <c r="J2" s="82"/>
      <c r="K2" s="82"/>
      <c r="L2" s="82"/>
    </row>
    <row r="3" spans="1:12" s="53" customFormat="1" ht="21.75" customHeight="1" x14ac:dyDescent="0.45">
      <c r="A3" s="57" t="s">
        <v>83</v>
      </c>
      <c r="B3" s="57"/>
      <c r="C3" s="58"/>
      <c r="D3" s="58"/>
      <c r="E3" s="99"/>
      <c r="F3" s="99"/>
      <c r="G3" s="99"/>
      <c r="H3" s="99"/>
      <c r="I3" s="99"/>
      <c r="J3" s="99"/>
      <c r="K3" s="99"/>
      <c r="L3" s="99"/>
    </row>
    <row r="4" spans="1:12" s="117" customFormat="1" ht="21.75" customHeight="1" x14ac:dyDescent="0.45">
      <c r="A4" s="115"/>
      <c r="B4" s="115"/>
      <c r="C4" s="115"/>
      <c r="D4" s="116"/>
      <c r="E4" s="55"/>
      <c r="F4" s="55"/>
      <c r="G4" s="55"/>
      <c r="H4" s="55"/>
      <c r="I4" s="55"/>
      <c r="J4" s="55"/>
      <c r="K4" s="55"/>
      <c r="L4" s="55"/>
    </row>
    <row r="5" spans="1:12" s="117" customFormat="1" ht="21.75" customHeight="1" x14ac:dyDescent="0.45">
      <c r="A5" s="115"/>
      <c r="B5" s="115"/>
      <c r="C5" s="115"/>
      <c r="D5" s="116"/>
      <c r="E5" s="55"/>
      <c r="F5" s="61" t="s">
        <v>3</v>
      </c>
      <c r="G5" s="61"/>
      <c r="H5" s="61"/>
      <c r="I5" s="55"/>
      <c r="J5" s="61" t="s">
        <v>4</v>
      </c>
      <c r="K5" s="61"/>
      <c r="L5" s="61"/>
    </row>
    <row r="6" spans="1:12" s="117" customFormat="1" ht="21.75" customHeight="1" x14ac:dyDescent="0.45">
      <c r="A6" s="115"/>
      <c r="B6" s="115"/>
      <c r="C6" s="115"/>
      <c r="D6" s="116"/>
      <c r="E6" s="55"/>
      <c r="F6" s="62"/>
      <c r="G6" s="55"/>
      <c r="H6" s="62" t="s">
        <v>5</v>
      </c>
      <c r="I6" s="55"/>
      <c r="J6" s="55"/>
      <c r="K6" s="55"/>
      <c r="L6" s="62"/>
    </row>
    <row r="7" spans="1:12" s="117" customFormat="1" ht="21.75" customHeight="1" x14ac:dyDescent="0.45">
      <c r="A7" s="115"/>
      <c r="B7" s="115"/>
      <c r="C7" s="115"/>
      <c r="D7" s="116"/>
      <c r="E7" s="55"/>
      <c r="F7" s="68" t="s">
        <v>8</v>
      </c>
      <c r="G7" s="55"/>
      <c r="H7" s="68" t="s">
        <v>8</v>
      </c>
      <c r="I7" s="55"/>
      <c r="J7" s="68" t="s">
        <v>8</v>
      </c>
      <c r="K7" s="55"/>
      <c r="L7" s="68" t="s">
        <v>8</v>
      </c>
    </row>
    <row r="8" spans="1:12" ht="21.75" customHeight="1" x14ac:dyDescent="0.45">
      <c r="A8" s="115"/>
      <c r="B8" s="115"/>
      <c r="C8" s="115"/>
      <c r="D8" s="82"/>
      <c r="E8" s="53"/>
      <c r="F8" s="119" t="s">
        <v>11</v>
      </c>
      <c r="G8" s="53"/>
      <c r="H8" s="119" t="s">
        <v>12</v>
      </c>
      <c r="I8" s="53"/>
      <c r="J8" s="119" t="s">
        <v>11</v>
      </c>
      <c r="K8" s="53"/>
      <c r="L8" s="119" t="s">
        <v>12</v>
      </c>
    </row>
    <row r="9" spans="1:12" ht="21.75" customHeight="1" x14ac:dyDescent="0.45">
      <c r="A9" s="115"/>
      <c r="B9" s="115"/>
      <c r="C9" s="115"/>
      <c r="D9" s="56"/>
      <c r="E9" s="55"/>
      <c r="F9" s="120" t="s">
        <v>14</v>
      </c>
      <c r="G9" s="55"/>
      <c r="H9" s="120" t="s">
        <v>14</v>
      </c>
      <c r="I9" s="55"/>
      <c r="J9" s="120" t="s">
        <v>14</v>
      </c>
      <c r="K9" s="55"/>
      <c r="L9" s="120" t="s">
        <v>14</v>
      </c>
    </row>
    <row r="10" spans="1:12" ht="21.75" customHeight="1" x14ac:dyDescent="0.45">
      <c r="A10" s="77"/>
      <c r="B10" s="177"/>
      <c r="C10" s="177"/>
      <c r="D10" s="178"/>
      <c r="E10" s="179"/>
      <c r="F10" s="180"/>
      <c r="G10" s="179"/>
      <c r="H10" s="180"/>
      <c r="I10" s="179"/>
      <c r="J10" s="180"/>
      <c r="K10" s="179"/>
      <c r="L10" s="180"/>
    </row>
    <row r="11" spans="1:12" ht="21.75" customHeight="1" x14ac:dyDescent="0.45">
      <c r="A11" s="84"/>
      <c r="B11" s="84" t="s">
        <v>84</v>
      </c>
      <c r="C11" s="116"/>
      <c r="D11" s="82"/>
      <c r="E11" s="181"/>
      <c r="F11" s="180">
        <v>8227505249</v>
      </c>
      <c r="G11" s="181"/>
      <c r="H11" s="180">
        <v>7449770098</v>
      </c>
      <c r="I11" s="181"/>
      <c r="J11" s="180">
        <v>0</v>
      </c>
      <c r="K11" s="181"/>
      <c r="L11" s="180">
        <v>0</v>
      </c>
    </row>
    <row r="12" spans="1:12" ht="21.75" customHeight="1" x14ac:dyDescent="0.45">
      <c r="A12" s="84"/>
      <c r="B12" s="84" t="s">
        <v>85</v>
      </c>
      <c r="C12" s="116"/>
      <c r="D12" s="82"/>
      <c r="E12" s="181"/>
      <c r="F12" s="180">
        <v>-7051741868</v>
      </c>
      <c r="G12" s="181"/>
      <c r="H12" s="180">
        <v>-6086829217</v>
      </c>
      <c r="I12" s="181"/>
      <c r="J12" s="180">
        <v>0</v>
      </c>
      <c r="K12" s="181"/>
      <c r="L12" s="180">
        <v>0</v>
      </c>
    </row>
    <row r="13" spans="1:12" ht="21.75" customHeight="1" x14ac:dyDescent="0.45">
      <c r="A13" s="84"/>
      <c r="B13" s="84" t="s">
        <v>86</v>
      </c>
      <c r="C13" s="116"/>
      <c r="D13" s="82"/>
      <c r="E13" s="181"/>
      <c r="F13" s="182">
        <v>-970473891</v>
      </c>
      <c r="G13" s="181"/>
      <c r="H13" s="182">
        <v>-841986588</v>
      </c>
      <c r="I13" s="181"/>
      <c r="J13" s="182">
        <v>0</v>
      </c>
      <c r="K13" s="181"/>
      <c r="L13" s="182">
        <v>0</v>
      </c>
    </row>
    <row r="14" spans="1:12" ht="8.1" customHeight="1" x14ac:dyDescent="0.45">
      <c r="A14" s="102"/>
      <c r="B14" s="102"/>
      <c r="C14" s="102"/>
      <c r="D14" s="183"/>
      <c r="E14" s="181"/>
      <c r="F14" s="180"/>
      <c r="G14" s="181"/>
      <c r="H14" s="180"/>
      <c r="I14" s="181"/>
      <c r="J14" s="180"/>
      <c r="K14" s="181"/>
      <c r="L14" s="180"/>
    </row>
    <row r="15" spans="1:12" ht="21.75" customHeight="1" x14ac:dyDescent="0.45">
      <c r="A15" s="93" t="s">
        <v>87</v>
      </c>
      <c r="B15" s="177"/>
      <c r="C15" s="116"/>
      <c r="D15" s="82"/>
      <c r="E15" s="181"/>
      <c r="F15" s="182">
        <f>SUM(F11:F13)</f>
        <v>205289490</v>
      </c>
      <c r="G15" s="181"/>
      <c r="H15" s="182">
        <f>SUM(H11:H13)</f>
        <v>520954293</v>
      </c>
      <c r="I15" s="181"/>
      <c r="J15" s="182">
        <f>SUM(J11:J13)</f>
        <v>0</v>
      </c>
      <c r="K15" s="181"/>
      <c r="L15" s="182">
        <f>SUM(L11:L13)</f>
        <v>0</v>
      </c>
    </row>
    <row r="16" spans="1:12" ht="8.1" customHeight="1" x14ac:dyDescent="0.45">
      <c r="A16" s="102"/>
      <c r="B16" s="102"/>
      <c r="C16" s="102"/>
      <c r="D16" s="183"/>
      <c r="E16" s="181"/>
      <c r="F16" s="180"/>
      <c r="G16" s="181"/>
      <c r="H16" s="180"/>
      <c r="I16" s="181"/>
      <c r="J16" s="180"/>
      <c r="K16" s="181"/>
      <c r="L16" s="180"/>
    </row>
    <row r="17" spans="1:12" ht="21.75" customHeight="1" x14ac:dyDescent="0.45">
      <c r="B17" s="12" t="s">
        <v>88</v>
      </c>
      <c r="C17" s="185"/>
      <c r="D17" s="82"/>
      <c r="E17" s="181"/>
      <c r="F17" s="180">
        <v>194381443</v>
      </c>
      <c r="G17" s="181"/>
      <c r="H17" s="180">
        <v>180041593</v>
      </c>
      <c r="I17" s="181"/>
      <c r="J17" s="180">
        <v>301106358</v>
      </c>
      <c r="K17" s="181"/>
      <c r="L17" s="180">
        <v>298646737</v>
      </c>
    </row>
    <row r="18" spans="1:12" ht="21.75" customHeight="1" x14ac:dyDescent="0.45">
      <c r="B18" s="185" t="s">
        <v>89</v>
      </c>
      <c r="C18" s="116"/>
      <c r="D18" s="82"/>
      <c r="E18" s="181"/>
      <c r="F18" s="180">
        <v>10150403</v>
      </c>
      <c r="G18" s="181"/>
      <c r="H18" s="180">
        <v>4454722</v>
      </c>
      <c r="I18" s="181"/>
      <c r="J18" s="180">
        <v>0</v>
      </c>
      <c r="K18" s="181"/>
      <c r="L18" s="180">
        <v>0</v>
      </c>
    </row>
    <row r="19" spans="1:12" ht="21.75" customHeight="1" x14ac:dyDescent="0.45">
      <c r="B19" s="185" t="s">
        <v>217</v>
      </c>
      <c r="C19" s="185"/>
      <c r="D19" s="82"/>
      <c r="E19" s="181"/>
      <c r="F19" s="180">
        <v>9758916</v>
      </c>
      <c r="G19" s="181"/>
      <c r="H19" s="180">
        <v>-2630553</v>
      </c>
      <c r="I19" s="181"/>
      <c r="J19" s="180">
        <v>0</v>
      </c>
      <c r="K19" s="181"/>
      <c r="L19" s="180">
        <v>0</v>
      </c>
    </row>
    <row r="20" spans="1:12" ht="21.75" customHeight="1" x14ac:dyDescent="0.45">
      <c r="B20" s="116" t="s">
        <v>216</v>
      </c>
      <c r="C20" s="102"/>
      <c r="D20" s="183"/>
      <c r="E20" s="181"/>
      <c r="F20" s="92">
        <v>-512008</v>
      </c>
      <c r="G20" s="181"/>
      <c r="H20" s="92">
        <v>-455423</v>
      </c>
      <c r="I20" s="181"/>
      <c r="J20" s="92">
        <v>0</v>
      </c>
      <c r="K20" s="181"/>
      <c r="L20" s="92">
        <v>0</v>
      </c>
    </row>
    <row r="21" spans="1:12" ht="8.1" customHeight="1" x14ac:dyDescent="0.45">
      <c r="A21" s="102"/>
      <c r="B21" s="84"/>
      <c r="C21" s="102"/>
      <c r="D21" s="183"/>
      <c r="E21" s="181"/>
      <c r="F21" s="180"/>
      <c r="G21" s="181"/>
      <c r="H21" s="180"/>
      <c r="I21" s="181"/>
      <c r="J21" s="180"/>
      <c r="K21" s="181"/>
      <c r="L21" s="180"/>
    </row>
    <row r="22" spans="1:12" ht="21.75" customHeight="1" x14ac:dyDescent="0.45">
      <c r="A22" s="77" t="s">
        <v>90</v>
      </c>
      <c r="B22" s="84"/>
      <c r="C22" s="102"/>
      <c r="D22" s="82"/>
      <c r="E22" s="181"/>
      <c r="F22" s="182">
        <f>SUM(F17:F20)</f>
        <v>213778754</v>
      </c>
      <c r="G22" s="181"/>
      <c r="H22" s="182">
        <f>SUM(H17:H20)</f>
        <v>181410339</v>
      </c>
      <c r="I22" s="181"/>
      <c r="J22" s="182">
        <f>SUM(J17:J20)</f>
        <v>301106358</v>
      </c>
      <c r="K22" s="181"/>
      <c r="L22" s="182">
        <f>SUM(L17:L20)</f>
        <v>298646737</v>
      </c>
    </row>
    <row r="23" spans="1:12" ht="8.1" customHeight="1" x14ac:dyDescent="0.45">
      <c r="A23" s="102"/>
      <c r="B23" s="84"/>
      <c r="C23" s="102"/>
      <c r="D23" s="183"/>
      <c r="E23" s="181"/>
      <c r="F23" s="180"/>
      <c r="G23" s="181"/>
      <c r="H23" s="180"/>
      <c r="I23" s="181"/>
      <c r="J23" s="180"/>
      <c r="K23" s="181"/>
      <c r="L23" s="180"/>
    </row>
    <row r="24" spans="1:12" ht="21.75" customHeight="1" x14ac:dyDescent="0.45">
      <c r="A24" s="84"/>
      <c r="B24" s="84" t="s">
        <v>91</v>
      </c>
      <c r="C24" s="177"/>
      <c r="D24" s="82"/>
      <c r="E24" s="181"/>
      <c r="F24" s="180">
        <v>-127644122</v>
      </c>
      <c r="G24" s="181"/>
      <c r="H24" s="180">
        <v>-229358882</v>
      </c>
      <c r="I24" s="181"/>
      <c r="J24" s="180">
        <v>0</v>
      </c>
      <c r="K24" s="181"/>
      <c r="L24" s="180">
        <v>0</v>
      </c>
    </row>
    <row r="25" spans="1:12" ht="21.75" customHeight="1" x14ac:dyDescent="0.45">
      <c r="A25" s="84"/>
      <c r="B25" s="84" t="s">
        <v>92</v>
      </c>
      <c r="C25" s="177"/>
      <c r="D25" s="82"/>
      <c r="E25" s="181"/>
      <c r="F25" s="182">
        <v>58193245</v>
      </c>
      <c r="G25" s="181"/>
      <c r="H25" s="182">
        <v>177498080</v>
      </c>
      <c r="I25" s="181"/>
      <c r="J25" s="182">
        <v>0</v>
      </c>
      <c r="K25" s="181"/>
      <c r="L25" s="182">
        <v>0</v>
      </c>
    </row>
    <row r="26" spans="1:12" ht="8.1" customHeight="1" x14ac:dyDescent="0.45">
      <c r="A26" s="102"/>
      <c r="B26" s="84"/>
      <c r="C26" s="102"/>
      <c r="D26" s="183" t="s">
        <v>93</v>
      </c>
      <c r="E26" s="181"/>
      <c r="F26" s="180"/>
      <c r="G26" s="181"/>
      <c r="H26" s="180"/>
      <c r="I26" s="181"/>
      <c r="J26" s="180"/>
      <c r="K26" s="181"/>
      <c r="L26" s="180"/>
    </row>
    <row r="27" spans="1:12" ht="21.75" customHeight="1" x14ac:dyDescent="0.45">
      <c r="A27" s="186" t="s">
        <v>94</v>
      </c>
      <c r="B27" s="84"/>
      <c r="C27" s="177"/>
      <c r="E27" s="181"/>
      <c r="F27" s="182">
        <f>SUM(F24:F25)</f>
        <v>-69450877</v>
      </c>
      <c r="G27" s="181"/>
      <c r="H27" s="182">
        <f>SUM(H24:H25)</f>
        <v>-51860802</v>
      </c>
      <c r="I27" s="181"/>
      <c r="J27" s="182">
        <f>SUM(J24:J25)</f>
        <v>0</v>
      </c>
      <c r="K27" s="181"/>
      <c r="L27" s="182">
        <f>SUM(L24:L25)</f>
        <v>0</v>
      </c>
    </row>
    <row r="28" spans="1:12" ht="8.1" customHeight="1" x14ac:dyDescent="0.45">
      <c r="A28" s="102"/>
      <c r="B28" s="84"/>
      <c r="C28" s="102"/>
      <c r="D28" s="183"/>
      <c r="E28" s="181"/>
      <c r="F28" s="180"/>
      <c r="G28" s="181"/>
      <c r="H28" s="180"/>
      <c r="I28" s="181"/>
      <c r="J28" s="180"/>
      <c r="K28" s="181"/>
      <c r="L28" s="180"/>
    </row>
    <row r="29" spans="1:12" ht="18.75" x14ac:dyDescent="0.45">
      <c r="A29" s="186" t="s">
        <v>95</v>
      </c>
      <c r="B29" s="84"/>
      <c r="C29" s="102"/>
      <c r="D29" s="183"/>
      <c r="E29" s="181"/>
      <c r="F29" s="180"/>
      <c r="G29" s="181"/>
      <c r="H29" s="180"/>
      <c r="I29" s="181"/>
      <c r="J29" s="180"/>
      <c r="K29" s="181"/>
      <c r="L29" s="180"/>
    </row>
    <row r="30" spans="1:12" ht="21.75" customHeight="1" x14ac:dyDescent="0.45">
      <c r="A30" s="186"/>
      <c r="B30" s="186" t="s">
        <v>96</v>
      </c>
      <c r="C30" s="177"/>
      <c r="E30" s="181"/>
      <c r="F30" s="182">
        <f>SUM(F22,F27)</f>
        <v>144327877</v>
      </c>
      <c r="G30" s="181"/>
      <c r="H30" s="182">
        <f>SUM(H22,H27)</f>
        <v>129549537</v>
      </c>
      <c r="I30" s="181"/>
      <c r="J30" s="182">
        <f>SUM(J22,J27)</f>
        <v>301106358</v>
      </c>
      <c r="K30" s="181"/>
      <c r="L30" s="182">
        <f>SUM(L22,L27)</f>
        <v>298646737</v>
      </c>
    </row>
    <row r="31" spans="1:12" ht="8.1" customHeight="1" x14ac:dyDescent="0.45">
      <c r="A31" s="102"/>
      <c r="B31" s="84"/>
      <c r="C31" s="102"/>
      <c r="D31" s="183"/>
      <c r="E31" s="181"/>
      <c r="F31" s="180"/>
      <c r="G31" s="181"/>
      <c r="H31" s="180"/>
      <c r="I31" s="181"/>
      <c r="J31" s="180"/>
      <c r="K31" s="181"/>
      <c r="L31" s="180"/>
    </row>
    <row r="32" spans="1:12" s="53" customFormat="1" ht="21.75" customHeight="1" x14ac:dyDescent="0.45">
      <c r="A32" s="186"/>
      <c r="B32" s="188" t="s">
        <v>97</v>
      </c>
      <c r="C32" s="188"/>
      <c r="D32" s="13"/>
      <c r="F32" s="180">
        <v>-10513038</v>
      </c>
      <c r="H32" s="180">
        <v>-8839095</v>
      </c>
      <c r="J32" s="180">
        <v>-10513038</v>
      </c>
      <c r="L32" s="180">
        <v>-8839095</v>
      </c>
    </row>
    <row r="33" spans="1:12" s="53" customFormat="1" ht="21.75" customHeight="1" x14ac:dyDescent="0.45">
      <c r="A33" s="186"/>
      <c r="B33" s="188" t="s">
        <v>98</v>
      </c>
      <c r="C33" s="188"/>
      <c r="D33" s="13"/>
      <c r="F33" s="180">
        <v>-21487940</v>
      </c>
      <c r="H33" s="180">
        <v>-7152935</v>
      </c>
      <c r="J33" s="180">
        <v>-81138946</v>
      </c>
      <c r="L33" s="180">
        <v>-5454420</v>
      </c>
    </row>
    <row r="34" spans="1:12" s="53" customFormat="1" ht="21.75" customHeight="1" x14ac:dyDescent="0.45">
      <c r="A34" s="186"/>
      <c r="B34" s="188" t="s">
        <v>99</v>
      </c>
      <c r="C34" s="188"/>
      <c r="D34" s="183"/>
      <c r="F34" s="180">
        <v>-230847158</v>
      </c>
      <c r="H34" s="180">
        <v>-305649075</v>
      </c>
      <c r="J34" s="180">
        <v>-25491239</v>
      </c>
      <c r="L34" s="180">
        <v>-22693356</v>
      </c>
    </row>
    <row r="35" spans="1:12" s="53" customFormat="1" ht="21.75" customHeight="1" x14ac:dyDescent="0.45">
      <c r="A35" s="77"/>
      <c r="B35" s="188" t="s">
        <v>100</v>
      </c>
      <c r="C35" s="188"/>
      <c r="D35" s="183"/>
      <c r="F35" s="180">
        <v>33417801</v>
      </c>
      <c r="H35" s="180">
        <v>12303623</v>
      </c>
      <c r="J35" s="180">
        <v>0</v>
      </c>
      <c r="L35" s="180">
        <v>0</v>
      </c>
    </row>
    <row r="36" spans="1:12" s="53" customFormat="1" ht="21.75" customHeight="1" x14ac:dyDescent="0.45">
      <c r="A36" s="188"/>
      <c r="B36" s="188" t="s">
        <v>101</v>
      </c>
      <c r="C36" s="188"/>
      <c r="D36" s="13"/>
      <c r="F36" s="180">
        <v>22613328</v>
      </c>
      <c r="H36" s="180">
        <v>11373321</v>
      </c>
      <c r="J36" s="180">
        <v>97628689</v>
      </c>
      <c r="L36" s="180">
        <v>29904559</v>
      </c>
    </row>
    <row r="37" spans="1:12" s="53" customFormat="1" ht="21.75" customHeight="1" x14ac:dyDescent="0.45">
      <c r="A37" s="188"/>
      <c r="B37" s="188" t="s">
        <v>102</v>
      </c>
      <c r="C37" s="188"/>
      <c r="D37" s="13"/>
      <c r="F37" s="182">
        <v>20328854</v>
      </c>
      <c r="H37" s="182">
        <v>9479815</v>
      </c>
      <c r="J37" s="182">
        <v>0</v>
      </c>
      <c r="L37" s="182">
        <v>0</v>
      </c>
    </row>
    <row r="38" spans="1:12" ht="8.1" customHeight="1" x14ac:dyDescent="0.45">
      <c r="A38" s="102"/>
      <c r="B38" s="102"/>
      <c r="C38" s="102"/>
      <c r="D38" s="183"/>
      <c r="E38" s="181"/>
      <c r="F38" s="180"/>
      <c r="G38" s="181"/>
      <c r="H38" s="180"/>
      <c r="I38" s="181"/>
      <c r="J38" s="180"/>
      <c r="K38" s="181"/>
      <c r="L38" s="180"/>
    </row>
    <row r="39" spans="1:12" ht="21.75" customHeight="1" x14ac:dyDescent="0.45">
      <c r="A39" s="77" t="s">
        <v>103</v>
      </c>
      <c r="B39" s="177"/>
      <c r="C39" s="177"/>
      <c r="E39" s="181"/>
      <c r="F39" s="180">
        <f>SUM(F32:F37,F30,F15)</f>
        <v>163129214</v>
      </c>
      <c r="G39" s="181"/>
      <c r="H39" s="180">
        <f>SUM(H32:H37,H30,H15)</f>
        <v>362019484</v>
      </c>
      <c r="I39" s="181"/>
      <c r="J39" s="180">
        <f>SUM(J32:J37,J30,J15)</f>
        <v>281591824</v>
      </c>
      <c r="K39" s="181"/>
      <c r="L39" s="180">
        <f>SUM(L32:L37,L30,L15)</f>
        <v>291564425</v>
      </c>
    </row>
    <row r="40" spans="1:12" s="117" customFormat="1" ht="21.75" customHeight="1" x14ac:dyDescent="0.45">
      <c r="A40" s="102" t="s">
        <v>104</v>
      </c>
      <c r="B40" s="77"/>
      <c r="C40" s="77"/>
      <c r="D40" s="187"/>
      <c r="E40" s="189"/>
      <c r="F40" s="92">
        <v>-4257897</v>
      </c>
      <c r="G40" s="189"/>
      <c r="H40" s="92">
        <v>-92491197</v>
      </c>
      <c r="I40" s="189"/>
      <c r="J40" s="92">
        <v>0</v>
      </c>
      <c r="K40" s="189"/>
      <c r="L40" s="92">
        <v>0</v>
      </c>
    </row>
    <row r="41" spans="1:12" s="117" customFormat="1" ht="8.1" customHeight="1" x14ac:dyDescent="0.45">
      <c r="A41" s="102"/>
      <c r="B41" s="77"/>
      <c r="C41" s="77"/>
      <c r="D41" s="187"/>
      <c r="E41" s="189"/>
      <c r="F41" s="85"/>
      <c r="G41" s="189"/>
      <c r="H41" s="85"/>
      <c r="I41" s="189"/>
      <c r="J41" s="85"/>
      <c r="K41" s="189"/>
      <c r="L41" s="85"/>
    </row>
    <row r="42" spans="1:12" s="117" customFormat="1" ht="21.75" customHeight="1" x14ac:dyDescent="0.45">
      <c r="A42" s="77" t="s">
        <v>105</v>
      </c>
      <c r="B42" s="77"/>
      <c r="C42" s="77"/>
      <c r="D42" s="187"/>
      <c r="E42" s="189"/>
      <c r="F42" s="92">
        <f>SUM(F39:F40)</f>
        <v>158871317</v>
      </c>
      <c r="G42" s="189"/>
      <c r="H42" s="92">
        <f>SUM(H39:H40)</f>
        <v>269528287</v>
      </c>
      <c r="I42" s="189"/>
      <c r="J42" s="92">
        <f>SUM(J39:J40)</f>
        <v>281591824</v>
      </c>
      <c r="K42" s="189"/>
      <c r="L42" s="92">
        <f>SUM(L39:L40)</f>
        <v>291564425</v>
      </c>
    </row>
    <row r="43" spans="1:12" ht="21.75" customHeight="1" x14ac:dyDescent="0.45">
      <c r="A43" s="77"/>
      <c r="B43" s="177"/>
      <c r="C43" s="177"/>
      <c r="E43" s="181"/>
      <c r="F43" s="180"/>
      <c r="G43" s="181"/>
      <c r="H43" s="180"/>
      <c r="I43" s="181"/>
      <c r="J43" s="180"/>
      <c r="K43" s="181"/>
      <c r="L43" s="180"/>
    </row>
    <row r="44" spans="1:12" ht="21.75" customHeight="1" x14ac:dyDescent="0.45">
      <c r="A44" s="77"/>
      <c r="B44" s="177"/>
      <c r="C44" s="177"/>
      <c r="E44" s="181"/>
      <c r="F44" s="208"/>
      <c r="G44" s="181"/>
      <c r="H44" s="180"/>
      <c r="I44" s="181"/>
      <c r="J44" s="180"/>
      <c r="K44" s="181"/>
      <c r="L44" s="180"/>
    </row>
    <row r="45" spans="1:12" ht="21.75" customHeight="1" x14ac:dyDescent="0.45">
      <c r="A45" s="77"/>
      <c r="B45" s="177"/>
      <c r="C45" s="177"/>
      <c r="E45" s="181"/>
      <c r="F45" s="180"/>
      <c r="G45" s="181"/>
      <c r="H45" s="180"/>
      <c r="I45" s="181"/>
      <c r="J45" s="180"/>
      <c r="K45" s="181"/>
      <c r="L45" s="180"/>
    </row>
    <row r="46" spans="1:12" ht="24" customHeight="1" x14ac:dyDescent="0.45">
      <c r="A46" s="77"/>
      <c r="B46" s="177"/>
      <c r="C46" s="177"/>
      <c r="E46" s="181"/>
      <c r="F46" s="180"/>
      <c r="G46" s="181"/>
      <c r="H46" s="180"/>
      <c r="I46" s="181"/>
      <c r="J46" s="180"/>
      <c r="K46" s="181"/>
      <c r="L46" s="180"/>
    </row>
    <row r="47" spans="1:12" ht="21.75" customHeight="1" x14ac:dyDescent="0.45">
      <c r="A47" s="77"/>
      <c r="B47" s="177"/>
      <c r="C47" s="177"/>
      <c r="E47" s="181"/>
      <c r="F47" s="180"/>
      <c r="G47" s="181"/>
      <c r="H47" s="180"/>
      <c r="I47" s="181"/>
      <c r="J47" s="180"/>
      <c r="K47" s="181"/>
      <c r="L47" s="180"/>
    </row>
    <row r="48" spans="1:12" ht="21.75" customHeight="1" x14ac:dyDescent="0.45">
      <c r="A48" s="77"/>
      <c r="B48" s="177"/>
      <c r="C48" s="177"/>
      <c r="E48" s="181"/>
      <c r="F48" s="180"/>
      <c r="G48" s="181"/>
      <c r="H48" s="180"/>
      <c r="I48" s="181"/>
      <c r="J48" s="180"/>
      <c r="K48" s="181"/>
      <c r="L48" s="180"/>
    </row>
    <row r="49" spans="1:12" ht="27" customHeight="1" x14ac:dyDescent="0.45">
      <c r="A49" s="77"/>
      <c r="B49" s="177"/>
      <c r="C49" s="177"/>
      <c r="E49" s="181"/>
      <c r="F49" s="180"/>
      <c r="G49" s="181"/>
      <c r="H49" s="180"/>
      <c r="I49" s="181"/>
      <c r="J49" s="180"/>
      <c r="K49" s="181"/>
      <c r="L49" s="180"/>
    </row>
    <row r="50" spans="1:12" ht="21.75" customHeight="1" x14ac:dyDescent="0.45">
      <c r="A50" s="77"/>
      <c r="B50" s="177"/>
      <c r="C50" s="177"/>
      <c r="E50" s="181"/>
      <c r="F50" s="180"/>
      <c r="G50" s="181"/>
      <c r="H50" s="180"/>
      <c r="I50" s="181"/>
      <c r="J50" s="180"/>
      <c r="K50" s="181"/>
      <c r="L50" s="180"/>
    </row>
    <row r="51" spans="1:12" ht="21.75" customHeight="1" x14ac:dyDescent="0.45">
      <c r="A51" s="77"/>
      <c r="B51" s="177"/>
      <c r="C51" s="177"/>
      <c r="E51" s="181"/>
      <c r="F51" s="180"/>
      <c r="G51" s="181"/>
      <c r="H51" s="180"/>
      <c r="I51" s="181"/>
      <c r="J51" s="180"/>
      <c r="K51" s="181"/>
      <c r="L51" s="180"/>
    </row>
    <row r="52" spans="1:12" ht="26.25" customHeight="1" x14ac:dyDescent="0.45">
      <c r="A52" s="116"/>
      <c r="B52" s="102"/>
      <c r="C52" s="102"/>
      <c r="D52" s="183"/>
      <c r="E52" s="181"/>
      <c r="F52" s="85"/>
      <c r="G52" s="181"/>
      <c r="H52" s="85"/>
      <c r="I52" s="181"/>
      <c r="J52" s="85"/>
      <c r="K52" s="181"/>
      <c r="L52" s="85"/>
    </row>
    <row r="53" spans="1:12" ht="21.75" customHeight="1" x14ac:dyDescent="0.45">
      <c r="A53" s="95" t="s">
        <v>47</v>
      </c>
      <c r="B53" s="191"/>
      <c r="C53" s="191"/>
      <c r="D53" s="192"/>
      <c r="E53" s="193"/>
      <c r="F53" s="193"/>
      <c r="G53" s="193"/>
      <c r="H53" s="193"/>
      <c r="I53" s="193"/>
      <c r="J53" s="193"/>
      <c r="K53" s="193"/>
      <c r="L53" s="193"/>
    </row>
    <row r="54" spans="1:12" s="53" customFormat="1" ht="21.75" customHeight="1" x14ac:dyDescent="0.45">
      <c r="A54" s="55" t="str">
        <f>A1</f>
        <v>บริษัท ทิพย กรุ๊ป โฮลดิ้งส์ จำกัด (มหาชน)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</row>
    <row r="55" spans="1:12" s="53" customFormat="1" ht="21.75" customHeight="1" x14ac:dyDescent="0.45">
      <c r="A55" s="54" t="s">
        <v>106</v>
      </c>
      <c r="B55" s="54"/>
      <c r="C55" s="55"/>
      <c r="D55" s="55"/>
      <c r="E55" s="82"/>
      <c r="F55" s="82"/>
      <c r="G55" s="82"/>
      <c r="H55" s="82"/>
      <c r="I55" s="82"/>
      <c r="J55" s="82"/>
      <c r="K55" s="82"/>
      <c r="L55" s="82"/>
    </row>
    <row r="56" spans="1:12" s="53" customFormat="1" ht="21.75" customHeight="1" x14ac:dyDescent="0.45">
      <c r="A56" s="57" t="str">
        <f>A3</f>
        <v>สำหรับรอบระยะเวลาสามเดือนสิ้นสุดวันที่ 30 กันยายน พ.ศ. 2568</v>
      </c>
      <c r="B56" s="57"/>
      <c r="C56" s="58"/>
      <c r="D56" s="58"/>
      <c r="E56" s="99"/>
      <c r="F56" s="99"/>
      <c r="G56" s="99"/>
      <c r="H56" s="99"/>
      <c r="I56" s="99"/>
      <c r="J56" s="99"/>
      <c r="K56" s="99"/>
      <c r="L56" s="99"/>
    </row>
    <row r="57" spans="1:12" s="117" customFormat="1" ht="21.75" customHeight="1" x14ac:dyDescent="0.45">
      <c r="A57" s="115"/>
      <c r="B57" s="115"/>
      <c r="C57" s="115"/>
      <c r="D57" s="116"/>
      <c r="E57" s="55"/>
      <c r="F57" s="55"/>
      <c r="G57" s="55"/>
      <c r="H57" s="55"/>
      <c r="I57" s="55"/>
      <c r="J57" s="55"/>
      <c r="K57" s="55"/>
      <c r="L57" s="55"/>
    </row>
    <row r="58" spans="1:12" s="117" customFormat="1" ht="21.75" customHeight="1" x14ac:dyDescent="0.45">
      <c r="A58" s="115"/>
      <c r="B58" s="115"/>
      <c r="C58" s="115"/>
      <c r="D58" s="116"/>
      <c r="E58" s="55"/>
      <c r="F58" s="61" t="s">
        <v>3</v>
      </c>
      <c r="G58" s="61"/>
      <c r="H58" s="61"/>
      <c r="I58" s="55"/>
      <c r="J58" s="61" t="s">
        <v>4</v>
      </c>
      <c r="K58" s="61"/>
      <c r="L58" s="61"/>
    </row>
    <row r="59" spans="1:12" s="117" customFormat="1" ht="21.75" customHeight="1" x14ac:dyDescent="0.45">
      <c r="A59" s="115"/>
      <c r="B59" s="115"/>
      <c r="C59" s="115"/>
      <c r="D59" s="116"/>
      <c r="E59" s="55"/>
      <c r="F59" s="55"/>
      <c r="G59" s="55"/>
      <c r="H59" s="62" t="s">
        <v>5</v>
      </c>
      <c r="I59" s="55"/>
      <c r="J59" s="55"/>
      <c r="K59" s="55"/>
      <c r="L59" s="62"/>
    </row>
    <row r="60" spans="1:12" s="117" customFormat="1" ht="21.75" customHeight="1" x14ac:dyDescent="0.45">
      <c r="A60" s="115"/>
      <c r="B60" s="115"/>
      <c r="C60" s="115"/>
      <c r="D60" s="116"/>
      <c r="E60" s="55"/>
      <c r="F60" s="68" t="s">
        <v>8</v>
      </c>
      <c r="G60" s="55"/>
      <c r="H60" s="68" t="s">
        <v>8</v>
      </c>
      <c r="I60" s="55"/>
      <c r="J60" s="68" t="s">
        <v>8</v>
      </c>
      <c r="K60" s="55"/>
      <c r="L60" s="68" t="s">
        <v>8</v>
      </c>
    </row>
    <row r="61" spans="1:12" ht="21.75" customHeight="1" x14ac:dyDescent="0.45">
      <c r="A61" s="115"/>
      <c r="B61" s="115"/>
      <c r="C61" s="115"/>
      <c r="D61" s="82"/>
      <c r="E61" s="53"/>
      <c r="F61" s="119" t="s">
        <v>11</v>
      </c>
      <c r="G61" s="53"/>
      <c r="H61" s="119" t="s">
        <v>12</v>
      </c>
      <c r="I61" s="53"/>
      <c r="J61" s="119" t="s">
        <v>11</v>
      </c>
      <c r="K61" s="53"/>
      <c r="L61" s="119" t="s">
        <v>12</v>
      </c>
    </row>
    <row r="62" spans="1:12" ht="21.75" customHeight="1" x14ac:dyDescent="0.45">
      <c r="A62" s="115"/>
      <c r="B62" s="115"/>
      <c r="C62" s="115"/>
      <c r="D62" s="59" t="s">
        <v>13</v>
      </c>
      <c r="E62" s="55"/>
      <c r="F62" s="120" t="s">
        <v>14</v>
      </c>
      <c r="G62" s="55"/>
      <c r="H62" s="120" t="s">
        <v>14</v>
      </c>
      <c r="I62" s="55"/>
      <c r="J62" s="120" t="s">
        <v>14</v>
      </c>
      <c r="K62" s="55"/>
      <c r="L62" s="120" t="s">
        <v>14</v>
      </c>
    </row>
    <row r="63" spans="1:12" ht="8.1" customHeight="1" x14ac:dyDescent="0.45">
      <c r="A63" s="115"/>
      <c r="B63" s="115"/>
      <c r="C63" s="115"/>
      <c r="D63" s="56"/>
      <c r="E63" s="55"/>
      <c r="F63" s="55"/>
      <c r="G63" s="55"/>
      <c r="H63" s="55"/>
      <c r="I63" s="55"/>
      <c r="J63" s="55"/>
      <c r="K63" s="55"/>
      <c r="L63" s="55"/>
    </row>
    <row r="64" spans="1:12" s="117" customFormat="1" ht="21.75" customHeight="1" x14ac:dyDescent="0.45">
      <c r="A64" s="77" t="s">
        <v>107</v>
      </c>
      <c r="B64" s="77"/>
      <c r="C64" s="77"/>
      <c r="D64" s="82"/>
    </row>
    <row r="65" spans="1:12" s="12" customFormat="1" ht="21.75" customHeight="1" x14ac:dyDescent="0.45">
      <c r="A65" s="14"/>
      <c r="B65" s="15" t="s">
        <v>108</v>
      </c>
      <c r="C65" s="194"/>
      <c r="D65" s="195"/>
      <c r="E65" s="195"/>
      <c r="F65" s="3"/>
      <c r="G65" s="16"/>
      <c r="H65" s="3"/>
      <c r="I65" s="195"/>
      <c r="J65" s="3"/>
      <c r="K65" s="16"/>
      <c r="L65" s="3"/>
    </row>
    <row r="66" spans="1:12" s="12" customFormat="1" ht="21.75" customHeight="1" x14ac:dyDescent="0.45">
      <c r="A66" s="14"/>
      <c r="B66" s="15"/>
      <c r="C66" s="194" t="s">
        <v>109</v>
      </c>
      <c r="D66" s="195"/>
      <c r="E66" s="195"/>
      <c r="F66" s="3"/>
      <c r="G66" s="16"/>
      <c r="H66" s="3"/>
      <c r="I66" s="195"/>
      <c r="J66" s="3"/>
      <c r="K66" s="16"/>
      <c r="L66" s="3"/>
    </row>
    <row r="67" spans="1:12" s="12" customFormat="1" ht="21.75" customHeight="1" x14ac:dyDescent="0.45">
      <c r="A67" s="14"/>
      <c r="B67" s="15"/>
      <c r="C67" s="195" t="s">
        <v>218</v>
      </c>
      <c r="D67" s="195"/>
      <c r="E67" s="195"/>
      <c r="F67" s="3"/>
      <c r="G67" s="16"/>
      <c r="H67" s="3"/>
      <c r="I67" s="195"/>
      <c r="J67" s="3"/>
      <c r="K67" s="16"/>
      <c r="L67" s="3"/>
    </row>
    <row r="68" spans="1:12" s="12" customFormat="1" ht="21.75" customHeight="1" x14ac:dyDescent="0.45">
      <c r="A68" s="14"/>
      <c r="B68" s="15"/>
      <c r="C68" s="195" t="s">
        <v>110</v>
      </c>
      <c r="D68" s="195"/>
      <c r="E68" s="195"/>
      <c r="F68" s="1">
        <v>1574044956</v>
      </c>
      <c r="G68" s="16"/>
      <c r="H68" s="3">
        <v>739995817</v>
      </c>
      <c r="I68" s="195"/>
      <c r="J68" s="3">
        <v>0</v>
      </c>
      <c r="K68" s="16"/>
      <c r="L68" s="3">
        <v>0</v>
      </c>
    </row>
    <row r="69" spans="1:12" s="12" customFormat="1" ht="21.75" customHeight="1" x14ac:dyDescent="0.45">
      <c r="A69" s="14"/>
      <c r="B69" s="15"/>
      <c r="C69" s="195" t="s">
        <v>232</v>
      </c>
      <c r="D69" s="195"/>
      <c r="E69" s="195"/>
      <c r="F69" s="4">
        <v>452279710</v>
      </c>
      <c r="G69" s="16"/>
      <c r="H69" s="17">
        <v>0</v>
      </c>
      <c r="I69" s="195"/>
      <c r="J69" s="17">
        <v>0</v>
      </c>
      <c r="K69" s="16"/>
      <c r="L69" s="17">
        <v>0</v>
      </c>
    </row>
    <row r="70" spans="1:12" s="195" customFormat="1" ht="6" customHeight="1" x14ac:dyDescent="0.45">
      <c r="D70" s="56"/>
      <c r="E70" s="90"/>
      <c r="F70" s="196"/>
      <c r="G70" s="127"/>
      <c r="H70" s="196"/>
      <c r="I70" s="90"/>
      <c r="J70" s="196"/>
      <c r="K70" s="127"/>
      <c r="L70" s="196"/>
    </row>
    <row r="71" spans="1:12" s="12" customFormat="1" ht="21.75" customHeight="1" x14ac:dyDescent="0.45">
      <c r="A71" s="14"/>
      <c r="C71" s="195" t="s">
        <v>111</v>
      </c>
      <c r="D71" s="195"/>
      <c r="E71" s="195"/>
      <c r="F71" s="197"/>
      <c r="G71" s="3"/>
      <c r="H71" s="197"/>
      <c r="I71" s="195"/>
      <c r="J71" s="197"/>
      <c r="K71" s="3"/>
      <c r="L71" s="197"/>
    </row>
    <row r="72" spans="1:12" s="12" customFormat="1" ht="21.75" customHeight="1" x14ac:dyDescent="0.45">
      <c r="A72" s="14"/>
      <c r="C72" s="195" t="s">
        <v>112</v>
      </c>
      <c r="D72" s="195"/>
      <c r="E72" s="195"/>
      <c r="F72" s="17">
        <f>SUM(F65:F69)</f>
        <v>2026324666</v>
      </c>
      <c r="G72" s="3"/>
      <c r="H72" s="17">
        <f>SUM(H65:H69)</f>
        <v>739995817</v>
      </c>
      <c r="I72" s="195"/>
      <c r="J72" s="17">
        <f>SUM(J65:J69)</f>
        <v>0</v>
      </c>
      <c r="K72" s="3"/>
      <c r="L72" s="17">
        <f>SUM(L65:L69)</f>
        <v>0</v>
      </c>
    </row>
    <row r="73" spans="1:12" s="195" customFormat="1" ht="6" customHeight="1" x14ac:dyDescent="0.45">
      <c r="D73" s="56"/>
      <c r="E73" s="90"/>
      <c r="F73" s="196"/>
      <c r="G73" s="127"/>
      <c r="H73" s="196"/>
      <c r="I73" s="90"/>
      <c r="J73" s="196"/>
      <c r="K73" s="127"/>
      <c r="L73" s="196"/>
    </row>
    <row r="74" spans="1:12" s="12" customFormat="1" ht="21.75" customHeight="1" x14ac:dyDescent="0.45">
      <c r="A74" s="14"/>
      <c r="B74" s="15" t="s">
        <v>113</v>
      </c>
      <c r="C74" s="194"/>
      <c r="D74" s="195"/>
      <c r="E74" s="195"/>
      <c r="F74" s="3"/>
      <c r="G74" s="16"/>
      <c r="H74" s="3"/>
      <c r="I74" s="195"/>
      <c r="J74" s="3"/>
      <c r="K74" s="16"/>
      <c r="L74" s="3"/>
    </row>
    <row r="75" spans="1:12" s="12" customFormat="1" ht="21.75" customHeight="1" x14ac:dyDescent="0.45">
      <c r="A75" s="14"/>
      <c r="B75" s="15"/>
      <c r="C75" s="194" t="s">
        <v>109</v>
      </c>
      <c r="D75" s="195"/>
      <c r="E75" s="195"/>
      <c r="F75" s="3"/>
      <c r="G75" s="16"/>
      <c r="H75" s="3"/>
      <c r="I75" s="195"/>
      <c r="J75" s="3"/>
      <c r="K75" s="16"/>
      <c r="L75" s="3"/>
    </row>
    <row r="76" spans="1:12" s="12" customFormat="1" ht="21.75" customHeight="1" x14ac:dyDescent="0.45">
      <c r="A76" s="14"/>
      <c r="B76" s="15"/>
      <c r="C76" s="12" t="s">
        <v>219</v>
      </c>
      <c r="D76" s="195"/>
      <c r="E76" s="195"/>
      <c r="F76" s="3">
        <v>-28077672</v>
      </c>
      <c r="G76" s="16"/>
      <c r="H76" s="3">
        <v>5406722</v>
      </c>
      <c r="I76" s="195"/>
      <c r="J76" s="3">
        <v>0</v>
      </c>
      <c r="K76" s="16"/>
      <c r="L76" s="3">
        <v>0</v>
      </c>
    </row>
    <row r="77" spans="1:12" s="12" customFormat="1" ht="21.75" customHeight="1" x14ac:dyDescent="0.45">
      <c r="A77" s="14"/>
      <c r="B77" s="15"/>
      <c r="C77" s="18" t="s">
        <v>115</v>
      </c>
      <c r="D77" s="195"/>
      <c r="E77" s="195"/>
      <c r="F77" s="3">
        <v>3813309</v>
      </c>
      <c r="G77" s="16"/>
      <c r="H77" s="3">
        <v>602334</v>
      </c>
      <c r="I77" s="195"/>
      <c r="J77" s="3">
        <v>0</v>
      </c>
      <c r="K77" s="16"/>
      <c r="L77" s="3">
        <v>0</v>
      </c>
    </row>
    <row r="78" spans="1:12" s="117" customFormat="1" ht="21.75" customHeight="1" x14ac:dyDescent="0.45">
      <c r="A78" s="198"/>
      <c r="B78" s="19"/>
      <c r="C78" s="195" t="s">
        <v>116</v>
      </c>
      <c r="D78" s="187"/>
    </row>
    <row r="79" spans="1:12" s="117" customFormat="1" ht="21.75" customHeight="1" x14ac:dyDescent="0.45">
      <c r="A79" s="198"/>
      <c r="C79" s="195" t="s">
        <v>110</v>
      </c>
      <c r="D79" s="199"/>
      <c r="F79" s="180">
        <v>-445512</v>
      </c>
      <c r="H79" s="180">
        <v>19862678</v>
      </c>
      <c r="J79" s="180">
        <v>0</v>
      </c>
      <c r="L79" s="180">
        <v>0</v>
      </c>
    </row>
    <row r="80" spans="1:12" s="117" customFormat="1" ht="21.75" customHeight="1" x14ac:dyDescent="0.45">
      <c r="A80" s="198"/>
      <c r="C80" s="195" t="s">
        <v>233</v>
      </c>
      <c r="D80" s="199"/>
      <c r="F80" s="182">
        <v>-16646700</v>
      </c>
      <c r="H80" s="182">
        <v>0</v>
      </c>
      <c r="J80" s="182">
        <v>0</v>
      </c>
      <c r="L80" s="182">
        <v>0</v>
      </c>
    </row>
    <row r="81" spans="1:12" s="117" customFormat="1" ht="6" customHeight="1" x14ac:dyDescent="0.45">
      <c r="A81" s="147"/>
      <c r="B81" s="102"/>
      <c r="D81" s="199"/>
    </row>
    <row r="82" spans="1:12" s="117" customFormat="1" ht="21.75" customHeight="1" x14ac:dyDescent="0.45">
      <c r="B82" s="102" t="s">
        <v>117</v>
      </c>
      <c r="D82" s="199"/>
    </row>
    <row r="83" spans="1:12" s="117" customFormat="1" ht="21.75" customHeight="1" x14ac:dyDescent="0.45">
      <c r="B83" s="102"/>
      <c r="C83" s="116" t="s">
        <v>109</v>
      </c>
      <c r="D83" s="199"/>
      <c r="F83" s="182">
        <f>SUM(F75:F80)</f>
        <v>-41356575</v>
      </c>
      <c r="H83" s="182">
        <f>SUM(H75:H80)</f>
        <v>25871734</v>
      </c>
      <c r="J83" s="182">
        <f>SUM(J75:J80)</f>
        <v>0</v>
      </c>
      <c r="L83" s="182">
        <f>SUM(L75:L80)</f>
        <v>0</v>
      </c>
    </row>
    <row r="84" spans="1:12" s="117" customFormat="1" ht="8.1" customHeight="1" x14ac:dyDescent="0.45">
      <c r="C84" s="102"/>
      <c r="D84" s="199"/>
      <c r="F84" s="85"/>
      <c r="H84" s="85"/>
      <c r="J84" s="85"/>
      <c r="L84" s="85"/>
    </row>
    <row r="85" spans="1:12" s="117" customFormat="1" ht="21.75" customHeight="1" x14ac:dyDescent="0.45">
      <c r="A85" s="77" t="s">
        <v>213</v>
      </c>
      <c r="B85" s="77"/>
      <c r="C85" s="77"/>
      <c r="D85" s="82"/>
      <c r="E85" s="189"/>
      <c r="F85" s="92">
        <f>F72+F83</f>
        <v>1984968091</v>
      </c>
      <c r="G85" s="189"/>
      <c r="H85" s="92">
        <f>H72+H83</f>
        <v>765867551</v>
      </c>
      <c r="I85" s="189"/>
      <c r="J85" s="92">
        <f>J72+J83</f>
        <v>0</v>
      </c>
      <c r="K85" s="189"/>
      <c r="L85" s="92">
        <f>L72+L83</f>
        <v>0</v>
      </c>
    </row>
    <row r="86" spans="1:12" s="117" customFormat="1" ht="8.1" customHeight="1" x14ac:dyDescent="0.45">
      <c r="C86" s="102"/>
      <c r="D86" s="199"/>
      <c r="F86" s="85"/>
      <c r="H86" s="85"/>
      <c r="J86" s="85"/>
      <c r="L86" s="85"/>
    </row>
    <row r="87" spans="1:12" s="117" customFormat="1" ht="21.75" customHeight="1" thickBot="1" x14ac:dyDescent="0.5">
      <c r="A87" s="77" t="s">
        <v>214</v>
      </c>
      <c r="B87" s="77"/>
      <c r="C87" s="77"/>
      <c r="D87" s="82"/>
      <c r="E87" s="189"/>
      <c r="F87" s="200">
        <f>SUM(F42,F85)</f>
        <v>2143839408</v>
      </c>
      <c r="G87" s="189"/>
      <c r="H87" s="200">
        <f>SUM(H85,H42)</f>
        <v>1035395838</v>
      </c>
      <c r="I87" s="189"/>
      <c r="J87" s="200">
        <f>SUM(J42,J85)</f>
        <v>281591824</v>
      </c>
      <c r="K87" s="189"/>
      <c r="L87" s="200">
        <f>SUM(L42,L85)</f>
        <v>291564425</v>
      </c>
    </row>
    <row r="88" spans="1:12" s="117" customFormat="1" ht="20.85" customHeight="1" thickTop="1" x14ac:dyDescent="0.45">
      <c r="A88" s="77"/>
      <c r="B88" s="77"/>
      <c r="C88" s="77"/>
      <c r="D88" s="82"/>
      <c r="E88" s="189"/>
      <c r="F88" s="85"/>
      <c r="G88" s="189"/>
      <c r="H88" s="85"/>
      <c r="I88" s="189"/>
      <c r="J88" s="85"/>
      <c r="K88" s="189"/>
      <c r="L88" s="85"/>
    </row>
    <row r="89" spans="1:12" ht="21.75" customHeight="1" thickBot="1" x14ac:dyDescent="0.5">
      <c r="A89" s="115" t="s">
        <v>118</v>
      </c>
      <c r="B89" s="115"/>
      <c r="C89" s="115"/>
      <c r="D89" s="187">
        <v>29</v>
      </c>
      <c r="F89" s="201">
        <f>ROUND(F92/594292336,2)</f>
        <v>0.25</v>
      </c>
      <c r="H89" s="201">
        <f>ROUNDDOWN(H92/594292336,2)</f>
        <v>0.44</v>
      </c>
      <c r="J89" s="202">
        <f>ROUND(J92/594292336,2)</f>
        <v>0.47</v>
      </c>
      <c r="K89" s="189"/>
      <c r="L89" s="202">
        <f>ROUND(L92/594292336,2)</f>
        <v>0.49</v>
      </c>
    </row>
    <row r="90" spans="1:12" ht="20.85" customHeight="1" thickTop="1" x14ac:dyDescent="0.45">
      <c r="F90" s="13"/>
      <c r="H90" s="13"/>
    </row>
    <row r="91" spans="1:12" ht="21.75" customHeight="1" x14ac:dyDescent="0.45">
      <c r="A91" s="203" t="s">
        <v>119</v>
      </c>
      <c r="F91" s="180"/>
      <c r="J91" s="180"/>
    </row>
    <row r="92" spans="1:12" ht="21.75" customHeight="1" x14ac:dyDescent="0.45">
      <c r="A92" s="204" t="s">
        <v>120</v>
      </c>
      <c r="F92" s="180">
        <v>150167041</v>
      </c>
      <c r="H92" s="180">
        <v>264701948</v>
      </c>
      <c r="J92" s="180">
        <v>281591824</v>
      </c>
      <c r="L92" s="180">
        <v>291564425</v>
      </c>
    </row>
    <row r="93" spans="1:12" ht="21.75" customHeight="1" x14ac:dyDescent="0.45">
      <c r="A93" s="204" t="s">
        <v>121</v>
      </c>
      <c r="F93" s="20">
        <v>8704276</v>
      </c>
      <c r="G93" s="21"/>
      <c r="H93" s="22">
        <v>4826339</v>
      </c>
      <c r="J93" s="20">
        <v>0</v>
      </c>
      <c r="K93" s="21"/>
      <c r="L93" s="22">
        <v>0</v>
      </c>
    </row>
    <row r="94" spans="1:12" ht="6" customHeight="1" x14ac:dyDescent="0.45">
      <c r="A94" s="23"/>
      <c r="F94" s="24"/>
      <c r="G94" s="21"/>
      <c r="H94" s="21"/>
      <c r="J94" s="24"/>
      <c r="K94" s="21"/>
      <c r="L94" s="21"/>
    </row>
    <row r="95" spans="1:12" ht="21.75" customHeight="1" thickBot="1" x14ac:dyDescent="0.5">
      <c r="A95" s="204"/>
      <c r="F95" s="25">
        <f>SUM(F92:F93)</f>
        <v>158871317</v>
      </c>
      <c r="G95" s="26"/>
      <c r="H95" s="25">
        <f>SUM(H92:H93)</f>
        <v>269528287</v>
      </c>
      <c r="J95" s="25">
        <f>SUM(J92:J93)</f>
        <v>281591824</v>
      </c>
      <c r="K95" s="26"/>
      <c r="L95" s="27">
        <f>SUM(L92:L93)</f>
        <v>291564425</v>
      </c>
    </row>
    <row r="96" spans="1:12" ht="20.85" customHeight="1" thickTop="1" x14ac:dyDescent="0.45">
      <c r="A96" s="204"/>
      <c r="F96" s="43"/>
      <c r="H96" s="43"/>
      <c r="J96" s="43"/>
      <c r="L96" s="43"/>
    </row>
    <row r="97" spans="1:12" ht="21.75" customHeight="1" x14ac:dyDescent="0.45">
      <c r="A97" s="203" t="s">
        <v>122</v>
      </c>
      <c r="F97" s="180"/>
      <c r="J97" s="180"/>
    </row>
    <row r="98" spans="1:12" ht="21.75" customHeight="1" x14ac:dyDescent="0.45">
      <c r="A98" s="204" t="s">
        <v>120</v>
      </c>
      <c r="F98" s="180">
        <v>2120379300</v>
      </c>
      <c r="H98" s="180">
        <v>1023288095</v>
      </c>
      <c r="J98" s="180">
        <v>281591824</v>
      </c>
      <c r="L98" s="180">
        <v>291564425</v>
      </c>
    </row>
    <row r="99" spans="1:12" ht="21.75" customHeight="1" x14ac:dyDescent="0.45">
      <c r="A99" s="204" t="s">
        <v>121</v>
      </c>
      <c r="F99" s="20">
        <v>23460108</v>
      </c>
      <c r="G99" s="21"/>
      <c r="H99" s="20">
        <v>12107743</v>
      </c>
      <c r="J99" s="20">
        <v>0</v>
      </c>
      <c r="K99" s="21"/>
      <c r="L99" s="22">
        <v>0</v>
      </c>
    </row>
    <row r="100" spans="1:12" ht="6" customHeight="1" x14ac:dyDescent="0.45">
      <c r="A100" s="23"/>
      <c r="F100" s="24"/>
      <c r="G100" s="21"/>
      <c r="H100" s="21"/>
      <c r="J100" s="24"/>
      <c r="K100" s="21"/>
      <c r="L100" s="21"/>
    </row>
    <row r="101" spans="1:12" ht="21.75" customHeight="1" thickBot="1" x14ac:dyDescent="0.5">
      <c r="A101" s="204"/>
      <c r="F101" s="25">
        <f>SUM(F98:F99)</f>
        <v>2143839408</v>
      </c>
      <c r="G101" s="26"/>
      <c r="H101" s="25">
        <f>SUM(H98:H99)</f>
        <v>1035395838</v>
      </c>
      <c r="J101" s="25">
        <f>SUM(J98:J99)</f>
        <v>281591824</v>
      </c>
      <c r="K101" s="26"/>
      <c r="L101" s="27">
        <f>SUM(L98:L99)</f>
        <v>291564425</v>
      </c>
    </row>
    <row r="102" spans="1:12" ht="21.75" customHeight="1" thickTop="1" x14ac:dyDescent="0.45">
      <c r="A102" s="204"/>
      <c r="F102" s="43"/>
      <c r="H102" s="43"/>
      <c r="J102" s="43"/>
      <c r="L102" s="43"/>
    </row>
    <row r="103" spans="1:12" ht="21.75" customHeight="1" x14ac:dyDescent="0.45">
      <c r="A103" s="204"/>
      <c r="F103" s="180"/>
    </row>
    <row r="104" spans="1:12" ht="21.75" customHeight="1" x14ac:dyDescent="0.45">
      <c r="A104" s="204"/>
      <c r="F104" s="180"/>
    </row>
    <row r="105" spans="1:12" ht="28.5" customHeight="1" x14ac:dyDescent="0.45">
      <c r="A105" s="205"/>
      <c r="F105" s="206"/>
      <c r="H105" s="206"/>
    </row>
    <row r="106" spans="1:12" ht="21.75" customHeight="1" x14ac:dyDescent="0.45">
      <c r="A106" s="207" t="str">
        <f>A53</f>
        <v>หมายเหตุประกอบข้อมูลทางการเงินเป็นส่วนหนึ่งของข้อมูลทางการเงินระหว่างกาลนี้</v>
      </c>
      <c r="B106" s="191"/>
      <c r="C106" s="191"/>
      <c r="D106" s="192"/>
      <c r="E106" s="193"/>
      <c r="F106" s="193"/>
      <c r="G106" s="193"/>
      <c r="H106" s="193"/>
      <c r="I106" s="193"/>
      <c r="J106" s="193"/>
      <c r="K106" s="193"/>
      <c r="L106" s="193"/>
    </row>
  </sheetData>
  <mergeCells count="4">
    <mergeCell ref="F5:H5"/>
    <mergeCell ref="J5:L5"/>
    <mergeCell ref="F58:H58"/>
    <mergeCell ref="J58:L58"/>
  </mergeCells>
  <pageMargins left="0.8" right="0.5" top="0.5" bottom="0.6" header="0.49" footer="0.4"/>
  <pageSetup paperSize="9" scale="75" firstPageNumber="5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094C-653A-4DB5-B1FC-8326D3BB93E4}">
  <dimension ref="A1:O108"/>
  <sheetViews>
    <sheetView zoomScale="90" zoomScaleNormal="90" zoomScaleSheetLayoutView="85" workbookViewId="0">
      <selection activeCell="J91" sqref="J91"/>
    </sheetView>
  </sheetViews>
  <sheetFormatPr defaultRowHeight="23.25" customHeight="1" x14ac:dyDescent="0.45"/>
  <cols>
    <col min="1" max="2" width="1.42578125" style="184" customWidth="1"/>
    <col min="3" max="3" width="56.140625" style="184" customWidth="1"/>
    <col min="4" max="4" width="8.7109375" style="187" customWidth="1"/>
    <col min="5" max="5" width="0.7109375" style="116" customWidth="1"/>
    <col min="6" max="6" width="15.85546875" style="116" customWidth="1"/>
    <col min="7" max="7" width="0.7109375" style="116" customWidth="1"/>
    <col min="8" max="8" width="15.85546875" style="116" customWidth="1"/>
    <col min="9" max="9" width="0.7109375" style="116" customWidth="1"/>
    <col min="10" max="10" width="15.7109375" style="116" customWidth="1"/>
    <col min="11" max="11" width="0.7109375" style="116" customWidth="1"/>
    <col min="12" max="12" width="15.7109375" style="116" customWidth="1"/>
    <col min="13" max="13" width="11.5703125" style="116" bestFit="1" customWidth="1"/>
    <col min="14" max="14" width="9.140625" style="116"/>
    <col min="15" max="15" width="10.85546875" style="116" bestFit="1" customWidth="1"/>
    <col min="16" max="256" width="9.140625" style="116"/>
    <col min="257" max="258" width="1.7109375" style="116" customWidth="1"/>
    <col min="259" max="259" width="54.42578125" style="116" customWidth="1"/>
    <col min="260" max="260" width="7.7109375" style="116" customWidth="1"/>
    <col min="261" max="261" width="1.42578125" style="116" customWidth="1"/>
    <col min="262" max="262" width="12.7109375" style="116" customWidth="1"/>
    <col min="263" max="263" width="1.42578125" style="116" customWidth="1"/>
    <col min="264" max="264" width="12.7109375" style="116" customWidth="1"/>
    <col min="265" max="512" width="9.140625" style="116"/>
    <col min="513" max="514" width="1.7109375" style="116" customWidth="1"/>
    <col min="515" max="515" width="54.42578125" style="116" customWidth="1"/>
    <col min="516" max="516" width="7.7109375" style="116" customWidth="1"/>
    <col min="517" max="517" width="1.42578125" style="116" customWidth="1"/>
    <col min="518" max="518" width="12.7109375" style="116" customWidth="1"/>
    <col min="519" max="519" width="1.42578125" style="116" customWidth="1"/>
    <col min="520" max="520" width="12.7109375" style="116" customWidth="1"/>
    <col min="521" max="768" width="9.140625" style="116"/>
    <col min="769" max="770" width="1.7109375" style="116" customWidth="1"/>
    <col min="771" max="771" width="54.42578125" style="116" customWidth="1"/>
    <col min="772" max="772" width="7.7109375" style="116" customWidth="1"/>
    <col min="773" max="773" width="1.42578125" style="116" customWidth="1"/>
    <col min="774" max="774" width="12.7109375" style="116" customWidth="1"/>
    <col min="775" max="775" width="1.42578125" style="116" customWidth="1"/>
    <col min="776" max="776" width="12.7109375" style="116" customWidth="1"/>
    <col min="777" max="1024" width="9.140625" style="116"/>
    <col min="1025" max="1026" width="1.7109375" style="116" customWidth="1"/>
    <col min="1027" max="1027" width="54.42578125" style="116" customWidth="1"/>
    <col min="1028" max="1028" width="7.7109375" style="116" customWidth="1"/>
    <col min="1029" max="1029" width="1.42578125" style="116" customWidth="1"/>
    <col min="1030" max="1030" width="12.7109375" style="116" customWidth="1"/>
    <col min="1031" max="1031" width="1.42578125" style="116" customWidth="1"/>
    <col min="1032" max="1032" width="12.7109375" style="116" customWidth="1"/>
    <col min="1033" max="1280" width="9.140625" style="116"/>
    <col min="1281" max="1282" width="1.7109375" style="116" customWidth="1"/>
    <col min="1283" max="1283" width="54.42578125" style="116" customWidth="1"/>
    <col min="1284" max="1284" width="7.7109375" style="116" customWidth="1"/>
    <col min="1285" max="1285" width="1.42578125" style="116" customWidth="1"/>
    <col min="1286" max="1286" width="12.7109375" style="116" customWidth="1"/>
    <col min="1287" max="1287" width="1.42578125" style="116" customWidth="1"/>
    <col min="1288" max="1288" width="12.7109375" style="116" customWidth="1"/>
    <col min="1289" max="1536" width="9.140625" style="116"/>
    <col min="1537" max="1538" width="1.7109375" style="116" customWidth="1"/>
    <col min="1539" max="1539" width="54.42578125" style="116" customWidth="1"/>
    <col min="1540" max="1540" width="7.7109375" style="116" customWidth="1"/>
    <col min="1541" max="1541" width="1.42578125" style="116" customWidth="1"/>
    <col min="1542" max="1542" width="12.7109375" style="116" customWidth="1"/>
    <col min="1543" max="1543" width="1.42578125" style="116" customWidth="1"/>
    <col min="1544" max="1544" width="12.7109375" style="116" customWidth="1"/>
    <col min="1545" max="1792" width="9.140625" style="116"/>
    <col min="1793" max="1794" width="1.7109375" style="116" customWidth="1"/>
    <col min="1795" max="1795" width="54.42578125" style="116" customWidth="1"/>
    <col min="1796" max="1796" width="7.7109375" style="116" customWidth="1"/>
    <col min="1797" max="1797" width="1.42578125" style="116" customWidth="1"/>
    <col min="1798" max="1798" width="12.7109375" style="116" customWidth="1"/>
    <col min="1799" max="1799" width="1.42578125" style="116" customWidth="1"/>
    <col min="1800" max="1800" width="12.7109375" style="116" customWidth="1"/>
    <col min="1801" max="2048" width="9.140625" style="116"/>
    <col min="2049" max="2050" width="1.7109375" style="116" customWidth="1"/>
    <col min="2051" max="2051" width="54.42578125" style="116" customWidth="1"/>
    <col min="2052" max="2052" width="7.7109375" style="116" customWidth="1"/>
    <col min="2053" max="2053" width="1.42578125" style="116" customWidth="1"/>
    <col min="2054" max="2054" width="12.7109375" style="116" customWidth="1"/>
    <col min="2055" max="2055" width="1.42578125" style="116" customWidth="1"/>
    <col min="2056" max="2056" width="12.7109375" style="116" customWidth="1"/>
    <col min="2057" max="2304" width="9.140625" style="116"/>
    <col min="2305" max="2306" width="1.7109375" style="116" customWidth="1"/>
    <col min="2307" max="2307" width="54.42578125" style="116" customWidth="1"/>
    <col min="2308" max="2308" width="7.7109375" style="116" customWidth="1"/>
    <col min="2309" max="2309" width="1.42578125" style="116" customWidth="1"/>
    <col min="2310" max="2310" width="12.7109375" style="116" customWidth="1"/>
    <col min="2311" max="2311" width="1.42578125" style="116" customWidth="1"/>
    <col min="2312" max="2312" width="12.7109375" style="116" customWidth="1"/>
    <col min="2313" max="2560" width="9.140625" style="116"/>
    <col min="2561" max="2562" width="1.7109375" style="116" customWidth="1"/>
    <col min="2563" max="2563" width="54.42578125" style="116" customWidth="1"/>
    <col min="2564" max="2564" width="7.7109375" style="116" customWidth="1"/>
    <col min="2565" max="2565" width="1.42578125" style="116" customWidth="1"/>
    <col min="2566" max="2566" width="12.7109375" style="116" customWidth="1"/>
    <col min="2567" max="2567" width="1.42578125" style="116" customWidth="1"/>
    <col min="2568" max="2568" width="12.7109375" style="116" customWidth="1"/>
    <col min="2569" max="2816" width="9.140625" style="116"/>
    <col min="2817" max="2818" width="1.7109375" style="116" customWidth="1"/>
    <col min="2819" max="2819" width="54.42578125" style="116" customWidth="1"/>
    <col min="2820" max="2820" width="7.7109375" style="116" customWidth="1"/>
    <col min="2821" max="2821" width="1.42578125" style="116" customWidth="1"/>
    <col min="2822" max="2822" width="12.7109375" style="116" customWidth="1"/>
    <col min="2823" max="2823" width="1.42578125" style="116" customWidth="1"/>
    <col min="2824" max="2824" width="12.7109375" style="116" customWidth="1"/>
    <col min="2825" max="3072" width="9.140625" style="116"/>
    <col min="3073" max="3074" width="1.7109375" style="116" customWidth="1"/>
    <col min="3075" max="3075" width="54.42578125" style="116" customWidth="1"/>
    <col min="3076" max="3076" width="7.7109375" style="116" customWidth="1"/>
    <col min="3077" max="3077" width="1.42578125" style="116" customWidth="1"/>
    <col min="3078" max="3078" width="12.7109375" style="116" customWidth="1"/>
    <col min="3079" max="3079" width="1.42578125" style="116" customWidth="1"/>
    <col min="3080" max="3080" width="12.7109375" style="116" customWidth="1"/>
    <col min="3081" max="3328" width="9.140625" style="116"/>
    <col min="3329" max="3330" width="1.7109375" style="116" customWidth="1"/>
    <col min="3331" max="3331" width="54.42578125" style="116" customWidth="1"/>
    <col min="3332" max="3332" width="7.7109375" style="116" customWidth="1"/>
    <col min="3333" max="3333" width="1.42578125" style="116" customWidth="1"/>
    <col min="3334" max="3334" width="12.7109375" style="116" customWidth="1"/>
    <col min="3335" max="3335" width="1.42578125" style="116" customWidth="1"/>
    <col min="3336" max="3336" width="12.7109375" style="116" customWidth="1"/>
    <col min="3337" max="3584" width="9.140625" style="116"/>
    <col min="3585" max="3586" width="1.7109375" style="116" customWidth="1"/>
    <col min="3587" max="3587" width="54.42578125" style="116" customWidth="1"/>
    <col min="3588" max="3588" width="7.7109375" style="116" customWidth="1"/>
    <col min="3589" max="3589" width="1.42578125" style="116" customWidth="1"/>
    <col min="3590" max="3590" width="12.7109375" style="116" customWidth="1"/>
    <col min="3591" max="3591" width="1.42578125" style="116" customWidth="1"/>
    <col min="3592" max="3592" width="12.7109375" style="116" customWidth="1"/>
    <col min="3593" max="3840" width="9.140625" style="116"/>
    <col min="3841" max="3842" width="1.7109375" style="116" customWidth="1"/>
    <col min="3843" max="3843" width="54.42578125" style="116" customWidth="1"/>
    <col min="3844" max="3844" width="7.7109375" style="116" customWidth="1"/>
    <col min="3845" max="3845" width="1.42578125" style="116" customWidth="1"/>
    <col min="3846" max="3846" width="12.7109375" style="116" customWidth="1"/>
    <col min="3847" max="3847" width="1.42578125" style="116" customWidth="1"/>
    <col min="3848" max="3848" width="12.7109375" style="116" customWidth="1"/>
    <col min="3849" max="4096" width="9.140625" style="116"/>
    <col min="4097" max="4098" width="1.7109375" style="116" customWidth="1"/>
    <col min="4099" max="4099" width="54.42578125" style="116" customWidth="1"/>
    <col min="4100" max="4100" width="7.7109375" style="116" customWidth="1"/>
    <col min="4101" max="4101" width="1.42578125" style="116" customWidth="1"/>
    <col min="4102" max="4102" width="12.7109375" style="116" customWidth="1"/>
    <col min="4103" max="4103" width="1.42578125" style="116" customWidth="1"/>
    <col min="4104" max="4104" width="12.7109375" style="116" customWidth="1"/>
    <col min="4105" max="4352" width="9.140625" style="116"/>
    <col min="4353" max="4354" width="1.7109375" style="116" customWidth="1"/>
    <col min="4355" max="4355" width="54.42578125" style="116" customWidth="1"/>
    <col min="4356" max="4356" width="7.7109375" style="116" customWidth="1"/>
    <col min="4357" max="4357" width="1.42578125" style="116" customWidth="1"/>
    <col min="4358" max="4358" width="12.7109375" style="116" customWidth="1"/>
    <col min="4359" max="4359" width="1.42578125" style="116" customWidth="1"/>
    <col min="4360" max="4360" width="12.7109375" style="116" customWidth="1"/>
    <col min="4361" max="4608" width="9.140625" style="116"/>
    <col min="4609" max="4610" width="1.7109375" style="116" customWidth="1"/>
    <col min="4611" max="4611" width="54.42578125" style="116" customWidth="1"/>
    <col min="4612" max="4612" width="7.7109375" style="116" customWidth="1"/>
    <col min="4613" max="4613" width="1.42578125" style="116" customWidth="1"/>
    <col min="4614" max="4614" width="12.7109375" style="116" customWidth="1"/>
    <col min="4615" max="4615" width="1.42578125" style="116" customWidth="1"/>
    <col min="4616" max="4616" width="12.7109375" style="116" customWidth="1"/>
    <col min="4617" max="4864" width="9.140625" style="116"/>
    <col min="4865" max="4866" width="1.7109375" style="116" customWidth="1"/>
    <col min="4867" max="4867" width="54.42578125" style="116" customWidth="1"/>
    <col min="4868" max="4868" width="7.7109375" style="116" customWidth="1"/>
    <col min="4869" max="4869" width="1.42578125" style="116" customWidth="1"/>
    <col min="4870" max="4870" width="12.7109375" style="116" customWidth="1"/>
    <col min="4871" max="4871" width="1.42578125" style="116" customWidth="1"/>
    <col min="4872" max="4872" width="12.7109375" style="116" customWidth="1"/>
    <col min="4873" max="5120" width="9.140625" style="116"/>
    <col min="5121" max="5122" width="1.7109375" style="116" customWidth="1"/>
    <col min="5123" max="5123" width="54.42578125" style="116" customWidth="1"/>
    <col min="5124" max="5124" width="7.7109375" style="116" customWidth="1"/>
    <col min="5125" max="5125" width="1.42578125" style="116" customWidth="1"/>
    <col min="5126" max="5126" width="12.7109375" style="116" customWidth="1"/>
    <col min="5127" max="5127" width="1.42578125" style="116" customWidth="1"/>
    <col min="5128" max="5128" width="12.7109375" style="116" customWidth="1"/>
    <col min="5129" max="5376" width="9.140625" style="116"/>
    <col min="5377" max="5378" width="1.7109375" style="116" customWidth="1"/>
    <col min="5379" max="5379" width="54.42578125" style="116" customWidth="1"/>
    <col min="5380" max="5380" width="7.7109375" style="116" customWidth="1"/>
    <col min="5381" max="5381" width="1.42578125" style="116" customWidth="1"/>
    <col min="5382" max="5382" width="12.7109375" style="116" customWidth="1"/>
    <col min="5383" max="5383" width="1.42578125" style="116" customWidth="1"/>
    <col min="5384" max="5384" width="12.7109375" style="116" customWidth="1"/>
    <col min="5385" max="5632" width="9.140625" style="116"/>
    <col min="5633" max="5634" width="1.7109375" style="116" customWidth="1"/>
    <col min="5635" max="5635" width="54.42578125" style="116" customWidth="1"/>
    <col min="5636" max="5636" width="7.7109375" style="116" customWidth="1"/>
    <col min="5637" max="5637" width="1.42578125" style="116" customWidth="1"/>
    <col min="5638" max="5638" width="12.7109375" style="116" customWidth="1"/>
    <col min="5639" max="5639" width="1.42578125" style="116" customWidth="1"/>
    <col min="5640" max="5640" width="12.7109375" style="116" customWidth="1"/>
    <col min="5641" max="5888" width="9.140625" style="116"/>
    <col min="5889" max="5890" width="1.7109375" style="116" customWidth="1"/>
    <col min="5891" max="5891" width="54.42578125" style="116" customWidth="1"/>
    <col min="5892" max="5892" width="7.7109375" style="116" customWidth="1"/>
    <col min="5893" max="5893" width="1.42578125" style="116" customWidth="1"/>
    <col min="5894" max="5894" width="12.7109375" style="116" customWidth="1"/>
    <col min="5895" max="5895" width="1.42578125" style="116" customWidth="1"/>
    <col min="5896" max="5896" width="12.7109375" style="116" customWidth="1"/>
    <col min="5897" max="6144" width="9.140625" style="116"/>
    <col min="6145" max="6146" width="1.7109375" style="116" customWidth="1"/>
    <col min="6147" max="6147" width="54.42578125" style="116" customWidth="1"/>
    <col min="6148" max="6148" width="7.7109375" style="116" customWidth="1"/>
    <col min="6149" max="6149" width="1.42578125" style="116" customWidth="1"/>
    <col min="6150" max="6150" width="12.7109375" style="116" customWidth="1"/>
    <col min="6151" max="6151" width="1.42578125" style="116" customWidth="1"/>
    <col min="6152" max="6152" width="12.7109375" style="116" customWidth="1"/>
    <col min="6153" max="6400" width="9.140625" style="116"/>
    <col min="6401" max="6402" width="1.7109375" style="116" customWidth="1"/>
    <col min="6403" max="6403" width="54.42578125" style="116" customWidth="1"/>
    <col min="6404" max="6404" width="7.7109375" style="116" customWidth="1"/>
    <col min="6405" max="6405" width="1.42578125" style="116" customWidth="1"/>
    <col min="6406" max="6406" width="12.7109375" style="116" customWidth="1"/>
    <col min="6407" max="6407" width="1.42578125" style="116" customWidth="1"/>
    <col min="6408" max="6408" width="12.7109375" style="116" customWidth="1"/>
    <col min="6409" max="6656" width="9.140625" style="116"/>
    <col min="6657" max="6658" width="1.7109375" style="116" customWidth="1"/>
    <col min="6659" max="6659" width="54.42578125" style="116" customWidth="1"/>
    <col min="6660" max="6660" width="7.7109375" style="116" customWidth="1"/>
    <col min="6661" max="6661" width="1.42578125" style="116" customWidth="1"/>
    <col min="6662" max="6662" width="12.7109375" style="116" customWidth="1"/>
    <col min="6663" max="6663" width="1.42578125" style="116" customWidth="1"/>
    <col min="6664" max="6664" width="12.7109375" style="116" customWidth="1"/>
    <col min="6665" max="6912" width="9.140625" style="116"/>
    <col min="6913" max="6914" width="1.7109375" style="116" customWidth="1"/>
    <col min="6915" max="6915" width="54.42578125" style="116" customWidth="1"/>
    <col min="6916" max="6916" width="7.7109375" style="116" customWidth="1"/>
    <col min="6917" max="6917" width="1.42578125" style="116" customWidth="1"/>
    <col min="6918" max="6918" width="12.7109375" style="116" customWidth="1"/>
    <col min="6919" max="6919" width="1.42578125" style="116" customWidth="1"/>
    <col min="6920" max="6920" width="12.7109375" style="116" customWidth="1"/>
    <col min="6921" max="7168" width="9.140625" style="116"/>
    <col min="7169" max="7170" width="1.7109375" style="116" customWidth="1"/>
    <col min="7171" max="7171" width="54.42578125" style="116" customWidth="1"/>
    <col min="7172" max="7172" width="7.7109375" style="116" customWidth="1"/>
    <col min="7173" max="7173" width="1.42578125" style="116" customWidth="1"/>
    <col min="7174" max="7174" width="12.7109375" style="116" customWidth="1"/>
    <col min="7175" max="7175" width="1.42578125" style="116" customWidth="1"/>
    <col min="7176" max="7176" width="12.7109375" style="116" customWidth="1"/>
    <col min="7177" max="7424" width="9.140625" style="116"/>
    <col min="7425" max="7426" width="1.7109375" style="116" customWidth="1"/>
    <col min="7427" max="7427" width="54.42578125" style="116" customWidth="1"/>
    <col min="7428" max="7428" width="7.7109375" style="116" customWidth="1"/>
    <col min="7429" max="7429" width="1.42578125" style="116" customWidth="1"/>
    <col min="7430" max="7430" width="12.7109375" style="116" customWidth="1"/>
    <col min="7431" max="7431" width="1.42578125" style="116" customWidth="1"/>
    <col min="7432" max="7432" width="12.7109375" style="116" customWidth="1"/>
    <col min="7433" max="7680" width="9.140625" style="116"/>
    <col min="7681" max="7682" width="1.7109375" style="116" customWidth="1"/>
    <col min="7683" max="7683" width="54.42578125" style="116" customWidth="1"/>
    <col min="7684" max="7684" width="7.7109375" style="116" customWidth="1"/>
    <col min="7685" max="7685" width="1.42578125" style="116" customWidth="1"/>
    <col min="7686" max="7686" width="12.7109375" style="116" customWidth="1"/>
    <col min="7687" max="7687" width="1.42578125" style="116" customWidth="1"/>
    <col min="7688" max="7688" width="12.7109375" style="116" customWidth="1"/>
    <col min="7689" max="7936" width="9.140625" style="116"/>
    <col min="7937" max="7938" width="1.7109375" style="116" customWidth="1"/>
    <col min="7939" max="7939" width="54.42578125" style="116" customWidth="1"/>
    <col min="7940" max="7940" width="7.7109375" style="116" customWidth="1"/>
    <col min="7941" max="7941" width="1.42578125" style="116" customWidth="1"/>
    <col min="7942" max="7942" width="12.7109375" style="116" customWidth="1"/>
    <col min="7943" max="7943" width="1.42578125" style="116" customWidth="1"/>
    <col min="7944" max="7944" width="12.7109375" style="116" customWidth="1"/>
    <col min="7945" max="8192" width="9.140625" style="116"/>
    <col min="8193" max="8194" width="1.7109375" style="116" customWidth="1"/>
    <col min="8195" max="8195" width="54.42578125" style="116" customWidth="1"/>
    <col min="8196" max="8196" width="7.7109375" style="116" customWidth="1"/>
    <col min="8197" max="8197" width="1.42578125" style="116" customWidth="1"/>
    <col min="8198" max="8198" width="12.7109375" style="116" customWidth="1"/>
    <col min="8199" max="8199" width="1.42578125" style="116" customWidth="1"/>
    <col min="8200" max="8200" width="12.7109375" style="116" customWidth="1"/>
    <col min="8201" max="8448" width="9.140625" style="116"/>
    <col min="8449" max="8450" width="1.7109375" style="116" customWidth="1"/>
    <col min="8451" max="8451" width="54.42578125" style="116" customWidth="1"/>
    <col min="8452" max="8452" width="7.7109375" style="116" customWidth="1"/>
    <col min="8453" max="8453" width="1.42578125" style="116" customWidth="1"/>
    <col min="8454" max="8454" width="12.7109375" style="116" customWidth="1"/>
    <col min="8455" max="8455" width="1.42578125" style="116" customWidth="1"/>
    <col min="8456" max="8456" width="12.7109375" style="116" customWidth="1"/>
    <col min="8457" max="8704" width="9.140625" style="116"/>
    <col min="8705" max="8706" width="1.7109375" style="116" customWidth="1"/>
    <col min="8707" max="8707" width="54.42578125" style="116" customWidth="1"/>
    <col min="8708" max="8708" width="7.7109375" style="116" customWidth="1"/>
    <col min="8709" max="8709" width="1.42578125" style="116" customWidth="1"/>
    <col min="8710" max="8710" width="12.7109375" style="116" customWidth="1"/>
    <col min="8711" max="8711" width="1.42578125" style="116" customWidth="1"/>
    <col min="8712" max="8712" width="12.7109375" style="116" customWidth="1"/>
    <col min="8713" max="8960" width="9.140625" style="116"/>
    <col min="8961" max="8962" width="1.7109375" style="116" customWidth="1"/>
    <col min="8963" max="8963" width="54.42578125" style="116" customWidth="1"/>
    <col min="8964" max="8964" width="7.7109375" style="116" customWidth="1"/>
    <col min="8965" max="8965" width="1.42578125" style="116" customWidth="1"/>
    <col min="8966" max="8966" width="12.7109375" style="116" customWidth="1"/>
    <col min="8967" max="8967" width="1.42578125" style="116" customWidth="1"/>
    <col min="8968" max="8968" width="12.7109375" style="116" customWidth="1"/>
    <col min="8969" max="9216" width="9.140625" style="116"/>
    <col min="9217" max="9218" width="1.7109375" style="116" customWidth="1"/>
    <col min="9219" max="9219" width="54.42578125" style="116" customWidth="1"/>
    <col min="9220" max="9220" width="7.7109375" style="116" customWidth="1"/>
    <col min="9221" max="9221" width="1.42578125" style="116" customWidth="1"/>
    <col min="9222" max="9222" width="12.7109375" style="116" customWidth="1"/>
    <col min="9223" max="9223" width="1.42578125" style="116" customWidth="1"/>
    <col min="9224" max="9224" width="12.7109375" style="116" customWidth="1"/>
    <col min="9225" max="9472" width="9.140625" style="116"/>
    <col min="9473" max="9474" width="1.7109375" style="116" customWidth="1"/>
    <col min="9475" max="9475" width="54.42578125" style="116" customWidth="1"/>
    <col min="9476" max="9476" width="7.7109375" style="116" customWidth="1"/>
    <col min="9477" max="9477" width="1.42578125" style="116" customWidth="1"/>
    <col min="9478" max="9478" width="12.7109375" style="116" customWidth="1"/>
    <col min="9479" max="9479" width="1.42578125" style="116" customWidth="1"/>
    <col min="9480" max="9480" width="12.7109375" style="116" customWidth="1"/>
    <col min="9481" max="9728" width="9.140625" style="116"/>
    <col min="9729" max="9730" width="1.7109375" style="116" customWidth="1"/>
    <col min="9731" max="9731" width="54.42578125" style="116" customWidth="1"/>
    <col min="9732" max="9732" width="7.7109375" style="116" customWidth="1"/>
    <col min="9733" max="9733" width="1.42578125" style="116" customWidth="1"/>
    <col min="9734" max="9734" width="12.7109375" style="116" customWidth="1"/>
    <col min="9735" max="9735" width="1.42578125" style="116" customWidth="1"/>
    <col min="9736" max="9736" width="12.7109375" style="116" customWidth="1"/>
    <col min="9737" max="9984" width="9.140625" style="116"/>
    <col min="9985" max="9986" width="1.7109375" style="116" customWidth="1"/>
    <col min="9987" max="9987" width="54.42578125" style="116" customWidth="1"/>
    <col min="9988" max="9988" width="7.7109375" style="116" customWidth="1"/>
    <col min="9989" max="9989" width="1.42578125" style="116" customWidth="1"/>
    <col min="9990" max="9990" width="12.7109375" style="116" customWidth="1"/>
    <col min="9991" max="9991" width="1.42578125" style="116" customWidth="1"/>
    <col min="9992" max="9992" width="12.7109375" style="116" customWidth="1"/>
    <col min="9993" max="10240" width="9.140625" style="116"/>
    <col min="10241" max="10242" width="1.7109375" style="116" customWidth="1"/>
    <col min="10243" max="10243" width="54.42578125" style="116" customWidth="1"/>
    <col min="10244" max="10244" width="7.7109375" style="116" customWidth="1"/>
    <col min="10245" max="10245" width="1.42578125" style="116" customWidth="1"/>
    <col min="10246" max="10246" width="12.7109375" style="116" customWidth="1"/>
    <col min="10247" max="10247" width="1.42578125" style="116" customWidth="1"/>
    <col min="10248" max="10248" width="12.7109375" style="116" customWidth="1"/>
    <col min="10249" max="10496" width="9.140625" style="116"/>
    <col min="10497" max="10498" width="1.7109375" style="116" customWidth="1"/>
    <col min="10499" max="10499" width="54.42578125" style="116" customWidth="1"/>
    <col min="10500" max="10500" width="7.7109375" style="116" customWidth="1"/>
    <col min="10501" max="10501" width="1.42578125" style="116" customWidth="1"/>
    <col min="10502" max="10502" width="12.7109375" style="116" customWidth="1"/>
    <col min="10503" max="10503" width="1.42578125" style="116" customWidth="1"/>
    <col min="10504" max="10504" width="12.7109375" style="116" customWidth="1"/>
    <col min="10505" max="10752" width="9.140625" style="116"/>
    <col min="10753" max="10754" width="1.7109375" style="116" customWidth="1"/>
    <col min="10755" max="10755" width="54.42578125" style="116" customWidth="1"/>
    <col min="10756" max="10756" width="7.7109375" style="116" customWidth="1"/>
    <col min="10757" max="10757" width="1.42578125" style="116" customWidth="1"/>
    <col min="10758" max="10758" width="12.7109375" style="116" customWidth="1"/>
    <col min="10759" max="10759" width="1.42578125" style="116" customWidth="1"/>
    <col min="10760" max="10760" width="12.7109375" style="116" customWidth="1"/>
    <col min="10761" max="11008" width="9.140625" style="116"/>
    <col min="11009" max="11010" width="1.7109375" style="116" customWidth="1"/>
    <col min="11011" max="11011" width="54.42578125" style="116" customWidth="1"/>
    <col min="11012" max="11012" width="7.7109375" style="116" customWidth="1"/>
    <col min="11013" max="11013" width="1.42578125" style="116" customWidth="1"/>
    <col min="11014" max="11014" width="12.7109375" style="116" customWidth="1"/>
    <col min="11015" max="11015" width="1.42578125" style="116" customWidth="1"/>
    <col min="11016" max="11016" width="12.7109375" style="116" customWidth="1"/>
    <col min="11017" max="11264" width="9.140625" style="116"/>
    <col min="11265" max="11266" width="1.7109375" style="116" customWidth="1"/>
    <col min="11267" max="11267" width="54.42578125" style="116" customWidth="1"/>
    <col min="11268" max="11268" width="7.7109375" style="116" customWidth="1"/>
    <col min="11269" max="11269" width="1.42578125" style="116" customWidth="1"/>
    <col min="11270" max="11270" width="12.7109375" style="116" customWidth="1"/>
    <col min="11271" max="11271" width="1.42578125" style="116" customWidth="1"/>
    <col min="11272" max="11272" width="12.7109375" style="116" customWidth="1"/>
    <col min="11273" max="11520" width="9.140625" style="116"/>
    <col min="11521" max="11522" width="1.7109375" style="116" customWidth="1"/>
    <col min="11523" max="11523" width="54.42578125" style="116" customWidth="1"/>
    <col min="11524" max="11524" width="7.7109375" style="116" customWidth="1"/>
    <col min="11525" max="11525" width="1.42578125" style="116" customWidth="1"/>
    <col min="11526" max="11526" width="12.7109375" style="116" customWidth="1"/>
    <col min="11527" max="11527" width="1.42578125" style="116" customWidth="1"/>
    <col min="11528" max="11528" width="12.7109375" style="116" customWidth="1"/>
    <col min="11529" max="11776" width="9.140625" style="116"/>
    <col min="11777" max="11778" width="1.7109375" style="116" customWidth="1"/>
    <col min="11779" max="11779" width="54.42578125" style="116" customWidth="1"/>
    <col min="11780" max="11780" width="7.7109375" style="116" customWidth="1"/>
    <col min="11781" max="11781" width="1.42578125" style="116" customWidth="1"/>
    <col min="11782" max="11782" width="12.7109375" style="116" customWidth="1"/>
    <col min="11783" max="11783" width="1.42578125" style="116" customWidth="1"/>
    <col min="11784" max="11784" width="12.7109375" style="116" customWidth="1"/>
    <col min="11785" max="12032" width="9.140625" style="116"/>
    <col min="12033" max="12034" width="1.7109375" style="116" customWidth="1"/>
    <col min="12035" max="12035" width="54.42578125" style="116" customWidth="1"/>
    <col min="12036" max="12036" width="7.7109375" style="116" customWidth="1"/>
    <col min="12037" max="12037" width="1.42578125" style="116" customWidth="1"/>
    <col min="12038" max="12038" width="12.7109375" style="116" customWidth="1"/>
    <col min="12039" max="12039" width="1.42578125" style="116" customWidth="1"/>
    <col min="12040" max="12040" width="12.7109375" style="116" customWidth="1"/>
    <col min="12041" max="12288" width="9.140625" style="116"/>
    <col min="12289" max="12290" width="1.7109375" style="116" customWidth="1"/>
    <col min="12291" max="12291" width="54.42578125" style="116" customWidth="1"/>
    <col min="12292" max="12292" width="7.7109375" style="116" customWidth="1"/>
    <col min="12293" max="12293" width="1.42578125" style="116" customWidth="1"/>
    <col min="12294" max="12294" width="12.7109375" style="116" customWidth="1"/>
    <col min="12295" max="12295" width="1.42578125" style="116" customWidth="1"/>
    <col min="12296" max="12296" width="12.7109375" style="116" customWidth="1"/>
    <col min="12297" max="12544" width="9.140625" style="116"/>
    <col min="12545" max="12546" width="1.7109375" style="116" customWidth="1"/>
    <col min="12547" max="12547" width="54.42578125" style="116" customWidth="1"/>
    <col min="12548" max="12548" width="7.7109375" style="116" customWidth="1"/>
    <col min="12549" max="12549" width="1.42578125" style="116" customWidth="1"/>
    <col min="12550" max="12550" width="12.7109375" style="116" customWidth="1"/>
    <col min="12551" max="12551" width="1.42578125" style="116" customWidth="1"/>
    <col min="12552" max="12552" width="12.7109375" style="116" customWidth="1"/>
    <col min="12553" max="12800" width="9.140625" style="116"/>
    <col min="12801" max="12802" width="1.7109375" style="116" customWidth="1"/>
    <col min="12803" max="12803" width="54.42578125" style="116" customWidth="1"/>
    <col min="12804" max="12804" width="7.7109375" style="116" customWidth="1"/>
    <col min="12805" max="12805" width="1.42578125" style="116" customWidth="1"/>
    <col min="12806" max="12806" width="12.7109375" style="116" customWidth="1"/>
    <col min="12807" max="12807" width="1.42578125" style="116" customWidth="1"/>
    <col min="12808" max="12808" width="12.7109375" style="116" customWidth="1"/>
    <col min="12809" max="13056" width="9.140625" style="116"/>
    <col min="13057" max="13058" width="1.7109375" style="116" customWidth="1"/>
    <col min="13059" max="13059" width="54.42578125" style="116" customWidth="1"/>
    <col min="13060" max="13060" width="7.7109375" style="116" customWidth="1"/>
    <col min="13061" max="13061" width="1.42578125" style="116" customWidth="1"/>
    <col min="13062" max="13062" width="12.7109375" style="116" customWidth="1"/>
    <col min="13063" max="13063" width="1.42578125" style="116" customWidth="1"/>
    <col min="13064" max="13064" width="12.7109375" style="116" customWidth="1"/>
    <col min="13065" max="13312" width="9.140625" style="116"/>
    <col min="13313" max="13314" width="1.7109375" style="116" customWidth="1"/>
    <col min="13315" max="13315" width="54.42578125" style="116" customWidth="1"/>
    <col min="13316" max="13316" width="7.7109375" style="116" customWidth="1"/>
    <col min="13317" max="13317" width="1.42578125" style="116" customWidth="1"/>
    <col min="13318" max="13318" width="12.7109375" style="116" customWidth="1"/>
    <col min="13319" max="13319" width="1.42578125" style="116" customWidth="1"/>
    <col min="13320" max="13320" width="12.7109375" style="116" customWidth="1"/>
    <col min="13321" max="13568" width="9.140625" style="116"/>
    <col min="13569" max="13570" width="1.7109375" style="116" customWidth="1"/>
    <col min="13571" max="13571" width="54.42578125" style="116" customWidth="1"/>
    <col min="13572" max="13572" width="7.7109375" style="116" customWidth="1"/>
    <col min="13573" max="13573" width="1.42578125" style="116" customWidth="1"/>
    <col min="13574" max="13574" width="12.7109375" style="116" customWidth="1"/>
    <col min="13575" max="13575" width="1.42578125" style="116" customWidth="1"/>
    <col min="13576" max="13576" width="12.7109375" style="116" customWidth="1"/>
    <col min="13577" max="13824" width="9.140625" style="116"/>
    <col min="13825" max="13826" width="1.7109375" style="116" customWidth="1"/>
    <col min="13827" max="13827" width="54.42578125" style="116" customWidth="1"/>
    <col min="13828" max="13828" width="7.7109375" style="116" customWidth="1"/>
    <col min="13829" max="13829" width="1.42578125" style="116" customWidth="1"/>
    <col min="13830" max="13830" width="12.7109375" style="116" customWidth="1"/>
    <col min="13831" max="13831" width="1.42578125" style="116" customWidth="1"/>
    <col min="13832" max="13832" width="12.7109375" style="116" customWidth="1"/>
    <col min="13833" max="14080" width="9.140625" style="116"/>
    <col min="14081" max="14082" width="1.7109375" style="116" customWidth="1"/>
    <col min="14083" max="14083" width="54.42578125" style="116" customWidth="1"/>
    <col min="14084" max="14084" width="7.7109375" style="116" customWidth="1"/>
    <col min="14085" max="14085" width="1.42578125" style="116" customWidth="1"/>
    <col min="14086" max="14086" width="12.7109375" style="116" customWidth="1"/>
    <col min="14087" max="14087" width="1.42578125" style="116" customWidth="1"/>
    <col min="14088" max="14088" width="12.7109375" style="116" customWidth="1"/>
    <col min="14089" max="14336" width="9.140625" style="116"/>
    <col min="14337" max="14338" width="1.7109375" style="116" customWidth="1"/>
    <col min="14339" max="14339" width="54.42578125" style="116" customWidth="1"/>
    <col min="14340" max="14340" width="7.7109375" style="116" customWidth="1"/>
    <col min="14341" max="14341" width="1.42578125" style="116" customWidth="1"/>
    <col min="14342" max="14342" width="12.7109375" style="116" customWidth="1"/>
    <col min="14343" max="14343" width="1.42578125" style="116" customWidth="1"/>
    <col min="14344" max="14344" width="12.7109375" style="116" customWidth="1"/>
    <col min="14345" max="14592" width="9.140625" style="116"/>
    <col min="14593" max="14594" width="1.7109375" style="116" customWidth="1"/>
    <col min="14595" max="14595" width="54.42578125" style="116" customWidth="1"/>
    <col min="14596" max="14596" width="7.7109375" style="116" customWidth="1"/>
    <col min="14597" max="14597" width="1.42578125" style="116" customWidth="1"/>
    <col min="14598" max="14598" width="12.7109375" style="116" customWidth="1"/>
    <col min="14599" max="14599" width="1.42578125" style="116" customWidth="1"/>
    <col min="14600" max="14600" width="12.7109375" style="116" customWidth="1"/>
    <col min="14601" max="14848" width="9.140625" style="116"/>
    <col min="14849" max="14850" width="1.7109375" style="116" customWidth="1"/>
    <col min="14851" max="14851" width="54.42578125" style="116" customWidth="1"/>
    <col min="14852" max="14852" width="7.7109375" style="116" customWidth="1"/>
    <col min="14853" max="14853" width="1.42578125" style="116" customWidth="1"/>
    <col min="14854" max="14854" width="12.7109375" style="116" customWidth="1"/>
    <col min="14855" max="14855" width="1.42578125" style="116" customWidth="1"/>
    <col min="14856" max="14856" width="12.7109375" style="116" customWidth="1"/>
    <col min="14857" max="15104" width="9.140625" style="116"/>
    <col min="15105" max="15106" width="1.7109375" style="116" customWidth="1"/>
    <col min="15107" max="15107" width="54.42578125" style="116" customWidth="1"/>
    <col min="15108" max="15108" width="7.7109375" style="116" customWidth="1"/>
    <col min="15109" max="15109" width="1.42578125" style="116" customWidth="1"/>
    <col min="15110" max="15110" width="12.7109375" style="116" customWidth="1"/>
    <col min="15111" max="15111" width="1.42578125" style="116" customWidth="1"/>
    <col min="15112" max="15112" width="12.7109375" style="116" customWidth="1"/>
    <col min="15113" max="15360" width="9.140625" style="116"/>
    <col min="15361" max="15362" width="1.7109375" style="116" customWidth="1"/>
    <col min="15363" max="15363" width="54.42578125" style="116" customWidth="1"/>
    <col min="15364" max="15364" width="7.7109375" style="116" customWidth="1"/>
    <col min="15365" max="15365" width="1.42578125" style="116" customWidth="1"/>
    <col min="15366" max="15366" width="12.7109375" style="116" customWidth="1"/>
    <col min="15367" max="15367" width="1.42578125" style="116" customWidth="1"/>
    <col min="15368" max="15368" width="12.7109375" style="116" customWidth="1"/>
    <col min="15369" max="15616" width="9.140625" style="116"/>
    <col min="15617" max="15618" width="1.7109375" style="116" customWidth="1"/>
    <col min="15619" max="15619" width="54.42578125" style="116" customWidth="1"/>
    <col min="15620" max="15620" width="7.7109375" style="116" customWidth="1"/>
    <col min="15621" max="15621" width="1.42578125" style="116" customWidth="1"/>
    <col min="15622" max="15622" width="12.7109375" style="116" customWidth="1"/>
    <col min="15623" max="15623" width="1.42578125" style="116" customWidth="1"/>
    <col min="15624" max="15624" width="12.7109375" style="116" customWidth="1"/>
    <col min="15625" max="15872" width="9.140625" style="116"/>
    <col min="15873" max="15874" width="1.7109375" style="116" customWidth="1"/>
    <col min="15875" max="15875" width="54.42578125" style="116" customWidth="1"/>
    <col min="15876" max="15876" width="7.7109375" style="116" customWidth="1"/>
    <col min="15877" max="15877" width="1.42578125" style="116" customWidth="1"/>
    <col min="15878" max="15878" width="12.7109375" style="116" customWidth="1"/>
    <col min="15879" max="15879" width="1.42578125" style="116" customWidth="1"/>
    <col min="15880" max="15880" width="12.7109375" style="116" customWidth="1"/>
    <col min="15881" max="16128" width="9.140625" style="116"/>
    <col min="16129" max="16130" width="1.7109375" style="116" customWidth="1"/>
    <col min="16131" max="16131" width="54.42578125" style="116" customWidth="1"/>
    <col min="16132" max="16132" width="7.7109375" style="116" customWidth="1"/>
    <col min="16133" max="16133" width="1.42578125" style="116" customWidth="1"/>
    <col min="16134" max="16134" width="12.7109375" style="116" customWidth="1"/>
    <col min="16135" max="16135" width="1.42578125" style="116" customWidth="1"/>
    <col min="16136" max="16136" width="12.7109375" style="116" customWidth="1"/>
    <col min="16137" max="16384" width="9.140625" style="116"/>
  </cols>
  <sheetData>
    <row r="1" spans="1:12" s="53" customFormat="1" ht="21.75" customHeight="1" x14ac:dyDescent="0.4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s="53" customFormat="1" ht="21.75" customHeight="1" x14ac:dyDescent="0.45">
      <c r="A2" s="54" t="s">
        <v>82</v>
      </c>
      <c r="B2" s="54"/>
      <c r="C2" s="55"/>
      <c r="D2" s="55"/>
      <c r="E2" s="82"/>
      <c r="F2" s="82"/>
      <c r="G2" s="82"/>
      <c r="H2" s="82"/>
      <c r="I2" s="82"/>
      <c r="J2" s="82"/>
      <c r="K2" s="82"/>
      <c r="L2" s="82"/>
    </row>
    <row r="3" spans="1:12" s="53" customFormat="1" ht="21.75" customHeight="1" x14ac:dyDescent="0.45">
      <c r="A3" s="57" t="s">
        <v>123</v>
      </c>
      <c r="B3" s="57"/>
      <c r="C3" s="58"/>
      <c r="D3" s="58"/>
      <c r="E3" s="99"/>
      <c r="F3" s="99"/>
      <c r="G3" s="99"/>
      <c r="H3" s="99"/>
      <c r="I3" s="99"/>
      <c r="J3" s="99"/>
      <c r="K3" s="99"/>
      <c r="L3" s="99"/>
    </row>
    <row r="4" spans="1:12" s="117" customFormat="1" ht="21.75" customHeight="1" x14ac:dyDescent="0.45">
      <c r="A4" s="115"/>
      <c r="B4" s="115"/>
      <c r="C4" s="115"/>
      <c r="D4" s="116"/>
      <c r="E4" s="55"/>
      <c r="F4" s="55"/>
      <c r="G4" s="55"/>
      <c r="H4" s="55"/>
      <c r="I4" s="55"/>
      <c r="J4" s="55"/>
      <c r="K4" s="55"/>
      <c r="L4" s="55"/>
    </row>
    <row r="5" spans="1:12" s="117" customFormat="1" ht="21.75" customHeight="1" x14ac:dyDescent="0.45">
      <c r="A5" s="115"/>
      <c r="B5" s="115"/>
      <c r="C5" s="115"/>
      <c r="D5" s="116"/>
      <c r="E5" s="55"/>
      <c r="F5" s="61" t="s">
        <v>3</v>
      </c>
      <c r="G5" s="61"/>
      <c r="H5" s="61"/>
      <c r="I5" s="55"/>
      <c r="J5" s="61" t="s">
        <v>4</v>
      </c>
      <c r="K5" s="61"/>
      <c r="L5" s="61"/>
    </row>
    <row r="6" spans="1:12" s="117" customFormat="1" ht="21.75" customHeight="1" x14ac:dyDescent="0.45">
      <c r="A6" s="115"/>
      <c r="B6" s="115"/>
      <c r="C6" s="115"/>
      <c r="D6" s="116"/>
      <c r="E6" s="55"/>
      <c r="F6" s="62"/>
      <c r="G6" s="55"/>
      <c r="H6" s="62" t="s">
        <v>5</v>
      </c>
      <c r="I6" s="55"/>
      <c r="J6" s="55"/>
      <c r="K6" s="55"/>
      <c r="L6" s="62"/>
    </row>
    <row r="7" spans="1:12" s="117" customFormat="1" ht="21.75" customHeight="1" x14ac:dyDescent="0.45">
      <c r="A7" s="115"/>
      <c r="B7" s="115"/>
      <c r="C7" s="115"/>
      <c r="D7" s="116"/>
      <c r="E7" s="55"/>
      <c r="F7" s="118" t="s">
        <v>8</v>
      </c>
      <c r="G7" s="55"/>
      <c r="H7" s="118" t="s">
        <v>8</v>
      </c>
      <c r="I7" s="55"/>
      <c r="J7" s="118" t="s">
        <v>8</v>
      </c>
      <c r="K7" s="55"/>
      <c r="L7" s="118" t="s">
        <v>8</v>
      </c>
    </row>
    <row r="8" spans="1:12" ht="21.75" customHeight="1" x14ac:dyDescent="0.45">
      <c r="A8" s="115"/>
      <c r="B8" s="115"/>
      <c r="C8" s="115"/>
      <c r="D8" s="82"/>
      <c r="E8" s="53"/>
      <c r="F8" s="119" t="s">
        <v>11</v>
      </c>
      <c r="G8" s="53"/>
      <c r="H8" s="119" t="s">
        <v>12</v>
      </c>
      <c r="I8" s="53"/>
      <c r="J8" s="119" t="s">
        <v>11</v>
      </c>
      <c r="K8" s="53"/>
      <c r="L8" s="119" t="s">
        <v>12</v>
      </c>
    </row>
    <row r="9" spans="1:12" ht="21.75" customHeight="1" x14ac:dyDescent="0.45">
      <c r="A9" s="115"/>
      <c r="B9" s="115"/>
      <c r="C9" s="115"/>
      <c r="D9" s="59" t="s">
        <v>13</v>
      </c>
      <c r="E9" s="55"/>
      <c r="F9" s="120" t="s">
        <v>14</v>
      </c>
      <c r="G9" s="55"/>
      <c r="H9" s="120" t="s">
        <v>14</v>
      </c>
      <c r="I9" s="55"/>
      <c r="J9" s="120" t="s">
        <v>14</v>
      </c>
      <c r="K9" s="55"/>
      <c r="L9" s="120" t="s">
        <v>14</v>
      </c>
    </row>
    <row r="10" spans="1:12" ht="21.75" customHeight="1" x14ac:dyDescent="0.45">
      <c r="A10" s="77"/>
      <c r="B10" s="177"/>
      <c r="C10" s="177"/>
      <c r="D10" s="178"/>
      <c r="E10" s="179"/>
      <c r="F10" s="180"/>
      <c r="G10" s="179"/>
      <c r="H10" s="180"/>
      <c r="I10" s="179"/>
      <c r="J10" s="180"/>
      <c r="K10" s="179"/>
      <c r="L10" s="180"/>
    </row>
    <row r="11" spans="1:12" ht="21.75" customHeight="1" x14ac:dyDescent="0.45">
      <c r="A11" s="84"/>
      <c r="B11" s="84" t="s">
        <v>84</v>
      </c>
      <c r="C11" s="116"/>
      <c r="D11" s="82">
        <v>22</v>
      </c>
      <c r="E11" s="181"/>
      <c r="F11" s="180">
        <v>24653098455</v>
      </c>
      <c r="G11" s="181"/>
      <c r="H11" s="180">
        <v>24926394683</v>
      </c>
      <c r="I11" s="181"/>
      <c r="J11" s="180">
        <v>0</v>
      </c>
      <c r="K11" s="181"/>
      <c r="L11" s="180">
        <v>0</v>
      </c>
    </row>
    <row r="12" spans="1:12" ht="21.75" customHeight="1" x14ac:dyDescent="0.45">
      <c r="A12" s="84"/>
      <c r="B12" s="84" t="s">
        <v>85</v>
      </c>
      <c r="C12" s="116"/>
      <c r="D12" s="82">
        <v>22</v>
      </c>
      <c r="E12" s="181"/>
      <c r="F12" s="180">
        <v>-20051272642</v>
      </c>
      <c r="G12" s="181"/>
      <c r="H12" s="180">
        <v>-16833913937</v>
      </c>
      <c r="I12" s="181"/>
      <c r="J12" s="180">
        <v>0</v>
      </c>
      <c r="K12" s="181"/>
      <c r="L12" s="180">
        <v>0</v>
      </c>
    </row>
    <row r="13" spans="1:12" ht="21.75" customHeight="1" x14ac:dyDescent="0.45">
      <c r="A13" s="84"/>
      <c r="B13" s="84" t="s">
        <v>86</v>
      </c>
      <c r="C13" s="116"/>
      <c r="D13" s="82">
        <v>22</v>
      </c>
      <c r="E13" s="181"/>
      <c r="F13" s="182">
        <v>-3448245216</v>
      </c>
      <c r="G13" s="181"/>
      <c r="H13" s="182">
        <v>-6449741299</v>
      </c>
      <c r="I13" s="181"/>
      <c r="J13" s="182">
        <v>0</v>
      </c>
      <c r="K13" s="181"/>
      <c r="L13" s="182">
        <v>0</v>
      </c>
    </row>
    <row r="14" spans="1:12" ht="8.1" customHeight="1" x14ac:dyDescent="0.45">
      <c r="A14" s="102"/>
      <c r="B14" s="102"/>
      <c r="C14" s="102"/>
      <c r="D14" s="183"/>
      <c r="E14" s="181"/>
      <c r="F14" s="180"/>
      <c r="G14" s="181"/>
      <c r="H14" s="180"/>
      <c r="I14" s="181"/>
      <c r="J14" s="180"/>
      <c r="K14" s="181"/>
      <c r="L14" s="180"/>
    </row>
    <row r="15" spans="1:12" ht="21.75" customHeight="1" x14ac:dyDescent="0.45">
      <c r="A15" s="93" t="s">
        <v>87</v>
      </c>
      <c r="B15" s="177"/>
      <c r="C15" s="116"/>
      <c r="D15" s="82"/>
      <c r="E15" s="181"/>
      <c r="F15" s="182">
        <f>SUM(F11:F13)</f>
        <v>1153580597</v>
      </c>
      <c r="G15" s="181"/>
      <c r="H15" s="182">
        <f>SUM(H11:H13)</f>
        <v>1642739447</v>
      </c>
      <c r="I15" s="181"/>
      <c r="J15" s="182">
        <f>SUM(J11:J13)</f>
        <v>0</v>
      </c>
      <c r="K15" s="181"/>
      <c r="L15" s="182">
        <f>SUM(L11:L13)</f>
        <v>0</v>
      </c>
    </row>
    <row r="16" spans="1:12" ht="8.1" customHeight="1" x14ac:dyDescent="0.45">
      <c r="A16" s="102"/>
      <c r="B16" s="102"/>
      <c r="C16" s="102"/>
      <c r="D16" s="183"/>
      <c r="E16" s="181"/>
      <c r="F16" s="180"/>
      <c r="G16" s="181"/>
      <c r="H16" s="180"/>
      <c r="I16" s="181"/>
      <c r="J16" s="180"/>
      <c r="K16" s="181"/>
      <c r="L16" s="180"/>
    </row>
    <row r="17" spans="1:15" ht="21.75" customHeight="1" x14ac:dyDescent="0.45">
      <c r="B17" s="12" t="s">
        <v>88</v>
      </c>
      <c r="C17" s="185"/>
      <c r="D17" s="82">
        <v>24</v>
      </c>
      <c r="E17" s="181"/>
      <c r="F17" s="180">
        <v>632617397</v>
      </c>
      <c r="G17" s="181"/>
      <c r="H17" s="180">
        <v>588460818</v>
      </c>
      <c r="I17" s="181"/>
      <c r="J17" s="180">
        <v>987186776</v>
      </c>
      <c r="K17" s="181"/>
      <c r="L17" s="180">
        <v>978525836</v>
      </c>
      <c r="O17" s="180"/>
    </row>
    <row r="18" spans="1:15" ht="21.75" customHeight="1" x14ac:dyDescent="0.45">
      <c r="B18" s="185" t="s">
        <v>89</v>
      </c>
      <c r="C18" s="116"/>
      <c r="D18" s="82">
        <v>25</v>
      </c>
      <c r="E18" s="181"/>
      <c r="F18" s="180">
        <v>12378070</v>
      </c>
      <c r="G18" s="181"/>
      <c r="H18" s="180">
        <v>10298339</v>
      </c>
      <c r="I18" s="181"/>
      <c r="J18" s="180">
        <v>0</v>
      </c>
      <c r="K18" s="181"/>
      <c r="L18" s="180">
        <v>0</v>
      </c>
      <c r="O18" s="180"/>
    </row>
    <row r="19" spans="1:15" ht="21.75" customHeight="1" x14ac:dyDescent="0.45">
      <c r="B19" s="185" t="s">
        <v>217</v>
      </c>
      <c r="C19" s="185"/>
      <c r="D19" s="82">
        <v>26</v>
      </c>
      <c r="E19" s="181"/>
      <c r="F19" s="180">
        <v>18889600</v>
      </c>
      <c r="G19" s="181"/>
      <c r="H19" s="180">
        <v>-839279</v>
      </c>
      <c r="I19" s="181"/>
      <c r="J19" s="180">
        <v>0</v>
      </c>
      <c r="K19" s="181"/>
      <c r="L19" s="180">
        <v>0</v>
      </c>
      <c r="O19" s="180"/>
    </row>
    <row r="20" spans="1:15" ht="21.75" customHeight="1" x14ac:dyDescent="0.45">
      <c r="B20" s="116" t="s">
        <v>215</v>
      </c>
      <c r="C20" s="102"/>
      <c r="D20" s="183">
        <v>27</v>
      </c>
      <c r="E20" s="181"/>
      <c r="F20" s="92">
        <v>1060903</v>
      </c>
      <c r="G20" s="181"/>
      <c r="H20" s="92">
        <v>-477157</v>
      </c>
      <c r="I20" s="181"/>
      <c r="J20" s="92">
        <v>0</v>
      </c>
      <c r="K20" s="181"/>
      <c r="L20" s="92">
        <v>0</v>
      </c>
      <c r="O20" s="180"/>
    </row>
    <row r="21" spans="1:15" ht="8.1" customHeight="1" x14ac:dyDescent="0.45">
      <c r="A21" s="102"/>
      <c r="B21" s="84"/>
      <c r="C21" s="102"/>
      <c r="D21" s="183"/>
      <c r="E21" s="181"/>
      <c r="F21" s="180"/>
      <c r="G21" s="181"/>
      <c r="H21" s="180"/>
      <c r="I21" s="181"/>
      <c r="J21" s="180"/>
      <c r="K21" s="181"/>
      <c r="L21" s="180"/>
      <c r="O21" s="180"/>
    </row>
    <row r="22" spans="1:15" ht="21.75" customHeight="1" x14ac:dyDescent="0.45">
      <c r="A22" s="77" t="s">
        <v>90</v>
      </c>
      <c r="B22" s="84"/>
      <c r="C22" s="102"/>
      <c r="D22" s="82"/>
      <c r="E22" s="181"/>
      <c r="F22" s="182">
        <f>SUM(F17:F20)</f>
        <v>664945970</v>
      </c>
      <c r="G22" s="181"/>
      <c r="H22" s="182">
        <f>SUM(H17:H20)</f>
        <v>597442721</v>
      </c>
      <c r="I22" s="181"/>
      <c r="J22" s="182">
        <f>SUM(J17:J20)</f>
        <v>987186776</v>
      </c>
      <c r="K22" s="181"/>
      <c r="L22" s="182">
        <f>SUM(L17:L20)</f>
        <v>978525836</v>
      </c>
      <c r="O22" s="180"/>
    </row>
    <row r="23" spans="1:15" ht="8.1" customHeight="1" x14ac:dyDescent="0.45">
      <c r="A23" s="102"/>
      <c r="B23" s="84"/>
      <c r="C23" s="102"/>
      <c r="D23" s="183"/>
      <c r="E23" s="181"/>
      <c r="F23" s="180"/>
      <c r="G23" s="181"/>
      <c r="H23" s="180"/>
      <c r="I23" s="181"/>
      <c r="J23" s="180"/>
      <c r="K23" s="181"/>
      <c r="L23" s="180"/>
      <c r="O23" s="180"/>
    </row>
    <row r="24" spans="1:15" ht="21.75" customHeight="1" x14ac:dyDescent="0.45">
      <c r="A24" s="84"/>
      <c r="B24" s="84" t="s">
        <v>91</v>
      </c>
      <c r="C24" s="177"/>
      <c r="D24" s="82"/>
      <c r="E24" s="181"/>
      <c r="F24" s="180">
        <v>-365152916</v>
      </c>
      <c r="G24" s="181"/>
      <c r="H24" s="180">
        <v>-478227165</v>
      </c>
      <c r="I24" s="181"/>
      <c r="J24" s="180">
        <v>0</v>
      </c>
      <c r="K24" s="181"/>
      <c r="L24" s="180">
        <v>0</v>
      </c>
      <c r="O24" s="180"/>
    </row>
    <row r="25" spans="1:15" ht="21.75" customHeight="1" x14ac:dyDescent="0.45">
      <c r="A25" s="84"/>
      <c r="B25" s="84" t="s">
        <v>92</v>
      </c>
      <c r="C25" s="177"/>
      <c r="D25" s="82"/>
      <c r="E25" s="181"/>
      <c r="F25" s="182">
        <v>187345380</v>
      </c>
      <c r="G25" s="181"/>
      <c r="H25" s="182">
        <v>325837356</v>
      </c>
      <c r="I25" s="181"/>
      <c r="J25" s="182">
        <v>0</v>
      </c>
      <c r="K25" s="181"/>
      <c r="L25" s="182">
        <v>0</v>
      </c>
      <c r="O25" s="180"/>
    </row>
    <row r="26" spans="1:15" ht="8.1" customHeight="1" x14ac:dyDescent="0.45">
      <c r="A26" s="102"/>
      <c r="B26" s="84"/>
      <c r="C26" s="102"/>
      <c r="D26" s="183" t="s">
        <v>93</v>
      </c>
      <c r="E26" s="181"/>
      <c r="F26" s="180"/>
      <c r="G26" s="181"/>
      <c r="H26" s="180"/>
      <c r="I26" s="181"/>
      <c r="J26" s="180"/>
      <c r="K26" s="181"/>
      <c r="L26" s="180"/>
      <c r="O26" s="180"/>
    </row>
    <row r="27" spans="1:15" ht="21.75" customHeight="1" x14ac:dyDescent="0.45">
      <c r="A27" s="186" t="s">
        <v>94</v>
      </c>
      <c r="B27" s="84"/>
      <c r="C27" s="177"/>
      <c r="E27" s="181"/>
      <c r="F27" s="182">
        <f>SUM(F24:F25)</f>
        <v>-177807536</v>
      </c>
      <c r="G27" s="181"/>
      <c r="H27" s="182">
        <f>SUM(H24:H25)</f>
        <v>-152389809</v>
      </c>
      <c r="I27" s="181"/>
      <c r="J27" s="182">
        <f>SUM(J24:J25)</f>
        <v>0</v>
      </c>
      <c r="K27" s="181"/>
      <c r="L27" s="182">
        <f>SUM(L24:L25)</f>
        <v>0</v>
      </c>
      <c r="O27" s="180"/>
    </row>
    <row r="28" spans="1:15" ht="8.1" customHeight="1" x14ac:dyDescent="0.45">
      <c r="A28" s="102"/>
      <c r="B28" s="84"/>
      <c r="C28" s="102"/>
      <c r="D28" s="183"/>
      <c r="E28" s="181"/>
      <c r="F28" s="180"/>
      <c r="G28" s="181"/>
      <c r="H28" s="180"/>
      <c r="I28" s="181"/>
      <c r="J28" s="180"/>
      <c r="K28" s="181"/>
      <c r="L28" s="180"/>
      <c r="O28" s="180"/>
    </row>
    <row r="29" spans="1:15" ht="18.75" x14ac:dyDescent="0.45">
      <c r="A29" s="186" t="s">
        <v>95</v>
      </c>
      <c r="B29" s="84"/>
      <c r="C29" s="102"/>
      <c r="D29" s="183"/>
      <c r="E29" s="181"/>
      <c r="F29" s="180"/>
      <c r="G29" s="181"/>
      <c r="H29" s="180"/>
      <c r="I29" s="181"/>
      <c r="J29" s="180"/>
      <c r="K29" s="181"/>
      <c r="L29" s="180"/>
      <c r="O29" s="180"/>
    </row>
    <row r="30" spans="1:15" ht="21.75" customHeight="1" x14ac:dyDescent="0.45">
      <c r="A30" s="186"/>
      <c r="B30" s="186" t="s">
        <v>96</v>
      </c>
      <c r="C30" s="177"/>
      <c r="E30" s="181"/>
      <c r="F30" s="182">
        <f>SUM(F22,F27)</f>
        <v>487138434</v>
      </c>
      <c r="G30" s="181"/>
      <c r="H30" s="182">
        <f>SUM(H22,H27)</f>
        <v>445052912</v>
      </c>
      <c r="I30" s="181"/>
      <c r="J30" s="182">
        <f>SUM(J22,J27)</f>
        <v>987186776</v>
      </c>
      <c r="K30" s="181"/>
      <c r="L30" s="182">
        <f>SUM(L22,L27)</f>
        <v>978525836</v>
      </c>
      <c r="O30" s="180"/>
    </row>
    <row r="31" spans="1:15" ht="8.1" customHeight="1" x14ac:dyDescent="0.45">
      <c r="A31" s="102"/>
      <c r="B31" s="84"/>
      <c r="C31" s="102"/>
      <c r="D31" s="183"/>
      <c r="E31" s="181"/>
      <c r="F31" s="180"/>
      <c r="G31" s="181"/>
      <c r="H31" s="180"/>
      <c r="I31" s="181"/>
      <c r="J31" s="180"/>
      <c r="K31" s="181"/>
      <c r="L31" s="180"/>
      <c r="O31" s="180"/>
    </row>
    <row r="32" spans="1:15" s="53" customFormat="1" ht="21.75" customHeight="1" x14ac:dyDescent="0.45">
      <c r="A32" s="186"/>
      <c r="B32" s="188" t="s">
        <v>97</v>
      </c>
      <c r="C32" s="188"/>
      <c r="D32" s="13"/>
      <c r="F32" s="180">
        <v>-27910310</v>
      </c>
      <c r="H32" s="180">
        <v>-26320733</v>
      </c>
      <c r="J32" s="180">
        <v>-27910310</v>
      </c>
      <c r="L32" s="180">
        <v>-26320734</v>
      </c>
      <c r="O32" s="180"/>
    </row>
    <row r="33" spans="1:15" s="53" customFormat="1" ht="21.75" customHeight="1" x14ac:dyDescent="0.45">
      <c r="A33" s="186"/>
      <c r="B33" s="188" t="s">
        <v>98</v>
      </c>
      <c r="C33" s="188"/>
      <c r="D33" s="13"/>
      <c r="F33" s="180">
        <v>-56537674</v>
      </c>
      <c r="H33" s="180">
        <v>-18040034</v>
      </c>
      <c r="J33" s="180">
        <v>-150862669</v>
      </c>
      <c r="L33" s="180">
        <v>-5454420</v>
      </c>
      <c r="O33" s="180"/>
    </row>
    <row r="34" spans="1:15" s="53" customFormat="1" ht="21.75" customHeight="1" x14ac:dyDescent="0.45">
      <c r="A34" s="186"/>
      <c r="B34" s="188" t="s">
        <v>99</v>
      </c>
      <c r="C34" s="188"/>
      <c r="D34" s="183">
        <v>23</v>
      </c>
      <c r="F34" s="180">
        <v>-846311693</v>
      </c>
      <c r="H34" s="180">
        <v>-872279765</v>
      </c>
      <c r="J34" s="180">
        <v>-80028448</v>
      </c>
      <c r="L34" s="180">
        <v>-68163449</v>
      </c>
      <c r="O34" s="180"/>
    </row>
    <row r="35" spans="1:15" s="53" customFormat="1" ht="21.75" customHeight="1" x14ac:dyDescent="0.45">
      <c r="A35" s="77"/>
      <c r="B35" s="188" t="s">
        <v>100</v>
      </c>
      <c r="C35" s="188"/>
      <c r="D35" s="183">
        <v>13.1</v>
      </c>
      <c r="F35" s="78">
        <v>59154019</v>
      </c>
      <c r="H35" s="180">
        <v>34022745</v>
      </c>
      <c r="J35" s="180">
        <v>0</v>
      </c>
      <c r="L35" s="180">
        <v>0</v>
      </c>
      <c r="O35" s="180"/>
    </row>
    <row r="36" spans="1:15" s="53" customFormat="1" ht="21.75" customHeight="1" x14ac:dyDescent="0.45">
      <c r="A36" s="188"/>
      <c r="B36" s="188" t="s">
        <v>101</v>
      </c>
      <c r="C36" s="188"/>
      <c r="D36" s="13"/>
      <c r="F36" s="180">
        <v>46185100</v>
      </c>
      <c r="H36" s="180">
        <v>29400510</v>
      </c>
      <c r="J36" s="180">
        <v>187935011</v>
      </c>
      <c r="L36" s="180">
        <v>33706831</v>
      </c>
      <c r="O36" s="180"/>
    </row>
    <row r="37" spans="1:15" s="53" customFormat="1" ht="21.75" customHeight="1" x14ac:dyDescent="0.45">
      <c r="A37" s="188"/>
      <c r="B37" s="188" t="s">
        <v>102</v>
      </c>
      <c r="C37" s="188"/>
      <c r="D37" s="13"/>
      <c r="F37" s="182">
        <v>70519954</v>
      </c>
      <c r="H37" s="182">
        <v>69220422</v>
      </c>
      <c r="J37" s="182">
        <v>1</v>
      </c>
      <c r="L37" s="182">
        <v>30</v>
      </c>
      <c r="O37" s="180"/>
    </row>
    <row r="38" spans="1:15" ht="8.1" customHeight="1" x14ac:dyDescent="0.45">
      <c r="A38" s="102"/>
      <c r="B38" s="102"/>
      <c r="C38" s="102"/>
      <c r="D38" s="183"/>
      <c r="E38" s="181"/>
      <c r="F38" s="180"/>
      <c r="G38" s="181"/>
      <c r="H38" s="180"/>
      <c r="I38" s="181"/>
      <c r="J38" s="180"/>
      <c r="K38" s="181"/>
      <c r="L38" s="180"/>
      <c r="O38" s="180"/>
    </row>
    <row r="39" spans="1:15" ht="21.75" customHeight="1" x14ac:dyDescent="0.45">
      <c r="A39" s="77" t="s">
        <v>103</v>
      </c>
      <c r="B39" s="177"/>
      <c r="C39" s="177"/>
      <c r="E39" s="181"/>
      <c r="F39" s="180">
        <f>SUM(F32:F37,F30,F15)</f>
        <v>885818427</v>
      </c>
      <c r="G39" s="181"/>
      <c r="H39" s="180">
        <f>SUM(H32:H37,H30,H15)</f>
        <v>1303795504</v>
      </c>
      <c r="I39" s="181"/>
      <c r="J39" s="180">
        <f>SUM(J32:J37,J30,J15)</f>
        <v>916320361</v>
      </c>
      <c r="K39" s="181"/>
      <c r="L39" s="180">
        <f>SUM(L32:L37,L30,L15)</f>
        <v>912294094</v>
      </c>
      <c r="O39" s="180"/>
    </row>
    <row r="40" spans="1:15" s="117" customFormat="1" ht="21.75" customHeight="1" x14ac:dyDescent="0.45">
      <c r="A40" s="102" t="s">
        <v>104</v>
      </c>
      <c r="B40" s="77"/>
      <c r="C40" s="77"/>
      <c r="D40" s="187">
        <v>28</v>
      </c>
      <c r="E40" s="189"/>
      <c r="F40" s="92">
        <v>-176110353</v>
      </c>
      <c r="G40" s="189"/>
      <c r="H40" s="92">
        <v>-320516306</v>
      </c>
      <c r="I40" s="189"/>
      <c r="J40" s="92">
        <v>0</v>
      </c>
      <c r="K40" s="189"/>
      <c r="L40" s="92">
        <v>0</v>
      </c>
      <c r="O40" s="180"/>
    </row>
    <row r="41" spans="1:15" s="117" customFormat="1" ht="8.1" customHeight="1" x14ac:dyDescent="0.45">
      <c r="A41" s="102"/>
      <c r="B41" s="77"/>
      <c r="C41" s="77"/>
      <c r="D41" s="187"/>
      <c r="E41" s="189"/>
      <c r="F41" s="85"/>
      <c r="G41" s="189"/>
      <c r="H41" s="85"/>
      <c r="I41" s="189"/>
      <c r="J41" s="85"/>
      <c r="K41" s="189"/>
      <c r="L41" s="85"/>
      <c r="O41" s="180"/>
    </row>
    <row r="42" spans="1:15" s="117" customFormat="1" ht="21.75" customHeight="1" x14ac:dyDescent="0.45">
      <c r="A42" s="77" t="s">
        <v>105</v>
      </c>
      <c r="B42" s="77"/>
      <c r="C42" s="77"/>
      <c r="D42" s="187"/>
      <c r="E42" s="189"/>
      <c r="F42" s="92">
        <f>SUM(F39:F40)</f>
        <v>709708074</v>
      </c>
      <c r="G42" s="189"/>
      <c r="H42" s="92">
        <f>SUM(H39:H40)</f>
        <v>983279198</v>
      </c>
      <c r="I42" s="189"/>
      <c r="J42" s="92">
        <f>SUM(J39:J40)</f>
        <v>916320361</v>
      </c>
      <c r="K42" s="189"/>
      <c r="L42" s="92">
        <f>SUM(L39:L40)</f>
        <v>912294094</v>
      </c>
      <c r="O42" s="180"/>
    </row>
    <row r="43" spans="1:15" ht="21.75" customHeight="1" x14ac:dyDescent="0.45">
      <c r="A43" s="77"/>
      <c r="B43" s="177"/>
      <c r="C43" s="177"/>
      <c r="E43" s="181"/>
      <c r="F43" s="180"/>
      <c r="G43" s="181"/>
      <c r="H43" s="180"/>
      <c r="I43" s="181"/>
      <c r="J43" s="180"/>
      <c r="K43" s="181"/>
      <c r="L43" s="180"/>
    </row>
    <row r="44" spans="1:15" ht="21.75" customHeight="1" x14ac:dyDescent="0.45">
      <c r="A44" s="77"/>
      <c r="B44" s="177"/>
      <c r="C44" s="177"/>
      <c r="E44" s="181"/>
      <c r="F44" s="190"/>
      <c r="G44" s="181"/>
      <c r="H44" s="190"/>
      <c r="I44" s="181"/>
      <c r="J44" s="180"/>
      <c r="K44" s="181"/>
      <c r="L44" s="180"/>
    </row>
    <row r="45" spans="1:15" ht="24.75" customHeight="1" x14ac:dyDescent="0.45">
      <c r="A45" s="77"/>
      <c r="B45" s="177"/>
      <c r="C45" s="177"/>
      <c r="E45" s="181"/>
      <c r="F45" s="180"/>
      <c r="G45" s="181"/>
      <c r="H45" s="180"/>
      <c r="I45" s="181"/>
      <c r="J45" s="180"/>
      <c r="K45" s="181"/>
      <c r="L45" s="180"/>
    </row>
    <row r="46" spans="1:15" ht="24" customHeight="1" x14ac:dyDescent="0.45">
      <c r="A46" s="77"/>
      <c r="B46" s="177"/>
      <c r="C46" s="177"/>
      <c r="E46" s="181"/>
      <c r="F46" s="180"/>
      <c r="G46" s="181"/>
      <c r="H46" s="180"/>
      <c r="I46" s="181"/>
      <c r="J46" s="180"/>
      <c r="K46" s="181"/>
      <c r="L46" s="180"/>
    </row>
    <row r="47" spans="1:15" ht="24" customHeight="1" x14ac:dyDescent="0.45">
      <c r="A47" s="77"/>
      <c r="B47" s="177"/>
      <c r="C47" s="177"/>
      <c r="E47" s="181"/>
      <c r="F47" s="180"/>
      <c r="G47" s="181"/>
      <c r="H47" s="180"/>
      <c r="I47" s="181"/>
      <c r="J47" s="180"/>
      <c r="K47" s="181"/>
      <c r="L47" s="180"/>
    </row>
    <row r="48" spans="1:15" ht="21.75" customHeight="1" x14ac:dyDescent="0.45">
      <c r="A48" s="77"/>
      <c r="B48" s="177"/>
      <c r="C48" s="177"/>
      <c r="E48" s="181"/>
      <c r="F48" s="180"/>
      <c r="G48" s="181"/>
      <c r="H48" s="180"/>
      <c r="I48" s="181"/>
      <c r="J48" s="180"/>
      <c r="K48" s="181"/>
      <c r="L48" s="180"/>
    </row>
    <row r="49" spans="1:12" ht="21.75" customHeight="1" x14ac:dyDescent="0.45">
      <c r="A49" s="77"/>
      <c r="B49" s="177"/>
      <c r="C49" s="177"/>
      <c r="E49" s="181"/>
      <c r="F49" s="180"/>
      <c r="G49" s="181"/>
      <c r="H49" s="180"/>
      <c r="I49" s="181"/>
      <c r="J49" s="180"/>
      <c r="K49" s="181"/>
      <c r="L49" s="180"/>
    </row>
    <row r="50" spans="1:12" ht="21.75" customHeight="1" x14ac:dyDescent="0.45">
      <c r="A50" s="77"/>
      <c r="B50" s="177"/>
      <c r="C50" s="177"/>
      <c r="E50" s="181"/>
      <c r="F50" s="180"/>
      <c r="G50" s="181"/>
      <c r="H50" s="180"/>
      <c r="I50" s="181"/>
      <c r="J50" s="180"/>
      <c r="K50" s="181"/>
      <c r="L50" s="180"/>
    </row>
    <row r="51" spans="1:12" ht="21.75" customHeight="1" x14ac:dyDescent="0.45">
      <c r="A51" s="77"/>
      <c r="B51" s="177"/>
      <c r="C51" s="177"/>
      <c r="E51" s="181"/>
      <c r="F51" s="180"/>
      <c r="G51" s="181"/>
      <c r="H51" s="180"/>
      <c r="I51" s="181"/>
      <c r="J51" s="180"/>
      <c r="K51" s="181"/>
      <c r="L51" s="180"/>
    </row>
    <row r="52" spans="1:12" s="117" customFormat="1" ht="24.75" customHeight="1" x14ac:dyDescent="0.45">
      <c r="A52" s="77"/>
      <c r="B52" s="77"/>
      <c r="C52" s="77"/>
      <c r="D52" s="187"/>
      <c r="E52" s="189"/>
      <c r="F52" s="189"/>
      <c r="G52" s="189"/>
      <c r="H52" s="189"/>
      <c r="I52" s="189"/>
      <c r="J52" s="189"/>
      <c r="K52" s="189"/>
      <c r="L52" s="189"/>
    </row>
    <row r="53" spans="1:12" ht="21.75" customHeight="1" x14ac:dyDescent="0.45">
      <c r="A53" s="95" t="s">
        <v>47</v>
      </c>
      <c r="B53" s="191"/>
      <c r="C53" s="191"/>
      <c r="D53" s="192"/>
      <c r="E53" s="193"/>
      <c r="F53" s="193"/>
      <c r="G53" s="193"/>
      <c r="H53" s="193"/>
      <c r="I53" s="193"/>
      <c r="J53" s="193"/>
      <c r="K53" s="193"/>
      <c r="L53" s="193"/>
    </row>
    <row r="54" spans="1:12" s="53" customFormat="1" ht="21.75" customHeight="1" x14ac:dyDescent="0.45">
      <c r="A54" s="55" t="str">
        <f>A1</f>
        <v>บริษัท ทิพย กรุ๊ป โฮลดิ้งส์ จำกัด (มหาชน)</v>
      </c>
      <c r="B54" s="55"/>
      <c r="C54" s="55"/>
      <c r="D54" s="55"/>
      <c r="E54" s="55"/>
      <c r="F54" s="55"/>
      <c r="G54" s="55"/>
      <c r="H54" s="55"/>
      <c r="I54" s="55"/>
      <c r="J54" s="55"/>
      <c r="K54" s="55"/>
      <c r="L54" s="55"/>
    </row>
    <row r="55" spans="1:12" s="53" customFormat="1" ht="21.75" customHeight="1" x14ac:dyDescent="0.45">
      <c r="A55" s="54" t="s">
        <v>106</v>
      </c>
      <c r="B55" s="54"/>
      <c r="C55" s="55"/>
      <c r="D55" s="55"/>
      <c r="E55" s="82"/>
      <c r="F55" s="82"/>
      <c r="G55" s="82"/>
      <c r="H55" s="82"/>
      <c r="I55" s="82"/>
      <c r="J55" s="82"/>
      <c r="K55" s="82"/>
      <c r="L55" s="82"/>
    </row>
    <row r="56" spans="1:12" s="53" customFormat="1" ht="21.75" customHeight="1" x14ac:dyDescent="0.45">
      <c r="A56" s="57" t="str">
        <f>A3</f>
        <v>สำหรับรอบระยะเวลาเก้าเดือนสิ้นสุดวันที่ 30 กันยายน พ.ศ. 2568</v>
      </c>
      <c r="B56" s="57"/>
      <c r="C56" s="58"/>
      <c r="D56" s="58"/>
      <c r="E56" s="99"/>
      <c r="F56" s="99"/>
      <c r="G56" s="99"/>
      <c r="H56" s="99"/>
      <c r="I56" s="99"/>
      <c r="J56" s="99"/>
      <c r="K56" s="99"/>
      <c r="L56" s="99"/>
    </row>
    <row r="57" spans="1:12" s="117" customFormat="1" ht="21.75" customHeight="1" x14ac:dyDescent="0.45">
      <c r="A57" s="115"/>
      <c r="B57" s="115"/>
      <c r="C57" s="115"/>
      <c r="D57" s="116"/>
      <c r="E57" s="55"/>
      <c r="F57" s="55"/>
      <c r="G57" s="55"/>
      <c r="H57" s="55"/>
      <c r="I57" s="55"/>
      <c r="J57" s="55"/>
      <c r="K57" s="55"/>
      <c r="L57" s="55"/>
    </row>
    <row r="58" spans="1:12" s="117" customFormat="1" ht="21.75" customHeight="1" x14ac:dyDescent="0.45">
      <c r="A58" s="115"/>
      <c r="B58" s="115"/>
      <c r="C58" s="115"/>
      <c r="D58" s="116"/>
      <c r="E58" s="55"/>
      <c r="F58" s="61" t="s">
        <v>3</v>
      </c>
      <c r="G58" s="61"/>
      <c r="H58" s="61"/>
      <c r="I58" s="55"/>
      <c r="J58" s="61" t="s">
        <v>4</v>
      </c>
      <c r="K58" s="61"/>
      <c r="L58" s="61"/>
    </row>
    <row r="59" spans="1:12" s="117" customFormat="1" ht="21.75" customHeight="1" x14ac:dyDescent="0.45">
      <c r="A59" s="115"/>
      <c r="B59" s="115"/>
      <c r="C59" s="115"/>
      <c r="D59" s="116"/>
      <c r="E59" s="55"/>
      <c r="F59" s="55"/>
      <c r="G59" s="55"/>
      <c r="H59" s="62" t="s">
        <v>5</v>
      </c>
      <c r="I59" s="55"/>
      <c r="J59" s="55"/>
      <c r="K59" s="55"/>
      <c r="L59" s="62"/>
    </row>
    <row r="60" spans="1:12" s="117" customFormat="1" ht="21.75" customHeight="1" x14ac:dyDescent="0.45">
      <c r="A60" s="115"/>
      <c r="B60" s="115"/>
      <c r="C60" s="115"/>
      <c r="D60" s="116"/>
      <c r="E60" s="55"/>
      <c r="F60" s="118" t="s">
        <v>8</v>
      </c>
      <c r="G60" s="55"/>
      <c r="H60" s="118" t="s">
        <v>8</v>
      </c>
      <c r="I60" s="55"/>
      <c r="J60" s="118" t="s">
        <v>8</v>
      </c>
      <c r="K60" s="55"/>
      <c r="L60" s="118" t="s">
        <v>8</v>
      </c>
    </row>
    <row r="61" spans="1:12" ht="21.75" customHeight="1" x14ac:dyDescent="0.45">
      <c r="A61" s="115"/>
      <c r="B61" s="115"/>
      <c r="C61" s="115"/>
      <c r="D61" s="82"/>
      <c r="E61" s="53"/>
      <c r="F61" s="119" t="s">
        <v>11</v>
      </c>
      <c r="G61" s="53"/>
      <c r="H61" s="119" t="s">
        <v>12</v>
      </c>
      <c r="I61" s="53"/>
      <c r="J61" s="119" t="s">
        <v>11</v>
      </c>
      <c r="K61" s="53"/>
      <c r="L61" s="119" t="s">
        <v>12</v>
      </c>
    </row>
    <row r="62" spans="1:12" ht="21.75" customHeight="1" x14ac:dyDescent="0.45">
      <c r="A62" s="115"/>
      <c r="B62" s="115"/>
      <c r="C62" s="115"/>
      <c r="D62" s="59" t="s">
        <v>13</v>
      </c>
      <c r="E62" s="55"/>
      <c r="F62" s="120" t="s">
        <v>14</v>
      </c>
      <c r="G62" s="55"/>
      <c r="H62" s="120" t="s">
        <v>14</v>
      </c>
      <c r="I62" s="55"/>
      <c r="J62" s="120" t="s">
        <v>14</v>
      </c>
      <c r="K62" s="55"/>
      <c r="L62" s="120" t="s">
        <v>14</v>
      </c>
    </row>
    <row r="63" spans="1:12" ht="8.1" customHeight="1" x14ac:dyDescent="0.45">
      <c r="A63" s="115"/>
      <c r="B63" s="115"/>
      <c r="C63" s="115"/>
      <c r="D63" s="56"/>
      <c r="E63" s="55"/>
      <c r="F63" s="55"/>
      <c r="G63" s="55"/>
      <c r="H63" s="55"/>
      <c r="I63" s="55"/>
      <c r="J63" s="55"/>
      <c r="K63" s="55"/>
      <c r="L63" s="55"/>
    </row>
    <row r="64" spans="1:12" s="117" customFormat="1" ht="21.75" customHeight="1" x14ac:dyDescent="0.45">
      <c r="A64" s="77" t="s">
        <v>124</v>
      </c>
      <c r="B64" s="77"/>
      <c r="C64" s="77"/>
      <c r="D64" s="82"/>
    </row>
    <row r="65" spans="1:12" s="12" customFormat="1" ht="21.75" customHeight="1" x14ac:dyDescent="0.45">
      <c r="A65" s="14"/>
      <c r="B65" s="15" t="s">
        <v>108</v>
      </c>
      <c r="C65" s="194"/>
      <c r="D65" s="195"/>
      <c r="E65" s="195"/>
      <c r="F65" s="3"/>
      <c r="G65" s="3"/>
      <c r="H65" s="3"/>
      <c r="I65" s="195"/>
      <c r="J65" s="3"/>
      <c r="K65" s="16"/>
      <c r="L65" s="3"/>
    </row>
    <row r="66" spans="1:12" s="12" customFormat="1" ht="21.75" customHeight="1" x14ac:dyDescent="0.45">
      <c r="A66" s="14"/>
      <c r="B66" s="15"/>
      <c r="C66" s="194" t="s">
        <v>109</v>
      </c>
      <c r="D66" s="195"/>
      <c r="E66" s="195"/>
      <c r="F66" s="3"/>
      <c r="G66" s="3"/>
      <c r="H66" s="3"/>
      <c r="I66" s="195"/>
      <c r="J66" s="3"/>
      <c r="K66" s="16"/>
      <c r="L66" s="3"/>
    </row>
    <row r="67" spans="1:12" s="12" customFormat="1" ht="21.75" customHeight="1" x14ac:dyDescent="0.45">
      <c r="A67" s="14"/>
      <c r="B67" s="15"/>
      <c r="C67" s="195" t="s">
        <v>218</v>
      </c>
      <c r="D67" s="195"/>
      <c r="E67" s="195"/>
      <c r="F67" s="3"/>
      <c r="G67" s="3"/>
      <c r="H67" s="3"/>
      <c r="I67" s="195"/>
      <c r="J67" s="3"/>
      <c r="K67" s="16"/>
      <c r="L67" s="3"/>
    </row>
    <row r="68" spans="1:12" s="12" customFormat="1" ht="21.75" customHeight="1" x14ac:dyDescent="0.45">
      <c r="A68" s="14"/>
      <c r="B68" s="15"/>
      <c r="C68" s="195" t="s">
        <v>110</v>
      </c>
      <c r="D68" s="195"/>
      <c r="E68" s="195"/>
      <c r="F68" s="3">
        <v>856097458</v>
      </c>
      <c r="G68" s="3"/>
      <c r="H68" s="3">
        <v>260755054</v>
      </c>
      <c r="I68" s="195"/>
      <c r="J68" s="3">
        <v>0</v>
      </c>
      <c r="K68" s="16"/>
      <c r="L68" s="3">
        <v>0</v>
      </c>
    </row>
    <row r="69" spans="1:12" s="12" customFormat="1" ht="21.75" customHeight="1" x14ac:dyDescent="0.45">
      <c r="A69" s="14"/>
      <c r="B69" s="15"/>
      <c r="C69" s="195" t="s">
        <v>232</v>
      </c>
      <c r="D69" s="195"/>
      <c r="E69" s="195"/>
      <c r="F69" s="17">
        <v>452279710</v>
      </c>
      <c r="G69" s="3"/>
      <c r="H69" s="17">
        <v>0</v>
      </c>
      <c r="I69" s="195"/>
      <c r="J69" s="17">
        <v>0</v>
      </c>
      <c r="K69" s="16"/>
      <c r="L69" s="17">
        <v>0</v>
      </c>
    </row>
    <row r="70" spans="1:12" s="195" customFormat="1" ht="6" customHeight="1" x14ac:dyDescent="0.45">
      <c r="D70" s="56"/>
      <c r="E70" s="90"/>
      <c r="F70" s="196"/>
      <c r="G70" s="127"/>
      <c r="H70" s="196"/>
      <c r="I70" s="90"/>
      <c r="J70" s="196"/>
      <c r="K70" s="127"/>
      <c r="L70" s="196"/>
    </row>
    <row r="71" spans="1:12" s="12" customFormat="1" ht="21.75" customHeight="1" x14ac:dyDescent="0.45">
      <c r="A71" s="14"/>
      <c r="C71" s="195" t="s">
        <v>111</v>
      </c>
      <c r="D71" s="195"/>
      <c r="E71" s="195"/>
      <c r="F71" s="197"/>
      <c r="G71" s="3"/>
      <c r="H71" s="197"/>
      <c r="I71" s="195"/>
      <c r="J71" s="197"/>
      <c r="K71" s="3"/>
      <c r="L71" s="197"/>
    </row>
    <row r="72" spans="1:12" s="12" customFormat="1" ht="21.75" customHeight="1" x14ac:dyDescent="0.45">
      <c r="A72" s="14"/>
      <c r="C72" s="195" t="s">
        <v>112</v>
      </c>
      <c r="D72" s="195"/>
      <c r="E72" s="195"/>
      <c r="F72" s="17">
        <f>SUM(F65:F69)</f>
        <v>1308377168</v>
      </c>
      <c r="G72" s="3"/>
      <c r="H72" s="17">
        <f>SUM(H65:H69)</f>
        <v>260755054</v>
      </c>
      <c r="I72" s="195"/>
      <c r="J72" s="17">
        <f>SUM(J65:J69)</f>
        <v>0</v>
      </c>
      <c r="K72" s="3"/>
      <c r="L72" s="17">
        <f>SUM(L65:L69)</f>
        <v>0</v>
      </c>
    </row>
    <row r="73" spans="1:12" s="195" customFormat="1" ht="6" customHeight="1" x14ac:dyDescent="0.45">
      <c r="D73" s="56"/>
      <c r="E73" s="90"/>
      <c r="F73" s="196"/>
      <c r="G73" s="127"/>
      <c r="H73" s="196"/>
      <c r="I73" s="90"/>
      <c r="J73" s="196"/>
      <c r="K73" s="127"/>
      <c r="L73" s="196"/>
    </row>
    <row r="74" spans="1:12" s="12" customFormat="1" ht="21.75" customHeight="1" x14ac:dyDescent="0.45">
      <c r="A74" s="14"/>
      <c r="B74" s="15" t="s">
        <v>113</v>
      </c>
      <c r="C74" s="194"/>
      <c r="D74" s="195"/>
      <c r="E74" s="195"/>
      <c r="F74" s="3"/>
      <c r="G74" s="3"/>
      <c r="H74" s="3"/>
      <c r="I74" s="195"/>
      <c r="J74" s="3"/>
      <c r="K74" s="16"/>
      <c r="L74" s="3"/>
    </row>
    <row r="75" spans="1:12" s="12" customFormat="1" ht="21.75" customHeight="1" x14ac:dyDescent="0.45">
      <c r="A75" s="14"/>
      <c r="B75" s="15"/>
      <c r="C75" s="194" t="s">
        <v>109</v>
      </c>
      <c r="D75" s="195"/>
      <c r="E75" s="195"/>
      <c r="F75" s="3"/>
      <c r="G75" s="3"/>
      <c r="H75" s="3"/>
      <c r="I75" s="195"/>
      <c r="J75" s="3"/>
      <c r="K75" s="16"/>
      <c r="L75" s="3"/>
    </row>
    <row r="76" spans="1:12" s="12" customFormat="1" ht="21.75" customHeight="1" x14ac:dyDescent="0.45">
      <c r="A76" s="14"/>
      <c r="B76" s="15"/>
      <c r="C76" s="18" t="s">
        <v>114</v>
      </c>
      <c r="D76" s="195"/>
      <c r="E76" s="195"/>
      <c r="F76" s="3">
        <v>-98822172</v>
      </c>
      <c r="G76" s="3"/>
      <c r="H76" s="3">
        <v>-19573358</v>
      </c>
      <c r="I76" s="195"/>
      <c r="J76" s="3">
        <v>0</v>
      </c>
      <c r="K76" s="16"/>
      <c r="L76" s="3">
        <v>0</v>
      </c>
    </row>
    <row r="77" spans="1:12" s="12" customFormat="1" ht="21.75" customHeight="1" x14ac:dyDescent="0.45">
      <c r="A77" s="14"/>
      <c r="B77" s="15"/>
      <c r="C77" s="18" t="s">
        <v>115</v>
      </c>
      <c r="D77" s="195"/>
      <c r="E77" s="195"/>
      <c r="F77" s="3">
        <v>20963895</v>
      </c>
      <c r="G77" s="3"/>
      <c r="H77" s="3">
        <v>1568457</v>
      </c>
      <c r="I77" s="195"/>
      <c r="J77" s="3">
        <v>0</v>
      </c>
      <c r="K77" s="16"/>
      <c r="L77" s="3">
        <v>0</v>
      </c>
    </row>
    <row r="78" spans="1:12" s="117" customFormat="1" ht="21.75" customHeight="1" x14ac:dyDescent="0.45">
      <c r="A78" s="198"/>
      <c r="B78" s="19"/>
      <c r="C78" s="195" t="s">
        <v>220</v>
      </c>
      <c r="D78" s="187"/>
    </row>
    <row r="79" spans="1:12" s="117" customFormat="1" ht="21.75" customHeight="1" x14ac:dyDescent="0.45">
      <c r="A79" s="198"/>
      <c r="C79" s="195" t="s">
        <v>110</v>
      </c>
      <c r="D79" s="199"/>
      <c r="F79" s="180">
        <v>22818595</v>
      </c>
      <c r="H79" s="180">
        <v>33419542</v>
      </c>
      <c r="J79" s="180">
        <v>0</v>
      </c>
      <c r="L79" s="180">
        <v>0</v>
      </c>
    </row>
    <row r="80" spans="1:12" s="117" customFormat="1" ht="21.75" customHeight="1" x14ac:dyDescent="0.45">
      <c r="A80" s="198"/>
      <c r="C80" s="195" t="s">
        <v>233</v>
      </c>
      <c r="D80" s="199"/>
      <c r="F80" s="182">
        <v>-16646700</v>
      </c>
      <c r="H80" s="182">
        <v>0</v>
      </c>
      <c r="J80" s="182">
        <v>0</v>
      </c>
      <c r="L80" s="182">
        <v>0</v>
      </c>
    </row>
    <row r="81" spans="1:12" s="117" customFormat="1" ht="6" customHeight="1" x14ac:dyDescent="0.45">
      <c r="A81" s="147"/>
      <c r="B81" s="102"/>
      <c r="D81" s="199"/>
    </row>
    <row r="82" spans="1:12" s="117" customFormat="1" ht="21.75" customHeight="1" x14ac:dyDescent="0.45">
      <c r="B82" s="102" t="s">
        <v>117</v>
      </c>
      <c r="D82" s="199"/>
    </row>
    <row r="83" spans="1:12" s="117" customFormat="1" ht="21.75" customHeight="1" x14ac:dyDescent="0.45">
      <c r="B83" s="102"/>
      <c r="C83" s="116" t="s">
        <v>109</v>
      </c>
      <c r="D83" s="199"/>
      <c r="F83" s="182">
        <f>SUM(F75:F80)</f>
        <v>-71686382</v>
      </c>
      <c r="H83" s="182">
        <f>SUM(H75:H80)</f>
        <v>15414641</v>
      </c>
      <c r="J83" s="182">
        <f>SUM(J75:J80)</f>
        <v>0</v>
      </c>
      <c r="L83" s="182">
        <f>SUM(L75:L80)</f>
        <v>0</v>
      </c>
    </row>
    <row r="84" spans="1:12" s="117" customFormat="1" ht="8.1" customHeight="1" x14ac:dyDescent="0.45">
      <c r="C84" s="102"/>
      <c r="D84" s="199"/>
      <c r="F84" s="85"/>
      <c r="H84" s="85"/>
      <c r="J84" s="85"/>
      <c r="L84" s="85"/>
    </row>
    <row r="85" spans="1:12" s="117" customFormat="1" ht="21.75" customHeight="1" x14ac:dyDescent="0.45">
      <c r="A85" s="77" t="s">
        <v>213</v>
      </c>
      <c r="B85" s="77"/>
      <c r="C85" s="77"/>
      <c r="D85" s="82"/>
      <c r="E85" s="189"/>
      <c r="F85" s="92">
        <f>F72+F83</f>
        <v>1236690786</v>
      </c>
      <c r="G85" s="189"/>
      <c r="H85" s="92">
        <f>H72+H83</f>
        <v>276169695</v>
      </c>
      <c r="I85" s="189"/>
      <c r="J85" s="92">
        <f>J72+J83</f>
        <v>0</v>
      </c>
      <c r="K85" s="189"/>
      <c r="L85" s="92">
        <f>L72+L83</f>
        <v>0</v>
      </c>
    </row>
    <row r="86" spans="1:12" s="117" customFormat="1" ht="8.1" customHeight="1" x14ac:dyDescent="0.45">
      <c r="C86" s="102"/>
      <c r="D86" s="199"/>
      <c r="F86" s="85"/>
      <c r="H86" s="85"/>
      <c r="J86" s="85"/>
      <c r="L86" s="85"/>
    </row>
    <row r="87" spans="1:12" s="117" customFormat="1" ht="21.75" customHeight="1" thickBot="1" x14ac:dyDescent="0.5">
      <c r="A87" s="77" t="s">
        <v>214</v>
      </c>
      <c r="B87" s="77"/>
      <c r="C87" s="77"/>
      <c r="D87" s="82"/>
      <c r="E87" s="189"/>
      <c r="F87" s="200">
        <f>SUM(F85,F42)</f>
        <v>1946398860</v>
      </c>
      <c r="G87" s="189"/>
      <c r="H87" s="200">
        <f>SUM(H85,H42)</f>
        <v>1259448893</v>
      </c>
      <c r="I87" s="189"/>
      <c r="J87" s="200">
        <f>SUM(J42,J85)</f>
        <v>916320361</v>
      </c>
      <c r="K87" s="189"/>
      <c r="L87" s="200">
        <f>SUM(L42,L85)</f>
        <v>912294094</v>
      </c>
    </row>
    <row r="88" spans="1:12" s="117" customFormat="1" ht="20.85" customHeight="1" thickTop="1" x14ac:dyDescent="0.45">
      <c r="A88" s="77"/>
      <c r="B88" s="77"/>
      <c r="C88" s="77"/>
      <c r="D88" s="82"/>
      <c r="E88" s="189"/>
      <c r="F88" s="85"/>
      <c r="G88" s="189"/>
      <c r="H88" s="85"/>
      <c r="I88" s="189"/>
      <c r="J88" s="85"/>
      <c r="K88" s="189"/>
      <c r="L88" s="85"/>
    </row>
    <row r="89" spans="1:12" ht="21.75" customHeight="1" thickBot="1" x14ac:dyDescent="0.5">
      <c r="A89" s="115" t="s">
        <v>118</v>
      </c>
      <c r="B89" s="115"/>
      <c r="C89" s="115"/>
      <c r="D89" s="187">
        <v>29</v>
      </c>
      <c r="E89" s="189"/>
      <c r="F89" s="201">
        <f>ROUND(F92/594292336,2)</f>
        <v>1.17</v>
      </c>
      <c r="H89" s="201">
        <f>ROUND(H92/594292336,2)</f>
        <v>1.63</v>
      </c>
      <c r="J89" s="202">
        <f>ROUND(J92/594292336,2)</f>
        <v>1.54</v>
      </c>
      <c r="K89" s="189"/>
      <c r="L89" s="202">
        <f>ROUND(L92/594292336,2)</f>
        <v>1.54</v>
      </c>
    </row>
    <row r="90" spans="1:12" ht="20.85" customHeight="1" thickTop="1" x14ac:dyDescent="0.45">
      <c r="F90" s="13"/>
      <c r="H90" s="13"/>
    </row>
    <row r="91" spans="1:12" ht="21.75" customHeight="1" x14ac:dyDescent="0.45">
      <c r="A91" s="203" t="s">
        <v>119</v>
      </c>
      <c r="F91" s="180"/>
      <c r="J91" s="180"/>
    </row>
    <row r="92" spans="1:12" ht="21.75" customHeight="1" x14ac:dyDescent="0.45">
      <c r="A92" s="204" t="s">
        <v>120</v>
      </c>
      <c r="F92" s="180">
        <v>694336735</v>
      </c>
      <c r="H92" s="180">
        <v>970918926</v>
      </c>
      <c r="J92" s="180">
        <v>916320361</v>
      </c>
      <c r="L92" s="180">
        <v>912294094</v>
      </c>
    </row>
    <row r="93" spans="1:12" ht="21.75" customHeight="1" x14ac:dyDescent="0.45">
      <c r="A93" s="204" t="s">
        <v>121</v>
      </c>
      <c r="F93" s="20">
        <v>15371339</v>
      </c>
      <c r="G93" s="21"/>
      <c r="H93" s="22">
        <v>12360272</v>
      </c>
      <c r="J93" s="20">
        <v>0</v>
      </c>
      <c r="K93" s="21"/>
      <c r="L93" s="22">
        <v>0</v>
      </c>
    </row>
    <row r="94" spans="1:12" ht="6" customHeight="1" x14ac:dyDescent="0.45">
      <c r="A94" s="23"/>
      <c r="F94" s="24"/>
      <c r="G94" s="21"/>
      <c r="H94" s="21"/>
      <c r="J94" s="24"/>
      <c r="K94" s="21"/>
      <c r="L94" s="21"/>
    </row>
    <row r="95" spans="1:12" ht="21.75" customHeight="1" thickBot="1" x14ac:dyDescent="0.5">
      <c r="A95" s="204"/>
      <c r="F95" s="25">
        <f>SUM(F92:F93)</f>
        <v>709708074</v>
      </c>
      <c r="G95" s="21"/>
      <c r="H95" s="25">
        <f>SUM(H92:H93)</f>
        <v>983279198</v>
      </c>
      <c r="J95" s="25">
        <f>SUM(J92:J93)</f>
        <v>916320361</v>
      </c>
      <c r="K95" s="26"/>
      <c r="L95" s="27">
        <f>SUM(L92:L93)</f>
        <v>912294094</v>
      </c>
    </row>
    <row r="96" spans="1:12" ht="20.85" customHeight="1" thickTop="1" x14ac:dyDescent="0.45">
      <c r="A96" s="204"/>
      <c r="F96" s="43"/>
      <c r="H96" s="43"/>
      <c r="J96" s="43"/>
      <c r="L96" s="43"/>
    </row>
    <row r="97" spans="1:12" ht="21.75" customHeight="1" x14ac:dyDescent="0.45">
      <c r="A97" s="203" t="s">
        <v>122</v>
      </c>
      <c r="F97" s="180"/>
      <c r="J97" s="180"/>
    </row>
    <row r="98" spans="1:12" ht="21.75" customHeight="1" x14ac:dyDescent="0.45">
      <c r="A98" s="204" t="s">
        <v>120</v>
      </c>
      <c r="F98" s="180">
        <v>1923555839</v>
      </c>
      <c r="H98" s="180">
        <v>1244615042</v>
      </c>
      <c r="J98" s="180">
        <v>916320361</v>
      </c>
      <c r="L98" s="180">
        <v>912294094</v>
      </c>
    </row>
    <row r="99" spans="1:12" ht="21.75" customHeight="1" x14ac:dyDescent="0.45">
      <c r="A99" s="204" t="s">
        <v>121</v>
      </c>
      <c r="F99" s="20">
        <v>22843021</v>
      </c>
      <c r="G99" s="21"/>
      <c r="H99" s="22">
        <v>14833851</v>
      </c>
      <c r="J99" s="20">
        <v>0</v>
      </c>
      <c r="K99" s="21"/>
      <c r="L99" s="20">
        <v>0</v>
      </c>
    </row>
    <row r="100" spans="1:12" ht="6" customHeight="1" x14ac:dyDescent="0.45">
      <c r="A100" s="23"/>
      <c r="F100" s="24"/>
      <c r="G100" s="21"/>
      <c r="H100" s="21"/>
      <c r="J100" s="24"/>
      <c r="K100" s="21"/>
      <c r="L100" s="21"/>
    </row>
    <row r="101" spans="1:12" ht="21.75" customHeight="1" thickBot="1" x14ac:dyDescent="0.5">
      <c r="A101" s="204"/>
      <c r="F101" s="25">
        <f>SUM(F98:F99)</f>
        <v>1946398860</v>
      </c>
      <c r="G101" s="21"/>
      <c r="H101" s="25">
        <f>SUM(H98:H99)</f>
        <v>1259448893</v>
      </c>
      <c r="J101" s="25">
        <f>SUM(J98:J99)</f>
        <v>916320361</v>
      </c>
      <c r="K101" s="26"/>
      <c r="L101" s="27">
        <f>SUM(L98:L99)</f>
        <v>912294094</v>
      </c>
    </row>
    <row r="102" spans="1:12" ht="20.85" customHeight="1" thickTop="1" x14ac:dyDescent="0.45">
      <c r="A102" s="204"/>
      <c r="F102" s="180"/>
      <c r="H102" s="180"/>
      <c r="J102" s="180"/>
      <c r="L102" s="180"/>
    </row>
    <row r="103" spans="1:12" ht="14.25" customHeight="1" x14ac:dyDescent="0.45">
      <c r="A103" s="204"/>
      <c r="F103" s="180"/>
    </row>
    <row r="104" spans="1:12" ht="14.25" customHeight="1" x14ac:dyDescent="0.45">
      <c r="A104" s="204"/>
      <c r="F104" s="180"/>
    </row>
    <row r="105" spans="1:12" ht="14.25" customHeight="1" x14ac:dyDescent="0.45">
      <c r="A105" s="204"/>
      <c r="F105" s="180"/>
    </row>
    <row r="106" spans="1:12" ht="20.85" customHeight="1" x14ac:dyDescent="0.45">
      <c r="A106" s="116"/>
      <c r="B106" s="116"/>
      <c r="C106" s="116"/>
      <c r="D106" s="116"/>
    </row>
    <row r="107" spans="1:12" ht="10.5" customHeight="1" x14ac:dyDescent="0.45">
      <c r="A107" s="205"/>
      <c r="F107" s="206"/>
      <c r="H107" s="206"/>
    </row>
    <row r="108" spans="1:12" ht="21.75" customHeight="1" x14ac:dyDescent="0.45">
      <c r="A108" s="207" t="str">
        <f>A53</f>
        <v>หมายเหตุประกอบข้อมูลทางการเงินเป็นส่วนหนึ่งของข้อมูลทางการเงินระหว่างกาลนี้</v>
      </c>
      <c r="B108" s="191"/>
      <c r="C108" s="191"/>
      <c r="D108" s="192"/>
      <c r="E108" s="193"/>
      <c r="F108" s="193"/>
      <c r="G108" s="193"/>
      <c r="H108" s="193"/>
      <c r="I108" s="193"/>
      <c r="J108" s="193"/>
      <c r="K108" s="193"/>
      <c r="L108" s="193"/>
    </row>
  </sheetData>
  <mergeCells count="4">
    <mergeCell ref="F5:H5"/>
    <mergeCell ref="J5:L5"/>
    <mergeCell ref="F58:H58"/>
    <mergeCell ref="J58:L58"/>
  </mergeCells>
  <pageMargins left="0.8" right="0.5" top="0.5" bottom="0.6" header="0.49" footer="0.4"/>
  <pageSetup paperSize="9" scale="75" firstPageNumber="7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0467-D0F7-4F7F-A99D-66AAA47304E1}">
  <dimension ref="A1:AE47"/>
  <sheetViews>
    <sheetView showRuler="0" topLeftCell="B26" zoomScaleNormal="100" zoomScaleSheetLayoutView="80" zoomScalePageLayoutView="70" workbookViewId="0">
      <selection activeCell="G41" sqref="G41"/>
    </sheetView>
  </sheetViews>
  <sheetFormatPr defaultColWidth="11" defaultRowHeight="17.100000000000001" customHeight="1" x14ac:dyDescent="0.45"/>
  <cols>
    <col min="1" max="1" width="1.42578125" style="102" customWidth="1"/>
    <col min="2" max="2" width="47.28515625" style="102" customWidth="1"/>
    <col min="3" max="3" width="8" style="78" bestFit="1" customWidth="1"/>
    <col min="4" max="4" width="0.85546875" style="53" customWidth="1"/>
    <col min="5" max="5" width="10.5703125" style="78" customWidth="1"/>
    <col min="6" max="6" width="0.85546875" style="78" customWidth="1"/>
    <col min="7" max="7" width="10.140625" style="78" customWidth="1"/>
    <col min="8" max="8" width="0.85546875" style="78" customWidth="1"/>
    <col min="9" max="9" width="12.5703125" style="78" customWidth="1"/>
    <col min="10" max="10" width="0.85546875" style="78" customWidth="1"/>
    <col min="11" max="11" width="18.42578125" style="78" bestFit="1" customWidth="1"/>
    <col min="12" max="12" width="0.85546875" style="78" customWidth="1"/>
    <col min="13" max="13" width="18.42578125" style="78" bestFit="1" customWidth="1"/>
    <col min="14" max="14" width="0.85546875" style="78" customWidth="1"/>
    <col min="15" max="15" width="18" style="78" bestFit="1" customWidth="1"/>
    <col min="16" max="16" width="0.85546875" style="78" customWidth="1"/>
    <col min="17" max="17" width="19.28515625" style="78" bestFit="1" customWidth="1"/>
    <col min="18" max="18" width="0.85546875" style="78" customWidth="1"/>
    <col min="19" max="19" width="12.42578125" style="78" customWidth="1"/>
    <col min="20" max="20" width="0.85546875" style="78" customWidth="1"/>
    <col min="21" max="21" width="12" style="78" customWidth="1"/>
    <col min="22" max="22" width="0.85546875" style="78" customWidth="1"/>
    <col min="23" max="23" width="11.5703125" style="78" customWidth="1"/>
    <col min="24" max="24" width="0.85546875" style="78" customWidth="1"/>
    <col min="25" max="25" width="12.85546875" style="78" customWidth="1"/>
    <col min="26" max="26" width="0.85546875" style="78" customWidth="1"/>
    <col min="27" max="27" width="12.140625" style="78" bestFit="1" customWidth="1"/>
    <col min="28" max="28" width="0.85546875" style="78" customWidth="1"/>
    <col min="29" max="29" width="12.28515625" style="78" customWidth="1"/>
    <col min="30" max="30" width="0.85546875" style="78" customWidth="1"/>
    <col min="31" max="31" width="12.140625" style="78" bestFit="1" customWidth="1"/>
    <col min="32" max="16384" width="11" style="53"/>
  </cols>
  <sheetData>
    <row r="1" spans="1:31" ht="22.35" customHeight="1" x14ac:dyDescent="0.45">
      <c r="A1" s="77" t="s">
        <v>0</v>
      </c>
    </row>
    <row r="2" spans="1:31" ht="22.35" customHeight="1" x14ac:dyDescent="0.45">
      <c r="A2" s="147" t="s">
        <v>125</v>
      </c>
      <c r="B2" s="147"/>
      <c r="C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</row>
    <row r="3" spans="1:31" ht="22.35" customHeight="1" x14ac:dyDescent="0.45">
      <c r="A3" s="149" t="s">
        <v>123</v>
      </c>
      <c r="B3" s="149"/>
      <c r="C3" s="150"/>
      <c r="D3" s="6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</row>
    <row r="4" spans="1:31" ht="18.75" customHeight="1" x14ac:dyDescent="0.45">
      <c r="C4" s="127"/>
      <c r="E4" s="2"/>
      <c r="F4" s="28"/>
      <c r="G4" s="2"/>
      <c r="H4" s="28"/>
      <c r="I4" s="2"/>
      <c r="J4" s="28"/>
      <c r="K4" s="2"/>
      <c r="L4" s="2"/>
      <c r="M4" s="2"/>
      <c r="N4" s="28"/>
      <c r="O4" s="2"/>
      <c r="P4" s="28"/>
      <c r="Q4" s="2"/>
      <c r="R4" s="28"/>
      <c r="S4" s="28"/>
      <c r="T4" s="28"/>
      <c r="U4" s="2"/>
      <c r="V4" s="28"/>
      <c r="W4" s="2"/>
      <c r="X4" s="28"/>
      <c r="Y4" s="2"/>
      <c r="Z4" s="28"/>
      <c r="AA4" s="2"/>
      <c r="AB4" s="28"/>
      <c r="AC4" s="2"/>
      <c r="AD4" s="28"/>
      <c r="AE4" s="2"/>
    </row>
    <row r="5" spans="1:31" s="158" customFormat="1" ht="19.350000000000001" customHeight="1" x14ac:dyDescent="0.45">
      <c r="A5" s="212"/>
      <c r="B5" s="212"/>
      <c r="C5" s="173"/>
      <c r="E5" s="49" t="s">
        <v>3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</row>
    <row r="6" spans="1:31" s="158" customFormat="1" ht="19.350000000000001" customHeight="1" x14ac:dyDescent="0.45">
      <c r="A6" s="212"/>
      <c r="B6" s="212"/>
      <c r="C6" s="173"/>
      <c r="E6" s="29"/>
      <c r="F6" s="29"/>
      <c r="G6" s="29"/>
      <c r="H6" s="29"/>
      <c r="I6" s="29"/>
      <c r="J6" s="29"/>
      <c r="K6" s="50" t="s">
        <v>126</v>
      </c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29"/>
      <c r="AC6" s="29"/>
      <c r="AD6" s="29"/>
      <c r="AE6" s="29"/>
    </row>
    <row r="7" spans="1:31" s="158" customFormat="1" ht="19.350000000000001" customHeight="1" x14ac:dyDescent="0.45">
      <c r="C7" s="159"/>
      <c r="F7" s="159"/>
      <c r="H7" s="159"/>
      <c r="J7" s="159"/>
      <c r="K7" s="213" t="s">
        <v>77</v>
      </c>
      <c r="L7" s="213"/>
      <c r="M7" s="213"/>
      <c r="N7" s="213"/>
      <c r="O7" s="213"/>
      <c r="P7" s="213"/>
      <c r="Q7" s="213"/>
      <c r="R7" s="213"/>
      <c r="S7" s="213"/>
      <c r="T7" s="160"/>
      <c r="U7" s="160"/>
      <c r="V7" s="214"/>
      <c r="AB7" s="159"/>
      <c r="AC7" s="214"/>
      <c r="AD7" s="159"/>
      <c r="AE7" s="214"/>
    </row>
    <row r="8" spans="1:31" s="158" customFormat="1" ht="19.350000000000001" customHeight="1" x14ac:dyDescent="0.45">
      <c r="C8" s="159"/>
      <c r="F8" s="159"/>
      <c r="H8" s="159"/>
      <c r="J8" s="159"/>
      <c r="K8" s="215" t="s">
        <v>127</v>
      </c>
      <c r="L8" s="215"/>
      <c r="M8" s="215" t="s">
        <v>127</v>
      </c>
      <c r="N8" s="160"/>
      <c r="O8" s="215"/>
      <c r="P8" s="160"/>
      <c r="Q8" s="215"/>
      <c r="R8" s="160"/>
      <c r="S8" s="159"/>
      <c r="T8" s="160"/>
      <c r="U8" s="159"/>
      <c r="V8" s="159"/>
      <c r="W8" s="160"/>
      <c r="X8" s="160"/>
      <c r="Y8" s="160"/>
      <c r="Z8" s="160"/>
      <c r="AA8" s="160"/>
      <c r="AB8" s="159"/>
      <c r="AC8" s="159"/>
      <c r="AD8" s="159"/>
      <c r="AE8" s="159"/>
    </row>
    <row r="9" spans="1:31" s="158" customFormat="1" ht="19.350000000000001" customHeight="1" x14ac:dyDescent="0.45">
      <c r="C9" s="159"/>
      <c r="F9" s="159"/>
      <c r="H9" s="159"/>
      <c r="I9" s="159" t="s">
        <v>128</v>
      </c>
      <c r="J9" s="159"/>
      <c r="K9" s="215" t="s">
        <v>129</v>
      </c>
      <c r="L9" s="215"/>
      <c r="M9" s="215" t="s">
        <v>130</v>
      </c>
      <c r="N9" s="159"/>
      <c r="O9" s="215" t="s">
        <v>131</v>
      </c>
      <c r="P9" s="159"/>
      <c r="Q9" s="215" t="s">
        <v>132</v>
      </c>
      <c r="R9" s="160"/>
      <c r="S9" s="159" t="s">
        <v>133</v>
      </c>
      <c r="T9" s="160"/>
      <c r="U9" s="161" t="s">
        <v>72</v>
      </c>
      <c r="V9" s="161"/>
      <c r="W9" s="161"/>
      <c r="X9" s="161"/>
      <c r="Y9" s="161"/>
      <c r="Z9" s="162"/>
      <c r="AA9" s="162"/>
      <c r="AB9" s="159"/>
      <c r="AC9" s="159"/>
      <c r="AD9" s="159"/>
      <c r="AE9" s="159"/>
    </row>
    <row r="10" spans="1:31" s="158" customFormat="1" ht="19.350000000000001" customHeight="1" x14ac:dyDescent="0.45">
      <c r="C10" s="159"/>
      <c r="E10" s="159"/>
      <c r="F10" s="159"/>
      <c r="H10" s="159"/>
      <c r="I10" s="159" t="s">
        <v>69</v>
      </c>
      <c r="J10" s="159"/>
      <c r="K10" s="215" t="s">
        <v>134</v>
      </c>
      <c r="L10" s="215"/>
      <c r="M10" s="215" t="s">
        <v>134</v>
      </c>
      <c r="N10" s="159"/>
      <c r="O10" s="215" t="s">
        <v>135</v>
      </c>
      <c r="P10" s="159"/>
      <c r="Q10" s="215" t="s">
        <v>136</v>
      </c>
      <c r="R10" s="160"/>
      <c r="S10" s="159" t="s">
        <v>137</v>
      </c>
      <c r="T10" s="160"/>
      <c r="U10" s="216" t="s">
        <v>138</v>
      </c>
      <c r="V10" s="216"/>
      <c r="W10" s="216"/>
      <c r="X10" s="162"/>
      <c r="Y10" s="162"/>
      <c r="Z10" s="215"/>
      <c r="AA10" s="159" t="s">
        <v>133</v>
      </c>
      <c r="AB10" s="159"/>
      <c r="AC10" s="159" t="s">
        <v>139</v>
      </c>
      <c r="AD10" s="159"/>
      <c r="AE10" s="159"/>
    </row>
    <row r="11" spans="1:31" s="158" customFormat="1" ht="19.350000000000001" customHeight="1" x14ac:dyDescent="0.45">
      <c r="C11" s="159"/>
      <c r="E11" s="159" t="s">
        <v>140</v>
      </c>
      <c r="F11" s="159"/>
      <c r="G11" s="159" t="s">
        <v>141</v>
      </c>
      <c r="H11" s="159"/>
      <c r="I11" s="159" t="s">
        <v>142</v>
      </c>
      <c r="J11" s="159"/>
      <c r="K11" s="215" t="s">
        <v>143</v>
      </c>
      <c r="L11" s="215"/>
      <c r="M11" s="215" t="s">
        <v>143</v>
      </c>
      <c r="O11" s="215" t="s">
        <v>144</v>
      </c>
      <c r="Q11" s="215" t="s">
        <v>145</v>
      </c>
      <c r="R11" s="159"/>
      <c r="S11" s="159" t="s">
        <v>146</v>
      </c>
      <c r="T11" s="159"/>
      <c r="U11" s="159" t="s">
        <v>147</v>
      </c>
      <c r="V11" s="159"/>
      <c r="W11" s="215"/>
      <c r="X11" s="215"/>
      <c r="Z11" s="215"/>
      <c r="AA11" s="159" t="s">
        <v>61</v>
      </c>
      <c r="AC11" s="159" t="s">
        <v>148</v>
      </c>
      <c r="AE11" s="159"/>
    </row>
    <row r="12" spans="1:31" s="158" customFormat="1" ht="19.350000000000001" customHeight="1" x14ac:dyDescent="0.45">
      <c r="C12" s="159"/>
      <c r="E12" s="159" t="s">
        <v>149</v>
      </c>
      <c r="F12" s="159"/>
      <c r="G12" s="159" t="s">
        <v>150</v>
      </c>
      <c r="H12" s="159"/>
      <c r="I12" s="159" t="s">
        <v>151</v>
      </c>
      <c r="J12" s="159"/>
      <c r="K12" s="215" t="s">
        <v>152</v>
      </c>
      <c r="L12" s="215"/>
      <c r="M12" s="215" t="s">
        <v>152</v>
      </c>
      <c r="O12" s="215" t="s">
        <v>152</v>
      </c>
      <c r="Q12" s="215" t="s">
        <v>152</v>
      </c>
      <c r="R12" s="159"/>
      <c r="S12" s="163" t="s">
        <v>153</v>
      </c>
      <c r="T12" s="159"/>
      <c r="U12" s="163" t="s">
        <v>154</v>
      </c>
      <c r="V12" s="163"/>
      <c r="W12" s="215" t="s">
        <v>155</v>
      </c>
      <c r="X12" s="215"/>
      <c r="Y12" s="215" t="s">
        <v>76</v>
      </c>
      <c r="Z12" s="215"/>
      <c r="AA12" s="159" t="s">
        <v>156</v>
      </c>
      <c r="AB12" s="215"/>
      <c r="AC12" s="159" t="s">
        <v>157</v>
      </c>
      <c r="AD12" s="215"/>
      <c r="AE12" s="159" t="s">
        <v>133</v>
      </c>
    </row>
    <row r="13" spans="1:31" s="158" customFormat="1" ht="19.350000000000001" customHeight="1" x14ac:dyDescent="0.45">
      <c r="A13" s="164"/>
      <c r="B13" s="164"/>
      <c r="C13" s="165" t="s">
        <v>13</v>
      </c>
      <c r="E13" s="166" t="s">
        <v>14</v>
      </c>
      <c r="F13" s="159"/>
      <c r="G13" s="166" t="s">
        <v>14</v>
      </c>
      <c r="H13" s="159"/>
      <c r="I13" s="166" t="s">
        <v>14</v>
      </c>
      <c r="J13" s="159"/>
      <c r="K13" s="217" t="s">
        <v>14</v>
      </c>
      <c r="L13" s="215"/>
      <c r="M13" s="217" t="s">
        <v>14</v>
      </c>
      <c r="N13" s="159"/>
      <c r="O13" s="166" t="s">
        <v>14</v>
      </c>
      <c r="P13" s="159"/>
      <c r="Q13" s="166" t="s">
        <v>14</v>
      </c>
      <c r="R13" s="159"/>
      <c r="S13" s="166" t="s">
        <v>14</v>
      </c>
      <c r="T13" s="159"/>
      <c r="U13" s="166" t="s">
        <v>14</v>
      </c>
      <c r="V13" s="159"/>
      <c r="W13" s="166" t="s">
        <v>14</v>
      </c>
      <c r="X13" s="159"/>
      <c r="Y13" s="166" t="s">
        <v>14</v>
      </c>
      <c r="Z13" s="159"/>
      <c r="AA13" s="166" t="s">
        <v>14</v>
      </c>
      <c r="AB13" s="159"/>
      <c r="AC13" s="166" t="s">
        <v>14</v>
      </c>
      <c r="AD13" s="159"/>
      <c r="AE13" s="166" t="s">
        <v>14</v>
      </c>
    </row>
    <row r="14" spans="1:31" s="158" customFormat="1" ht="8.1" customHeight="1" x14ac:dyDescent="0.45">
      <c r="A14" s="212"/>
      <c r="B14" s="212"/>
      <c r="C14" s="173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167"/>
      <c r="S14" s="167"/>
      <c r="T14" s="167"/>
      <c r="U14" s="167"/>
      <c r="V14" s="167"/>
      <c r="W14" s="30"/>
      <c r="X14" s="30"/>
      <c r="Y14" s="30"/>
      <c r="Z14" s="30"/>
      <c r="AA14" s="167"/>
      <c r="AB14" s="30"/>
      <c r="AC14" s="167"/>
      <c r="AD14" s="30"/>
      <c r="AE14" s="167"/>
    </row>
    <row r="15" spans="1:31" s="158" customFormat="1" ht="19.350000000000001" customHeight="1" x14ac:dyDescent="0.45">
      <c r="A15" s="172" t="s">
        <v>158</v>
      </c>
      <c r="B15" s="212"/>
      <c r="C15" s="173"/>
      <c r="E15" s="30">
        <v>594292336</v>
      </c>
      <c r="F15" s="30"/>
      <c r="G15" s="30">
        <v>895385444</v>
      </c>
      <c r="H15" s="30"/>
      <c r="I15" s="30">
        <v>1354834</v>
      </c>
      <c r="J15" s="30"/>
      <c r="K15" s="30">
        <v>-35504336</v>
      </c>
      <c r="L15" s="30"/>
      <c r="M15" s="30">
        <v>-3250069922</v>
      </c>
      <c r="N15" s="30"/>
      <c r="O15" s="30">
        <v>0</v>
      </c>
      <c r="P15" s="30"/>
      <c r="Q15" s="30">
        <v>13200675</v>
      </c>
      <c r="R15" s="168"/>
      <c r="S15" s="30">
        <f>SUM(K15:Q15)</f>
        <v>-3272373583</v>
      </c>
      <c r="T15" s="168"/>
      <c r="U15" s="30">
        <v>119920324</v>
      </c>
      <c r="V15" s="30"/>
      <c r="W15" s="30">
        <v>1197602141</v>
      </c>
      <c r="X15" s="30"/>
      <c r="Y15" s="30">
        <v>9301597622</v>
      </c>
      <c r="Z15" s="30"/>
      <c r="AA15" s="30">
        <f>E15+G15+I15+S15+U15+W15+Y15</f>
        <v>8837779118</v>
      </c>
      <c r="AB15" s="30"/>
      <c r="AC15" s="30">
        <v>155966371</v>
      </c>
      <c r="AD15" s="30"/>
      <c r="AE15" s="30">
        <f>AA15+AC15</f>
        <v>8993745489</v>
      </c>
    </row>
    <row r="16" spans="1:31" s="158" customFormat="1" ht="19.350000000000001" customHeight="1" x14ac:dyDescent="0.45">
      <c r="A16" s="169" t="s">
        <v>159</v>
      </c>
      <c r="B16" s="212"/>
      <c r="C16" s="170">
        <v>5</v>
      </c>
      <c r="E16" s="171">
        <v>0</v>
      </c>
      <c r="F16" s="168"/>
      <c r="G16" s="171">
        <v>0</v>
      </c>
      <c r="H16" s="168"/>
      <c r="I16" s="171">
        <v>0</v>
      </c>
      <c r="J16" s="168"/>
      <c r="K16" s="171">
        <v>1292655</v>
      </c>
      <c r="L16" s="168"/>
      <c r="M16" s="171">
        <v>0</v>
      </c>
      <c r="N16" s="168"/>
      <c r="O16" s="171">
        <v>26024410</v>
      </c>
      <c r="P16" s="168"/>
      <c r="Q16" s="171">
        <v>0</v>
      </c>
      <c r="R16" s="168"/>
      <c r="S16" s="218">
        <f>SUM(K16:Q16)</f>
        <v>27317065</v>
      </c>
      <c r="T16" s="168"/>
      <c r="U16" s="171">
        <v>0</v>
      </c>
      <c r="V16" s="168"/>
      <c r="W16" s="171">
        <v>0</v>
      </c>
      <c r="X16" s="168"/>
      <c r="Y16" s="171">
        <v>-1200863926</v>
      </c>
      <c r="Z16" s="168"/>
      <c r="AA16" s="218">
        <f>E16+G16+I16+S16+U16+W16+Y16</f>
        <v>-1173546861</v>
      </c>
      <c r="AB16" s="168"/>
      <c r="AC16" s="171">
        <v>-11095356</v>
      </c>
      <c r="AD16" s="168"/>
      <c r="AE16" s="171">
        <f>AA16+AC16</f>
        <v>-1184642217</v>
      </c>
    </row>
    <row r="17" spans="1:31" s="158" customFormat="1" ht="8.1" customHeight="1" x14ac:dyDescent="0.45">
      <c r="A17" s="212"/>
      <c r="B17" s="212"/>
      <c r="C17" s="173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</row>
    <row r="18" spans="1:31" s="158" customFormat="1" ht="19.350000000000001" customHeight="1" x14ac:dyDescent="0.45">
      <c r="A18" s="162" t="s">
        <v>160</v>
      </c>
      <c r="B18" s="172"/>
      <c r="C18" s="173"/>
      <c r="E18" s="30">
        <f>E15+E16</f>
        <v>594292336</v>
      </c>
      <c r="F18" s="31"/>
      <c r="G18" s="30">
        <f>G15+G16</f>
        <v>895385444</v>
      </c>
      <c r="H18" s="31"/>
      <c r="I18" s="30">
        <f>I15+I16</f>
        <v>1354834</v>
      </c>
      <c r="J18" s="31"/>
      <c r="K18" s="30">
        <f>K15+K16</f>
        <v>-34211681</v>
      </c>
      <c r="L18" s="30"/>
      <c r="M18" s="30">
        <f>M15+M16</f>
        <v>-3250069922</v>
      </c>
      <c r="N18" s="30"/>
      <c r="O18" s="30">
        <f>O15+O16</f>
        <v>26024410</v>
      </c>
      <c r="P18" s="31"/>
      <c r="Q18" s="30">
        <f>Q15+Q16</f>
        <v>13200675</v>
      </c>
      <c r="R18" s="31"/>
      <c r="S18" s="30">
        <f>SUM(K18:Q18)</f>
        <v>-3245056518</v>
      </c>
      <c r="T18" s="31"/>
      <c r="U18" s="30">
        <f>U15+U16</f>
        <v>119920324</v>
      </c>
      <c r="V18" s="31"/>
      <c r="W18" s="30">
        <f>W15+W16</f>
        <v>1197602141</v>
      </c>
      <c r="X18" s="31"/>
      <c r="Y18" s="30">
        <f>Y15+Y16</f>
        <v>8100733696</v>
      </c>
      <c r="Z18" s="31"/>
      <c r="AA18" s="30">
        <f>AA15+AA16</f>
        <v>7664232257</v>
      </c>
      <c r="AB18" s="31"/>
      <c r="AC18" s="30">
        <f>AC15+AC16</f>
        <v>144871015</v>
      </c>
      <c r="AD18" s="31"/>
      <c r="AE18" s="30">
        <f>AE15+AE16</f>
        <v>7809103272</v>
      </c>
    </row>
    <row r="19" spans="1:31" s="158" customFormat="1" ht="8.1" customHeight="1" x14ac:dyDescent="0.45">
      <c r="A19" s="162"/>
      <c r="B19" s="172"/>
      <c r="C19" s="173"/>
      <c r="E19" s="30"/>
      <c r="F19" s="31"/>
      <c r="G19" s="30"/>
      <c r="H19" s="31"/>
      <c r="I19" s="30"/>
      <c r="J19" s="31"/>
      <c r="K19" s="30"/>
      <c r="L19" s="30"/>
      <c r="M19" s="30"/>
      <c r="N19" s="30"/>
      <c r="O19" s="30"/>
      <c r="P19" s="31"/>
      <c r="Q19" s="30"/>
      <c r="R19" s="31"/>
      <c r="S19" s="30"/>
      <c r="T19" s="31"/>
      <c r="U19" s="30"/>
      <c r="V19" s="31"/>
      <c r="W19" s="30"/>
      <c r="X19" s="31"/>
      <c r="Y19" s="30"/>
      <c r="Z19" s="31"/>
      <c r="AA19" s="30"/>
      <c r="AB19" s="31"/>
      <c r="AC19" s="30"/>
      <c r="AD19" s="31"/>
      <c r="AE19" s="30"/>
    </row>
    <row r="20" spans="1:31" s="158" customFormat="1" ht="19.350000000000001" customHeight="1" x14ac:dyDescent="0.45">
      <c r="A20" s="162" t="s">
        <v>161</v>
      </c>
      <c r="B20" s="172"/>
      <c r="C20" s="173"/>
      <c r="E20" s="30"/>
      <c r="F20" s="31"/>
      <c r="H20" s="31"/>
      <c r="I20" s="30"/>
      <c r="J20" s="31"/>
      <c r="K20" s="30"/>
      <c r="L20" s="30"/>
      <c r="M20" s="30"/>
      <c r="N20" s="30"/>
      <c r="O20" s="30"/>
      <c r="P20" s="31"/>
      <c r="Q20" s="30"/>
      <c r="R20" s="31"/>
      <c r="S20" s="30"/>
      <c r="T20" s="31"/>
      <c r="U20" s="30"/>
      <c r="V20" s="31"/>
      <c r="W20" s="30"/>
      <c r="X20" s="31"/>
      <c r="Y20" s="30"/>
      <c r="Z20" s="31"/>
      <c r="AA20" s="30"/>
      <c r="AB20" s="31"/>
      <c r="AC20" s="30"/>
      <c r="AD20" s="31"/>
      <c r="AE20" s="30"/>
    </row>
    <row r="21" spans="1:31" s="158" customFormat="1" ht="19.350000000000001" customHeight="1" x14ac:dyDescent="0.45">
      <c r="A21" s="212" t="s">
        <v>105</v>
      </c>
      <c r="B21" s="212"/>
      <c r="C21" s="173"/>
      <c r="E21" s="30">
        <v>0</v>
      </c>
      <c r="F21" s="31"/>
      <c r="G21" s="30">
        <v>0</v>
      </c>
      <c r="H21" s="31"/>
      <c r="I21" s="30">
        <v>0</v>
      </c>
      <c r="J21" s="31"/>
      <c r="K21" s="30">
        <v>0</v>
      </c>
      <c r="L21" s="30"/>
      <c r="M21" s="30">
        <v>0</v>
      </c>
      <c r="N21" s="30"/>
      <c r="O21" s="30">
        <v>0</v>
      </c>
      <c r="P21" s="31"/>
      <c r="Q21" s="30">
        <v>0</v>
      </c>
      <c r="R21" s="31"/>
      <c r="S21" s="30">
        <f>SUM(K21:Q21)</f>
        <v>0</v>
      </c>
      <c r="T21" s="31"/>
      <c r="U21" s="30">
        <v>0</v>
      </c>
      <c r="V21" s="31"/>
      <c r="W21" s="30">
        <v>0</v>
      </c>
      <c r="X21" s="31"/>
      <c r="Y21" s="30">
        <v>970918926</v>
      </c>
      <c r="Z21" s="31"/>
      <c r="AA21" s="30">
        <f>E21+G21+I21+S21+U21+W21+Y21</f>
        <v>970918926</v>
      </c>
      <c r="AB21" s="31"/>
      <c r="AC21" s="30">
        <v>12360272</v>
      </c>
      <c r="AD21" s="31"/>
      <c r="AE21" s="30">
        <f>AA21+AC21</f>
        <v>983279198</v>
      </c>
    </row>
    <row r="22" spans="1:31" s="158" customFormat="1" ht="19.350000000000001" customHeight="1" x14ac:dyDescent="0.45">
      <c r="A22" s="212" t="s">
        <v>162</v>
      </c>
      <c r="B22" s="212"/>
      <c r="C22" s="170">
        <v>21</v>
      </c>
      <c r="E22" s="30">
        <v>0</v>
      </c>
      <c r="F22" s="31"/>
      <c r="G22" s="30">
        <v>0</v>
      </c>
      <c r="H22" s="31"/>
      <c r="I22" s="30">
        <v>0</v>
      </c>
      <c r="J22" s="31"/>
      <c r="K22" s="30">
        <v>0</v>
      </c>
      <c r="L22" s="30"/>
      <c r="M22" s="30">
        <v>0</v>
      </c>
      <c r="N22" s="30"/>
      <c r="O22" s="30">
        <v>0</v>
      </c>
      <c r="P22" s="31"/>
      <c r="Q22" s="30">
        <v>0</v>
      </c>
      <c r="R22" s="31"/>
      <c r="S22" s="30">
        <f>SUM(K22:Q22)</f>
        <v>0</v>
      </c>
      <c r="T22" s="31"/>
      <c r="U22" s="30">
        <v>0</v>
      </c>
      <c r="V22" s="31"/>
      <c r="W22" s="30">
        <v>0</v>
      </c>
      <c r="X22" s="31"/>
      <c r="Y22" s="30">
        <v>-950866608</v>
      </c>
      <c r="Z22" s="31"/>
      <c r="AA22" s="30">
        <f>E22+G22+I22+S22+U22+W22+Y22</f>
        <v>-950866608</v>
      </c>
      <c r="AB22" s="31"/>
      <c r="AC22" s="30">
        <v>-18529512</v>
      </c>
      <c r="AD22" s="31"/>
      <c r="AE22" s="30">
        <f t="shared" ref="AE22:AE30" si="0">AA22+AC22</f>
        <v>-969396120</v>
      </c>
    </row>
    <row r="23" spans="1:31" s="158" customFormat="1" ht="19.350000000000001" customHeight="1" x14ac:dyDescent="0.45">
      <c r="A23" s="212" t="s">
        <v>140</v>
      </c>
      <c r="B23" s="212"/>
      <c r="C23" s="173"/>
      <c r="E23" s="30">
        <v>0</v>
      </c>
      <c r="F23" s="31"/>
      <c r="G23" s="30">
        <v>0</v>
      </c>
      <c r="H23" s="31"/>
      <c r="I23" s="30">
        <v>0</v>
      </c>
      <c r="J23" s="31"/>
      <c r="K23" s="30">
        <v>0</v>
      </c>
      <c r="L23" s="30"/>
      <c r="M23" s="30">
        <v>0</v>
      </c>
      <c r="N23" s="30"/>
      <c r="O23" s="30">
        <v>0</v>
      </c>
      <c r="P23" s="31"/>
      <c r="Q23" s="30">
        <v>0</v>
      </c>
      <c r="R23" s="31"/>
      <c r="S23" s="30">
        <f>SUM(K23:Q23)</f>
        <v>0</v>
      </c>
      <c r="T23" s="31"/>
      <c r="U23" s="30">
        <v>0</v>
      </c>
      <c r="V23" s="31"/>
      <c r="W23" s="30">
        <v>0</v>
      </c>
      <c r="X23" s="31"/>
      <c r="Y23" s="30">
        <v>0</v>
      </c>
      <c r="Z23" s="31"/>
      <c r="AA23" s="30">
        <f>E23+G23+I23+S23+U23+W23+Y23</f>
        <v>0</v>
      </c>
      <c r="AB23" s="31"/>
      <c r="AC23" s="30">
        <v>20000000</v>
      </c>
      <c r="AD23" s="31"/>
      <c r="AE23" s="30">
        <f t="shared" si="0"/>
        <v>20000000</v>
      </c>
    </row>
    <row r="24" spans="1:31" s="158" customFormat="1" ht="19.350000000000001" customHeight="1" x14ac:dyDescent="0.45">
      <c r="A24" s="212" t="s">
        <v>163</v>
      </c>
      <c r="B24" s="212"/>
      <c r="C24" s="173"/>
      <c r="E24" s="30">
        <v>0</v>
      </c>
      <c r="F24" s="31"/>
      <c r="G24" s="30">
        <v>0</v>
      </c>
      <c r="H24" s="31"/>
      <c r="I24" s="30">
        <v>0</v>
      </c>
      <c r="J24" s="31"/>
      <c r="K24" s="30">
        <v>0</v>
      </c>
      <c r="L24" s="30"/>
      <c r="M24" s="30">
        <v>0</v>
      </c>
      <c r="N24" s="30"/>
      <c r="O24" s="30">
        <v>0</v>
      </c>
      <c r="P24" s="31"/>
      <c r="Q24" s="30">
        <v>0</v>
      </c>
      <c r="R24" s="31"/>
      <c r="S24" s="30">
        <f>SUM(K24:Q24)</f>
        <v>0</v>
      </c>
      <c r="T24" s="31"/>
      <c r="U24" s="30">
        <v>0</v>
      </c>
      <c r="V24" s="31"/>
      <c r="W24" s="30">
        <v>0</v>
      </c>
      <c r="X24" s="31"/>
      <c r="Y24" s="30">
        <v>0</v>
      </c>
      <c r="Z24" s="31"/>
      <c r="AA24" s="30">
        <f>E24+G24+I24+S24+U24+W24+Y24</f>
        <v>0</v>
      </c>
      <c r="AB24" s="31"/>
      <c r="AC24" s="30">
        <v>-30</v>
      </c>
      <c r="AD24" s="31"/>
      <c r="AE24" s="30">
        <f t="shared" si="0"/>
        <v>-30</v>
      </c>
    </row>
    <row r="25" spans="1:31" s="158" customFormat="1" ht="19.350000000000001" customHeight="1" x14ac:dyDescent="0.45">
      <c r="A25" s="212" t="s">
        <v>227</v>
      </c>
      <c r="B25" s="212"/>
      <c r="C25" s="173"/>
      <c r="E25" s="30"/>
      <c r="F25" s="31"/>
      <c r="G25" s="30"/>
      <c r="H25" s="31"/>
      <c r="I25" s="30"/>
      <c r="J25" s="31"/>
      <c r="K25" s="30"/>
      <c r="L25" s="30"/>
      <c r="M25" s="30"/>
      <c r="N25" s="30"/>
      <c r="O25" s="30"/>
      <c r="P25" s="31"/>
      <c r="Q25" s="30"/>
      <c r="R25" s="31"/>
      <c r="S25" s="30"/>
      <c r="T25" s="31"/>
      <c r="U25" s="30"/>
      <c r="V25" s="31"/>
      <c r="W25" s="30"/>
      <c r="X25" s="31"/>
      <c r="Y25" s="30"/>
      <c r="Z25" s="31"/>
      <c r="AA25" s="30"/>
      <c r="AB25" s="31"/>
      <c r="AC25" s="30"/>
      <c r="AD25" s="31"/>
      <c r="AE25" s="30"/>
    </row>
    <row r="26" spans="1:31" s="158" customFormat="1" ht="19.350000000000001" customHeight="1" x14ac:dyDescent="0.45">
      <c r="A26" s="212"/>
      <c r="B26" s="212" t="s">
        <v>228</v>
      </c>
      <c r="C26" s="173"/>
      <c r="E26" s="30"/>
      <c r="F26" s="31"/>
      <c r="G26" s="30"/>
      <c r="H26" s="31"/>
      <c r="I26" s="30"/>
      <c r="J26" s="31"/>
      <c r="K26" s="30"/>
      <c r="L26" s="30"/>
      <c r="M26" s="30"/>
      <c r="N26" s="30"/>
      <c r="O26" s="30"/>
      <c r="P26" s="31"/>
      <c r="Q26" s="30"/>
      <c r="R26" s="31"/>
      <c r="S26" s="30"/>
      <c r="T26" s="31"/>
      <c r="U26" s="30"/>
      <c r="V26" s="31"/>
      <c r="W26" s="30"/>
      <c r="X26" s="31"/>
      <c r="Y26" s="30"/>
      <c r="Z26" s="31"/>
      <c r="AA26" s="30"/>
      <c r="AB26" s="31"/>
      <c r="AC26" s="30"/>
      <c r="AD26" s="31"/>
      <c r="AE26" s="30"/>
    </row>
    <row r="27" spans="1:31" s="158" customFormat="1" ht="19.350000000000001" customHeight="1" x14ac:dyDescent="0.45">
      <c r="A27" s="212"/>
      <c r="B27" s="212" t="s">
        <v>223</v>
      </c>
      <c r="C27" s="170"/>
      <c r="E27" s="30">
        <v>0</v>
      </c>
      <c r="F27" s="31"/>
      <c r="G27" s="30">
        <v>0</v>
      </c>
      <c r="H27" s="31"/>
      <c r="I27" s="30">
        <v>0</v>
      </c>
      <c r="J27" s="31"/>
      <c r="K27" s="30">
        <v>0</v>
      </c>
      <c r="L27" s="30"/>
      <c r="M27" s="30">
        <v>-34712221</v>
      </c>
      <c r="N27" s="30"/>
      <c r="O27" s="30">
        <v>0</v>
      </c>
      <c r="P27" s="31"/>
      <c r="Q27" s="30">
        <v>0</v>
      </c>
      <c r="R27" s="31"/>
      <c r="S27" s="30">
        <f>SUM(K27:Q27)</f>
        <v>-34712221</v>
      </c>
      <c r="T27" s="31"/>
      <c r="U27" s="30">
        <v>0</v>
      </c>
      <c r="V27" s="31"/>
      <c r="W27" s="30">
        <v>0</v>
      </c>
      <c r="X27" s="31"/>
      <c r="Y27" s="30">
        <v>34712221</v>
      </c>
      <c r="Z27" s="31"/>
      <c r="AA27" s="30">
        <f>E27+G27+I27+S27+U27+W27+Y27</f>
        <v>0</v>
      </c>
      <c r="AB27" s="31"/>
      <c r="AC27" s="30">
        <v>0</v>
      </c>
      <c r="AD27" s="31"/>
      <c r="AE27" s="30">
        <f t="shared" si="0"/>
        <v>0</v>
      </c>
    </row>
    <row r="28" spans="1:31" s="158" customFormat="1" ht="19.350000000000001" customHeight="1" x14ac:dyDescent="0.45">
      <c r="A28" s="212" t="s">
        <v>155</v>
      </c>
      <c r="B28" s="212"/>
      <c r="C28" s="170">
        <v>21</v>
      </c>
      <c r="E28" s="30">
        <v>0</v>
      </c>
      <c r="F28" s="31"/>
      <c r="G28" s="30">
        <v>0</v>
      </c>
      <c r="H28" s="31"/>
      <c r="I28" s="30">
        <v>0</v>
      </c>
      <c r="J28" s="31"/>
      <c r="K28" s="30">
        <v>0</v>
      </c>
      <c r="L28" s="30"/>
      <c r="M28" s="30">
        <v>0</v>
      </c>
      <c r="N28" s="30"/>
      <c r="O28" s="30">
        <v>0</v>
      </c>
      <c r="P28" s="31"/>
      <c r="Q28" s="30">
        <v>0</v>
      </c>
      <c r="R28" s="31"/>
      <c r="S28" s="30">
        <f>SUM(K28:Q28)</f>
        <v>0</v>
      </c>
      <c r="T28" s="31"/>
      <c r="U28" s="30">
        <v>0</v>
      </c>
      <c r="V28" s="31"/>
      <c r="W28" s="30">
        <v>91871306</v>
      </c>
      <c r="X28" s="31"/>
      <c r="Y28" s="30">
        <v>-91871306</v>
      </c>
      <c r="Z28" s="31"/>
      <c r="AA28" s="30">
        <f>E28+G28+I28+S28+U28+W28+Y28</f>
        <v>0</v>
      </c>
      <c r="AB28" s="31"/>
      <c r="AC28" s="30">
        <v>0</v>
      </c>
      <c r="AD28" s="31"/>
      <c r="AE28" s="30">
        <f>AA28+AC28</f>
        <v>0</v>
      </c>
    </row>
    <row r="29" spans="1:31" s="158" customFormat="1" ht="20.45" customHeight="1" x14ac:dyDescent="0.45">
      <c r="A29" s="212" t="s">
        <v>164</v>
      </c>
      <c r="B29" s="212"/>
      <c r="C29" s="170">
        <v>21</v>
      </c>
      <c r="E29" s="30">
        <v>0</v>
      </c>
      <c r="F29" s="31"/>
      <c r="G29" s="30">
        <v>0</v>
      </c>
      <c r="H29" s="31"/>
      <c r="I29" s="30">
        <v>0</v>
      </c>
      <c r="J29" s="31"/>
      <c r="K29" s="30">
        <v>0</v>
      </c>
      <c r="L29" s="30"/>
      <c r="M29" s="30">
        <v>0</v>
      </c>
      <c r="N29" s="30"/>
      <c r="O29" s="30">
        <v>0</v>
      </c>
      <c r="P29" s="31"/>
      <c r="Q29" s="30">
        <v>0</v>
      </c>
      <c r="R29" s="31"/>
      <c r="S29" s="30">
        <f>SUM(K29:Q29)</f>
        <v>0</v>
      </c>
      <c r="T29" s="31"/>
      <c r="U29" s="30">
        <v>1553510</v>
      </c>
      <c r="V29" s="31"/>
      <c r="W29" s="30">
        <v>0</v>
      </c>
      <c r="X29" s="31"/>
      <c r="Y29" s="30">
        <v>-1553510</v>
      </c>
      <c r="Z29" s="31"/>
      <c r="AA29" s="30">
        <f>E29+G29+I29+S29+U29+W29+Y29</f>
        <v>0</v>
      </c>
      <c r="AB29" s="31"/>
      <c r="AC29" s="30">
        <v>0</v>
      </c>
      <c r="AD29" s="31"/>
      <c r="AE29" s="30">
        <f t="shared" si="0"/>
        <v>0</v>
      </c>
    </row>
    <row r="30" spans="1:31" s="158" customFormat="1" ht="19.350000000000001" customHeight="1" x14ac:dyDescent="0.45">
      <c r="A30" s="219" t="s">
        <v>165</v>
      </c>
      <c r="B30" s="212"/>
      <c r="C30" s="173"/>
      <c r="E30" s="218">
        <v>0</v>
      </c>
      <c r="F30" s="31"/>
      <c r="G30" s="218">
        <v>0</v>
      </c>
      <c r="H30" s="31"/>
      <c r="I30" s="218">
        <v>0</v>
      </c>
      <c r="J30" s="31"/>
      <c r="K30" s="218">
        <v>33101532</v>
      </c>
      <c r="L30" s="220"/>
      <c r="M30" s="218">
        <v>258373153</v>
      </c>
      <c r="N30" s="220"/>
      <c r="O30" s="218">
        <v>-17778569</v>
      </c>
      <c r="P30" s="31"/>
      <c r="Q30" s="218">
        <v>0</v>
      </c>
      <c r="R30" s="31"/>
      <c r="S30" s="218">
        <f>SUM(K30:Q30)</f>
        <v>273696116</v>
      </c>
      <c r="T30" s="31"/>
      <c r="U30" s="218">
        <v>0</v>
      </c>
      <c r="V30" s="31"/>
      <c r="W30" s="218">
        <v>0</v>
      </c>
      <c r="X30" s="31"/>
      <c r="Y30" s="218">
        <v>0</v>
      </c>
      <c r="Z30" s="31"/>
      <c r="AA30" s="218">
        <f>E30+G30+I30+S30+U30+W30+Y30</f>
        <v>273696116</v>
      </c>
      <c r="AB30" s="31"/>
      <c r="AC30" s="218">
        <v>2473579</v>
      </c>
      <c r="AD30" s="31"/>
      <c r="AE30" s="218">
        <f t="shared" si="0"/>
        <v>276169695</v>
      </c>
    </row>
    <row r="31" spans="1:31" s="158" customFormat="1" ht="8.1" customHeight="1" x14ac:dyDescent="0.45">
      <c r="A31" s="212"/>
      <c r="B31" s="212"/>
      <c r="C31" s="173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158" customFormat="1" ht="19.350000000000001" customHeight="1" thickBot="1" x14ac:dyDescent="0.5">
      <c r="A32" s="172" t="s">
        <v>166</v>
      </c>
      <c r="B32" s="172"/>
      <c r="C32" s="173"/>
      <c r="E32" s="221">
        <f>SUM(E18:E30)</f>
        <v>594292336</v>
      </c>
      <c r="F32" s="31"/>
      <c r="G32" s="221">
        <f>SUM(G18:G30)</f>
        <v>895385444</v>
      </c>
      <c r="H32" s="31"/>
      <c r="I32" s="221">
        <f>SUM(I18:I30)</f>
        <v>1354834</v>
      </c>
      <c r="J32" s="31"/>
      <c r="K32" s="221">
        <f>SUM(K18:K30)</f>
        <v>-1110149</v>
      </c>
      <c r="L32" s="222"/>
      <c r="M32" s="221">
        <f>SUM(M18:M30)</f>
        <v>-3026408990</v>
      </c>
      <c r="N32" s="222"/>
      <c r="O32" s="221">
        <f>SUM(O18:O30)</f>
        <v>8245841</v>
      </c>
      <c r="P32" s="31"/>
      <c r="Q32" s="221">
        <f>SUM(Q18:Q30)</f>
        <v>13200675</v>
      </c>
      <c r="R32" s="31"/>
      <c r="S32" s="223">
        <f>SUM(S18:S30)</f>
        <v>-3006072623</v>
      </c>
      <c r="T32" s="31"/>
      <c r="U32" s="221">
        <f>SUM(U18:U30)</f>
        <v>121473834</v>
      </c>
      <c r="V32" s="31"/>
      <c r="W32" s="221">
        <f>SUM(W18:W30)</f>
        <v>1289473447</v>
      </c>
      <c r="X32" s="31"/>
      <c r="Y32" s="221">
        <f>SUM(Y18:Y30)</f>
        <v>8062073419</v>
      </c>
      <c r="Z32" s="31"/>
      <c r="AA32" s="221">
        <f>SUM(AA18:AA30)</f>
        <v>7957980691</v>
      </c>
      <c r="AB32" s="31"/>
      <c r="AC32" s="221">
        <f>SUM(AC18:AC30)</f>
        <v>161175324</v>
      </c>
      <c r="AD32" s="31"/>
      <c r="AE32" s="223">
        <f>SUM(AE18:AE30)</f>
        <v>8119156015</v>
      </c>
    </row>
    <row r="33" spans="1:31" s="158" customFormat="1" ht="19.350000000000001" customHeight="1" thickTop="1" x14ac:dyDescent="0.45">
      <c r="B33" s="172"/>
      <c r="C33" s="173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3"/>
      <c r="V33" s="33"/>
      <c r="W33" s="33"/>
      <c r="X33" s="32"/>
      <c r="Y33" s="32"/>
      <c r="Z33" s="32"/>
      <c r="AA33" s="31"/>
      <c r="AB33" s="32"/>
      <c r="AC33" s="31"/>
      <c r="AD33" s="32"/>
      <c r="AE33" s="31"/>
    </row>
    <row r="34" spans="1:31" s="158" customFormat="1" ht="19.350000000000001" customHeight="1" x14ac:dyDescent="0.45">
      <c r="B34" s="172"/>
      <c r="C34" s="173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3"/>
      <c r="V34" s="33"/>
      <c r="W34" s="33"/>
      <c r="X34" s="32"/>
      <c r="Y34" s="32"/>
      <c r="Z34" s="32"/>
      <c r="AA34" s="31"/>
      <c r="AB34" s="32"/>
      <c r="AC34" s="31"/>
      <c r="AD34" s="32"/>
      <c r="AE34" s="31"/>
    </row>
    <row r="35" spans="1:31" s="158" customFormat="1" ht="19.350000000000001" customHeight="1" x14ac:dyDescent="0.45">
      <c r="B35" s="172"/>
      <c r="C35" s="173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3"/>
      <c r="V35" s="33"/>
      <c r="W35" s="33"/>
      <c r="X35" s="32"/>
      <c r="Y35" s="32"/>
      <c r="Z35" s="32"/>
      <c r="AA35" s="31"/>
      <c r="AB35" s="32"/>
      <c r="AC35" s="31"/>
      <c r="AD35" s="32"/>
      <c r="AE35" s="31"/>
    </row>
    <row r="36" spans="1:31" s="158" customFormat="1" ht="19.350000000000001" customHeight="1" x14ac:dyDescent="0.45">
      <c r="B36" s="172"/>
      <c r="C36" s="173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3"/>
      <c r="X36" s="33"/>
      <c r="Y36" s="33"/>
      <c r="Z36" s="32"/>
      <c r="AA36" s="32"/>
      <c r="AB36" s="32"/>
      <c r="AC36" s="31"/>
      <c r="AD36" s="32"/>
      <c r="AE36" s="31"/>
    </row>
    <row r="37" spans="1:31" s="158" customFormat="1" ht="19.350000000000001" customHeight="1" x14ac:dyDescent="0.45">
      <c r="B37" s="172"/>
      <c r="C37" s="173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3"/>
      <c r="X37" s="33"/>
      <c r="Y37" s="33"/>
      <c r="Z37" s="32"/>
      <c r="AA37" s="32"/>
      <c r="AB37" s="32"/>
      <c r="AC37" s="31"/>
      <c r="AD37" s="32"/>
      <c r="AE37" s="31"/>
    </row>
    <row r="38" spans="1:31" s="158" customFormat="1" ht="19.350000000000001" customHeight="1" x14ac:dyDescent="0.45">
      <c r="B38" s="172"/>
      <c r="C38" s="173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3"/>
      <c r="X38" s="33"/>
      <c r="Y38" s="33"/>
      <c r="Z38" s="32"/>
      <c r="AA38" s="32"/>
      <c r="AB38" s="32"/>
      <c r="AC38" s="31"/>
      <c r="AD38" s="32"/>
      <c r="AE38" s="31"/>
    </row>
    <row r="39" spans="1:31" s="158" customFormat="1" ht="19.350000000000001" customHeight="1" x14ac:dyDescent="0.45">
      <c r="B39" s="172"/>
      <c r="C39" s="173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3"/>
      <c r="X39" s="33"/>
      <c r="Y39" s="33"/>
      <c r="Z39" s="32"/>
      <c r="AA39" s="32"/>
      <c r="AB39" s="32"/>
      <c r="AC39" s="31"/>
      <c r="AD39" s="32"/>
      <c r="AE39" s="31"/>
    </row>
    <row r="40" spans="1:31" s="158" customFormat="1" ht="19.350000000000001" customHeight="1" x14ac:dyDescent="0.45">
      <c r="B40" s="172"/>
      <c r="C40" s="173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3"/>
      <c r="X40" s="33"/>
      <c r="Y40" s="33"/>
      <c r="Z40" s="32"/>
      <c r="AA40" s="32"/>
      <c r="AB40" s="32"/>
      <c r="AC40" s="31"/>
      <c r="AD40" s="32"/>
      <c r="AE40" s="31"/>
    </row>
    <row r="41" spans="1:31" s="158" customFormat="1" ht="19.350000000000001" customHeight="1" x14ac:dyDescent="0.45">
      <c r="B41" s="172"/>
      <c r="C41" s="173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3"/>
      <c r="X41" s="33"/>
      <c r="Y41" s="33"/>
      <c r="Z41" s="32"/>
      <c r="AA41" s="32"/>
      <c r="AB41" s="32"/>
      <c r="AC41" s="31"/>
      <c r="AD41" s="32"/>
      <c r="AE41" s="31"/>
    </row>
    <row r="42" spans="1:31" s="158" customFormat="1" ht="19.350000000000001" customHeight="1" x14ac:dyDescent="0.45">
      <c r="B42" s="172"/>
      <c r="C42" s="173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3"/>
      <c r="X42" s="33"/>
      <c r="Y42" s="33"/>
      <c r="Z42" s="32"/>
      <c r="AA42" s="32"/>
      <c r="AB42" s="32"/>
      <c r="AC42" s="31"/>
      <c r="AD42" s="32"/>
      <c r="AE42" s="31"/>
    </row>
    <row r="43" spans="1:31" s="158" customFormat="1" ht="19.350000000000001" customHeight="1" x14ac:dyDescent="0.45">
      <c r="B43" s="172"/>
      <c r="C43" s="173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3"/>
      <c r="X43" s="33"/>
      <c r="Y43" s="33"/>
      <c r="Z43" s="32"/>
      <c r="AA43" s="32"/>
      <c r="AB43" s="32"/>
      <c r="AC43" s="31"/>
      <c r="AD43" s="32"/>
      <c r="AE43" s="31"/>
    </row>
    <row r="44" spans="1:31" s="158" customFormat="1" ht="19.350000000000001" customHeight="1" x14ac:dyDescent="0.45">
      <c r="B44" s="172"/>
      <c r="C44" s="173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/>
      <c r="X44" s="33"/>
      <c r="Y44" s="33"/>
      <c r="Z44" s="32"/>
      <c r="AA44" s="32"/>
      <c r="AB44" s="32"/>
      <c r="AC44" s="31"/>
      <c r="AD44" s="32"/>
      <c r="AE44" s="31"/>
    </row>
    <row r="45" spans="1:31" s="158" customFormat="1" ht="19.350000000000001" customHeight="1" x14ac:dyDescent="0.45">
      <c r="B45" s="172"/>
      <c r="C45" s="173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3"/>
      <c r="X45" s="33"/>
      <c r="Y45" s="33"/>
      <c r="Z45" s="32"/>
      <c r="AA45" s="32"/>
      <c r="AB45" s="32"/>
      <c r="AC45" s="31"/>
      <c r="AD45" s="32"/>
      <c r="AE45" s="31"/>
    </row>
    <row r="46" spans="1:31" s="158" customFormat="1" ht="21.75" customHeight="1" x14ac:dyDescent="0.45">
      <c r="B46" s="172"/>
      <c r="C46" s="173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3"/>
      <c r="X46" s="33"/>
      <c r="Y46" s="33"/>
      <c r="Z46" s="32"/>
      <c r="AA46" s="32"/>
      <c r="AB46" s="32"/>
      <c r="AC46" s="31"/>
      <c r="AD46" s="32"/>
      <c r="AE46" s="31"/>
    </row>
    <row r="47" spans="1:31" s="158" customFormat="1" ht="21.95" customHeight="1" x14ac:dyDescent="0.45">
      <c r="A47" s="95" t="s">
        <v>47</v>
      </c>
      <c r="B47" s="224"/>
      <c r="C47" s="225"/>
      <c r="D47" s="174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6"/>
      <c r="X47" s="46"/>
      <c r="Y47" s="46"/>
      <c r="Z47" s="45"/>
      <c r="AA47" s="45"/>
      <c r="AB47" s="45"/>
      <c r="AC47" s="47"/>
      <c r="AD47" s="45"/>
      <c r="AE47" s="47"/>
    </row>
  </sheetData>
  <mergeCells count="5">
    <mergeCell ref="E5:AE5"/>
    <mergeCell ref="K6:AA6"/>
    <mergeCell ref="K7:S7"/>
    <mergeCell ref="U9:Y9"/>
    <mergeCell ref="U10:W10"/>
  </mergeCells>
  <pageMargins left="0.4" right="0.4" top="0.5" bottom="0.6" header="0.49" footer="0.4"/>
  <pageSetup paperSize="9" scale="60" firstPageNumber="9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2783D-5AB4-4AD3-BEFC-6EE60E5435B9}">
  <dimension ref="A1:AG50"/>
  <sheetViews>
    <sheetView showRuler="0" topLeftCell="A26" zoomScale="85" zoomScaleNormal="85" zoomScaleSheetLayoutView="80" zoomScalePageLayoutView="70" workbookViewId="0">
      <selection activeCell="A50" sqref="B50"/>
    </sheetView>
  </sheetViews>
  <sheetFormatPr defaultColWidth="11" defaultRowHeight="17.100000000000001" customHeight="1" x14ac:dyDescent="0.45"/>
  <cols>
    <col min="1" max="1" width="1.42578125" style="102" customWidth="1"/>
    <col min="2" max="2" width="51.7109375" style="102" customWidth="1"/>
    <col min="3" max="3" width="7" style="78" customWidth="1"/>
    <col min="4" max="4" width="0.85546875" style="53" customWidth="1"/>
    <col min="5" max="5" width="10.5703125" style="78" customWidth="1"/>
    <col min="6" max="6" width="0.85546875" style="78" customWidth="1"/>
    <col min="7" max="7" width="10.28515625" style="78" customWidth="1"/>
    <col min="8" max="8" width="0.85546875" style="78" customWidth="1"/>
    <col min="9" max="9" width="13.7109375" style="78" bestFit="1" customWidth="1"/>
    <col min="10" max="10" width="0.85546875" style="78" customWidth="1"/>
    <col min="11" max="11" width="18.85546875" style="78" customWidth="1"/>
    <col min="12" max="12" width="0.85546875" style="78" customWidth="1"/>
    <col min="13" max="13" width="18.5703125" style="78" customWidth="1"/>
    <col min="14" max="14" width="0.85546875" style="78" customWidth="1"/>
    <col min="15" max="15" width="18.140625" style="78" bestFit="1" customWidth="1"/>
    <col min="16" max="16" width="0.85546875" style="78" customWidth="1"/>
    <col min="17" max="17" width="19.5703125" style="78" bestFit="1" customWidth="1"/>
    <col min="18" max="18" width="0.85546875" style="78" customWidth="1"/>
    <col min="19" max="19" width="12.42578125" style="78" bestFit="1" customWidth="1"/>
    <col min="20" max="20" width="0.85546875" style="78" customWidth="1"/>
    <col min="21" max="21" width="12" style="78" customWidth="1"/>
    <col min="22" max="22" width="0.85546875" style="78" customWidth="1"/>
    <col min="23" max="23" width="11.5703125" style="78" customWidth="1"/>
    <col min="24" max="24" width="0.85546875" style="78" customWidth="1"/>
    <col min="25" max="25" width="12.85546875" style="78" customWidth="1"/>
    <col min="26" max="26" width="0.85546875" style="78" customWidth="1"/>
    <col min="27" max="27" width="12.140625" style="78" bestFit="1" customWidth="1"/>
    <col min="28" max="28" width="0.85546875" style="78" customWidth="1"/>
    <col min="29" max="29" width="12.28515625" style="78" customWidth="1"/>
    <col min="30" max="30" width="0.85546875" style="78" customWidth="1"/>
    <col min="31" max="31" width="12.140625" style="78" bestFit="1" customWidth="1"/>
    <col min="32" max="32" width="0.85546875" style="78" customWidth="1"/>
    <col min="33" max="33" width="12.42578125" style="78" customWidth="1"/>
    <col min="34" max="16384" width="11" style="53"/>
  </cols>
  <sheetData>
    <row r="1" spans="1:33" ht="22.35" customHeight="1" x14ac:dyDescent="0.45">
      <c r="A1" s="77" t="s">
        <v>0</v>
      </c>
    </row>
    <row r="2" spans="1:33" ht="22.35" customHeight="1" x14ac:dyDescent="0.45">
      <c r="A2" s="147" t="s">
        <v>125</v>
      </c>
      <c r="B2" s="147"/>
      <c r="C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</row>
    <row r="3" spans="1:33" ht="22.35" customHeight="1" x14ac:dyDescent="0.45">
      <c r="A3" s="149" t="s">
        <v>123</v>
      </c>
      <c r="B3" s="149"/>
      <c r="C3" s="150"/>
      <c r="D3" s="6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</row>
    <row r="4" spans="1:33" s="158" customFormat="1" ht="19.350000000000001" customHeight="1" x14ac:dyDescent="0.45">
      <c r="B4" s="172"/>
      <c r="C4" s="173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3"/>
      <c r="X4" s="33"/>
      <c r="Y4" s="33"/>
      <c r="Z4" s="32"/>
      <c r="AA4" s="32"/>
      <c r="AB4" s="32"/>
      <c r="AC4" s="31"/>
      <c r="AD4" s="32"/>
      <c r="AE4" s="31"/>
      <c r="AF4" s="32"/>
      <c r="AG4" s="31"/>
    </row>
    <row r="5" spans="1:33" s="158" customFormat="1" ht="19.350000000000001" customHeight="1" x14ac:dyDescent="0.45">
      <c r="A5" s="212"/>
      <c r="B5" s="212"/>
      <c r="C5" s="173"/>
      <c r="E5" s="49" t="s">
        <v>3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</row>
    <row r="6" spans="1:33" s="158" customFormat="1" ht="19.350000000000001" customHeight="1" x14ac:dyDescent="0.45">
      <c r="A6" s="212"/>
      <c r="B6" s="212"/>
      <c r="C6" s="173"/>
      <c r="E6" s="29"/>
      <c r="F6" s="29"/>
      <c r="G6" s="29"/>
      <c r="H6" s="29"/>
      <c r="I6" s="29"/>
      <c r="J6" s="29"/>
      <c r="K6" s="50" t="s">
        <v>126</v>
      </c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29"/>
      <c r="AE6" s="29"/>
      <c r="AF6" s="29"/>
      <c r="AG6" s="29"/>
    </row>
    <row r="7" spans="1:33" s="158" customFormat="1" ht="19.350000000000001" customHeight="1" x14ac:dyDescent="0.45">
      <c r="C7" s="159"/>
      <c r="F7" s="159"/>
      <c r="H7" s="159"/>
      <c r="J7" s="159"/>
      <c r="K7" s="226" t="s">
        <v>77</v>
      </c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160"/>
      <c r="W7" s="160"/>
      <c r="X7" s="214"/>
      <c r="AD7" s="159"/>
      <c r="AE7" s="214"/>
      <c r="AF7" s="159"/>
      <c r="AG7" s="214"/>
    </row>
    <row r="8" spans="1:33" s="158" customFormat="1" ht="19.350000000000001" customHeight="1" x14ac:dyDescent="0.45">
      <c r="C8" s="159"/>
      <c r="F8" s="159"/>
      <c r="H8" s="159"/>
      <c r="J8" s="159"/>
      <c r="K8" s="215" t="s">
        <v>127</v>
      </c>
      <c r="L8" s="215"/>
      <c r="M8" s="215" t="s">
        <v>127</v>
      </c>
      <c r="N8" s="160"/>
      <c r="O8" s="215"/>
      <c r="P8" s="160"/>
      <c r="Q8" s="215"/>
      <c r="R8" s="160"/>
      <c r="S8" s="160"/>
      <c r="T8" s="160"/>
      <c r="U8" s="159"/>
      <c r="V8" s="160"/>
      <c r="W8" s="159"/>
      <c r="X8" s="159"/>
      <c r="Y8" s="160"/>
      <c r="Z8" s="160"/>
      <c r="AA8" s="160"/>
      <c r="AB8" s="160"/>
      <c r="AC8" s="160"/>
      <c r="AD8" s="159"/>
      <c r="AE8" s="159"/>
      <c r="AF8" s="159"/>
      <c r="AG8" s="159"/>
    </row>
    <row r="9" spans="1:33" s="158" customFormat="1" ht="19.350000000000001" customHeight="1" x14ac:dyDescent="0.45">
      <c r="C9" s="159"/>
      <c r="F9" s="159"/>
      <c r="H9" s="159"/>
      <c r="I9" s="159" t="s">
        <v>128</v>
      </c>
      <c r="J9" s="159"/>
      <c r="K9" s="215" t="s">
        <v>129</v>
      </c>
      <c r="L9" s="215"/>
      <c r="M9" s="215" t="s">
        <v>130</v>
      </c>
      <c r="N9" s="159"/>
      <c r="O9" s="215" t="s">
        <v>131</v>
      </c>
      <c r="P9" s="159"/>
      <c r="Q9" s="215" t="s">
        <v>132</v>
      </c>
      <c r="R9" s="160"/>
      <c r="S9" s="159" t="s">
        <v>229</v>
      </c>
      <c r="T9" s="160"/>
      <c r="U9" s="159" t="s">
        <v>133</v>
      </c>
      <c r="V9" s="160"/>
      <c r="W9" s="161" t="s">
        <v>72</v>
      </c>
      <c r="X9" s="161"/>
      <c r="Y9" s="161"/>
      <c r="Z9" s="161"/>
      <c r="AA9" s="161"/>
      <c r="AB9" s="162"/>
      <c r="AC9" s="162"/>
      <c r="AD9" s="159"/>
      <c r="AE9" s="159"/>
      <c r="AF9" s="159"/>
      <c r="AG9" s="159"/>
    </row>
    <row r="10" spans="1:33" s="158" customFormat="1" ht="19.350000000000001" customHeight="1" x14ac:dyDescent="0.45">
      <c r="C10" s="159"/>
      <c r="E10" s="159"/>
      <c r="F10" s="159"/>
      <c r="H10" s="159"/>
      <c r="I10" s="159" t="s">
        <v>69</v>
      </c>
      <c r="J10" s="159"/>
      <c r="K10" s="215" t="s">
        <v>134</v>
      </c>
      <c r="L10" s="215"/>
      <c r="M10" s="215" t="s">
        <v>134</v>
      </c>
      <c r="N10" s="159"/>
      <c r="O10" s="215" t="s">
        <v>135</v>
      </c>
      <c r="P10" s="159"/>
      <c r="Q10" s="215" t="s">
        <v>136</v>
      </c>
      <c r="R10" s="160"/>
      <c r="S10" s="159" t="s">
        <v>230</v>
      </c>
      <c r="T10" s="160"/>
      <c r="U10" s="159" t="s">
        <v>137</v>
      </c>
      <c r="V10" s="160"/>
      <c r="W10" s="216" t="s">
        <v>138</v>
      </c>
      <c r="X10" s="216"/>
      <c r="Y10" s="216"/>
      <c r="Z10" s="162"/>
      <c r="AA10" s="162"/>
      <c r="AB10" s="215"/>
      <c r="AC10" s="159" t="s">
        <v>133</v>
      </c>
      <c r="AD10" s="159"/>
      <c r="AE10" s="159" t="s">
        <v>139</v>
      </c>
      <c r="AF10" s="159"/>
      <c r="AG10" s="159"/>
    </row>
    <row r="11" spans="1:33" s="158" customFormat="1" ht="19.350000000000001" customHeight="1" x14ac:dyDescent="0.45">
      <c r="C11" s="159"/>
      <c r="E11" s="159" t="s">
        <v>140</v>
      </c>
      <c r="F11" s="159"/>
      <c r="G11" s="159" t="s">
        <v>141</v>
      </c>
      <c r="H11" s="159"/>
      <c r="I11" s="159" t="s">
        <v>142</v>
      </c>
      <c r="J11" s="159"/>
      <c r="K11" s="215" t="s">
        <v>143</v>
      </c>
      <c r="L11" s="215"/>
      <c r="M11" s="215" t="s">
        <v>143</v>
      </c>
      <c r="O11" s="215" t="s">
        <v>144</v>
      </c>
      <c r="Q11" s="215" t="s">
        <v>145</v>
      </c>
      <c r="R11" s="159"/>
      <c r="S11" s="159" t="s">
        <v>231</v>
      </c>
      <c r="T11" s="159"/>
      <c r="U11" s="159" t="s">
        <v>146</v>
      </c>
      <c r="V11" s="159"/>
      <c r="W11" s="159" t="s">
        <v>147</v>
      </c>
      <c r="X11" s="159"/>
      <c r="Y11" s="215"/>
      <c r="Z11" s="215"/>
      <c r="AB11" s="215"/>
      <c r="AC11" s="159" t="s">
        <v>61</v>
      </c>
      <c r="AE11" s="159" t="s">
        <v>148</v>
      </c>
      <c r="AG11" s="159"/>
    </row>
    <row r="12" spans="1:33" s="158" customFormat="1" ht="19.350000000000001" customHeight="1" x14ac:dyDescent="0.45">
      <c r="C12" s="159"/>
      <c r="E12" s="159" t="s">
        <v>149</v>
      </c>
      <c r="F12" s="159"/>
      <c r="G12" s="159" t="s">
        <v>150</v>
      </c>
      <c r="H12" s="159"/>
      <c r="I12" s="159" t="s">
        <v>151</v>
      </c>
      <c r="J12" s="159"/>
      <c r="K12" s="215" t="s">
        <v>152</v>
      </c>
      <c r="L12" s="215"/>
      <c r="M12" s="215" t="s">
        <v>152</v>
      </c>
      <c r="O12" s="215" t="s">
        <v>152</v>
      </c>
      <c r="Q12" s="215" t="s">
        <v>152</v>
      </c>
      <c r="R12" s="159"/>
      <c r="S12" s="215" t="s">
        <v>152</v>
      </c>
      <c r="T12" s="159"/>
      <c r="U12" s="163" t="s">
        <v>153</v>
      </c>
      <c r="V12" s="159"/>
      <c r="W12" s="163" t="s">
        <v>154</v>
      </c>
      <c r="X12" s="163"/>
      <c r="Y12" s="215" t="s">
        <v>155</v>
      </c>
      <c r="Z12" s="215"/>
      <c r="AA12" s="215" t="s">
        <v>76</v>
      </c>
      <c r="AB12" s="215"/>
      <c r="AC12" s="159" t="s">
        <v>156</v>
      </c>
      <c r="AD12" s="215"/>
      <c r="AE12" s="159" t="s">
        <v>157</v>
      </c>
      <c r="AF12" s="215"/>
      <c r="AG12" s="159" t="s">
        <v>133</v>
      </c>
    </row>
    <row r="13" spans="1:33" s="158" customFormat="1" ht="19.350000000000001" customHeight="1" x14ac:dyDescent="0.45">
      <c r="A13" s="164"/>
      <c r="B13" s="164"/>
      <c r="C13" s="166" t="s">
        <v>13</v>
      </c>
      <c r="E13" s="166" t="s">
        <v>14</v>
      </c>
      <c r="F13" s="159"/>
      <c r="G13" s="166" t="s">
        <v>14</v>
      </c>
      <c r="H13" s="159"/>
      <c r="I13" s="166" t="s">
        <v>14</v>
      </c>
      <c r="J13" s="159"/>
      <c r="K13" s="217" t="s">
        <v>14</v>
      </c>
      <c r="L13" s="215"/>
      <c r="M13" s="217" t="s">
        <v>14</v>
      </c>
      <c r="N13" s="159"/>
      <c r="O13" s="166" t="s">
        <v>14</v>
      </c>
      <c r="P13" s="159"/>
      <c r="Q13" s="166" t="s">
        <v>14</v>
      </c>
      <c r="R13" s="159"/>
      <c r="S13" s="166" t="s">
        <v>14</v>
      </c>
      <c r="T13" s="159"/>
      <c r="U13" s="166" t="s">
        <v>14</v>
      </c>
      <c r="V13" s="159"/>
      <c r="W13" s="166" t="s">
        <v>14</v>
      </c>
      <c r="X13" s="159"/>
      <c r="Y13" s="166" t="s">
        <v>14</v>
      </c>
      <c r="Z13" s="159"/>
      <c r="AA13" s="166" t="s">
        <v>14</v>
      </c>
      <c r="AB13" s="159"/>
      <c r="AC13" s="166" t="s">
        <v>14</v>
      </c>
      <c r="AD13" s="159"/>
      <c r="AE13" s="166" t="s">
        <v>14</v>
      </c>
      <c r="AF13" s="159"/>
      <c r="AG13" s="166" t="s">
        <v>14</v>
      </c>
    </row>
    <row r="14" spans="1:33" s="158" customFormat="1" ht="19.350000000000001" customHeight="1" x14ac:dyDescent="0.45">
      <c r="B14" s="172"/>
      <c r="C14" s="173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3"/>
      <c r="X14" s="33"/>
      <c r="Y14" s="33"/>
      <c r="Z14" s="32"/>
      <c r="AA14" s="32"/>
      <c r="AB14" s="32"/>
      <c r="AC14" s="31"/>
      <c r="AD14" s="32"/>
      <c r="AE14" s="31"/>
      <c r="AF14" s="32"/>
      <c r="AG14" s="31"/>
    </row>
    <row r="15" spans="1:33" s="158" customFormat="1" ht="19.350000000000001" customHeight="1" x14ac:dyDescent="0.45">
      <c r="A15" s="172" t="s">
        <v>167</v>
      </c>
      <c r="B15" s="212"/>
      <c r="C15" s="173"/>
      <c r="E15" s="30">
        <v>594292336</v>
      </c>
      <c r="F15" s="30"/>
      <c r="G15" s="30">
        <v>895385444</v>
      </c>
      <c r="H15" s="30"/>
      <c r="I15" s="30">
        <v>1354834</v>
      </c>
      <c r="J15" s="30"/>
      <c r="K15" s="30">
        <v>-2159118</v>
      </c>
      <c r="L15" s="30"/>
      <c r="M15" s="30">
        <v>-3576361814</v>
      </c>
      <c r="N15" s="30"/>
      <c r="O15" s="30">
        <v>0</v>
      </c>
      <c r="P15" s="30"/>
      <c r="Q15" s="30">
        <v>67989354</v>
      </c>
      <c r="R15" s="168"/>
      <c r="S15" s="168">
        <v>0</v>
      </c>
      <c r="T15" s="168"/>
      <c r="U15" s="30">
        <v>-3510531578</v>
      </c>
      <c r="V15" s="168"/>
      <c r="W15" s="30">
        <v>121473834</v>
      </c>
      <c r="X15" s="30"/>
      <c r="Y15" s="30">
        <v>1289473447</v>
      </c>
      <c r="Z15" s="30"/>
      <c r="AA15" s="30">
        <v>9778547056</v>
      </c>
      <c r="AB15" s="30"/>
      <c r="AC15" s="30">
        <v>9169995373</v>
      </c>
      <c r="AD15" s="30"/>
      <c r="AE15" s="30">
        <v>188744666</v>
      </c>
      <c r="AF15" s="30"/>
      <c r="AG15" s="30">
        <v>9358740039</v>
      </c>
    </row>
    <row r="16" spans="1:33" s="158" customFormat="1" ht="19.350000000000001" customHeight="1" x14ac:dyDescent="0.45">
      <c r="A16" s="169" t="s">
        <v>159</v>
      </c>
      <c r="B16" s="212"/>
      <c r="C16" s="170">
        <v>5</v>
      </c>
      <c r="E16" s="175">
        <v>0</v>
      </c>
      <c r="F16" s="167"/>
      <c r="G16" s="175">
        <v>0</v>
      </c>
      <c r="H16" s="167"/>
      <c r="I16" s="175">
        <v>0</v>
      </c>
      <c r="J16" s="167"/>
      <c r="K16" s="175">
        <v>1270085</v>
      </c>
      <c r="L16" s="167"/>
      <c r="M16" s="175">
        <v>0</v>
      </c>
      <c r="N16" s="167"/>
      <c r="O16" s="175">
        <v>15853159</v>
      </c>
      <c r="P16" s="167"/>
      <c r="Q16" s="175">
        <v>0</v>
      </c>
      <c r="R16" s="167"/>
      <c r="S16" s="175">
        <v>0</v>
      </c>
      <c r="T16" s="167"/>
      <c r="U16" s="218">
        <v>17123244</v>
      </c>
      <c r="V16" s="167"/>
      <c r="W16" s="175">
        <v>0</v>
      </c>
      <c r="X16" s="167"/>
      <c r="Y16" s="175">
        <v>0</v>
      </c>
      <c r="Z16" s="167"/>
      <c r="AA16" s="175">
        <v>-1144141371</v>
      </c>
      <c r="AB16" s="167"/>
      <c r="AC16" s="218">
        <v>-1127018127</v>
      </c>
      <c r="AD16" s="167"/>
      <c r="AE16" s="175">
        <v>-6157706</v>
      </c>
      <c r="AF16" s="167"/>
      <c r="AG16" s="171">
        <v>-1133175833</v>
      </c>
    </row>
    <row r="17" spans="1:33" s="158" customFormat="1" ht="8.1" customHeight="1" x14ac:dyDescent="0.45">
      <c r="A17" s="212"/>
      <c r="B17" s="212"/>
      <c r="C17" s="173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8"/>
      <c r="V17" s="167"/>
      <c r="W17" s="167"/>
      <c r="X17" s="167"/>
      <c r="Y17" s="167"/>
      <c r="Z17" s="167"/>
      <c r="AA17" s="167"/>
      <c r="AB17" s="167"/>
      <c r="AC17" s="168"/>
      <c r="AD17" s="167"/>
      <c r="AE17" s="167"/>
      <c r="AF17" s="167"/>
      <c r="AG17" s="168"/>
    </row>
    <row r="18" spans="1:33" s="158" customFormat="1" ht="19.350000000000001" customHeight="1" x14ac:dyDescent="0.45">
      <c r="A18" s="162" t="s">
        <v>168</v>
      </c>
      <c r="B18" s="172"/>
      <c r="C18" s="173"/>
      <c r="E18" s="30">
        <f>E15+E16</f>
        <v>594292336</v>
      </c>
      <c r="F18" s="31"/>
      <c r="G18" s="30">
        <f>G15+G16</f>
        <v>895385444</v>
      </c>
      <c r="H18" s="31"/>
      <c r="I18" s="30">
        <f>I15+I16</f>
        <v>1354834</v>
      </c>
      <c r="J18" s="31"/>
      <c r="K18" s="30">
        <f>K15+K16</f>
        <v>-889033</v>
      </c>
      <c r="L18" s="30"/>
      <c r="M18" s="30">
        <f>M15+M16</f>
        <v>-3576361814</v>
      </c>
      <c r="N18" s="31"/>
      <c r="O18" s="30">
        <f>O15+O16</f>
        <v>15853159</v>
      </c>
      <c r="P18" s="31"/>
      <c r="Q18" s="30">
        <f>Q15+Q16</f>
        <v>67989354</v>
      </c>
      <c r="R18" s="31"/>
      <c r="S18" s="30">
        <f>S15+S16</f>
        <v>0</v>
      </c>
      <c r="T18" s="31"/>
      <c r="U18" s="30">
        <f>U15+U16</f>
        <v>-3493408334</v>
      </c>
      <c r="V18" s="31"/>
      <c r="W18" s="30">
        <f>W15+W16</f>
        <v>121473834</v>
      </c>
      <c r="X18" s="31"/>
      <c r="Y18" s="30">
        <f>Y15+Y16</f>
        <v>1289473447</v>
      </c>
      <c r="Z18" s="31"/>
      <c r="AA18" s="30">
        <f>AA15+AA16</f>
        <v>8634405685</v>
      </c>
      <c r="AB18" s="31"/>
      <c r="AC18" s="30">
        <f>AC15+AC16</f>
        <v>8042977246</v>
      </c>
      <c r="AD18" s="31"/>
      <c r="AE18" s="30">
        <f>AE15+AE16</f>
        <v>182586960</v>
      </c>
      <c r="AF18" s="31"/>
      <c r="AG18" s="30">
        <f>AG15+AG16</f>
        <v>8225564206</v>
      </c>
    </row>
    <row r="19" spans="1:33" s="158" customFormat="1" ht="8.1" customHeight="1" x14ac:dyDescent="0.45">
      <c r="A19" s="162"/>
      <c r="B19" s="172"/>
      <c r="C19" s="173"/>
      <c r="E19" s="30"/>
      <c r="F19" s="31"/>
      <c r="G19" s="30"/>
      <c r="H19" s="31"/>
      <c r="I19" s="30"/>
      <c r="J19" s="31"/>
      <c r="K19" s="30"/>
      <c r="L19" s="30"/>
      <c r="M19" s="30"/>
      <c r="N19" s="31"/>
      <c r="O19" s="30"/>
      <c r="P19" s="31"/>
      <c r="Q19" s="30"/>
      <c r="R19" s="31"/>
      <c r="S19" s="31"/>
      <c r="T19" s="31"/>
      <c r="U19" s="30"/>
      <c r="V19" s="31"/>
      <c r="W19" s="30"/>
      <c r="X19" s="31"/>
      <c r="Y19" s="30"/>
      <c r="Z19" s="31"/>
      <c r="AA19" s="30"/>
      <c r="AB19" s="31"/>
      <c r="AC19" s="30"/>
      <c r="AD19" s="31"/>
      <c r="AE19" s="30"/>
      <c r="AF19" s="31"/>
      <c r="AG19" s="30"/>
    </row>
    <row r="20" spans="1:33" s="158" customFormat="1" ht="19.350000000000001" customHeight="1" x14ac:dyDescent="0.45">
      <c r="A20" s="162" t="s">
        <v>161</v>
      </c>
      <c r="B20" s="172"/>
      <c r="C20" s="173"/>
      <c r="E20" s="30"/>
      <c r="F20" s="31"/>
      <c r="G20" s="30"/>
      <c r="H20" s="31"/>
      <c r="I20" s="30"/>
      <c r="J20" s="31"/>
      <c r="K20" s="30"/>
      <c r="L20" s="30"/>
      <c r="M20" s="30"/>
      <c r="N20" s="31"/>
      <c r="O20" s="30"/>
      <c r="P20" s="31"/>
      <c r="Q20" s="30"/>
      <c r="R20" s="31"/>
      <c r="S20" s="31"/>
      <c r="T20" s="31"/>
      <c r="U20" s="30"/>
      <c r="V20" s="31"/>
      <c r="W20" s="30"/>
      <c r="X20" s="31"/>
      <c r="Y20" s="30"/>
      <c r="Z20" s="31"/>
      <c r="AA20" s="30"/>
      <c r="AB20" s="31"/>
      <c r="AC20" s="30"/>
      <c r="AD20" s="31"/>
      <c r="AE20" s="30"/>
      <c r="AF20" s="31"/>
      <c r="AG20" s="30"/>
    </row>
    <row r="21" spans="1:33" s="158" customFormat="1" ht="19.350000000000001" customHeight="1" x14ac:dyDescent="0.45">
      <c r="A21" s="212" t="s">
        <v>105</v>
      </c>
      <c r="B21" s="212"/>
      <c r="C21" s="173"/>
      <c r="E21" s="30">
        <v>0</v>
      </c>
      <c r="F21" s="31"/>
      <c r="G21" s="30">
        <v>0</v>
      </c>
      <c r="H21" s="31"/>
      <c r="I21" s="30">
        <v>0</v>
      </c>
      <c r="J21" s="31"/>
      <c r="K21" s="30">
        <v>0</v>
      </c>
      <c r="L21" s="30"/>
      <c r="M21" s="30">
        <v>0</v>
      </c>
      <c r="N21" s="31"/>
      <c r="O21" s="30">
        <v>0</v>
      </c>
      <c r="P21" s="31"/>
      <c r="Q21" s="30">
        <v>0</v>
      </c>
      <c r="R21" s="31"/>
      <c r="S21" s="30">
        <v>0</v>
      </c>
      <c r="T21" s="31"/>
      <c r="U21" s="30">
        <v>0</v>
      </c>
      <c r="V21" s="31"/>
      <c r="W21" s="30">
        <v>0</v>
      </c>
      <c r="X21" s="30"/>
      <c r="Y21" s="30">
        <v>0</v>
      </c>
      <c r="Z21" s="30"/>
      <c r="AA21" s="30">
        <v>694336735</v>
      </c>
      <c r="AB21" s="30"/>
      <c r="AC21" s="30">
        <f>SUM(AA21,Y21,W21,U21,I21,G21,E21)</f>
        <v>694336735</v>
      </c>
      <c r="AD21" s="30"/>
      <c r="AE21" s="30">
        <f>'Revenue 7-8 (9ด)'!F93</f>
        <v>15371339</v>
      </c>
      <c r="AF21" s="30"/>
      <c r="AG21" s="30">
        <f t="shared" ref="AG21" si="0">SUM(AC21,AE21)</f>
        <v>709708074</v>
      </c>
    </row>
    <row r="22" spans="1:33" s="158" customFormat="1" ht="19.350000000000001" customHeight="1" x14ac:dyDescent="0.45">
      <c r="A22" s="212" t="s">
        <v>162</v>
      </c>
      <c r="B22" s="212"/>
      <c r="C22" s="170">
        <v>21</v>
      </c>
      <c r="E22" s="30">
        <v>0</v>
      </c>
      <c r="F22" s="31"/>
      <c r="G22" s="30">
        <v>0</v>
      </c>
      <c r="H22" s="31"/>
      <c r="I22" s="30">
        <v>0</v>
      </c>
      <c r="J22" s="31"/>
      <c r="K22" s="30">
        <v>0</v>
      </c>
      <c r="L22" s="30"/>
      <c r="M22" s="30">
        <v>0</v>
      </c>
      <c r="N22" s="31"/>
      <c r="O22" s="30">
        <v>0</v>
      </c>
      <c r="P22" s="31"/>
      <c r="Q22" s="30">
        <v>0</v>
      </c>
      <c r="R22" s="31"/>
      <c r="S22" s="30">
        <v>0</v>
      </c>
      <c r="T22" s="31"/>
      <c r="U22" s="30">
        <v>0</v>
      </c>
      <c r="V22" s="31"/>
      <c r="W22" s="30">
        <v>0</v>
      </c>
      <c r="X22" s="31"/>
      <c r="Y22" s="30">
        <v>0</v>
      </c>
      <c r="Z22" s="31"/>
      <c r="AA22" s="30">
        <v>-891438055</v>
      </c>
      <c r="AB22" s="31"/>
      <c r="AC22" s="30">
        <v>-891438055</v>
      </c>
      <c r="AD22" s="31"/>
      <c r="AE22" s="30">
        <v>-21652016</v>
      </c>
      <c r="AF22" s="31"/>
      <c r="AG22" s="30">
        <v>-913090071</v>
      </c>
    </row>
    <row r="23" spans="1:33" s="158" customFormat="1" ht="19.350000000000001" customHeight="1" x14ac:dyDescent="0.45">
      <c r="A23" s="212" t="s">
        <v>140</v>
      </c>
      <c r="B23" s="212"/>
      <c r="C23" s="173"/>
      <c r="E23" s="30">
        <v>0</v>
      </c>
      <c r="F23" s="31"/>
      <c r="G23" s="30">
        <v>0</v>
      </c>
      <c r="H23" s="31"/>
      <c r="I23" s="30">
        <v>0</v>
      </c>
      <c r="J23" s="31"/>
      <c r="K23" s="30">
        <v>0</v>
      </c>
      <c r="L23" s="30"/>
      <c r="M23" s="30">
        <v>0</v>
      </c>
      <c r="N23" s="31"/>
      <c r="O23" s="30">
        <v>0</v>
      </c>
      <c r="P23" s="31"/>
      <c r="Q23" s="30">
        <v>0</v>
      </c>
      <c r="R23" s="31"/>
      <c r="S23" s="30">
        <v>0</v>
      </c>
      <c r="T23" s="31"/>
      <c r="U23" s="30">
        <v>0</v>
      </c>
      <c r="V23" s="31"/>
      <c r="W23" s="30">
        <v>0</v>
      </c>
      <c r="X23" s="31"/>
      <c r="Y23" s="30">
        <v>0</v>
      </c>
      <c r="Z23" s="31"/>
      <c r="AA23" s="30" t="s">
        <v>53</v>
      </c>
      <c r="AB23" s="31"/>
      <c r="AC23" s="30">
        <v>0</v>
      </c>
      <c r="AD23" s="31"/>
      <c r="AE23" s="30">
        <v>0</v>
      </c>
      <c r="AF23" s="31"/>
      <c r="AG23" s="30">
        <v>0</v>
      </c>
    </row>
    <row r="24" spans="1:33" s="158" customFormat="1" ht="19.350000000000001" customHeight="1" x14ac:dyDescent="0.45">
      <c r="A24" s="212" t="s">
        <v>222</v>
      </c>
      <c r="B24" s="212"/>
      <c r="C24" s="141">
        <v>13.1</v>
      </c>
      <c r="E24" s="30">
        <v>0</v>
      </c>
      <c r="F24" s="31"/>
      <c r="G24" s="30">
        <v>0</v>
      </c>
      <c r="H24" s="31"/>
      <c r="I24" s="30">
        <v>0</v>
      </c>
      <c r="J24" s="31"/>
      <c r="K24" s="30">
        <v>0</v>
      </c>
      <c r="L24" s="30"/>
      <c r="M24" s="30">
        <v>-607472119</v>
      </c>
      <c r="N24" s="31"/>
      <c r="O24" s="30">
        <v>0</v>
      </c>
      <c r="P24" s="31"/>
      <c r="Q24" s="30">
        <v>0</v>
      </c>
      <c r="R24" s="31"/>
      <c r="S24" s="30">
        <v>0</v>
      </c>
      <c r="T24" s="31"/>
      <c r="U24" s="220">
        <f>SUM(K24:S24)</f>
        <v>-607472119</v>
      </c>
      <c r="V24" s="31"/>
      <c r="W24" s="30">
        <v>0</v>
      </c>
      <c r="X24" s="31"/>
      <c r="Y24" s="30">
        <v>0</v>
      </c>
      <c r="Z24" s="31"/>
      <c r="AA24" s="30">
        <v>607472119</v>
      </c>
      <c r="AB24" s="31"/>
      <c r="AC24" s="30">
        <v>0</v>
      </c>
      <c r="AD24" s="31"/>
      <c r="AE24" s="30">
        <v>0</v>
      </c>
      <c r="AF24" s="31"/>
      <c r="AG24" s="30">
        <v>0</v>
      </c>
    </row>
    <row r="25" spans="1:33" s="158" customFormat="1" ht="19.350000000000001" customHeight="1" x14ac:dyDescent="0.45">
      <c r="A25" s="212" t="s">
        <v>221</v>
      </c>
      <c r="B25" s="212"/>
      <c r="C25" s="173"/>
      <c r="E25" s="30"/>
      <c r="F25" s="31"/>
      <c r="G25" s="30"/>
      <c r="H25" s="31"/>
      <c r="I25" s="30"/>
      <c r="J25" s="31"/>
      <c r="K25" s="30"/>
      <c r="L25" s="30"/>
      <c r="M25" s="30"/>
      <c r="N25" s="31"/>
      <c r="O25" s="30"/>
      <c r="P25" s="31"/>
      <c r="Q25" s="30"/>
      <c r="R25" s="31"/>
      <c r="S25" s="31"/>
      <c r="T25" s="31"/>
      <c r="U25" s="220"/>
      <c r="V25" s="31"/>
      <c r="W25" s="30"/>
      <c r="X25" s="31"/>
      <c r="Y25" s="30"/>
      <c r="Z25" s="31"/>
      <c r="AA25" s="30"/>
      <c r="AB25" s="31"/>
      <c r="AC25" s="30"/>
      <c r="AD25" s="31"/>
      <c r="AE25" s="30"/>
      <c r="AF25" s="31"/>
      <c r="AG25" s="30"/>
    </row>
    <row r="26" spans="1:33" s="158" customFormat="1" ht="19.350000000000001" customHeight="1" x14ac:dyDescent="0.45">
      <c r="A26" s="212"/>
      <c r="B26" s="212" t="s">
        <v>228</v>
      </c>
      <c r="C26" s="173"/>
      <c r="E26" s="30"/>
      <c r="F26" s="31"/>
      <c r="G26" s="30"/>
      <c r="H26" s="31"/>
      <c r="I26" s="30"/>
      <c r="J26" s="31"/>
      <c r="K26" s="30"/>
      <c r="L26" s="30"/>
      <c r="M26" s="30"/>
      <c r="N26" s="31"/>
      <c r="O26" s="30"/>
      <c r="P26" s="31"/>
      <c r="Q26" s="30"/>
      <c r="R26" s="31"/>
      <c r="S26" s="31"/>
      <c r="T26" s="31"/>
      <c r="U26" s="220"/>
      <c r="V26" s="31"/>
      <c r="W26" s="30"/>
      <c r="X26" s="31"/>
      <c r="Y26" s="30"/>
      <c r="Z26" s="31"/>
      <c r="AA26" s="30"/>
      <c r="AB26" s="31"/>
      <c r="AC26" s="30"/>
      <c r="AD26" s="31"/>
      <c r="AE26" s="30"/>
      <c r="AF26" s="31"/>
      <c r="AG26" s="30"/>
    </row>
    <row r="27" spans="1:33" s="158" customFormat="1" ht="19.350000000000001" customHeight="1" x14ac:dyDescent="0.45">
      <c r="A27" s="212"/>
      <c r="B27" s="212" t="s">
        <v>223</v>
      </c>
      <c r="C27" s="173"/>
      <c r="E27" s="30">
        <v>0</v>
      </c>
      <c r="F27" s="31"/>
      <c r="G27" s="30">
        <v>0</v>
      </c>
      <c r="H27" s="31"/>
      <c r="I27" s="30">
        <v>0</v>
      </c>
      <c r="J27" s="31"/>
      <c r="K27" s="30">
        <v>0</v>
      </c>
      <c r="L27" s="30"/>
      <c r="M27" s="30">
        <v>406143274</v>
      </c>
      <c r="N27" s="31"/>
      <c r="O27" s="30">
        <v>0</v>
      </c>
      <c r="P27" s="31"/>
      <c r="Q27" s="30">
        <v>0</v>
      </c>
      <c r="R27" s="31"/>
      <c r="S27" s="30">
        <v>0</v>
      </c>
      <c r="T27" s="31"/>
      <c r="U27" s="220">
        <f>SUM(K27:S27)</f>
        <v>406143274</v>
      </c>
      <c r="V27" s="31"/>
      <c r="W27" s="30">
        <v>0</v>
      </c>
      <c r="X27" s="31"/>
      <c r="Y27" s="30">
        <v>0</v>
      </c>
      <c r="Z27" s="31"/>
      <c r="AA27" s="30">
        <v>-406143274</v>
      </c>
      <c r="AB27" s="31"/>
      <c r="AC27" s="30">
        <v>0</v>
      </c>
      <c r="AD27" s="31"/>
      <c r="AE27" s="30">
        <v>0</v>
      </c>
      <c r="AF27" s="31"/>
      <c r="AG27" s="30">
        <v>0</v>
      </c>
    </row>
    <row r="28" spans="1:33" s="158" customFormat="1" ht="19.350000000000001" customHeight="1" x14ac:dyDescent="0.45">
      <c r="A28" s="212" t="s">
        <v>155</v>
      </c>
      <c r="C28" s="170">
        <v>21</v>
      </c>
      <c r="E28" s="30">
        <v>0</v>
      </c>
      <c r="F28" s="31"/>
      <c r="G28" s="30">
        <v>0</v>
      </c>
      <c r="H28" s="31"/>
      <c r="I28" s="30">
        <v>0</v>
      </c>
      <c r="J28" s="31"/>
      <c r="K28" s="30">
        <v>0</v>
      </c>
      <c r="L28" s="30"/>
      <c r="M28" s="30">
        <v>0</v>
      </c>
      <c r="N28" s="30"/>
      <c r="O28" s="30">
        <v>0</v>
      </c>
      <c r="P28" s="31"/>
      <c r="Q28" s="30">
        <v>0</v>
      </c>
      <c r="R28" s="31"/>
      <c r="S28" s="30">
        <v>0</v>
      </c>
      <c r="T28" s="31"/>
      <c r="U28" s="220">
        <f t="shared" ref="U28" si="1">SUM(K28:Q28)</f>
        <v>0</v>
      </c>
      <c r="V28" s="31"/>
      <c r="W28" s="30">
        <v>0</v>
      </c>
      <c r="X28" s="31"/>
      <c r="Y28" s="30">
        <v>79408941</v>
      </c>
      <c r="Z28" s="31"/>
      <c r="AA28" s="30">
        <v>-79408941</v>
      </c>
      <c r="AB28" s="31"/>
      <c r="AC28" s="30">
        <v>0</v>
      </c>
      <c r="AD28" s="31"/>
      <c r="AE28" s="30">
        <v>0</v>
      </c>
      <c r="AF28" s="31"/>
      <c r="AG28" s="30">
        <v>0</v>
      </c>
    </row>
    <row r="29" spans="1:33" s="158" customFormat="1" ht="19.350000000000001" customHeight="1" x14ac:dyDescent="0.45">
      <c r="A29" s="212" t="s">
        <v>164</v>
      </c>
      <c r="B29" s="212"/>
      <c r="C29" s="170">
        <v>21</v>
      </c>
      <c r="E29" s="30">
        <v>0</v>
      </c>
      <c r="F29" s="31"/>
      <c r="G29" s="30">
        <v>0</v>
      </c>
      <c r="H29" s="31"/>
      <c r="I29" s="30">
        <v>0</v>
      </c>
      <c r="J29" s="31"/>
      <c r="K29" s="30">
        <v>0</v>
      </c>
      <c r="L29" s="30"/>
      <c r="M29" s="30">
        <v>0</v>
      </c>
      <c r="N29" s="30"/>
      <c r="O29" s="30">
        <v>0</v>
      </c>
      <c r="P29" s="31"/>
      <c r="Q29" s="30">
        <v>0</v>
      </c>
      <c r="R29" s="31"/>
      <c r="S29" s="30">
        <v>0</v>
      </c>
      <c r="T29" s="31"/>
      <c r="U29" s="30">
        <v>0</v>
      </c>
      <c r="V29" s="31"/>
      <c r="W29" s="30">
        <v>1686563</v>
      </c>
      <c r="X29" s="31"/>
      <c r="Y29" s="30">
        <v>0</v>
      </c>
      <c r="Z29" s="31"/>
      <c r="AA29" s="30">
        <v>-1686563</v>
      </c>
      <c r="AB29" s="31"/>
      <c r="AC29" s="30">
        <v>0</v>
      </c>
      <c r="AD29" s="31"/>
      <c r="AE29" s="30">
        <v>0</v>
      </c>
      <c r="AF29" s="31"/>
      <c r="AG29" s="30">
        <v>0</v>
      </c>
    </row>
    <row r="30" spans="1:33" s="158" customFormat="1" ht="19.350000000000001" customHeight="1" x14ac:dyDescent="0.45">
      <c r="A30" s="219" t="s">
        <v>165</v>
      </c>
      <c r="B30" s="212"/>
      <c r="C30" s="173"/>
      <c r="E30" s="218">
        <v>0</v>
      </c>
      <c r="F30" s="31"/>
      <c r="G30" s="218">
        <v>0</v>
      </c>
      <c r="H30" s="31"/>
      <c r="I30" s="218">
        <v>0</v>
      </c>
      <c r="J30" s="31"/>
      <c r="K30" s="218">
        <v>22567099</v>
      </c>
      <c r="L30" s="220"/>
      <c r="M30" s="218">
        <v>847996852</v>
      </c>
      <c r="N30" s="30"/>
      <c r="O30" s="218">
        <v>-76977857</v>
      </c>
      <c r="P30" s="31"/>
      <c r="Q30" s="218">
        <v>0</v>
      </c>
      <c r="R30" s="31"/>
      <c r="S30" s="47">
        <v>435633010</v>
      </c>
      <c r="T30" s="31"/>
      <c r="U30" s="218">
        <f>SUM(K30:S30)</f>
        <v>1229219104</v>
      </c>
      <c r="V30" s="31"/>
      <c r="W30" s="218">
        <v>0</v>
      </c>
      <c r="X30" s="31"/>
      <c r="Y30" s="218">
        <v>0</v>
      </c>
      <c r="Z30" s="31"/>
      <c r="AA30" s="218">
        <v>0</v>
      </c>
      <c r="AB30" s="31"/>
      <c r="AC30" s="218">
        <f>SUM(AA30,Y30,W30,U30,I30,G30,E30)</f>
        <v>1229219104</v>
      </c>
      <c r="AD30" s="31"/>
      <c r="AE30" s="218">
        <v>7471682</v>
      </c>
      <c r="AF30" s="31"/>
      <c r="AG30" s="218">
        <f>AC30+AE30</f>
        <v>1236690786</v>
      </c>
    </row>
    <row r="31" spans="1:33" s="158" customFormat="1" ht="8.1" customHeight="1" x14ac:dyDescent="0.45">
      <c r="A31" s="212"/>
      <c r="B31" s="212"/>
      <c r="C31" s="173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</row>
    <row r="32" spans="1:33" s="158" customFormat="1" ht="19.350000000000001" customHeight="1" thickBot="1" x14ac:dyDescent="0.5">
      <c r="A32" s="172" t="s">
        <v>169</v>
      </c>
      <c r="B32" s="172"/>
      <c r="C32" s="173"/>
      <c r="E32" s="221">
        <f>SUM(E18:E30)</f>
        <v>594292336</v>
      </c>
      <c r="F32" s="31"/>
      <c r="G32" s="221">
        <f>SUM(G18:G30)</f>
        <v>895385444</v>
      </c>
      <c r="H32" s="31"/>
      <c r="I32" s="221">
        <f>SUM(I18:I30)</f>
        <v>1354834</v>
      </c>
      <c r="J32" s="31"/>
      <c r="K32" s="221">
        <f>SUM(K18:K30)</f>
        <v>21678066</v>
      </c>
      <c r="L32" s="173"/>
      <c r="M32" s="221">
        <f>SUM(M18:M30)</f>
        <v>-2929693807</v>
      </c>
      <c r="N32" s="31"/>
      <c r="O32" s="221">
        <f>SUM(O18:O30)</f>
        <v>-61124698</v>
      </c>
      <c r="P32" s="31"/>
      <c r="Q32" s="221">
        <f>SUM(Q18:Q30)</f>
        <v>67989354</v>
      </c>
      <c r="R32" s="31"/>
      <c r="S32" s="221">
        <f>SUM(S18:S30)</f>
        <v>435633010</v>
      </c>
      <c r="T32" s="31"/>
      <c r="U32" s="221">
        <f>SUM(U18:U30)</f>
        <v>-2465518075</v>
      </c>
      <c r="V32" s="31"/>
      <c r="W32" s="221">
        <f>SUM(W18:W30)</f>
        <v>123160397</v>
      </c>
      <c r="X32" s="31"/>
      <c r="Y32" s="221">
        <f>SUM(Y18:Y30)</f>
        <v>1368882388</v>
      </c>
      <c r="Z32" s="31"/>
      <c r="AA32" s="221">
        <f>SUM(AA18:AA30)</f>
        <v>8557537706</v>
      </c>
      <c r="AB32" s="31"/>
      <c r="AC32" s="221">
        <f>SUM(AC18:AC30)</f>
        <v>9075095030</v>
      </c>
      <c r="AD32" s="31"/>
      <c r="AE32" s="221">
        <f>SUM(AE18:AE30)</f>
        <v>183777965</v>
      </c>
      <c r="AF32" s="31"/>
      <c r="AG32" s="223">
        <f>SUM(AG18:AG30)</f>
        <v>9258872995</v>
      </c>
    </row>
    <row r="33" spans="1:33" s="158" customFormat="1" ht="19.350000000000001" customHeight="1" thickTop="1" x14ac:dyDescent="0.45">
      <c r="A33" s="172"/>
      <c r="B33" s="172"/>
      <c r="C33" s="173"/>
      <c r="E33" s="173"/>
      <c r="F33" s="31"/>
      <c r="G33" s="173"/>
      <c r="H33" s="31"/>
      <c r="I33" s="173"/>
      <c r="J33" s="31"/>
      <c r="K33" s="173"/>
      <c r="L33" s="173"/>
      <c r="M33" s="173"/>
      <c r="N33" s="31"/>
      <c r="O33" s="173"/>
      <c r="P33" s="31"/>
      <c r="Q33" s="173"/>
      <c r="R33" s="31"/>
      <c r="S33" s="31"/>
      <c r="T33" s="31"/>
      <c r="U33" s="220"/>
      <c r="V33" s="31"/>
      <c r="W33" s="220"/>
      <c r="X33" s="31"/>
      <c r="Y33" s="173"/>
      <c r="Z33" s="31"/>
      <c r="AA33" s="173"/>
      <c r="AB33" s="31"/>
      <c r="AC33" s="173"/>
      <c r="AD33" s="31"/>
      <c r="AE33" s="173"/>
      <c r="AF33" s="31"/>
      <c r="AG33" s="173"/>
    </row>
    <row r="34" spans="1:33" s="158" customFormat="1" ht="19.350000000000001" customHeight="1" x14ac:dyDescent="0.45">
      <c r="A34" s="172"/>
      <c r="B34" s="172"/>
      <c r="C34" s="173"/>
      <c r="E34" s="173"/>
      <c r="F34" s="31"/>
      <c r="G34" s="173"/>
      <c r="H34" s="31"/>
      <c r="I34" s="173"/>
      <c r="J34" s="31"/>
      <c r="K34" s="173"/>
      <c r="L34" s="173"/>
      <c r="M34" s="173"/>
      <c r="N34" s="31"/>
      <c r="O34" s="173"/>
      <c r="P34" s="31"/>
      <c r="Q34" s="173"/>
      <c r="R34" s="31"/>
      <c r="S34" s="31"/>
      <c r="T34" s="31"/>
      <c r="U34" s="220"/>
      <c r="V34" s="31"/>
      <c r="W34" s="220"/>
      <c r="X34" s="31"/>
      <c r="Y34" s="173"/>
      <c r="Z34" s="31"/>
      <c r="AA34" s="173"/>
      <c r="AB34" s="31"/>
      <c r="AC34" s="173"/>
      <c r="AD34" s="31"/>
      <c r="AE34" s="173"/>
      <c r="AF34" s="31"/>
      <c r="AG34" s="173"/>
    </row>
    <row r="35" spans="1:33" s="158" customFormat="1" ht="19.350000000000001" customHeight="1" x14ac:dyDescent="0.45">
      <c r="A35" s="172"/>
      <c r="B35" s="172"/>
      <c r="C35" s="173"/>
      <c r="E35" s="173"/>
      <c r="F35" s="31"/>
      <c r="G35" s="173"/>
      <c r="H35" s="31"/>
      <c r="I35" s="173"/>
      <c r="J35" s="31"/>
      <c r="K35" s="173"/>
      <c r="L35" s="173"/>
      <c r="M35" s="173"/>
      <c r="N35" s="31"/>
      <c r="O35" s="173"/>
      <c r="P35" s="31"/>
      <c r="Q35" s="173"/>
      <c r="R35" s="31"/>
      <c r="S35" s="31"/>
      <c r="T35" s="31"/>
      <c r="U35" s="220"/>
      <c r="V35" s="31"/>
      <c r="W35" s="220"/>
      <c r="X35" s="31"/>
      <c r="Y35" s="173"/>
      <c r="Z35" s="31"/>
      <c r="AA35" s="173"/>
      <c r="AB35" s="31"/>
      <c r="AC35" s="173"/>
      <c r="AD35" s="31"/>
      <c r="AE35" s="173"/>
      <c r="AF35" s="31"/>
      <c r="AG35" s="173"/>
    </row>
    <row r="36" spans="1:33" s="158" customFormat="1" ht="19.350000000000001" customHeight="1" x14ac:dyDescent="0.45">
      <c r="A36" s="172"/>
      <c r="B36" s="172"/>
      <c r="C36" s="173"/>
      <c r="E36" s="173"/>
      <c r="F36" s="31"/>
      <c r="G36" s="173"/>
      <c r="H36" s="31"/>
      <c r="I36" s="173"/>
      <c r="J36" s="31"/>
      <c r="K36" s="173"/>
      <c r="L36" s="173"/>
      <c r="M36" s="173"/>
      <c r="N36" s="31"/>
      <c r="O36" s="173"/>
      <c r="P36" s="31"/>
      <c r="Q36" s="173"/>
      <c r="R36" s="31"/>
      <c r="S36" s="31"/>
      <c r="T36" s="31"/>
      <c r="U36" s="220"/>
      <c r="V36" s="31"/>
      <c r="W36" s="220"/>
      <c r="X36" s="31"/>
      <c r="Y36" s="173"/>
      <c r="Z36" s="31"/>
      <c r="AA36" s="173"/>
      <c r="AB36" s="31"/>
      <c r="AC36" s="173"/>
      <c r="AD36" s="31"/>
      <c r="AE36" s="173"/>
      <c r="AF36" s="31"/>
      <c r="AG36" s="173"/>
    </row>
    <row r="37" spans="1:33" s="158" customFormat="1" ht="19.350000000000001" customHeight="1" x14ac:dyDescent="0.45">
      <c r="A37" s="172"/>
      <c r="B37" s="172"/>
      <c r="C37" s="173"/>
      <c r="E37" s="173"/>
      <c r="F37" s="31"/>
      <c r="G37" s="173"/>
      <c r="H37" s="31"/>
      <c r="I37" s="173"/>
      <c r="J37" s="31"/>
      <c r="K37" s="173"/>
      <c r="L37" s="173"/>
      <c r="M37" s="173"/>
      <c r="N37" s="31"/>
      <c r="O37" s="173"/>
      <c r="P37" s="31"/>
      <c r="Q37" s="173"/>
      <c r="R37" s="31"/>
      <c r="S37" s="31"/>
      <c r="T37" s="31"/>
      <c r="U37" s="220"/>
      <c r="V37" s="31"/>
      <c r="W37" s="220"/>
      <c r="X37" s="31"/>
      <c r="Y37" s="173"/>
      <c r="Z37" s="31"/>
      <c r="AA37" s="173"/>
      <c r="AB37" s="31"/>
      <c r="AC37" s="173"/>
      <c r="AD37" s="31"/>
      <c r="AE37" s="173"/>
      <c r="AF37" s="31"/>
      <c r="AG37" s="173"/>
    </row>
    <row r="38" spans="1:33" s="158" customFormat="1" ht="19.350000000000001" customHeight="1" x14ac:dyDescent="0.45">
      <c r="A38" s="172"/>
      <c r="B38" s="172"/>
      <c r="C38" s="173"/>
      <c r="E38" s="173"/>
      <c r="F38" s="31"/>
      <c r="G38" s="173"/>
      <c r="H38" s="31"/>
      <c r="I38" s="173"/>
      <c r="J38" s="31"/>
      <c r="K38" s="173"/>
      <c r="L38" s="173"/>
      <c r="M38" s="173"/>
      <c r="N38" s="31"/>
      <c r="O38" s="173"/>
      <c r="P38" s="31"/>
      <c r="Q38" s="173"/>
      <c r="R38" s="31"/>
      <c r="S38" s="31"/>
      <c r="T38" s="31"/>
      <c r="U38" s="220"/>
      <c r="V38" s="31"/>
      <c r="W38" s="220"/>
      <c r="X38" s="31"/>
      <c r="Y38" s="173"/>
      <c r="Z38" s="31"/>
      <c r="AA38" s="173"/>
      <c r="AB38" s="31"/>
      <c r="AC38" s="173"/>
      <c r="AD38" s="31"/>
      <c r="AE38" s="173"/>
      <c r="AF38" s="31"/>
      <c r="AG38" s="173"/>
    </row>
    <row r="39" spans="1:33" s="158" customFormat="1" ht="19.350000000000001" customHeight="1" x14ac:dyDescent="0.45">
      <c r="A39" s="172"/>
      <c r="B39" s="172"/>
      <c r="C39" s="173"/>
      <c r="E39" s="173"/>
      <c r="F39" s="31"/>
      <c r="G39" s="173"/>
      <c r="H39" s="31"/>
      <c r="I39" s="173"/>
      <c r="J39" s="31"/>
      <c r="K39" s="173"/>
      <c r="L39" s="173"/>
      <c r="M39" s="173"/>
      <c r="N39" s="31"/>
      <c r="O39" s="173"/>
      <c r="P39" s="31"/>
      <c r="Q39" s="173"/>
      <c r="R39" s="31"/>
      <c r="S39" s="31"/>
      <c r="T39" s="31"/>
      <c r="U39" s="220"/>
      <c r="V39" s="31"/>
      <c r="W39" s="220"/>
      <c r="X39" s="31"/>
      <c r="Y39" s="173"/>
      <c r="Z39" s="31"/>
      <c r="AA39" s="173"/>
      <c r="AB39" s="31"/>
      <c r="AC39" s="173"/>
      <c r="AD39" s="31"/>
      <c r="AE39" s="173"/>
      <c r="AF39" s="31"/>
      <c r="AG39" s="173"/>
    </row>
    <row r="40" spans="1:33" s="158" customFormat="1" ht="19.350000000000001" customHeight="1" x14ac:dyDescent="0.45">
      <c r="A40" s="172"/>
      <c r="B40" s="172"/>
      <c r="C40" s="173"/>
      <c r="E40" s="173"/>
      <c r="F40" s="31"/>
      <c r="G40" s="173"/>
      <c r="H40" s="31"/>
      <c r="I40" s="173"/>
      <c r="J40" s="31"/>
      <c r="K40" s="173"/>
      <c r="L40" s="173"/>
      <c r="M40" s="173"/>
      <c r="N40" s="31"/>
      <c r="O40" s="173"/>
      <c r="P40" s="31"/>
      <c r="Q40" s="173"/>
      <c r="R40" s="31"/>
      <c r="S40" s="31"/>
      <c r="T40" s="31"/>
      <c r="U40" s="220"/>
      <c r="V40" s="31"/>
      <c r="W40" s="220"/>
      <c r="X40" s="31"/>
      <c r="Y40" s="173"/>
      <c r="Z40" s="31"/>
      <c r="AA40" s="173"/>
      <c r="AB40" s="31"/>
      <c r="AC40" s="173"/>
      <c r="AD40" s="31"/>
      <c r="AE40" s="173"/>
      <c r="AF40" s="31"/>
      <c r="AG40" s="173"/>
    </row>
    <row r="41" spans="1:33" s="158" customFormat="1" ht="19.350000000000001" customHeight="1" x14ac:dyDescent="0.45">
      <c r="A41" s="172"/>
      <c r="B41" s="172"/>
      <c r="C41" s="173"/>
      <c r="E41" s="173"/>
      <c r="F41" s="31"/>
      <c r="G41" s="173"/>
      <c r="H41" s="31"/>
      <c r="I41" s="173"/>
      <c r="J41" s="31"/>
      <c r="K41" s="173"/>
      <c r="L41" s="173"/>
      <c r="M41" s="173"/>
      <c r="N41" s="31"/>
      <c r="O41" s="173"/>
      <c r="P41" s="31"/>
      <c r="Q41" s="173"/>
      <c r="R41" s="31"/>
      <c r="S41" s="31"/>
      <c r="T41" s="31"/>
      <c r="U41" s="220"/>
      <c r="V41" s="31"/>
      <c r="W41" s="220"/>
      <c r="X41" s="31"/>
      <c r="Y41" s="173"/>
      <c r="Z41" s="31"/>
      <c r="AA41" s="173"/>
      <c r="AB41" s="31"/>
      <c r="AC41" s="173"/>
      <c r="AD41" s="31"/>
      <c r="AE41" s="173"/>
      <c r="AF41" s="31"/>
      <c r="AG41" s="173"/>
    </row>
    <row r="42" spans="1:33" s="158" customFormat="1" ht="19.350000000000001" customHeight="1" x14ac:dyDescent="0.45">
      <c r="A42" s="172"/>
      <c r="B42" s="172"/>
      <c r="C42" s="173"/>
      <c r="E42" s="173"/>
      <c r="F42" s="31"/>
      <c r="G42" s="173"/>
      <c r="H42" s="31"/>
      <c r="I42" s="173"/>
      <c r="J42" s="31"/>
      <c r="K42" s="173"/>
      <c r="L42" s="173"/>
      <c r="M42" s="173"/>
      <c r="N42" s="31"/>
      <c r="O42" s="173"/>
      <c r="P42" s="31"/>
      <c r="Q42" s="173"/>
      <c r="R42" s="31"/>
      <c r="S42" s="31"/>
      <c r="T42" s="31"/>
      <c r="U42" s="220"/>
      <c r="V42" s="31"/>
      <c r="W42" s="220"/>
      <c r="X42" s="31"/>
      <c r="Y42" s="173"/>
      <c r="Z42" s="31"/>
      <c r="AA42" s="173"/>
      <c r="AB42" s="31"/>
      <c r="AC42" s="173"/>
      <c r="AD42" s="31"/>
      <c r="AE42" s="173"/>
      <c r="AF42" s="31"/>
      <c r="AG42" s="173"/>
    </row>
    <row r="43" spans="1:33" s="158" customFormat="1" ht="19.350000000000001" customHeight="1" x14ac:dyDescent="0.45">
      <c r="A43" s="172"/>
      <c r="B43" s="172"/>
      <c r="C43" s="173"/>
      <c r="E43" s="173"/>
      <c r="F43" s="31"/>
      <c r="G43" s="173"/>
      <c r="H43" s="31"/>
      <c r="I43" s="173"/>
      <c r="J43" s="31"/>
      <c r="K43" s="173"/>
      <c r="L43" s="173"/>
      <c r="M43" s="173"/>
      <c r="N43" s="31"/>
      <c r="O43" s="173"/>
      <c r="P43" s="31"/>
      <c r="Q43" s="173"/>
      <c r="R43" s="31"/>
      <c r="S43" s="31"/>
      <c r="T43" s="31"/>
      <c r="U43" s="220"/>
      <c r="V43" s="31"/>
      <c r="W43" s="220"/>
      <c r="X43" s="31"/>
      <c r="Y43" s="173"/>
      <c r="Z43" s="31"/>
      <c r="AA43" s="173"/>
      <c r="AB43" s="31"/>
      <c r="AC43" s="173"/>
      <c r="AD43" s="31"/>
      <c r="AE43" s="173"/>
      <c r="AF43" s="31"/>
      <c r="AG43" s="173"/>
    </row>
    <row r="44" spans="1:33" s="158" customFormat="1" ht="19.350000000000001" customHeight="1" x14ac:dyDescent="0.45">
      <c r="A44" s="172"/>
      <c r="B44" s="172"/>
      <c r="C44" s="173"/>
      <c r="E44" s="173"/>
      <c r="F44" s="31"/>
      <c r="G44" s="173"/>
      <c r="H44" s="31"/>
      <c r="I44" s="173"/>
      <c r="J44" s="31"/>
      <c r="K44" s="173"/>
      <c r="L44" s="173"/>
      <c r="M44" s="173"/>
      <c r="N44" s="31"/>
      <c r="O44" s="173"/>
      <c r="P44" s="31"/>
      <c r="Q44" s="173"/>
      <c r="R44" s="31"/>
      <c r="S44" s="31"/>
      <c r="T44" s="31"/>
      <c r="U44" s="220"/>
      <c r="V44" s="31"/>
      <c r="W44" s="220"/>
      <c r="X44" s="31"/>
      <c r="Y44" s="173"/>
      <c r="Z44" s="31"/>
      <c r="AA44" s="173"/>
      <c r="AB44" s="31"/>
      <c r="AC44" s="173"/>
      <c r="AD44" s="31"/>
      <c r="AE44" s="173"/>
      <c r="AF44" s="31"/>
      <c r="AG44" s="173"/>
    </row>
    <row r="45" spans="1:33" s="158" customFormat="1" ht="19.350000000000001" customHeight="1" x14ac:dyDescent="0.45">
      <c r="A45" s="172"/>
      <c r="B45" s="172"/>
      <c r="C45" s="173"/>
      <c r="E45" s="173"/>
      <c r="F45" s="31"/>
      <c r="G45" s="173"/>
      <c r="H45" s="31"/>
      <c r="I45" s="173"/>
      <c r="J45" s="31"/>
      <c r="K45" s="173"/>
      <c r="L45" s="173"/>
      <c r="M45" s="173"/>
      <c r="N45" s="31"/>
      <c r="O45" s="173"/>
      <c r="P45" s="31"/>
      <c r="Q45" s="173"/>
      <c r="R45" s="31"/>
      <c r="S45" s="31"/>
      <c r="T45" s="31"/>
      <c r="U45" s="220"/>
      <c r="V45" s="31"/>
      <c r="W45" s="220"/>
      <c r="X45" s="31"/>
      <c r="Y45" s="173"/>
      <c r="Z45" s="31"/>
      <c r="AA45" s="173"/>
      <c r="AB45" s="31"/>
      <c r="AC45" s="173"/>
      <c r="AD45" s="31"/>
      <c r="AE45" s="173"/>
      <c r="AF45" s="31"/>
      <c r="AG45" s="173"/>
    </row>
    <row r="46" spans="1:33" s="158" customFormat="1" ht="19.350000000000001" customHeight="1" x14ac:dyDescent="0.45">
      <c r="A46" s="172"/>
      <c r="B46" s="172"/>
      <c r="C46" s="173"/>
      <c r="E46" s="173"/>
      <c r="F46" s="31"/>
      <c r="G46" s="173"/>
      <c r="H46" s="31"/>
      <c r="I46" s="173"/>
      <c r="J46" s="31"/>
      <c r="K46" s="173"/>
      <c r="L46" s="173"/>
      <c r="M46" s="173"/>
      <c r="N46" s="31"/>
      <c r="O46" s="173"/>
      <c r="P46" s="31"/>
      <c r="Q46" s="173"/>
      <c r="R46" s="31"/>
      <c r="S46" s="31"/>
      <c r="T46" s="31"/>
      <c r="U46" s="220"/>
      <c r="V46" s="31"/>
      <c r="W46" s="220"/>
      <c r="X46" s="31"/>
      <c r="Y46" s="173"/>
      <c r="Z46" s="31"/>
      <c r="AA46" s="173"/>
      <c r="AB46" s="31"/>
      <c r="AC46" s="173"/>
      <c r="AD46" s="31"/>
      <c r="AE46" s="173"/>
      <c r="AF46" s="31"/>
      <c r="AG46" s="173"/>
    </row>
    <row r="47" spans="1:33" s="158" customFormat="1" ht="19.350000000000001" customHeight="1" x14ac:dyDescent="0.45">
      <c r="A47" s="172"/>
      <c r="B47" s="172"/>
      <c r="C47" s="173"/>
      <c r="E47" s="173"/>
      <c r="F47" s="31"/>
      <c r="G47" s="173"/>
      <c r="H47" s="31"/>
      <c r="I47" s="173"/>
      <c r="J47" s="31"/>
      <c r="K47" s="173"/>
      <c r="L47" s="173"/>
      <c r="M47" s="173"/>
      <c r="N47" s="31"/>
      <c r="O47" s="173"/>
      <c r="P47" s="31"/>
      <c r="Q47" s="173"/>
      <c r="R47" s="31"/>
      <c r="S47" s="31"/>
      <c r="T47" s="31"/>
      <c r="U47" s="220"/>
      <c r="V47" s="31"/>
      <c r="W47" s="220"/>
      <c r="X47" s="31"/>
      <c r="Y47" s="173"/>
      <c r="Z47" s="31"/>
      <c r="AA47" s="173"/>
      <c r="AB47" s="31"/>
      <c r="AC47" s="173"/>
      <c r="AD47" s="31"/>
      <c r="AE47" s="173"/>
      <c r="AF47" s="31"/>
      <c r="AG47" s="173"/>
    </row>
    <row r="48" spans="1:33" s="158" customFormat="1" ht="19.350000000000001" customHeight="1" x14ac:dyDescent="0.45">
      <c r="A48" s="172"/>
      <c r="B48" s="172"/>
      <c r="C48" s="173"/>
      <c r="E48" s="173"/>
      <c r="F48" s="31"/>
      <c r="G48" s="173"/>
      <c r="H48" s="31"/>
      <c r="I48" s="173"/>
      <c r="J48" s="31"/>
      <c r="K48" s="173"/>
      <c r="L48" s="173"/>
      <c r="M48" s="173"/>
      <c r="N48" s="31"/>
      <c r="O48" s="173"/>
      <c r="P48" s="31"/>
      <c r="Q48" s="173"/>
      <c r="R48" s="31"/>
      <c r="S48" s="31"/>
      <c r="T48" s="31"/>
      <c r="U48" s="220"/>
      <c r="V48" s="31"/>
      <c r="W48" s="220"/>
      <c r="X48" s="31"/>
      <c r="Y48" s="173"/>
      <c r="Z48" s="31"/>
      <c r="AA48" s="173"/>
      <c r="AB48" s="31"/>
      <c r="AC48" s="173"/>
      <c r="AD48" s="31"/>
      <c r="AE48" s="173"/>
      <c r="AF48" s="31"/>
      <c r="AG48" s="173"/>
    </row>
    <row r="49" spans="1:33" s="158" customFormat="1" ht="19.350000000000001" customHeight="1" x14ac:dyDescent="0.45">
      <c r="A49" s="172"/>
      <c r="B49" s="172"/>
      <c r="C49" s="173"/>
      <c r="E49" s="173"/>
      <c r="F49" s="31"/>
      <c r="G49" s="173"/>
      <c r="H49" s="31"/>
      <c r="I49" s="173"/>
      <c r="J49" s="31"/>
      <c r="K49" s="173"/>
      <c r="L49" s="173"/>
      <c r="M49" s="173"/>
      <c r="N49" s="31"/>
      <c r="O49" s="173"/>
      <c r="P49" s="31"/>
      <c r="Q49" s="173"/>
      <c r="R49" s="31"/>
      <c r="S49" s="31"/>
      <c r="T49" s="31"/>
      <c r="U49" s="220"/>
      <c r="V49" s="31"/>
      <c r="W49" s="220"/>
      <c r="X49" s="31"/>
      <c r="Y49" s="173"/>
      <c r="Z49" s="31"/>
      <c r="AA49" s="173"/>
      <c r="AB49" s="31"/>
      <c r="AC49" s="173"/>
      <c r="AD49" s="31"/>
      <c r="AE49" s="173"/>
      <c r="AF49" s="31"/>
      <c r="AG49" s="173"/>
    </row>
    <row r="50" spans="1:33" ht="21.95" customHeight="1" x14ac:dyDescent="0.45">
      <c r="A50" s="176" t="s">
        <v>47</v>
      </c>
      <c r="B50" s="176"/>
      <c r="C50" s="176"/>
      <c r="D50" s="176"/>
      <c r="E50" s="176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7"/>
    </row>
  </sheetData>
  <mergeCells count="6">
    <mergeCell ref="K6:AC6"/>
    <mergeCell ref="K7:U7"/>
    <mergeCell ref="W9:AA9"/>
    <mergeCell ref="W10:Y10"/>
    <mergeCell ref="A50:E50"/>
    <mergeCell ref="E5:AG5"/>
  </mergeCells>
  <pageMargins left="0.4" right="0.4" top="0.5" bottom="0.6" header="0.49" footer="0.4"/>
  <pageSetup paperSize="9" scale="56" firstPageNumber="1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670F7-FD03-4C36-9DCD-6E8DFA8651B3}">
  <dimension ref="A1:O28"/>
  <sheetViews>
    <sheetView zoomScale="90" zoomScaleNormal="90" zoomScaleSheetLayoutView="70" workbookViewId="0">
      <selection activeCell="S20" sqref="S20"/>
    </sheetView>
  </sheetViews>
  <sheetFormatPr defaultColWidth="11" defaultRowHeight="18.75" x14ac:dyDescent="0.45"/>
  <cols>
    <col min="1" max="1" width="1.42578125" style="102" customWidth="1"/>
    <col min="2" max="2" width="37.28515625" style="102" customWidth="1"/>
    <col min="3" max="3" width="8.140625" style="102" customWidth="1"/>
    <col min="4" max="4" width="1.140625" style="53" customWidth="1"/>
    <col min="5" max="5" width="12.140625" style="78" customWidth="1"/>
    <col min="6" max="6" width="1.140625" style="78" customWidth="1"/>
    <col min="7" max="7" width="13" style="78" customWidth="1"/>
    <col min="8" max="8" width="1.140625" style="78" customWidth="1"/>
    <col min="9" max="9" width="30" style="78" bestFit="1" customWidth="1"/>
    <col min="10" max="10" width="1.140625" style="78" customWidth="1"/>
    <col min="11" max="11" width="19" style="78" customWidth="1"/>
    <col min="12" max="12" width="1.140625" style="78" customWidth="1"/>
    <col min="13" max="13" width="14.7109375" style="78" customWidth="1"/>
    <col min="14" max="14" width="1.140625" style="78" customWidth="1"/>
    <col min="15" max="15" width="14.7109375" style="78" customWidth="1"/>
    <col min="16" max="16384" width="11" style="53"/>
  </cols>
  <sheetData>
    <row r="1" spans="1:15" ht="21.75" customHeight="1" x14ac:dyDescent="0.45">
      <c r="A1" s="77" t="s">
        <v>0</v>
      </c>
    </row>
    <row r="2" spans="1:15" ht="21.75" customHeight="1" x14ac:dyDescent="0.45">
      <c r="A2" s="147" t="s">
        <v>125</v>
      </c>
      <c r="B2" s="147"/>
      <c r="C2" s="147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5" ht="21.75" customHeight="1" x14ac:dyDescent="0.45">
      <c r="A3" s="149" t="str">
        <f>'Revenue 7-8 (9ด)'!A3</f>
        <v>สำหรับรอบระยะเวลาเก้าเดือนสิ้นสุดวันที่ 30 กันยายน พ.ศ. 2568</v>
      </c>
      <c r="B3" s="149"/>
      <c r="C3" s="149"/>
      <c r="D3" s="6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</row>
    <row r="4" spans="1:15" ht="21" customHeight="1" x14ac:dyDescent="0.45">
      <c r="E4" s="1"/>
      <c r="F4" s="35"/>
      <c r="G4" s="1"/>
      <c r="H4" s="35"/>
      <c r="I4" s="1"/>
      <c r="J4" s="35"/>
      <c r="K4" s="1"/>
      <c r="L4" s="35"/>
      <c r="M4" s="1"/>
      <c r="N4" s="35"/>
      <c r="O4" s="1"/>
    </row>
    <row r="5" spans="1:15" ht="21" customHeight="1" x14ac:dyDescent="0.45">
      <c r="E5" s="51" t="s">
        <v>4</v>
      </c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15" ht="21" customHeight="1" x14ac:dyDescent="0.45">
      <c r="A6" s="53"/>
      <c r="B6" s="53"/>
      <c r="C6" s="53"/>
      <c r="E6" s="64"/>
      <c r="F6" s="119"/>
      <c r="G6" s="64"/>
      <c r="H6" s="119"/>
      <c r="I6" s="154" t="s">
        <v>77</v>
      </c>
      <c r="J6" s="119"/>
      <c r="K6" s="151" t="s">
        <v>72</v>
      </c>
      <c r="L6" s="151"/>
      <c r="M6" s="151"/>
      <c r="N6" s="119"/>
      <c r="O6" s="119"/>
    </row>
    <row r="7" spans="1:15" ht="21" customHeight="1" x14ac:dyDescent="0.45">
      <c r="A7" s="53"/>
      <c r="B7" s="53"/>
      <c r="C7" s="53"/>
      <c r="E7" s="119"/>
      <c r="F7" s="119"/>
      <c r="G7" s="64"/>
      <c r="H7" s="119"/>
      <c r="I7" s="210" t="s">
        <v>170</v>
      </c>
      <c r="J7" s="119"/>
      <c r="K7" s="211" t="s">
        <v>138</v>
      </c>
      <c r="L7" s="152"/>
      <c r="M7" s="152"/>
      <c r="N7" s="119"/>
      <c r="O7" s="119"/>
    </row>
    <row r="8" spans="1:15" ht="21" customHeight="1" x14ac:dyDescent="0.45">
      <c r="A8" s="53"/>
      <c r="B8" s="53"/>
      <c r="C8" s="53"/>
      <c r="E8" s="119" t="s">
        <v>140</v>
      </c>
      <c r="F8" s="119"/>
      <c r="G8" s="119" t="s">
        <v>141</v>
      </c>
      <c r="H8" s="119"/>
      <c r="I8" s="210" t="s">
        <v>171</v>
      </c>
      <c r="J8" s="119"/>
      <c r="K8" s="210" t="s">
        <v>147</v>
      </c>
      <c r="L8" s="210"/>
      <c r="M8" s="64"/>
      <c r="N8" s="64"/>
      <c r="O8" s="119"/>
    </row>
    <row r="9" spans="1:15" ht="21" customHeight="1" x14ac:dyDescent="0.45">
      <c r="A9" s="53"/>
      <c r="B9" s="53"/>
      <c r="C9" s="53"/>
      <c r="E9" s="119" t="s">
        <v>149</v>
      </c>
      <c r="F9" s="119"/>
      <c r="G9" s="119" t="s">
        <v>150</v>
      </c>
      <c r="H9" s="119"/>
      <c r="I9" s="210" t="s">
        <v>152</v>
      </c>
      <c r="J9" s="119"/>
      <c r="K9" s="210" t="s">
        <v>154</v>
      </c>
      <c r="L9" s="210"/>
      <c r="M9" s="210" t="s">
        <v>76</v>
      </c>
      <c r="N9" s="210"/>
      <c r="O9" s="119" t="s">
        <v>133</v>
      </c>
    </row>
    <row r="10" spans="1:15" ht="21" customHeight="1" x14ac:dyDescent="0.45">
      <c r="A10" s="153"/>
      <c r="B10" s="153"/>
      <c r="C10" s="154" t="s">
        <v>13</v>
      </c>
      <c r="E10" s="120" t="s">
        <v>14</v>
      </c>
      <c r="F10" s="119"/>
      <c r="G10" s="120" t="s">
        <v>14</v>
      </c>
      <c r="H10" s="119"/>
      <c r="I10" s="120" t="s">
        <v>14</v>
      </c>
      <c r="J10" s="119"/>
      <c r="K10" s="120" t="s">
        <v>14</v>
      </c>
      <c r="L10" s="119"/>
      <c r="M10" s="120" t="s">
        <v>14</v>
      </c>
      <c r="N10" s="119"/>
      <c r="O10" s="120" t="s">
        <v>14</v>
      </c>
    </row>
    <row r="11" spans="1:15" ht="6" customHeight="1" x14ac:dyDescent="0.45">
      <c r="A11" s="90"/>
      <c r="B11" s="155"/>
      <c r="C11" s="155"/>
      <c r="D11" s="210"/>
      <c r="E11" s="210"/>
      <c r="F11" s="210"/>
      <c r="G11" s="210"/>
      <c r="H11" s="64"/>
      <c r="I11" s="210"/>
      <c r="J11" s="210"/>
      <c r="K11" s="210"/>
      <c r="L11" s="210"/>
      <c r="M11" s="210"/>
      <c r="N11" s="210"/>
      <c r="O11" s="210"/>
    </row>
    <row r="12" spans="1:15" ht="21" customHeight="1" x14ac:dyDescent="0.45">
      <c r="A12" s="77" t="s">
        <v>172</v>
      </c>
      <c r="E12" s="2">
        <v>594292336</v>
      </c>
      <c r="F12" s="2"/>
      <c r="G12" s="2">
        <v>8541105044</v>
      </c>
      <c r="H12" s="2"/>
      <c r="I12" s="2">
        <v>1052326</v>
      </c>
      <c r="J12" s="2"/>
      <c r="K12" s="2">
        <v>59429234</v>
      </c>
      <c r="L12" s="2"/>
      <c r="M12" s="2">
        <v>48156403</v>
      </c>
      <c r="N12" s="2"/>
      <c r="O12" s="85">
        <f>SUM(E12:G12,I12:M12)</f>
        <v>9244035343</v>
      </c>
    </row>
    <row r="13" spans="1:15" ht="21" customHeight="1" x14ac:dyDescent="0.45">
      <c r="A13" s="102" t="s">
        <v>105</v>
      </c>
      <c r="E13" s="1">
        <v>0</v>
      </c>
      <c r="F13" s="35"/>
      <c r="G13" s="1">
        <v>0</v>
      </c>
      <c r="H13" s="35"/>
      <c r="I13" s="1">
        <v>0</v>
      </c>
      <c r="J13" s="35"/>
      <c r="K13" s="1">
        <v>0</v>
      </c>
      <c r="L13" s="35"/>
      <c r="M13" s="1">
        <v>912294094</v>
      </c>
      <c r="N13" s="35"/>
      <c r="O13" s="1">
        <f>SUM(E13:G13,I13:M13)</f>
        <v>912294094</v>
      </c>
    </row>
    <row r="14" spans="1:15" ht="21" customHeight="1" x14ac:dyDescent="0.45">
      <c r="A14" s="102" t="s">
        <v>173</v>
      </c>
      <c r="C14" s="82">
        <v>21</v>
      </c>
      <c r="E14" s="4">
        <v>0</v>
      </c>
      <c r="F14" s="28"/>
      <c r="G14" s="4">
        <v>0</v>
      </c>
      <c r="H14" s="28"/>
      <c r="I14" s="4">
        <v>0</v>
      </c>
      <c r="J14" s="28"/>
      <c r="K14" s="4">
        <v>0</v>
      </c>
      <c r="L14" s="28"/>
      <c r="M14" s="4">
        <v>-950866608</v>
      </c>
      <c r="N14" s="28"/>
      <c r="O14" s="4">
        <f>SUM(E14:G14,I14:M14)</f>
        <v>-950866608</v>
      </c>
    </row>
    <row r="15" spans="1:15" ht="6" customHeight="1" x14ac:dyDescent="0.45"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5" ht="21" customHeight="1" thickBot="1" x14ac:dyDescent="0.5">
      <c r="A16" s="77" t="s">
        <v>166</v>
      </c>
      <c r="B16" s="77"/>
      <c r="C16" s="77"/>
      <c r="E16" s="227">
        <f>SUM(E12:E14)</f>
        <v>594292336</v>
      </c>
      <c r="F16" s="28"/>
      <c r="G16" s="227">
        <f>SUM(G12:G14)</f>
        <v>8541105044</v>
      </c>
      <c r="H16" s="28"/>
      <c r="I16" s="227">
        <f>SUM(I12:I14)</f>
        <v>1052326</v>
      </c>
      <c r="J16" s="28"/>
      <c r="K16" s="227">
        <f>SUM(K12:K14)</f>
        <v>59429234</v>
      </c>
      <c r="L16" s="28"/>
      <c r="M16" s="227">
        <f>SUM(M12:M14)</f>
        <v>9583889</v>
      </c>
      <c r="N16" s="28"/>
      <c r="O16" s="227">
        <f>SUM(O12:O14)</f>
        <v>9205462829</v>
      </c>
    </row>
    <row r="17" spans="1:15" ht="21" customHeight="1" thickTop="1" x14ac:dyDescent="0.45">
      <c r="E17" s="1"/>
      <c r="F17" s="35"/>
      <c r="G17" s="1"/>
      <c r="H17" s="35"/>
      <c r="I17" s="1"/>
      <c r="J17" s="35"/>
      <c r="K17" s="1"/>
      <c r="L17" s="35"/>
      <c r="M17" s="1"/>
      <c r="N17" s="35"/>
      <c r="O17" s="1"/>
    </row>
    <row r="18" spans="1:15" ht="21" customHeight="1" x14ac:dyDescent="0.45">
      <c r="A18" s="77" t="s">
        <v>174</v>
      </c>
      <c r="B18" s="155"/>
      <c r="C18" s="155"/>
      <c r="D18" s="127"/>
      <c r="E18" s="2">
        <v>594292336</v>
      </c>
      <c r="F18" s="28"/>
      <c r="G18" s="2">
        <v>8541105044</v>
      </c>
      <c r="H18" s="28"/>
      <c r="I18" s="2">
        <v>1573053</v>
      </c>
      <c r="J18" s="28"/>
      <c r="K18" s="2">
        <v>59429234</v>
      </c>
      <c r="L18" s="28"/>
      <c r="M18" s="2">
        <v>11835187</v>
      </c>
      <c r="N18" s="28"/>
      <c r="O18" s="2">
        <f>SUM(E18:G18,I18:M18)</f>
        <v>9208234854</v>
      </c>
    </row>
    <row r="19" spans="1:15" ht="21" customHeight="1" x14ac:dyDescent="0.45">
      <c r="A19" s="102" t="s">
        <v>105</v>
      </c>
      <c r="E19" s="1">
        <v>0</v>
      </c>
      <c r="F19" s="35"/>
      <c r="G19" s="1">
        <v>0</v>
      </c>
      <c r="H19" s="35"/>
      <c r="I19" s="1">
        <v>0</v>
      </c>
      <c r="J19" s="35"/>
      <c r="K19" s="1">
        <v>0</v>
      </c>
      <c r="L19" s="35"/>
      <c r="M19" s="1">
        <v>916320361</v>
      </c>
      <c r="N19" s="35"/>
      <c r="O19" s="1">
        <f>SUM(E19:G19,I19:M19)</f>
        <v>916320361</v>
      </c>
    </row>
    <row r="20" spans="1:15" ht="21" customHeight="1" x14ac:dyDescent="0.45">
      <c r="A20" s="102" t="s">
        <v>173</v>
      </c>
      <c r="C20" s="82">
        <v>21</v>
      </c>
      <c r="E20" s="4">
        <v>0</v>
      </c>
      <c r="F20" s="28"/>
      <c r="G20" s="4">
        <v>0</v>
      </c>
      <c r="H20" s="28"/>
      <c r="I20" s="4">
        <v>0</v>
      </c>
      <c r="J20" s="28"/>
      <c r="K20" s="4">
        <v>0</v>
      </c>
      <c r="L20" s="28"/>
      <c r="M20" s="4">
        <v>-891438055</v>
      </c>
      <c r="N20" s="28"/>
      <c r="O20" s="4">
        <f>SUM(E20:G20,I20:M20)</f>
        <v>-891438055</v>
      </c>
    </row>
    <row r="21" spans="1:15" ht="6" customHeight="1" x14ac:dyDescent="0.45"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</row>
    <row r="22" spans="1:15" ht="21" customHeight="1" thickBot="1" x14ac:dyDescent="0.5">
      <c r="A22" s="77" t="s">
        <v>169</v>
      </c>
      <c r="B22" s="77"/>
      <c r="C22" s="77"/>
      <c r="E22" s="227">
        <f>SUM(E18:E20)</f>
        <v>594292336</v>
      </c>
      <c r="F22" s="28"/>
      <c r="G22" s="227">
        <f>SUM(G18:G20)</f>
        <v>8541105044</v>
      </c>
      <c r="H22" s="28"/>
      <c r="I22" s="227">
        <f>SUM(I18:I20)</f>
        <v>1573053</v>
      </c>
      <c r="J22" s="28"/>
      <c r="K22" s="227">
        <f>SUM(K18:K20)</f>
        <v>59429234</v>
      </c>
      <c r="L22" s="28"/>
      <c r="M22" s="227">
        <f>SUM(M18:M20)</f>
        <v>36717493</v>
      </c>
      <c r="N22" s="28"/>
      <c r="O22" s="227">
        <f>SUM(O18:O20)</f>
        <v>9233117160</v>
      </c>
    </row>
    <row r="23" spans="1:15" ht="21" customHeight="1" thickTop="1" x14ac:dyDescent="0.45">
      <c r="E23" s="1"/>
      <c r="F23" s="35"/>
      <c r="G23" s="1"/>
      <c r="H23" s="35"/>
      <c r="I23" s="209"/>
      <c r="J23" s="35"/>
      <c r="K23" s="209"/>
      <c r="L23" s="209"/>
      <c r="M23" s="209"/>
      <c r="N23" s="209"/>
      <c r="O23" s="209"/>
    </row>
    <row r="24" spans="1:15" ht="21" customHeight="1" x14ac:dyDescent="0.45">
      <c r="E24" s="1"/>
      <c r="F24" s="35"/>
      <c r="G24" s="1"/>
      <c r="H24" s="35"/>
      <c r="I24" s="1"/>
      <c r="J24" s="35"/>
      <c r="K24" s="1"/>
      <c r="L24" s="35"/>
      <c r="M24" s="1"/>
      <c r="N24" s="35"/>
      <c r="O24" s="1"/>
    </row>
    <row r="25" spans="1:15" ht="21" customHeight="1" x14ac:dyDescent="0.45">
      <c r="E25" s="1"/>
      <c r="F25" s="35"/>
      <c r="G25" s="1"/>
      <c r="H25" s="35"/>
      <c r="I25" s="1"/>
      <c r="J25" s="35"/>
      <c r="K25" s="1"/>
      <c r="L25" s="35"/>
      <c r="M25" s="1"/>
      <c r="N25" s="35"/>
      <c r="O25" s="1"/>
    </row>
    <row r="26" spans="1:15" ht="21" customHeight="1" x14ac:dyDescent="0.45">
      <c r="E26" s="1"/>
      <c r="F26" s="35"/>
      <c r="G26" s="1"/>
      <c r="H26" s="35"/>
      <c r="I26" s="1"/>
      <c r="J26" s="35"/>
      <c r="K26" s="1"/>
      <c r="L26" s="35"/>
      <c r="M26" s="1"/>
      <c r="N26" s="35"/>
      <c r="O26" s="1"/>
    </row>
    <row r="27" spans="1:15" ht="12.75" customHeight="1" x14ac:dyDescent="0.45">
      <c r="E27" s="1"/>
      <c r="F27" s="35"/>
      <c r="G27" s="1"/>
      <c r="H27" s="35"/>
      <c r="I27" s="1"/>
      <c r="J27" s="35"/>
      <c r="K27" s="1"/>
      <c r="L27" s="35"/>
      <c r="M27" s="1"/>
      <c r="N27" s="35"/>
      <c r="O27" s="1"/>
    </row>
    <row r="28" spans="1:15" ht="21.75" customHeight="1" x14ac:dyDescent="0.45">
      <c r="A28" s="156" t="str">
        <f>'SH 10'!A50:E50</f>
        <v>หมายเหตุประกอบข้อมูลทางการเงินเป็นส่วนหนึ่งของข้อมูลทางการเงินระหว่างกาลนี้</v>
      </c>
      <c r="B28" s="156"/>
      <c r="C28" s="156"/>
      <c r="D28" s="156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</row>
  </sheetData>
  <mergeCells count="2">
    <mergeCell ref="E5:O5"/>
    <mergeCell ref="K6:M6"/>
  </mergeCells>
  <pageMargins left="0.5" right="0.5" top="0.5" bottom="0.6" header="0.49" footer="0.4"/>
  <pageSetup paperSize="9" scale="98" firstPageNumber="11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1A3D2-A2D1-43AC-9FE3-93C3CC764964}">
  <dimension ref="A1:L92"/>
  <sheetViews>
    <sheetView tabSelected="1" topLeftCell="A34" zoomScaleNormal="100" zoomScaleSheetLayoutView="110" workbookViewId="0">
      <selection activeCell="Q56" sqref="Q56"/>
    </sheetView>
  </sheetViews>
  <sheetFormatPr defaultColWidth="11.140625" defaultRowHeight="21.6" customHeight="1" x14ac:dyDescent="0.45"/>
  <cols>
    <col min="1" max="2" width="1.42578125" style="110" customWidth="1"/>
    <col min="3" max="3" width="44.140625" style="110" customWidth="1"/>
    <col min="4" max="4" width="8.85546875" style="110" customWidth="1"/>
    <col min="5" max="5" width="0.85546875" style="110" customWidth="1"/>
    <col min="6" max="6" width="14.7109375" style="122" customWidth="1"/>
    <col min="7" max="7" width="0.85546875" style="122" customWidth="1"/>
    <col min="8" max="8" width="14.7109375" style="122" customWidth="1"/>
    <col min="9" max="9" width="0.85546875" style="110" customWidth="1"/>
    <col min="10" max="10" width="14.7109375" style="122" customWidth="1"/>
    <col min="11" max="11" width="0.85546875" style="122" customWidth="1"/>
    <col min="12" max="12" width="14.7109375" style="122" customWidth="1"/>
    <col min="13" max="232" width="11.140625" style="110"/>
    <col min="233" max="234" width="2" style="110" customWidth="1"/>
    <col min="235" max="235" width="52.42578125" style="110" customWidth="1"/>
    <col min="236" max="236" width="10.140625" style="110" customWidth="1"/>
    <col min="237" max="237" width="1.140625" style="110" customWidth="1"/>
    <col min="238" max="238" width="18.140625" style="110" customWidth="1"/>
    <col min="239" max="239" width="1.140625" style="110" customWidth="1"/>
    <col min="240" max="240" width="18.140625" style="110" customWidth="1"/>
    <col min="241" max="488" width="11.140625" style="110"/>
    <col min="489" max="490" width="2" style="110" customWidth="1"/>
    <col min="491" max="491" width="52.42578125" style="110" customWidth="1"/>
    <col min="492" max="492" width="10.140625" style="110" customWidth="1"/>
    <col min="493" max="493" width="1.140625" style="110" customWidth="1"/>
    <col min="494" max="494" width="18.140625" style="110" customWidth="1"/>
    <col min="495" max="495" width="1.140625" style="110" customWidth="1"/>
    <col min="496" max="496" width="18.140625" style="110" customWidth="1"/>
    <col min="497" max="744" width="11.140625" style="110"/>
    <col min="745" max="746" width="2" style="110" customWidth="1"/>
    <col min="747" max="747" width="52.42578125" style="110" customWidth="1"/>
    <col min="748" max="748" width="10.140625" style="110" customWidth="1"/>
    <col min="749" max="749" width="1.140625" style="110" customWidth="1"/>
    <col min="750" max="750" width="18.140625" style="110" customWidth="1"/>
    <col min="751" max="751" width="1.140625" style="110" customWidth="1"/>
    <col min="752" max="752" width="18.140625" style="110" customWidth="1"/>
    <col min="753" max="1000" width="11.140625" style="110"/>
    <col min="1001" max="1002" width="2" style="110" customWidth="1"/>
    <col min="1003" max="1003" width="52.42578125" style="110" customWidth="1"/>
    <col min="1004" max="1004" width="10.140625" style="110" customWidth="1"/>
    <col min="1005" max="1005" width="1.140625" style="110" customWidth="1"/>
    <col min="1006" max="1006" width="18.140625" style="110" customWidth="1"/>
    <col min="1007" max="1007" width="1.140625" style="110" customWidth="1"/>
    <col min="1008" max="1008" width="18.140625" style="110" customWidth="1"/>
    <col min="1009" max="1256" width="11.140625" style="110"/>
    <col min="1257" max="1258" width="2" style="110" customWidth="1"/>
    <col min="1259" max="1259" width="52.42578125" style="110" customWidth="1"/>
    <col min="1260" max="1260" width="10.140625" style="110" customWidth="1"/>
    <col min="1261" max="1261" width="1.140625" style="110" customWidth="1"/>
    <col min="1262" max="1262" width="18.140625" style="110" customWidth="1"/>
    <col min="1263" max="1263" width="1.140625" style="110" customWidth="1"/>
    <col min="1264" max="1264" width="18.140625" style="110" customWidth="1"/>
    <col min="1265" max="1512" width="11.140625" style="110"/>
    <col min="1513" max="1514" width="2" style="110" customWidth="1"/>
    <col min="1515" max="1515" width="52.42578125" style="110" customWidth="1"/>
    <col min="1516" max="1516" width="10.140625" style="110" customWidth="1"/>
    <col min="1517" max="1517" width="1.140625" style="110" customWidth="1"/>
    <col min="1518" max="1518" width="18.140625" style="110" customWidth="1"/>
    <col min="1519" max="1519" width="1.140625" style="110" customWidth="1"/>
    <col min="1520" max="1520" width="18.140625" style="110" customWidth="1"/>
    <col min="1521" max="1768" width="11.140625" style="110"/>
    <col min="1769" max="1770" width="2" style="110" customWidth="1"/>
    <col min="1771" max="1771" width="52.42578125" style="110" customWidth="1"/>
    <col min="1772" max="1772" width="10.140625" style="110" customWidth="1"/>
    <col min="1773" max="1773" width="1.140625" style="110" customWidth="1"/>
    <col min="1774" max="1774" width="18.140625" style="110" customWidth="1"/>
    <col min="1775" max="1775" width="1.140625" style="110" customWidth="1"/>
    <col min="1776" max="1776" width="18.140625" style="110" customWidth="1"/>
    <col min="1777" max="2024" width="11.140625" style="110"/>
    <col min="2025" max="2026" width="2" style="110" customWidth="1"/>
    <col min="2027" max="2027" width="52.42578125" style="110" customWidth="1"/>
    <col min="2028" max="2028" width="10.140625" style="110" customWidth="1"/>
    <col min="2029" max="2029" width="1.140625" style="110" customWidth="1"/>
    <col min="2030" max="2030" width="18.140625" style="110" customWidth="1"/>
    <col min="2031" max="2031" width="1.140625" style="110" customWidth="1"/>
    <col min="2032" max="2032" width="18.140625" style="110" customWidth="1"/>
    <col min="2033" max="2280" width="11.140625" style="110"/>
    <col min="2281" max="2282" width="2" style="110" customWidth="1"/>
    <col min="2283" max="2283" width="52.42578125" style="110" customWidth="1"/>
    <col min="2284" max="2284" width="10.140625" style="110" customWidth="1"/>
    <col min="2285" max="2285" width="1.140625" style="110" customWidth="1"/>
    <col min="2286" max="2286" width="18.140625" style="110" customWidth="1"/>
    <col min="2287" max="2287" width="1.140625" style="110" customWidth="1"/>
    <col min="2288" max="2288" width="18.140625" style="110" customWidth="1"/>
    <col min="2289" max="2536" width="11.140625" style="110"/>
    <col min="2537" max="2538" width="2" style="110" customWidth="1"/>
    <col min="2539" max="2539" width="52.42578125" style="110" customWidth="1"/>
    <col min="2540" max="2540" width="10.140625" style="110" customWidth="1"/>
    <col min="2541" max="2541" width="1.140625" style="110" customWidth="1"/>
    <col min="2542" max="2542" width="18.140625" style="110" customWidth="1"/>
    <col min="2543" max="2543" width="1.140625" style="110" customWidth="1"/>
    <col min="2544" max="2544" width="18.140625" style="110" customWidth="1"/>
    <col min="2545" max="2792" width="11.140625" style="110"/>
    <col min="2793" max="2794" width="2" style="110" customWidth="1"/>
    <col min="2795" max="2795" width="52.42578125" style="110" customWidth="1"/>
    <col min="2796" max="2796" width="10.140625" style="110" customWidth="1"/>
    <col min="2797" max="2797" width="1.140625" style="110" customWidth="1"/>
    <col min="2798" max="2798" width="18.140625" style="110" customWidth="1"/>
    <col min="2799" max="2799" width="1.140625" style="110" customWidth="1"/>
    <col min="2800" max="2800" width="18.140625" style="110" customWidth="1"/>
    <col min="2801" max="3048" width="11.140625" style="110"/>
    <col min="3049" max="3050" width="2" style="110" customWidth="1"/>
    <col min="3051" max="3051" width="52.42578125" style="110" customWidth="1"/>
    <col min="3052" max="3052" width="10.140625" style="110" customWidth="1"/>
    <col min="3053" max="3053" width="1.140625" style="110" customWidth="1"/>
    <col min="3054" max="3054" width="18.140625" style="110" customWidth="1"/>
    <col min="3055" max="3055" width="1.140625" style="110" customWidth="1"/>
    <col min="3056" max="3056" width="18.140625" style="110" customWidth="1"/>
    <col min="3057" max="3304" width="11.140625" style="110"/>
    <col min="3305" max="3306" width="2" style="110" customWidth="1"/>
    <col min="3307" max="3307" width="52.42578125" style="110" customWidth="1"/>
    <col min="3308" max="3308" width="10.140625" style="110" customWidth="1"/>
    <col min="3309" max="3309" width="1.140625" style="110" customWidth="1"/>
    <col min="3310" max="3310" width="18.140625" style="110" customWidth="1"/>
    <col min="3311" max="3311" width="1.140625" style="110" customWidth="1"/>
    <col min="3312" max="3312" width="18.140625" style="110" customWidth="1"/>
    <col min="3313" max="3560" width="11.140625" style="110"/>
    <col min="3561" max="3562" width="2" style="110" customWidth="1"/>
    <col min="3563" max="3563" width="52.42578125" style="110" customWidth="1"/>
    <col min="3564" max="3564" width="10.140625" style="110" customWidth="1"/>
    <col min="3565" max="3565" width="1.140625" style="110" customWidth="1"/>
    <col min="3566" max="3566" width="18.140625" style="110" customWidth="1"/>
    <col min="3567" max="3567" width="1.140625" style="110" customWidth="1"/>
    <col min="3568" max="3568" width="18.140625" style="110" customWidth="1"/>
    <col min="3569" max="3816" width="11.140625" style="110"/>
    <col min="3817" max="3818" width="2" style="110" customWidth="1"/>
    <col min="3819" max="3819" width="52.42578125" style="110" customWidth="1"/>
    <col min="3820" max="3820" width="10.140625" style="110" customWidth="1"/>
    <col min="3821" max="3821" width="1.140625" style="110" customWidth="1"/>
    <col min="3822" max="3822" width="18.140625" style="110" customWidth="1"/>
    <col min="3823" max="3823" width="1.140625" style="110" customWidth="1"/>
    <col min="3824" max="3824" width="18.140625" style="110" customWidth="1"/>
    <col min="3825" max="4072" width="11.140625" style="110"/>
    <col min="4073" max="4074" width="2" style="110" customWidth="1"/>
    <col min="4075" max="4075" width="52.42578125" style="110" customWidth="1"/>
    <col min="4076" max="4076" width="10.140625" style="110" customWidth="1"/>
    <col min="4077" max="4077" width="1.140625" style="110" customWidth="1"/>
    <col min="4078" max="4078" width="18.140625" style="110" customWidth="1"/>
    <col min="4079" max="4079" width="1.140625" style="110" customWidth="1"/>
    <col min="4080" max="4080" width="18.140625" style="110" customWidth="1"/>
    <col min="4081" max="4328" width="11.140625" style="110"/>
    <col min="4329" max="4330" width="2" style="110" customWidth="1"/>
    <col min="4331" max="4331" width="52.42578125" style="110" customWidth="1"/>
    <col min="4332" max="4332" width="10.140625" style="110" customWidth="1"/>
    <col min="4333" max="4333" width="1.140625" style="110" customWidth="1"/>
    <col min="4334" max="4334" width="18.140625" style="110" customWidth="1"/>
    <col min="4335" max="4335" width="1.140625" style="110" customWidth="1"/>
    <col min="4336" max="4336" width="18.140625" style="110" customWidth="1"/>
    <col min="4337" max="4584" width="11.140625" style="110"/>
    <col min="4585" max="4586" width="2" style="110" customWidth="1"/>
    <col min="4587" max="4587" width="52.42578125" style="110" customWidth="1"/>
    <col min="4588" max="4588" width="10.140625" style="110" customWidth="1"/>
    <col min="4589" max="4589" width="1.140625" style="110" customWidth="1"/>
    <col min="4590" max="4590" width="18.140625" style="110" customWidth="1"/>
    <col min="4591" max="4591" width="1.140625" style="110" customWidth="1"/>
    <col min="4592" max="4592" width="18.140625" style="110" customWidth="1"/>
    <col min="4593" max="4840" width="11.140625" style="110"/>
    <col min="4841" max="4842" width="2" style="110" customWidth="1"/>
    <col min="4843" max="4843" width="52.42578125" style="110" customWidth="1"/>
    <col min="4844" max="4844" width="10.140625" style="110" customWidth="1"/>
    <col min="4845" max="4845" width="1.140625" style="110" customWidth="1"/>
    <col min="4846" max="4846" width="18.140625" style="110" customWidth="1"/>
    <col min="4847" max="4847" width="1.140625" style="110" customWidth="1"/>
    <col min="4848" max="4848" width="18.140625" style="110" customWidth="1"/>
    <col min="4849" max="5096" width="11.140625" style="110"/>
    <col min="5097" max="5098" width="2" style="110" customWidth="1"/>
    <col min="5099" max="5099" width="52.42578125" style="110" customWidth="1"/>
    <col min="5100" max="5100" width="10.140625" style="110" customWidth="1"/>
    <col min="5101" max="5101" width="1.140625" style="110" customWidth="1"/>
    <col min="5102" max="5102" width="18.140625" style="110" customWidth="1"/>
    <col min="5103" max="5103" width="1.140625" style="110" customWidth="1"/>
    <col min="5104" max="5104" width="18.140625" style="110" customWidth="1"/>
    <col min="5105" max="5352" width="11.140625" style="110"/>
    <col min="5353" max="5354" width="2" style="110" customWidth="1"/>
    <col min="5355" max="5355" width="52.42578125" style="110" customWidth="1"/>
    <col min="5356" max="5356" width="10.140625" style="110" customWidth="1"/>
    <col min="5357" max="5357" width="1.140625" style="110" customWidth="1"/>
    <col min="5358" max="5358" width="18.140625" style="110" customWidth="1"/>
    <col min="5359" max="5359" width="1.140625" style="110" customWidth="1"/>
    <col min="5360" max="5360" width="18.140625" style="110" customWidth="1"/>
    <col min="5361" max="5608" width="11.140625" style="110"/>
    <col min="5609" max="5610" width="2" style="110" customWidth="1"/>
    <col min="5611" max="5611" width="52.42578125" style="110" customWidth="1"/>
    <col min="5612" max="5612" width="10.140625" style="110" customWidth="1"/>
    <col min="5613" max="5613" width="1.140625" style="110" customWidth="1"/>
    <col min="5614" max="5614" width="18.140625" style="110" customWidth="1"/>
    <col min="5615" max="5615" width="1.140625" style="110" customWidth="1"/>
    <col min="5616" max="5616" width="18.140625" style="110" customWidth="1"/>
    <col min="5617" max="5864" width="11.140625" style="110"/>
    <col min="5865" max="5866" width="2" style="110" customWidth="1"/>
    <col min="5867" max="5867" width="52.42578125" style="110" customWidth="1"/>
    <col min="5868" max="5868" width="10.140625" style="110" customWidth="1"/>
    <col min="5869" max="5869" width="1.140625" style="110" customWidth="1"/>
    <col min="5870" max="5870" width="18.140625" style="110" customWidth="1"/>
    <col min="5871" max="5871" width="1.140625" style="110" customWidth="1"/>
    <col min="5872" max="5872" width="18.140625" style="110" customWidth="1"/>
    <col min="5873" max="6120" width="11.140625" style="110"/>
    <col min="6121" max="6122" width="2" style="110" customWidth="1"/>
    <col min="6123" max="6123" width="52.42578125" style="110" customWidth="1"/>
    <col min="6124" max="6124" width="10.140625" style="110" customWidth="1"/>
    <col min="6125" max="6125" width="1.140625" style="110" customWidth="1"/>
    <col min="6126" max="6126" width="18.140625" style="110" customWidth="1"/>
    <col min="6127" max="6127" width="1.140625" style="110" customWidth="1"/>
    <col min="6128" max="6128" width="18.140625" style="110" customWidth="1"/>
    <col min="6129" max="6376" width="11.140625" style="110"/>
    <col min="6377" max="6378" width="2" style="110" customWidth="1"/>
    <col min="6379" max="6379" width="52.42578125" style="110" customWidth="1"/>
    <col min="6380" max="6380" width="10.140625" style="110" customWidth="1"/>
    <col min="6381" max="6381" width="1.140625" style="110" customWidth="1"/>
    <col min="6382" max="6382" width="18.140625" style="110" customWidth="1"/>
    <col min="6383" max="6383" width="1.140625" style="110" customWidth="1"/>
    <col min="6384" max="6384" width="18.140625" style="110" customWidth="1"/>
    <col min="6385" max="6632" width="11.140625" style="110"/>
    <col min="6633" max="6634" width="2" style="110" customWidth="1"/>
    <col min="6635" max="6635" width="52.42578125" style="110" customWidth="1"/>
    <col min="6636" max="6636" width="10.140625" style="110" customWidth="1"/>
    <col min="6637" max="6637" width="1.140625" style="110" customWidth="1"/>
    <col min="6638" max="6638" width="18.140625" style="110" customWidth="1"/>
    <col min="6639" max="6639" width="1.140625" style="110" customWidth="1"/>
    <col min="6640" max="6640" width="18.140625" style="110" customWidth="1"/>
    <col min="6641" max="6888" width="11.140625" style="110"/>
    <col min="6889" max="6890" width="2" style="110" customWidth="1"/>
    <col min="6891" max="6891" width="52.42578125" style="110" customWidth="1"/>
    <col min="6892" max="6892" width="10.140625" style="110" customWidth="1"/>
    <col min="6893" max="6893" width="1.140625" style="110" customWidth="1"/>
    <col min="6894" max="6894" width="18.140625" style="110" customWidth="1"/>
    <col min="6895" max="6895" width="1.140625" style="110" customWidth="1"/>
    <col min="6896" max="6896" width="18.140625" style="110" customWidth="1"/>
    <col min="6897" max="7144" width="11.140625" style="110"/>
    <col min="7145" max="7146" width="2" style="110" customWidth="1"/>
    <col min="7147" max="7147" width="52.42578125" style="110" customWidth="1"/>
    <col min="7148" max="7148" width="10.140625" style="110" customWidth="1"/>
    <col min="7149" max="7149" width="1.140625" style="110" customWidth="1"/>
    <col min="7150" max="7150" width="18.140625" style="110" customWidth="1"/>
    <col min="7151" max="7151" width="1.140625" style="110" customWidth="1"/>
    <col min="7152" max="7152" width="18.140625" style="110" customWidth="1"/>
    <col min="7153" max="7400" width="11.140625" style="110"/>
    <col min="7401" max="7402" width="2" style="110" customWidth="1"/>
    <col min="7403" max="7403" width="52.42578125" style="110" customWidth="1"/>
    <col min="7404" max="7404" width="10.140625" style="110" customWidth="1"/>
    <col min="7405" max="7405" width="1.140625" style="110" customWidth="1"/>
    <col min="7406" max="7406" width="18.140625" style="110" customWidth="1"/>
    <col min="7407" max="7407" width="1.140625" style="110" customWidth="1"/>
    <col min="7408" max="7408" width="18.140625" style="110" customWidth="1"/>
    <col min="7409" max="7656" width="11.140625" style="110"/>
    <col min="7657" max="7658" width="2" style="110" customWidth="1"/>
    <col min="7659" max="7659" width="52.42578125" style="110" customWidth="1"/>
    <col min="7660" max="7660" width="10.140625" style="110" customWidth="1"/>
    <col min="7661" max="7661" width="1.140625" style="110" customWidth="1"/>
    <col min="7662" max="7662" width="18.140625" style="110" customWidth="1"/>
    <col min="7663" max="7663" width="1.140625" style="110" customWidth="1"/>
    <col min="7664" max="7664" width="18.140625" style="110" customWidth="1"/>
    <col min="7665" max="7912" width="11.140625" style="110"/>
    <col min="7913" max="7914" width="2" style="110" customWidth="1"/>
    <col min="7915" max="7915" width="52.42578125" style="110" customWidth="1"/>
    <col min="7916" max="7916" width="10.140625" style="110" customWidth="1"/>
    <col min="7917" max="7917" width="1.140625" style="110" customWidth="1"/>
    <col min="7918" max="7918" width="18.140625" style="110" customWidth="1"/>
    <col min="7919" max="7919" width="1.140625" style="110" customWidth="1"/>
    <col min="7920" max="7920" width="18.140625" style="110" customWidth="1"/>
    <col min="7921" max="8168" width="11.140625" style="110"/>
    <col min="8169" max="8170" width="2" style="110" customWidth="1"/>
    <col min="8171" max="8171" width="52.42578125" style="110" customWidth="1"/>
    <col min="8172" max="8172" width="10.140625" style="110" customWidth="1"/>
    <col min="8173" max="8173" width="1.140625" style="110" customWidth="1"/>
    <col min="8174" max="8174" width="18.140625" style="110" customWidth="1"/>
    <col min="8175" max="8175" width="1.140625" style="110" customWidth="1"/>
    <col min="8176" max="8176" width="18.140625" style="110" customWidth="1"/>
    <col min="8177" max="8424" width="11.140625" style="110"/>
    <col min="8425" max="8426" width="2" style="110" customWidth="1"/>
    <col min="8427" max="8427" width="52.42578125" style="110" customWidth="1"/>
    <col min="8428" max="8428" width="10.140625" style="110" customWidth="1"/>
    <col min="8429" max="8429" width="1.140625" style="110" customWidth="1"/>
    <col min="8430" max="8430" width="18.140625" style="110" customWidth="1"/>
    <col min="8431" max="8431" width="1.140625" style="110" customWidth="1"/>
    <col min="8432" max="8432" width="18.140625" style="110" customWidth="1"/>
    <col min="8433" max="8680" width="11.140625" style="110"/>
    <col min="8681" max="8682" width="2" style="110" customWidth="1"/>
    <col min="8683" max="8683" width="52.42578125" style="110" customWidth="1"/>
    <col min="8684" max="8684" width="10.140625" style="110" customWidth="1"/>
    <col min="8685" max="8685" width="1.140625" style="110" customWidth="1"/>
    <col min="8686" max="8686" width="18.140625" style="110" customWidth="1"/>
    <col min="8687" max="8687" width="1.140625" style="110" customWidth="1"/>
    <col min="8688" max="8688" width="18.140625" style="110" customWidth="1"/>
    <col min="8689" max="8936" width="11.140625" style="110"/>
    <col min="8937" max="8938" width="2" style="110" customWidth="1"/>
    <col min="8939" max="8939" width="52.42578125" style="110" customWidth="1"/>
    <col min="8940" max="8940" width="10.140625" style="110" customWidth="1"/>
    <col min="8941" max="8941" width="1.140625" style="110" customWidth="1"/>
    <col min="8942" max="8942" width="18.140625" style="110" customWidth="1"/>
    <col min="8943" max="8943" width="1.140625" style="110" customWidth="1"/>
    <col min="8944" max="8944" width="18.140625" style="110" customWidth="1"/>
    <col min="8945" max="9192" width="11.140625" style="110"/>
    <col min="9193" max="9194" width="2" style="110" customWidth="1"/>
    <col min="9195" max="9195" width="52.42578125" style="110" customWidth="1"/>
    <col min="9196" max="9196" width="10.140625" style="110" customWidth="1"/>
    <col min="9197" max="9197" width="1.140625" style="110" customWidth="1"/>
    <col min="9198" max="9198" width="18.140625" style="110" customWidth="1"/>
    <col min="9199" max="9199" width="1.140625" style="110" customWidth="1"/>
    <col min="9200" max="9200" width="18.140625" style="110" customWidth="1"/>
    <col min="9201" max="9448" width="11.140625" style="110"/>
    <col min="9449" max="9450" width="2" style="110" customWidth="1"/>
    <col min="9451" max="9451" width="52.42578125" style="110" customWidth="1"/>
    <col min="9452" max="9452" width="10.140625" style="110" customWidth="1"/>
    <col min="9453" max="9453" width="1.140625" style="110" customWidth="1"/>
    <col min="9454" max="9454" width="18.140625" style="110" customWidth="1"/>
    <col min="9455" max="9455" width="1.140625" style="110" customWidth="1"/>
    <col min="9456" max="9456" width="18.140625" style="110" customWidth="1"/>
    <col min="9457" max="9704" width="11.140625" style="110"/>
    <col min="9705" max="9706" width="2" style="110" customWidth="1"/>
    <col min="9707" max="9707" width="52.42578125" style="110" customWidth="1"/>
    <col min="9708" max="9708" width="10.140625" style="110" customWidth="1"/>
    <col min="9709" max="9709" width="1.140625" style="110" customWidth="1"/>
    <col min="9710" max="9710" width="18.140625" style="110" customWidth="1"/>
    <col min="9711" max="9711" width="1.140625" style="110" customWidth="1"/>
    <col min="9712" max="9712" width="18.140625" style="110" customWidth="1"/>
    <col min="9713" max="9960" width="11.140625" style="110"/>
    <col min="9961" max="9962" width="2" style="110" customWidth="1"/>
    <col min="9963" max="9963" width="52.42578125" style="110" customWidth="1"/>
    <col min="9964" max="9964" width="10.140625" style="110" customWidth="1"/>
    <col min="9965" max="9965" width="1.140625" style="110" customWidth="1"/>
    <col min="9966" max="9966" width="18.140625" style="110" customWidth="1"/>
    <col min="9967" max="9967" width="1.140625" style="110" customWidth="1"/>
    <col min="9968" max="9968" width="18.140625" style="110" customWidth="1"/>
    <col min="9969" max="10216" width="11.140625" style="110"/>
    <col min="10217" max="10218" width="2" style="110" customWidth="1"/>
    <col min="10219" max="10219" width="52.42578125" style="110" customWidth="1"/>
    <col min="10220" max="10220" width="10.140625" style="110" customWidth="1"/>
    <col min="10221" max="10221" width="1.140625" style="110" customWidth="1"/>
    <col min="10222" max="10222" width="18.140625" style="110" customWidth="1"/>
    <col min="10223" max="10223" width="1.140625" style="110" customWidth="1"/>
    <col min="10224" max="10224" width="18.140625" style="110" customWidth="1"/>
    <col min="10225" max="10472" width="11.140625" style="110"/>
    <col min="10473" max="10474" width="2" style="110" customWidth="1"/>
    <col min="10475" max="10475" width="52.42578125" style="110" customWidth="1"/>
    <col min="10476" max="10476" width="10.140625" style="110" customWidth="1"/>
    <col min="10477" max="10477" width="1.140625" style="110" customWidth="1"/>
    <col min="10478" max="10478" width="18.140625" style="110" customWidth="1"/>
    <col min="10479" max="10479" width="1.140625" style="110" customWidth="1"/>
    <col min="10480" max="10480" width="18.140625" style="110" customWidth="1"/>
    <col min="10481" max="10728" width="11.140625" style="110"/>
    <col min="10729" max="10730" width="2" style="110" customWidth="1"/>
    <col min="10731" max="10731" width="52.42578125" style="110" customWidth="1"/>
    <col min="10732" max="10732" width="10.140625" style="110" customWidth="1"/>
    <col min="10733" max="10733" width="1.140625" style="110" customWidth="1"/>
    <col min="10734" max="10734" width="18.140625" style="110" customWidth="1"/>
    <col min="10735" max="10735" width="1.140625" style="110" customWidth="1"/>
    <col min="10736" max="10736" width="18.140625" style="110" customWidth="1"/>
    <col min="10737" max="10984" width="11.140625" style="110"/>
    <col min="10985" max="10986" width="2" style="110" customWidth="1"/>
    <col min="10987" max="10987" width="52.42578125" style="110" customWidth="1"/>
    <col min="10988" max="10988" width="10.140625" style="110" customWidth="1"/>
    <col min="10989" max="10989" width="1.140625" style="110" customWidth="1"/>
    <col min="10990" max="10990" width="18.140625" style="110" customWidth="1"/>
    <col min="10991" max="10991" width="1.140625" style="110" customWidth="1"/>
    <col min="10992" max="10992" width="18.140625" style="110" customWidth="1"/>
    <col min="10993" max="11240" width="11.140625" style="110"/>
    <col min="11241" max="11242" width="2" style="110" customWidth="1"/>
    <col min="11243" max="11243" width="52.42578125" style="110" customWidth="1"/>
    <col min="11244" max="11244" width="10.140625" style="110" customWidth="1"/>
    <col min="11245" max="11245" width="1.140625" style="110" customWidth="1"/>
    <col min="11246" max="11246" width="18.140625" style="110" customWidth="1"/>
    <col min="11247" max="11247" width="1.140625" style="110" customWidth="1"/>
    <col min="11248" max="11248" width="18.140625" style="110" customWidth="1"/>
    <col min="11249" max="11496" width="11.140625" style="110"/>
    <col min="11497" max="11498" width="2" style="110" customWidth="1"/>
    <col min="11499" max="11499" width="52.42578125" style="110" customWidth="1"/>
    <col min="11500" max="11500" width="10.140625" style="110" customWidth="1"/>
    <col min="11501" max="11501" width="1.140625" style="110" customWidth="1"/>
    <col min="11502" max="11502" width="18.140625" style="110" customWidth="1"/>
    <col min="11503" max="11503" width="1.140625" style="110" customWidth="1"/>
    <col min="11504" max="11504" width="18.140625" style="110" customWidth="1"/>
    <col min="11505" max="11752" width="11.140625" style="110"/>
    <col min="11753" max="11754" width="2" style="110" customWidth="1"/>
    <col min="11755" max="11755" width="52.42578125" style="110" customWidth="1"/>
    <col min="11756" max="11756" width="10.140625" style="110" customWidth="1"/>
    <col min="11757" max="11757" width="1.140625" style="110" customWidth="1"/>
    <col min="11758" max="11758" width="18.140625" style="110" customWidth="1"/>
    <col min="11759" max="11759" width="1.140625" style="110" customWidth="1"/>
    <col min="11760" max="11760" width="18.140625" style="110" customWidth="1"/>
    <col min="11761" max="12008" width="11.140625" style="110"/>
    <col min="12009" max="12010" width="2" style="110" customWidth="1"/>
    <col min="12011" max="12011" width="52.42578125" style="110" customWidth="1"/>
    <col min="12012" max="12012" width="10.140625" style="110" customWidth="1"/>
    <col min="12013" max="12013" width="1.140625" style="110" customWidth="1"/>
    <col min="12014" max="12014" width="18.140625" style="110" customWidth="1"/>
    <col min="12015" max="12015" width="1.140625" style="110" customWidth="1"/>
    <col min="12016" max="12016" width="18.140625" style="110" customWidth="1"/>
    <col min="12017" max="12264" width="11.140625" style="110"/>
    <col min="12265" max="12266" width="2" style="110" customWidth="1"/>
    <col min="12267" max="12267" width="52.42578125" style="110" customWidth="1"/>
    <col min="12268" max="12268" width="10.140625" style="110" customWidth="1"/>
    <col min="12269" max="12269" width="1.140625" style="110" customWidth="1"/>
    <col min="12270" max="12270" width="18.140625" style="110" customWidth="1"/>
    <col min="12271" max="12271" width="1.140625" style="110" customWidth="1"/>
    <col min="12272" max="12272" width="18.140625" style="110" customWidth="1"/>
    <col min="12273" max="12520" width="11.140625" style="110"/>
    <col min="12521" max="12522" width="2" style="110" customWidth="1"/>
    <col min="12523" max="12523" width="52.42578125" style="110" customWidth="1"/>
    <col min="12524" max="12524" width="10.140625" style="110" customWidth="1"/>
    <col min="12525" max="12525" width="1.140625" style="110" customWidth="1"/>
    <col min="12526" max="12526" width="18.140625" style="110" customWidth="1"/>
    <col min="12527" max="12527" width="1.140625" style="110" customWidth="1"/>
    <col min="12528" max="12528" width="18.140625" style="110" customWidth="1"/>
    <col min="12529" max="12776" width="11.140625" style="110"/>
    <col min="12777" max="12778" width="2" style="110" customWidth="1"/>
    <col min="12779" max="12779" width="52.42578125" style="110" customWidth="1"/>
    <col min="12780" max="12780" width="10.140625" style="110" customWidth="1"/>
    <col min="12781" max="12781" width="1.140625" style="110" customWidth="1"/>
    <col min="12782" max="12782" width="18.140625" style="110" customWidth="1"/>
    <col min="12783" max="12783" width="1.140625" style="110" customWidth="1"/>
    <col min="12784" max="12784" width="18.140625" style="110" customWidth="1"/>
    <col min="12785" max="13032" width="11.140625" style="110"/>
    <col min="13033" max="13034" width="2" style="110" customWidth="1"/>
    <col min="13035" max="13035" width="52.42578125" style="110" customWidth="1"/>
    <col min="13036" max="13036" width="10.140625" style="110" customWidth="1"/>
    <col min="13037" max="13037" width="1.140625" style="110" customWidth="1"/>
    <col min="13038" max="13038" width="18.140625" style="110" customWidth="1"/>
    <col min="13039" max="13039" width="1.140625" style="110" customWidth="1"/>
    <col min="13040" max="13040" width="18.140625" style="110" customWidth="1"/>
    <col min="13041" max="13288" width="11.140625" style="110"/>
    <col min="13289" max="13290" width="2" style="110" customWidth="1"/>
    <col min="13291" max="13291" width="52.42578125" style="110" customWidth="1"/>
    <col min="13292" max="13292" width="10.140625" style="110" customWidth="1"/>
    <col min="13293" max="13293" width="1.140625" style="110" customWidth="1"/>
    <col min="13294" max="13294" width="18.140625" style="110" customWidth="1"/>
    <col min="13295" max="13295" width="1.140625" style="110" customWidth="1"/>
    <col min="13296" max="13296" width="18.140625" style="110" customWidth="1"/>
    <col min="13297" max="13544" width="11.140625" style="110"/>
    <col min="13545" max="13546" width="2" style="110" customWidth="1"/>
    <col min="13547" max="13547" width="52.42578125" style="110" customWidth="1"/>
    <col min="13548" max="13548" width="10.140625" style="110" customWidth="1"/>
    <col min="13549" max="13549" width="1.140625" style="110" customWidth="1"/>
    <col min="13550" max="13550" width="18.140625" style="110" customWidth="1"/>
    <col min="13551" max="13551" width="1.140625" style="110" customWidth="1"/>
    <col min="13552" max="13552" width="18.140625" style="110" customWidth="1"/>
    <col min="13553" max="13800" width="11.140625" style="110"/>
    <col min="13801" max="13802" width="2" style="110" customWidth="1"/>
    <col min="13803" max="13803" width="52.42578125" style="110" customWidth="1"/>
    <col min="13804" max="13804" width="10.140625" style="110" customWidth="1"/>
    <col min="13805" max="13805" width="1.140625" style="110" customWidth="1"/>
    <col min="13806" max="13806" width="18.140625" style="110" customWidth="1"/>
    <col min="13807" max="13807" width="1.140625" style="110" customWidth="1"/>
    <col min="13808" max="13808" width="18.140625" style="110" customWidth="1"/>
    <col min="13809" max="14056" width="11.140625" style="110"/>
    <col min="14057" max="14058" width="2" style="110" customWidth="1"/>
    <col min="14059" max="14059" width="52.42578125" style="110" customWidth="1"/>
    <col min="14060" max="14060" width="10.140625" style="110" customWidth="1"/>
    <col min="14061" max="14061" width="1.140625" style="110" customWidth="1"/>
    <col min="14062" max="14062" width="18.140625" style="110" customWidth="1"/>
    <col min="14063" max="14063" width="1.140625" style="110" customWidth="1"/>
    <col min="14064" max="14064" width="18.140625" style="110" customWidth="1"/>
    <col min="14065" max="14312" width="11.140625" style="110"/>
    <col min="14313" max="14314" width="2" style="110" customWidth="1"/>
    <col min="14315" max="14315" width="52.42578125" style="110" customWidth="1"/>
    <col min="14316" max="14316" width="10.140625" style="110" customWidth="1"/>
    <col min="14317" max="14317" width="1.140625" style="110" customWidth="1"/>
    <col min="14318" max="14318" width="18.140625" style="110" customWidth="1"/>
    <col min="14319" max="14319" width="1.140625" style="110" customWidth="1"/>
    <col min="14320" max="14320" width="18.140625" style="110" customWidth="1"/>
    <col min="14321" max="14568" width="11.140625" style="110"/>
    <col min="14569" max="14570" width="2" style="110" customWidth="1"/>
    <col min="14571" max="14571" width="52.42578125" style="110" customWidth="1"/>
    <col min="14572" max="14572" width="10.140625" style="110" customWidth="1"/>
    <col min="14573" max="14573" width="1.140625" style="110" customWidth="1"/>
    <col min="14574" max="14574" width="18.140625" style="110" customWidth="1"/>
    <col min="14575" max="14575" width="1.140625" style="110" customWidth="1"/>
    <col min="14576" max="14576" width="18.140625" style="110" customWidth="1"/>
    <col min="14577" max="14824" width="11.140625" style="110"/>
    <col min="14825" max="14826" width="2" style="110" customWidth="1"/>
    <col min="14827" max="14827" width="52.42578125" style="110" customWidth="1"/>
    <col min="14828" max="14828" width="10.140625" style="110" customWidth="1"/>
    <col min="14829" max="14829" width="1.140625" style="110" customWidth="1"/>
    <col min="14830" max="14830" width="18.140625" style="110" customWidth="1"/>
    <col min="14831" max="14831" width="1.140625" style="110" customWidth="1"/>
    <col min="14832" max="14832" width="18.140625" style="110" customWidth="1"/>
    <col min="14833" max="15080" width="11.140625" style="110"/>
    <col min="15081" max="15082" width="2" style="110" customWidth="1"/>
    <col min="15083" max="15083" width="52.42578125" style="110" customWidth="1"/>
    <col min="15084" max="15084" width="10.140625" style="110" customWidth="1"/>
    <col min="15085" max="15085" width="1.140625" style="110" customWidth="1"/>
    <col min="15086" max="15086" width="18.140625" style="110" customWidth="1"/>
    <col min="15087" max="15087" width="1.140625" style="110" customWidth="1"/>
    <col min="15088" max="15088" width="18.140625" style="110" customWidth="1"/>
    <col min="15089" max="15336" width="11.140625" style="110"/>
    <col min="15337" max="15338" width="2" style="110" customWidth="1"/>
    <col min="15339" max="15339" width="52.42578125" style="110" customWidth="1"/>
    <col min="15340" max="15340" width="10.140625" style="110" customWidth="1"/>
    <col min="15341" max="15341" width="1.140625" style="110" customWidth="1"/>
    <col min="15342" max="15342" width="18.140625" style="110" customWidth="1"/>
    <col min="15343" max="15343" width="1.140625" style="110" customWidth="1"/>
    <col min="15344" max="15344" width="18.140625" style="110" customWidth="1"/>
    <col min="15345" max="15592" width="11.140625" style="110"/>
    <col min="15593" max="15594" width="2" style="110" customWidth="1"/>
    <col min="15595" max="15595" width="52.42578125" style="110" customWidth="1"/>
    <col min="15596" max="15596" width="10.140625" style="110" customWidth="1"/>
    <col min="15597" max="15597" width="1.140625" style="110" customWidth="1"/>
    <col min="15598" max="15598" width="18.140625" style="110" customWidth="1"/>
    <col min="15599" max="15599" width="1.140625" style="110" customWidth="1"/>
    <col min="15600" max="15600" width="18.140625" style="110" customWidth="1"/>
    <col min="15601" max="15848" width="11.140625" style="110"/>
    <col min="15849" max="15850" width="2" style="110" customWidth="1"/>
    <col min="15851" max="15851" width="52.42578125" style="110" customWidth="1"/>
    <col min="15852" max="15852" width="10.140625" style="110" customWidth="1"/>
    <col min="15853" max="15853" width="1.140625" style="110" customWidth="1"/>
    <col min="15854" max="15854" width="18.140625" style="110" customWidth="1"/>
    <col min="15855" max="15855" width="1.140625" style="110" customWidth="1"/>
    <col min="15856" max="15856" width="18.140625" style="110" customWidth="1"/>
    <col min="15857" max="16104" width="11.140625" style="110"/>
    <col min="16105" max="16106" width="2" style="110" customWidth="1"/>
    <col min="16107" max="16107" width="52.42578125" style="110" customWidth="1"/>
    <col min="16108" max="16108" width="10.140625" style="110" customWidth="1"/>
    <col min="16109" max="16109" width="1.140625" style="110" customWidth="1"/>
    <col min="16110" max="16110" width="18.140625" style="110" customWidth="1"/>
    <col min="16111" max="16111" width="1.140625" style="110" customWidth="1"/>
    <col min="16112" max="16112" width="18.140625" style="110" customWidth="1"/>
    <col min="16113" max="16384" width="11.140625" style="110"/>
  </cols>
  <sheetData>
    <row r="1" spans="1:12" ht="21.75" customHeight="1" x14ac:dyDescent="0.45">
      <c r="A1" s="107" t="s">
        <v>0</v>
      </c>
      <c r="B1" s="107"/>
      <c r="C1" s="107"/>
      <c r="D1" s="108"/>
      <c r="E1" s="108"/>
      <c r="F1" s="109"/>
      <c r="G1" s="109"/>
      <c r="H1" s="109"/>
      <c r="I1" s="108"/>
      <c r="J1" s="109"/>
      <c r="K1" s="109"/>
      <c r="L1" s="109"/>
    </row>
    <row r="2" spans="1:12" ht="21.75" customHeight="1" x14ac:dyDescent="0.45">
      <c r="A2" s="107" t="s">
        <v>175</v>
      </c>
      <c r="B2" s="107"/>
      <c r="C2" s="107"/>
      <c r="D2" s="108"/>
      <c r="E2" s="108"/>
      <c r="F2" s="109"/>
      <c r="G2" s="109"/>
      <c r="H2" s="109"/>
      <c r="I2" s="108"/>
      <c r="J2" s="109"/>
      <c r="K2" s="109"/>
      <c r="L2" s="109"/>
    </row>
    <row r="3" spans="1:12" ht="21.75" customHeight="1" x14ac:dyDescent="0.45">
      <c r="A3" s="111" t="s">
        <v>123</v>
      </c>
      <c r="B3" s="111"/>
      <c r="C3" s="111"/>
      <c r="D3" s="112"/>
      <c r="E3" s="112"/>
      <c r="F3" s="113"/>
      <c r="G3" s="113"/>
      <c r="H3" s="113"/>
      <c r="I3" s="112"/>
      <c r="J3" s="113"/>
      <c r="K3" s="113"/>
      <c r="L3" s="113"/>
    </row>
    <row r="4" spans="1:12" ht="21.75" customHeight="1" x14ac:dyDescent="0.45">
      <c r="A4" s="114"/>
      <c r="B4" s="114"/>
      <c r="C4" s="114"/>
      <c r="D4" s="108"/>
      <c r="E4" s="108"/>
      <c r="F4" s="109"/>
      <c r="G4" s="109"/>
      <c r="H4" s="109"/>
      <c r="I4" s="108"/>
      <c r="J4" s="109"/>
      <c r="K4" s="109"/>
      <c r="L4" s="109"/>
    </row>
    <row r="5" spans="1:12" ht="21.75" customHeight="1" x14ac:dyDescent="0.45">
      <c r="A5" s="114"/>
      <c r="B5" s="114"/>
      <c r="C5" s="114"/>
      <c r="D5" s="108"/>
      <c r="E5" s="108"/>
      <c r="F5" s="61" t="s">
        <v>3</v>
      </c>
      <c r="G5" s="61"/>
      <c r="H5" s="61"/>
      <c r="I5" s="55"/>
      <c r="J5" s="61" t="s">
        <v>4</v>
      </c>
      <c r="K5" s="61"/>
      <c r="L5" s="61"/>
    </row>
    <row r="6" spans="1:12" s="117" customFormat="1" ht="21.75" customHeight="1" x14ac:dyDescent="0.45">
      <c r="A6" s="115"/>
      <c r="B6" s="115"/>
      <c r="C6" s="115"/>
      <c r="D6" s="116"/>
      <c r="E6" s="55"/>
      <c r="F6" s="55"/>
      <c r="G6" s="55"/>
      <c r="H6" s="62" t="s">
        <v>5</v>
      </c>
      <c r="I6" s="55"/>
      <c r="J6" s="55"/>
      <c r="K6" s="55"/>
      <c r="L6" s="62"/>
    </row>
    <row r="7" spans="1:12" s="117" customFormat="1" ht="21.75" customHeight="1" x14ac:dyDescent="0.45">
      <c r="A7" s="115"/>
      <c r="B7" s="115"/>
      <c r="C7" s="115"/>
      <c r="D7" s="116"/>
      <c r="E7" s="55"/>
      <c r="F7" s="118" t="s">
        <v>8</v>
      </c>
      <c r="G7" s="55"/>
      <c r="H7" s="118" t="s">
        <v>8</v>
      </c>
      <c r="I7" s="55"/>
      <c r="J7" s="118" t="s">
        <v>8</v>
      </c>
      <c r="K7" s="55"/>
      <c r="L7" s="118" t="s">
        <v>8</v>
      </c>
    </row>
    <row r="8" spans="1:12" s="116" customFormat="1" ht="21.75" customHeight="1" x14ac:dyDescent="0.45">
      <c r="A8" s="115"/>
      <c r="B8" s="115"/>
      <c r="C8" s="115"/>
      <c r="D8" s="82"/>
      <c r="E8" s="53"/>
      <c r="F8" s="119" t="s">
        <v>11</v>
      </c>
      <c r="G8" s="53"/>
      <c r="H8" s="119" t="s">
        <v>12</v>
      </c>
      <c r="I8" s="53"/>
      <c r="J8" s="119" t="s">
        <v>11</v>
      </c>
      <c r="K8" s="53"/>
      <c r="L8" s="119" t="s">
        <v>12</v>
      </c>
    </row>
    <row r="9" spans="1:12" s="116" customFormat="1" ht="21.75" customHeight="1" x14ac:dyDescent="0.45">
      <c r="A9" s="115"/>
      <c r="B9" s="115"/>
      <c r="C9" s="115"/>
      <c r="D9" s="59" t="s">
        <v>13</v>
      </c>
      <c r="E9" s="55"/>
      <c r="F9" s="120" t="s">
        <v>14</v>
      </c>
      <c r="G9" s="55"/>
      <c r="H9" s="120" t="s">
        <v>14</v>
      </c>
      <c r="I9" s="55"/>
      <c r="J9" s="120" t="s">
        <v>14</v>
      </c>
      <c r="K9" s="55"/>
      <c r="L9" s="120" t="s">
        <v>14</v>
      </c>
    </row>
    <row r="10" spans="1:12" ht="6" customHeight="1" x14ac:dyDescent="0.45">
      <c r="D10" s="121"/>
      <c r="E10" s="121"/>
      <c r="I10" s="121"/>
    </row>
    <row r="11" spans="1:12" ht="21.75" customHeight="1" x14ac:dyDescent="0.45">
      <c r="A11" s="123" t="s">
        <v>176</v>
      </c>
      <c r="B11" s="123"/>
    </row>
    <row r="12" spans="1:12" ht="21.75" customHeight="1" x14ac:dyDescent="0.45">
      <c r="B12" s="124" t="s">
        <v>177</v>
      </c>
      <c r="D12" s="125">
        <v>18</v>
      </c>
      <c r="E12" s="121"/>
      <c r="F12" s="122">
        <v>21951268364</v>
      </c>
      <c r="H12" s="44">
        <v>22407203919</v>
      </c>
      <c r="I12" s="121"/>
      <c r="J12" s="36">
        <v>0</v>
      </c>
      <c r="L12" s="41">
        <v>0</v>
      </c>
    </row>
    <row r="13" spans="1:12" ht="21.75" customHeight="1" x14ac:dyDescent="0.45">
      <c r="B13" s="124" t="s">
        <v>178</v>
      </c>
      <c r="D13" s="121"/>
      <c r="E13" s="121"/>
    </row>
    <row r="14" spans="1:12" ht="21.75" customHeight="1" x14ac:dyDescent="0.45">
      <c r="B14" s="124"/>
      <c r="C14" s="110" t="s">
        <v>179</v>
      </c>
      <c r="D14" s="125">
        <v>18</v>
      </c>
      <c r="E14" s="121"/>
      <c r="F14" s="122">
        <v>-13109063057</v>
      </c>
      <c r="H14" s="126">
        <v>-12577031340</v>
      </c>
      <c r="I14" s="121"/>
      <c r="J14" s="122">
        <v>0</v>
      </c>
      <c r="L14" s="41">
        <v>0</v>
      </c>
    </row>
    <row r="15" spans="1:12" ht="21.75" customHeight="1" x14ac:dyDescent="0.45">
      <c r="B15" s="124" t="s">
        <v>180</v>
      </c>
      <c r="D15" s="125">
        <v>18</v>
      </c>
      <c r="E15" s="121"/>
      <c r="F15" s="122">
        <v>9067504990</v>
      </c>
      <c r="H15" s="122">
        <v>9674696873</v>
      </c>
      <c r="I15" s="121"/>
      <c r="J15" s="122">
        <v>0</v>
      </c>
      <c r="L15" s="122">
        <v>0</v>
      </c>
    </row>
    <row r="16" spans="1:12" ht="21.75" customHeight="1" x14ac:dyDescent="0.45">
      <c r="B16" s="124" t="s">
        <v>181</v>
      </c>
      <c r="D16" s="125"/>
      <c r="E16" s="121"/>
      <c r="I16" s="121"/>
    </row>
    <row r="17" spans="1:12" ht="21.75" customHeight="1" x14ac:dyDescent="0.45">
      <c r="B17" s="124"/>
      <c r="C17" s="110" t="s">
        <v>182</v>
      </c>
      <c r="D17" s="125">
        <v>18</v>
      </c>
      <c r="E17" s="121"/>
      <c r="F17" s="122">
        <v>-13268059200</v>
      </c>
      <c r="H17" s="127">
        <v>-14476628759</v>
      </c>
      <c r="J17" s="42">
        <v>0</v>
      </c>
      <c r="K17" s="110"/>
      <c r="L17" s="42">
        <v>0</v>
      </c>
    </row>
    <row r="18" spans="1:12" ht="21.75" customHeight="1" x14ac:dyDescent="0.45">
      <c r="B18" s="124" t="s">
        <v>183</v>
      </c>
      <c r="D18" s="125">
        <v>18</v>
      </c>
      <c r="E18" s="121"/>
      <c r="F18" s="122">
        <v>-4186141115</v>
      </c>
      <c r="H18" s="122">
        <v>-3936544544</v>
      </c>
      <c r="I18" s="121"/>
      <c r="J18" s="122">
        <v>0</v>
      </c>
      <c r="L18" s="122">
        <v>0</v>
      </c>
    </row>
    <row r="19" spans="1:12" ht="21.75" customHeight="1" x14ac:dyDescent="0.45">
      <c r="B19" s="124" t="s">
        <v>226</v>
      </c>
      <c r="D19" s="121"/>
      <c r="E19" s="121"/>
      <c r="F19" s="122">
        <v>48710928</v>
      </c>
      <c r="H19" s="127">
        <v>-7515558</v>
      </c>
      <c r="I19" s="121"/>
      <c r="J19" s="122">
        <v>76477514</v>
      </c>
      <c r="L19" s="42">
        <v>3024038</v>
      </c>
    </row>
    <row r="20" spans="1:12" ht="21.75" customHeight="1" x14ac:dyDescent="0.45">
      <c r="B20" s="124" t="s">
        <v>184</v>
      </c>
      <c r="D20" s="121"/>
      <c r="E20" s="121"/>
      <c r="F20" s="122">
        <v>131235436</v>
      </c>
      <c r="H20" s="36">
        <v>148405308</v>
      </c>
      <c r="I20" s="121"/>
      <c r="J20" s="36">
        <v>658470</v>
      </c>
      <c r="L20" s="42">
        <v>1327227</v>
      </c>
    </row>
    <row r="21" spans="1:12" ht="21.75" customHeight="1" x14ac:dyDescent="0.45">
      <c r="B21" s="124" t="s">
        <v>185</v>
      </c>
      <c r="D21" s="121"/>
      <c r="E21" s="121"/>
      <c r="F21" s="122">
        <v>504409742</v>
      </c>
      <c r="H21" s="127">
        <v>438345951</v>
      </c>
      <c r="I21" s="121"/>
      <c r="J21" s="122">
        <v>978391736</v>
      </c>
      <c r="L21" s="128">
        <v>973929729</v>
      </c>
    </row>
    <row r="22" spans="1:12" ht="21.75" customHeight="1" x14ac:dyDescent="0.45">
      <c r="B22" s="124" t="s">
        <v>102</v>
      </c>
      <c r="D22" s="121"/>
      <c r="E22" s="121"/>
      <c r="F22" s="122">
        <v>68230965</v>
      </c>
      <c r="H22" s="36">
        <v>69022742</v>
      </c>
      <c r="I22" s="121"/>
      <c r="J22" s="36">
        <v>1</v>
      </c>
      <c r="L22" s="42">
        <v>0</v>
      </c>
    </row>
    <row r="23" spans="1:12" ht="21.75" customHeight="1" x14ac:dyDescent="0.45">
      <c r="B23" s="124" t="s">
        <v>99</v>
      </c>
      <c r="D23" s="129"/>
      <c r="E23" s="121"/>
      <c r="F23" s="122">
        <v>-567426657</v>
      </c>
      <c r="H23" s="127">
        <v>-563387916</v>
      </c>
      <c r="I23" s="121"/>
      <c r="J23" s="122">
        <v>-54585336</v>
      </c>
      <c r="L23" s="128">
        <v>-59753958</v>
      </c>
    </row>
    <row r="24" spans="1:12" ht="21.75" customHeight="1" x14ac:dyDescent="0.45">
      <c r="B24" s="124" t="s">
        <v>104</v>
      </c>
      <c r="D24" s="121"/>
      <c r="E24" s="121"/>
      <c r="F24" s="122">
        <v>-47830016</v>
      </c>
      <c r="H24" s="127">
        <v>-328136472</v>
      </c>
      <c r="I24" s="121"/>
      <c r="J24" s="122">
        <v>-5702159</v>
      </c>
      <c r="L24" s="42">
        <v>-199474</v>
      </c>
    </row>
    <row r="25" spans="1:12" ht="21.75" customHeight="1" x14ac:dyDescent="0.45">
      <c r="B25" s="124" t="s">
        <v>186</v>
      </c>
      <c r="D25" s="121"/>
      <c r="E25" s="121"/>
      <c r="F25" s="122">
        <v>5003887340</v>
      </c>
      <c r="H25" s="36">
        <v>4541551820</v>
      </c>
      <c r="I25" s="121"/>
      <c r="J25" s="36">
        <v>0</v>
      </c>
      <c r="L25" s="42">
        <v>0</v>
      </c>
    </row>
    <row r="26" spans="1:12" ht="21.75" customHeight="1" x14ac:dyDescent="0.45">
      <c r="B26" s="124" t="s">
        <v>187</v>
      </c>
      <c r="D26" s="121"/>
      <c r="E26" s="121"/>
      <c r="F26" s="122">
        <v>-4733404328</v>
      </c>
      <c r="H26" s="127">
        <v>-4761529122</v>
      </c>
      <c r="I26" s="121"/>
      <c r="J26" s="122">
        <v>0</v>
      </c>
      <c r="L26" s="42">
        <v>0</v>
      </c>
    </row>
    <row r="27" spans="1:12" ht="21.75" customHeight="1" x14ac:dyDescent="0.45">
      <c r="B27" s="124" t="s">
        <v>188</v>
      </c>
      <c r="D27" s="121"/>
      <c r="E27" s="121"/>
      <c r="F27" s="130">
        <v>-427698554</v>
      </c>
      <c r="H27" s="131">
        <v>-587169227</v>
      </c>
      <c r="I27" s="121"/>
      <c r="J27" s="130">
        <v>18202796</v>
      </c>
      <c r="L27" s="132">
        <v>17337012</v>
      </c>
    </row>
    <row r="28" spans="1:12" ht="6" customHeight="1" x14ac:dyDescent="0.45">
      <c r="D28" s="121"/>
      <c r="E28" s="121"/>
      <c r="I28" s="121"/>
    </row>
    <row r="29" spans="1:12" ht="21.75" customHeight="1" x14ac:dyDescent="0.45">
      <c r="A29" s="110" t="s">
        <v>225</v>
      </c>
      <c r="D29" s="133"/>
      <c r="E29" s="133"/>
      <c r="F29" s="130">
        <f>SUM(F12:F28)</f>
        <v>435624838</v>
      </c>
      <c r="H29" s="130">
        <f>SUM(H12:H28)</f>
        <v>41283675</v>
      </c>
      <c r="I29" s="133"/>
      <c r="J29" s="130">
        <f>SUM(J12:J28)</f>
        <v>1013443022</v>
      </c>
      <c r="L29" s="130">
        <f>SUM(L12:L28)</f>
        <v>935664574</v>
      </c>
    </row>
    <row r="30" spans="1:12" ht="21.75" customHeight="1" x14ac:dyDescent="0.45">
      <c r="D30" s="133"/>
      <c r="E30" s="133"/>
      <c r="F30" s="37"/>
      <c r="H30" s="37"/>
      <c r="I30" s="133"/>
      <c r="J30" s="37"/>
      <c r="L30" s="37"/>
    </row>
    <row r="31" spans="1:12" ht="21.75" customHeight="1" x14ac:dyDescent="0.45">
      <c r="D31" s="133"/>
      <c r="E31" s="133"/>
      <c r="F31" s="37"/>
      <c r="H31" s="37"/>
      <c r="I31" s="133"/>
      <c r="J31" s="37"/>
      <c r="L31" s="37"/>
    </row>
    <row r="32" spans="1:12" ht="21.75" customHeight="1" x14ac:dyDescent="0.45">
      <c r="D32" s="133"/>
      <c r="E32" s="133"/>
      <c r="F32" s="37"/>
      <c r="H32" s="37"/>
      <c r="I32" s="133"/>
      <c r="J32" s="37"/>
      <c r="L32" s="37"/>
    </row>
    <row r="33" spans="1:12" ht="21.75" customHeight="1" x14ac:dyDescent="0.45">
      <c r="D33" s="133"/>
      <c r="E33" s="133"/>
      <c r="F33" s="37"/>
      <c r="H33" s="37"/>
      <c r="I33" s="133"/>
      <c r="J33" s="37"/>
      <c r="L33" s="37"/>
    </row>
    <row r="34" spans="1:12" ht="21.75" customHeight="1" x14ac:dyDescent="0.45">
      <c r="D34" s="133"/>
      <c r="E34" s="133"/>
      <c r="F34" s="37"/>
      <c r="H34" s="37"/>
      <c r="I34" s="133"/>
      <c r="J34" s="37"/>
      <c r="L34" s="37"/>
    </row>
    <row r="35" spans="1:12" ht="21.75" customHeight="1" x14ac:dyDescent="0.45">
      <c r="D35" s="133"/>
      <c r="E35" s="133"/>
      <c r="F35" s="37"/>
      <c r="H35" s="37"/>
      <c r="I35" s="133"/>
      <c r="J35" s="37"/>
      <c r="L35" s="37"/>
    </row>
    <row r="36" spans="1:12" ht="21.75" customHeight="1" x14ac:dyDescent="0.45">
      <c r="D36" s="133"/>
      <c r="E36" s="133"/>
      <c r="F36" s="37"/>
      <c r="H36" s="37"/>
      <c r="I36" s="133"/>
      <c r="J36" s="37"/>
      <c r="L36" s="37"/>
    </row>
    <row r="37" spans="1:12" ht="21.75" customHeight="1" x14ac:dyDescent="0.45">
      <c r="D37" s="133"/>
      <c r="E37" s="133"/>
      <c r="F37" s="37"/>
      <c r="H37" s="37"/>
      <c r="I37" s="133"/>
      <c r="J37" s="37"/>
      <c r="L37" s="37"/>
    </row>
    <row r="38" spans="1:12" ht="21" customHeight="1" x14ac:dyDescent="0.45">
      <c r="D38" s="133"/>
      <c r="E38" s="133"/>
      <c r="F38" s="37"/>
      <c r="H38" s="37"/>
      <c r="I38" s="133"/>
      <c r="J38" s="37"/>
      <c r="L38" s="37"/>
    </row>
    <row r="39" spans="1:12" ht="21.75" customHeight="1" x14ac:dyDescent="0.45">
      <c r="D39" s="133"/>
      <c r="E39" s="133"/>
      <c r="F39" s="37"/>
      <c r="H39" s="37"/>
      <c r="I39" s="133"/>
      <c r="J39" s="37"/>
      <c r="L39" s="37"/>
    </row>
    <row r="40" spans="1:12" ht="21" customHeight="1" x14ac:dyDescent="0.45">
      <c r="D40" s="133"/>
      <c r="E40" s="133"/>
      <c r="F40" s="37"/>
      <c r="H40" s="37"/>
      <c r="I40" s="133"/>
      <c r="J40" s="37"/>
      <c r="L40" s="37"/>
    </row>
    <row r="41" spans="1:12" ht="21" customHeight="1" x14ac:dyDescent="0.45">
      <c r="D41" s="133"/>
      <c r="E41" s="133"/>
      <c r="F41" s="37"/>
      <c r="H41" s="37"/>
      <c r="I41" s="133"/>
      <c r="J41" s="37"/>
      <c r="L41" s="37"/>
    </row>
    <row r="42" spans="1:12" ht="21.75" customHeight="1" x14ac:dyDescent="0.45">
      <c r="D42" s="133"/>
      <c r="E42" s="133"/>
      <c r="F42" s="37"/>
      <c r="H42" s="37"/>
      <c r="I42" s="133"/>
      <c r="J42" s="37"/>
      <c r="L42" s="37"/>
    </row>
    <row r="43" spans="1:12" ht="13.5" customHeight="1" x14ac:dyDescent="0.45">
      <c r="D43" s="133"/>
      <c r="E43" s="133"/>
      <c r="F43" s="37"/>
      <c r="H43" s="37"/>
      <c r="I43" s="133"/>
      <c r="J43" s="37"/>
      <c r="L43" s="37"/>
    </row>
    <row r="44" spans="1:12" ht="21.75" customHeight="1" x14ac:dyDescent="0.45">
      <c r="A44" s="134" t="s">
        <v>47</v>
      </c>
      <c r="B44" s="134"/>
      <c r="C44" s="134"/>
      <c r="D44" s="134"/>
      <c r="E44" s="134"/>
      <c r="F44" s="130"/>
      <c r="G44" s="130"/>
      <c r="H44" s="130"/>
      <c r="I44" s="134"/>
      <c r="J44" s="130"/>
      <c r="K44" s="130"/>
      <c r="L44" s="130"/>
    </row>
    <row r="45" spans="1:12" ht="21.75" customHeight="1" x14ac:dyDescent="0.45">
      <c r="A45" s="107" t="s">
        <v>0</v>
      </c>
      <c r="B45" s="133"/>
      <c r="C45" s="133"/>
      <c r="D45" s="133"/>
      <c r="E45" s="133"/>
      <c r="F45" s="135"/>
      <c r="G45" s="135"/>
      <c r="H45" s="135"/>
      <c r="I45" s="133"/>
      <c r="J45" s="135"/>
      <c r="K45" s="135"/>
      <c r="L45" s="135"/>
    </row>
    <row r="46" spans="1:12" ht="21.75" customHeight="1" x14ac:dyDescent="0.45">
      <c r="A46" s="107" t="s">
        <v>189</v>
      </c>
      <c r="B46" s="133"/>
      <c r="C46" s="133"/>
      <c r="D46" s="133"/>
      <c r="E46" s="133"/>
      <c r="F46" s="135"/>
      <c r="G46" s="135"/>
      <c r="H46" s="135"/>
      <c r="I46" s="133"/>
      <c r="J46" s="135"/>
      <c r="K46" s="135"/>
      <c r="L46" s="135"/>
    </row>
    <row r="47" spans="1:12" ht="21.75" customHeight="1" x14ac:dyDescent="0.45">
      <c r="A47" s="111" t="str">
        <f>+A3</f>
        <v>สำหรับรอบระยะเวลาเก้าเดือนสิ้นสุดวันที่ 30 กันยายน พ.ศ. 2568</v>
      </c>
      <c r="B47" s="136"/>
      <c r="C47" s="136"/>
      <c r="D47" s="137"/>
      <c r="E47" s="137"/>
      <c r="F47" s="138"/>
      <c r="G47" s="138"/>
      <c r="H47" s="138"/>
      <c r="I47" s="137"/>
      <c r="J47" s="138"/>
      <c r="K47" s="138"/>
      <c r="L47" s="138"/>
    </row>
    <row r="48" spans="1:12" ht="21.75" customHeight="1" x14ac:dyDescent="0.45">
      <c r="A48" s="114"/>
      <c r="B48" s="139"/>
      <c r="C48" s="139"/>
      <c r="D48" s="108"/>
      <c r="E48" s="108"/>
      <c r="F48" s="109"/>
      <c r="G48" s="109"/>
      <c r="H48" s="109"/>
      <c r="I48" s="108"/>
      <c r="J48" s="109"/>
      <c r="K48" s="109"/>
      <c r="L48" s="109"/>
    </row>
    <row r="49" spans="1:12" ht="21.75" customHeight="1" x14ac:dyDescent="0.45">
      <c r="A49" s="114"/>
      <c r="B49" s="114"/>
      <c r="C49" s="114"/>
      <c r="D49" s="108"/>
      <c r="E49" s="108"/>
      <c r="F49" s="61" t="s">
        <v>3</v>
      </c>
      <c r="G49" s="61"/>
      <c r="H49" s="61"/>
      <c r="I49" s="55"/>
      <c r="J49" s="61" t="s">
        <v>4</v>
      </c>
      <c r="K49" s="61"/>
      <c r="L49" s="61"/>
    </row>
    <row r="50" spans="1:12" s="117" customFormat="1" ht="21.75" customHeight="1" x14ac:dyDescent="0.45">
      <c r="A50" s="115"/>
      <c r="B50" s="115"/>
      <c r="C50" s="115"/>
      <c r="D50" s="116"/>
      <c r="E50" s="55"/>
      <c r="F50" s="55"/>
      <c r="G50" s="55"/>
      <c r="H50" s="62" t="s">
        <v>5</v>
      </c>
      <c r="I50" s="55"/>
      <c r="J50" s="55"/>
      <c r="K50" s="55"/>
      <c r="L50" s="62"/>
    </row>
    <row r="51" spans="1:12" s="117" customFormat="1" ht="21.75" customHeight="1" x14ac:dyDescent="0.45">
      <c r="A51" s="115"/>
      <c r="B51" s="115"/>
      <c r="C51" s="115"/>
      <c r="D51" s="116"/>
      <c r="E51" s="55"/>
      <c r="F51" s="118" t="s">
        <v>8</v>
      </c>
      <c r="G51" s="55"/>
      <c r="H51" s="118" t="s">
        <v>8</v>
      </c>
      <c r="I51" s="55"/>
      <c r="J51" s="118" t="s">
        <v>8</v>
      </c>
      <c r="K51" s="55"/>
      <c r="L51" s="118" t="s">
        <v>8</v>
      </c>
    </row>
    <row r="52" spans="1:12" s="116" customFormat="1" ht="21.75" customHeight="1" x14ac:dyDescent="0.45">
      <c r="A52" s="115"/>
      <c r="B52" s="115"/>
      <c r="C52" s="115"/>
      <c r="D52" s="82"/>
      <c r="E52" s="53"/>
      <c r="F52" s="119" t="s">
        <v>11</v>
      </c>
      <c r="G52" s="53"/>
      <c r="H52" s="119" t="s">
        <v>12</v>
      </c>
      <c r="I52" s="53"/>
      <c r="J52" s="119" t="s">
        <v>11</v>
      </c>
      <c r="K52" s="53"/>
      <c r="L52" s="119" t="s">
        <v>12</v>
      </c>
    </row>
    <row r="53" spans="1:12" s="116" customFormat="1" ht="21.75" customHeight="1" x14ac:dyDescent="0.45">
      <c r="A53" s="115"/>
      <c r="B53" s="115"/>
      <c r="C53" s="115"/>
      <c r="D53" s="59" t="s">
        <v>13</v>
      </c>
      <c r="E53" s="55"/>
      <c r="F53" s="120" t="s">
        <v>14</v>
      </c>
      <c r="G53" s="55"/>
      <c r="H53" s="120" t="s">
        <v>14</v>
      </c>
      <c r="I53" s="55"/>
      <c r="J53" s="120" t="s">
        <v>14</v>
      </c>
      <c r="K53" s="55"/>
      <c r="L53" s="120" t="s">
        <v>14</v>
      </c>
    </row>
    <row r="54" spans="1:12" ht="21.75" customHeight="1" x14ac:dyDescent="0.45">
      <c r="A54" s="123" t="s">
        <v>190</v>
      </c>
      <c r="D54" s="133"/>
      <c r="E54" s="133"/>
      <c r="F54" s="36"/>
      <c r="H54" s="36"/>
      <c r="I54" s="133"/>
      <c r="J54" s="36"/>
      <c r="L54" s="36"/>
    </row>
    <row r="55" spans="1:12" ht="21.75" customHeight="1" x14ac:dyDescent="0.45">
      <c r="B55" s="140" t="s">
        <v>191</v>
      </c>
      <c r="D55" s="133"/>
      <c r="E55" s="133"/>
      <c r="F55" s="36"/>
      <c r="H55" s="36"/>
      <c r="I55" s="133"/>
      <c r="J55" s="36"/>
      <c r="L55" s="36"/>
    </row>
    <row r="56" spans="1:12" ht="21.75" customHeight="1" x14ac:dyDescent="0.45">
      <c r="C56" s="124" t="s">
        <v>192</v>
      </c>
      <c r="D56" s="121"/>
      <c r="E56" s="121"/>
      <c r="F56" s="38">
        <v>699064</v>
      </c>
      <c r="H56" s="38">
        <v>782430</v>
      </c>
      <c r="I56" s="121"/>
      <c r="J56" s="38">
        <v>0</v>
      </c>
      <c r="L56" s="38">
        <v>0</v>
      </c>
    </row>
    <row r="57" spans="1:12" ht="6" customHeight="1" x14ac:dyDescent="0.45">
      <c r="D57" s="121"/>
      <c r="E57" s="121"/>
      <c r="F57" s="37"/>
      <c r="H57" s="37"/>
      <c r="I57" s="121"/>
      <c r="J57" s="37"/>
      <c r="L57" s="37"/>
    </row>
    <row r="58" spans="1:12" ht="21.75" customHeight="1" x14ac:dyDescent="0.45">
      <c r="C58" s="110" t="s">
        <v>193</v>
      </c>
      <c r="D58" s="133"/>
      <c r="E58" s="133"/>
      <c r="F58" s="38">
        <f>SUM(F56:F57)</f>
        <v>699064</v>
      </c>
      <c r="G58" s="37"/>
      <c r="H58" s="38">
        <f>SUM(H56:H57)</f>
        <v>782430</v>
      </c>
      <c r="I58" s="133"/>
      <c r="J58" s="38">
        <f>SUM(J56:J57)</f>
        <v>0</v>
      </c>
      <c r="K58" s="37"/>
      <c r="L58" s="38">
        <f>SUM(L56:L57)</f>
        <v>0</v>
      </c>
    </row>
    <row r="59" spans="1:12" ht="6" customHeight="1" x14ac:dyDescent="0.45">
      <c r="B59" s="124"/>
      <c r="D59" s="121"/>
      <c r="E59" s="121"/>
      <c r="I59" s="121"/>
    </row>
    <row r="60" spans="1:12" ht="21.75" customHeight="1" x14ac:dyDescent="0.45">
      <c r="B60" s="140" t="s">
        <v>194</v>
      </c>
    </row>
    <row r="61" spans="1:12" ht="21.75" customHeight="1" x14ac:dyDescent="0.45">
      <c r="C61" s="124" t="s">
        <v>195</v>
      </c>
      <c r="D61" s="121"/>
      <c r="E61" s="121"/>
      <c r="F61" s="122">
        <v>-7847230</v>
      </c>
      <c r="H61" s="122">
        <v>-28723880</v>
      </c>
      <c r="I61" s="121"/>
      <c r="J61" s="122">
        <v>0</v>
      </c>
      <c r="L61" s="122">
        <v>0</v>
      </c>
    </row>
    <row r="62" spans="1:12" ht="21.75" customHeight="1" x14ac:dyDescent="0.45">
      <c r="C62" s="124" t="s">
        <v>196</v>
      </c>
      <c r="D62" s="121"/>
      <c r="E62" s="121"/>
      <c r="F62" s="122">
        <v>-28645340</v>
      </c>
      <c r="H62" s="122">
        <v>-33402794</v>
      </c>
      <c r="I62" s="121"/>
      <c r="J62" s="122">
        <v>0</v>
      </c>
      <c r="L62" s="122">
        <v>0</v>
      </c>
    </row>
    <row r="63" spans="1:12" ht="21.75" customHeight="1" x14ac:dyDescent="0.45">
      <c r="C63" s="124" t="s">
        <v>197</v>
      </c>
      <c r="D63" s="121"/>
      <c r="E63" s="121"/>
      <c r="F63" s="122">
        <v>0</v>
      </c>
      <c r="H63" s="122">
        <v>0</v>
      </c>
      <c r="I63" s="121"/>
      <c r="J63" s="122">
        <v>-291970000</v>
      </c>
      <c r="L63" s="122">
        <v>-80000000</v>
      </c>
    </row>
    <row r="64" spans="1:12" ht="21.75" customHeight="1" x14ac:dyDescent="0.45">
      <c r="C64" s="124" t="s">
        <v>224</v>
      </c>
      <c r="D64" s="141">
        <v>13.1</v>
      </c>
      <c r="E64" s="121"/>
      <c r="F64" s="130">
        <v>-291970000</v>
      </c>
      <c r="H64" s="130">
        <v>0</v>
      </c>
      <c r="I64" s="121"/>
      <c r="J64" s="130">
        <v>0</v>
      </c>
      <c r="L64" s="130">
        <v>0</v>
      </c>
    </row>
    <row r="65" spans="1:12" ht="6" customHeight="1" x14ac:dyDescent="0.45">
      <c r="B65" s="124"/>
      <c r="D65" s="121"/>
      <c r="E65" s="121"/>
      <c r="I65" s="121"/>
    </row>
    <row r="66" spans="1:12" ht="21.75" customHeight="1" x14ac:dyDescent="0.45">
      <c r="C66" s="124" t="s">
        <v>198</v>
      </c>
      <c r="F66" s="38">
        <f>SUM(F61:F64)</f>
        <v>-328462570</v>
      </c>
      <c r="G66" s="142"/>
      <c r="H66" s="38">
        <f>SUM(H61:H64)</f>
        <v>-62126674</v>
      </c>
      <c r="J66" s="38">
        <f>SUM(J61:J64)</f>
        <v>-291970000</v>
      </c>
      <c r="K66" s="142"/>
      <c r="L66" s="38">
        <f>SUM(L61:L64)</f>
        <v>-80000000</v>
      </c>
    </row>
    <row r="67" spans="1:12" ht="6" customHeight="1" x14ac:dyDescent="0.45">
      <c r="B67" s="124"/>
      <c r="D67" s="121"/>
      <c r="E67" s="121"/>
      <c r="I67" s="121"/>
    </row>
    <row r="68" spans="1:12" ht="21.75" customHeight="1" x14ac:dyDescent="0.45">
      <c r="A68" s="110" t="s">
        <v>199</v>
      </c>
      <c r="F68" s="130">
        <f>F66+F58</f>
        <v>-327763506</v>
      </c>
      <c r="H68" s="130">
        <f>H66+H58</f>
        <v>-61344244</v>
      </c>
      <c r="J68" s="130">
        <f>J66+J58</f>
        <v>-291970000</v>
      </c>
      <c r="L68" s="130">
        <f>L66+L58</f>
        <v>-80000000</v>
      </c>
    </row>
    <row r="69" spans="1:12" ht="8.1" customHeight="1" x14ac:dyDescent="0.45"/>
    <row r="70" spans="1:12" ht="21.75" customHeight="1" x14ac:dyDescent="0.45">
      <c r="A70" s="123" t="s">
        <v>200</v>
      </c>
      <c r="F70" s="36"/>
      <c r="H70" s="36"/>
      <c r="J70" s="36"/>
      <c r="L70" s="36"/>
    </row>
    <row r="71" spans="1:12" ht="21.75" customHeight="1" x14ac:dyDescent="0.45">
      <c r="A71" s="123"/>
      <c r="B71" s="110" t="s">
        <v>201</v>
      </c>
      <c r="F71" s="36">
        <v>0</v>
      </c>
      <c r="H71" s="36">
        <v>20000000</v>
      </c>
      <c r="J71" s="36">
        <v>0</v>
      </c>
      <c r="L71" s="36">
        <v>0</v>
      </c>
    </row>
    <row r="72" spans="1:12" ht="21.75" customHeight="1" x14ac:dyDescent="0.45">
      <c r="B72" s="110" t="s">
        <v>212</v>
      </c>
      <c r="D72" s="121"/>
      <c r="E72" s="121"/>
      <c r="F72" s="122">
        <v>291970000</v>
      </c>
      <c r="H72" s="122">
        <v>0</v>
      </c>
      <c r="I72" s="121"/>
      <c r="J72" s="122">
        <v>291970000</v>
      </c>
      <c r="L72" s="122">
        <v>0</v>
      </c>
    </row>
    <row r="73" spans="1:12" ht="21.75" customHeight="1" x14ac:dyDescent="0.45">
      <c r="B73" s="110" t="s">
        <v>97</v>
      </c>
      <c r="D73" s="121"/>
      <c r="E73" s="121"/>
      <c r="F73" s="122">
        <v>-36067933</v>
      </c>
      <c r="H73" s="122">
        <v>-34494247</v>
      </c>
      <c r="I73" s="121"/>
      <c r="J73" s="122">
        <v>-36067933</v>
      </c>
      <c r="L73" s="122">
        <v>-34494247</v>
      </c>
    </row>
    <row r="74" spans="1:12" ht="21.75" customHeight="1" x14ac:dyDescent="0.45">
      <c r="B74" s="110" t="s">
        <v>202</v>
      </c>
      <c r="D74" s="121"/>
      <c r="E74" s="121"/>
      <c r="F74" s="122">
        <v>-43890134</v>
      </c>
      <c r="H74" s="122">
        <v>-35576034</v>
      </c>
      <c r="I74" s="121"/>
      <c r="J74" s="122">
        <v>-6761813</v>
      </c>
      <c r="L74" s="122">
        <v>-2027756</v>
      </c>
    </row>
    <row r="75" spans="1:12" ht="21.75" customHeight="1" x14ac:dyDescent="0.45">
      <c r="B75" s="110" t="s">
        <v>203</v>
      </c>
      <c r="D75" s="121"/>
      <c r="E75" s="121"/>
      <c r="F75" s="130">
        <v>-913090071</v>
      </c>
      <c r="H75" s="130">
        <v>-969396120</v>
      </c>
      <c r="I75" s="121"/>
      <c r="J75" s="130">
        <v>-891438055</v>
      </c>
      <c r="L75" s="130">
        <v>-950866608</v>
      </c>
    </row>
    <row r="76" spans="1:12" ht="6" customHeight="1" x14ac:dyDescent="0.45">
      <c r="D76" s="121"/>
      <c r="E76" s="121"/>
      <c r="I76" s="121"/>
    </row>
    <row r="77" spans="1:12" ht="21.75" customHeight="1" x14ac:dyDescent="0.45">
      <c r="A77" s="110" t="s">
        <v>204</v>
      </c>
      <c r="D77" s="121"/>
      <c r="E77" s="121"/>
      <c r="F77" s="130">
        <f>SUM(F71:F75)</f>
        <v>-701078138</v>
      </c>
      <c r="H77" s="130">
        <f>SUM(H71:H75)</f>
        <v>-1019466401</v>
      </c>
      <c r="I77" s="121"/>
      <c r="J77" s="130">
        <f>SUM(J71:J75)</f>
        <v>-642297801</v>
      </c>
      <c r="L77" s="130">
        <f>SUM(L71:L75)</f>
        <v>-987388611</v>
      </c>
    </row>
    <row r="78" spans="1:12" ht="6" customHeight="1" x14ac:dyDescent="0.45">
      <c r="D78" s="121"/>
      <c r="E78" s="121"/>
      <c r="I78" s="121"/>
    </row>
    <row r="79" spans="1:12" ht="21.75" customHeight="1" x14ac:dyDescent="0.45">
      <c r="A79" s="123" t="s">
        <v>205</v>
      </c>
      <c r="D79" s="121"/>
      <c r="E79" s="121"/>
      <c r="F79" s="36">
        <f>+F29+F58+F66+F77</f>
        <v>-593216806</v>
      </c>
      <c r="G79" s="36"/>
      <c r="H79" s="36">
        <f>+H29+H58+H66+H77</f>
        <v>-1039526970</v>
      </c>
      <c r="I79" s="121"/>
      <c r="J79" s="36">
        <f>+J29+J58+J66+J77</f>
        <v>79175221</v>
      </c>
      <c r="K79" s="36"/>
      <c r="L79" s="36">
        <v>-131724037</v>
      </c>
    </row>
    <row r="80" spans="1:12" ht="21.75" customHeight="1" x14ac:dyDescent="0.45">
      <c r="A80" s="110" t="s">
        <v>206</v>
      </c>
      <c r="D80" s="125">
        <v>9</v>
      </c>
      <c r="E80" s="121"/>
      <c r="F80" s="38">
        <v>1781041573</v>
      </c>
      <c r="H80" s="38">
        <v>2607629149</v>
      </c>
      <c r="I80" s="121"/>
      <c r="J80" s="38">
        <v>50878713</v>
      </c>
      <c r="L80" s="38">
        <v>291171065</v>
      </c>
    </row>
    <row r="81" spans="1:12" ht="6" customHeight="1" x14ac:dyDescent="0.45">
      <c r="D81" s="121"/>
      <c r="E81" s="121"/>
      <c r="F81" s="37"/>
      <c r="H81" s="37"/>
      <c r="I81" s="121"/>
      <c r="J81" s="37"/>
      <c r="L81" s="37"/>
    </row>
    <row r="82" spans="1:12" ht="21.75" customHeight="1" thickBot="1" x14ac:dyDescent="0.5">
      <c r="A82" s="123" t="s">
        <v>207</v>
      </c>
      <c r="D82" s="125">
        <v>9</v>
      </c>
      <c r="E82" s="121"/>
      <c r="F82" s="39">
        <f>SUM(F79:F81)</f>
        <v>1187824767</v>
      </c>
      <c r="G82" s="37"/>
      <c r="H82" s="39">
        <f>SUM(H79:H81)</f>
        <v>1568102179</v>
      </c>
      <c r="I82" s="121"/>
      <c r="J82" s="39">
        <f>SUM(J79:J81)</f>
        <v>130053934</v>
      </c>
      <c r="K82" s="37"/>
      <c r="L82" s="39">
        <f>SUM(L79:L81)</f>
        <v>159447028</v>
      </c>
    </row>
    <row r="83" spans="1:12" ht="20.100000000000001" customHeight="1" thickTop="1" x14ac:dyDescent="0.45">
      <c r="A83" s="123"/>
      <c r="D83" s="121"/>
      <c r="E83" s="121"/>
      <c r="F83" s="37"/>
      <c r="G83" s="37"/>
      <c r="H83" s="37"/>
      <c r="I83" s="121"/>
      <c r="J83" s="37"/>
      <c r="K83" s="37"/>
      <c r="L83" s="37"/>
    </row>
    <row r="84" spans="1:12" ht="21.75" customHeight="1" x14ac:dyDescent="0.45">
      <c r="A84" s="123" t="s">
        <v>208</v>
      </c>
      <c r="F84" s="110"/>
      <c r="G84" s="110"/>
      <c r="H84" s="110"/>
      <c r="J84" s="110"/>
      <c r="K84" s="110"/>
      <c r="L84" s="110"/>
    </row>
    <row r="85" spans="1:12" ht="21.75" customHeight="1" x14ac:dyDescent="0.45">
      <c r="A85" s="110" t="s">
        <v>209</v>
      </c>
      <c r="F85" s="142">
        <v>771840</v>
      </c>
      <c r="G85" s="110"/>
      <c r="H85" s="122">
        <v>8176205</v>
      </c>
      <c r="J85" s="122">
        <v>0</v>
      </c>
      <c r="K85" s="110"/>
      <c r="L85" s="122">
        <v>0</v>
      </c>
    </row>
    <row r="86" spans="1:12" ht="21.75" customHeight="1" x14ac:dyDescent="0.45">
      <c r="A86" s="110" t="s">
        <v>210</v>
      </c>
      <c r="F86" s="142">
        <v>20160624</v>
      </c>
      <c r="G86" s="110"/>
      <c r="H86" s="122">
        <v>50320</v>
      </c>
      <c r="J86" s="122">
        <v>0</v>
      </c>
      <c r="K86" s="110"/>
      <c r="L86" s="122">
        <v>0</v>
      </c>
    </row>
    <row r="87" spans="1:12" ht="21.75" customHeight="1" x14ac:dyDescent="0.45">
      <c r="A87" s="110" t="s">
        <v>211</v>
      </c>
      <c r="D87" s="143">
        <v>15.2</v>
      </c>
      <c r="F87" s="142">
        <v>31476937</v>
      </c>
      <c r="G87" s="110"/>
      <c r="H87" s="122">
        <v>61786870</v>
      </c>
      <c r="J87" s="142">
        <v>1523353</v>
      </c>
      <c r="K87" s="110"/>
      <c r="L87" s="122">
        <v>23816217</v>
      </c>
    </row>
    <row r="88" spans="1:12" ht="21" customHeight="1" x14ac:dyDescent="0.45">
      <c r="A88" s="110" t="s">
        <v>234</v>
      </c>
      <c r="D88" s="143">
        <v>8.1999999999999993</v>
      </c>
      <c r="F88" s="144">
        <v>1330657119</v>
      </c>
      <c r="G88" s="110"/>
      <c r="H88" s="122">
        <v>0</v>
      </c>
      <c r="I88" s="48"/>
      <c r="J88" s="122">
        <v>0</v>
      </c>
      <c r="K88" s="48"/>
      <c r="L88" s="122">
        <v>0</v>
      </c>
    </row>
    <row r="89" spans="1:12" ht="21" customHeight="1" x14ac:dyDescent="0.45">
      <c r="F89" s="142"/>
      <c r="G89" s="110"/>
      <c r="H89" s="142"/>
      <c r="J89" s="142"/>
      <c r="K89" s="110"/>
      <c r="L89" s="142"/>
    </row>
    <row r="90" spans="1:12" ht="21" customHeight="1" x14ac:dyDescent="0.45">
      <c r="F90" s="40"/>
      <c r="G90" s="110"/>
      <c r="H90" s="142"/>
      <c r="J90" s="40"/>
      <c r="K90" s="110"/>
      <c r="L90" s="142"/>
    </row>
    <row r="91" spans="1:12" ht="21" customHeight="1" x14ac:dyDescent="0.45">
      <c r="F91" s="40"/>
      <c r="G91" s="110"/>
      <c r="H91" s="142"/>
      <c r="J91" s="40"/>
      <c r="K91" s="110"/>
      <c r="L91" s="142"/>
    </row>
    <row r="92" spans="1:12" ht="21.75" customHeight="1" x14ac:dyDescent="0.45">
      <c r="A92" s="134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92" s="145"/>
      <c r="C92" s="134"/>
      <c r="D92" s="134"/>
      <c r="E92" s="134"/>
      <c r="F92" s="146"/>
      <c r="G92" s="130"/>
      <c r="H92" s="146"/>
      <c r="I92" s="134"/>
      <c r="J92" s="146"/>
      <c r="K92" s="130"/>
      <c r="L92" s="146"/>
    </row>
  </sheetData>
  <mergeCells count="4">
    <mergeCell ref="F5:H5"/>
    <mergeCell ref="J5:L5"/>
    <mergeCell ref="F49:H49"/>
    <mergeCell ref="J49:L49"/>
  </mergeCells>
  <pageMargins left="0.8" right="0.5" top="0.5" bottom="0.6" header="0.49" footer="0.4"/>
  <pageSetup paperSize="9" scale="85" firstPageNumber="12" fitToHeight="0" orientation="portrait" useFirstPageNumber="1" horizontalDpi="1200" verticalDpi="1200" r:id="rId1"/>
  <headerFooter>
    <oddFooter>&amp;R&amp;"Browallia New,Regular"&amp;13&amp;P</oddFooter>
    <firstFooter>&amp;R2</firstFooter>
  </headerFooter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7bf0166-6ab9-4d31-bb86-8cd35e2d772a" xsi:nil="true"/>
    <lcf76f155ced4ddcb4097134ff3c332f xmlns="62f6402d-d83c-4e93-a1fe-7acb564e4d4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B441A376CC5B40838EB62EAF38E1CD" ma:contentTypeVersion="15" ma:contentTypeDescription="สร้างเอกสารใหม่" ma:contentTypeScope="" ma:versionID="e982946d0d86b53601628fe5869ebbcb">
  <xsd:schema xmlns:xsd="http://www.w3.org/2001/XMLSchema" xmlns:xs="http://www.w3.org/2001/XMLSchema" xmlns:p="http://schemas.microsoft.com/office/2006/metadata/properties" xmlns:ns2="62f6402d-d83c-4e93-a1fe-7acb564e4d46" xmlns:ns3="57bf0166-6ab9-4d31-bb86-8cd35e2d772a" targetNamespace="http://schemas.microsoft.com/office/2006/metadata/properties" ma:root="true" ma:fieldsID="14c9d05467a3e335922ea225ac78bf11" ns2:_="" ns3:_="">
    <xsd:import namespace="62f6402d-d83c-4e93-a1fe-7acb564e4d46"/>
    <xsd:import namespace="57bf0166-6ab9-4d31-bb86-8cd35e2d7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6402d-d83c-4e93-a1fe-7acb564e4d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2ef50f7e-d493-4597-8443-5f3fee5dda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f0166-6ab9-4d31-bb86-8cd35e2d772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191eb17-a609-4d75-9339-ea82f42ebc2b}" ma:internalName="TaxCatchAll" ma:showField="CatchAllData" ma:web="57bf0166-6ab9-4d31-bb86-8cd35e2d77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62C51B4-D014-4B2F-B7EF-D8F433FCD4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F2D289-A51A-46EC-BE03-4C557AAF5695}">
  <ds:schemaRefs>
    <ds:schemaRef ds:uri="http://purl.org/dc/terms/"/>
    <ds:schemaRef ds:uri="http://purl.org/dc/elements/1.1/"/>
    <ds:schemaRef ds:uri="143fe5c9-70ff-4ee8-baa6-fb2c532e0aaf"/>
    <ds:schemaRef ds:uri="http://www.w3.org/XML/1998/namespace"/>
    <ds:schemaRef ds:uri="http://purl.org/dc/dcmitype/"/>
    <ds:schemaRef ds:uri="c5e7f796-a762-4818-bb6c-7d2552fefad0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2806E087-75E3-4173-A863-B4E143E02A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BS 2-4</vt:lpstr>
      <vt:lpstr>Revenue 5-6 (3ด)</vt:lpstr>
      <vt:lpstr>Revenue 7-8 (9ด)</vt:lpstr>
      <vt:lpstr>SH 9</vt:lpstr>
      <vt:lpstr>SH 10</vt:lpstr>
      <vt:lpstr>SH 11</vt:lpstr>
      <vt:lpstr>CF 12-13</vt:lpstr>
      <vt:lpstr>'CF 12-13'!_Hlk58262159</vt:lpstr>
      <vt:lpstr>'CF 12-13'!Print_Area</vt:lpstr>
      <vt:lpstr>'SH 10'!Print_Area</vt:lpstr>
      <vt:lpstr>'SH 11'!Print_Area</vt:lpstr>
      <vt:lpstr>'SH 9'!Print_Area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Praphensri Puttaluck (TH)</dc:creator>
  <cp:keywords/>
  <dc:description/>
  <cp:lastModifiedBy>Praphensri Puttaluck (TH)</cp:lastModifiedBy>
  <cp:revision/>
  <cp:lastPrinted>2025-11-14T05:58:15Z</cp:lastPrinted>
  <dcterms:created xsi:type="dcterms:W3CDTF">2025-08-14T03:11:17Z</dcterms:created>
  <dcterms:modified xsi:type="dcterms:W3CDTF">2025-11-14T05:58:29Z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0x010100A2B441A376CC5B40838EB62EAF38E1CD</vt:lpwstr>
  </property>
  <property fmtid="{D5CDD505-2E9C-101B-9397-08002B2CF9AE}" pid="3" name="MediaServiceImageTags">
    <vt:lpwstr/>
  </property>
  <property fmtid="{D5CDD505-2E9C-101B-9397-08002B2CF9AE}" pid="4" name="MSIP_Label_cd6aa48f-5ea3-4df9-940a-fee9968a059a_Enabled">
    <vt:lpwstr>true</vt:lpwstr>
  </property>
  <property fmtid="{D5CDD505-2E9C-101B-9397-08002B2CF9AE}" pid="5" name="MSIP_Label_cd6aa48f-5ea3-4df9-940a-fee9968a059a_SetDate">
    <vt:lpwstr>2025-10-21T07:39:46Z</vt:lpwstr>
  </property>
  <property fmtid="{D5CDD505-2E9C-101B-9397-08002B2CF9AE}" pid="6" name="MSIP_Label_cd6aa48f-5ea3-4df9-940a-fee9968a059a_Method">
    <vt:lpwstr>Privileged</vt:lpwstr>
  </property>
  <property fmtid="{D5CDD505-2E9C-101B-9397-08002B2CF9AE}" pid="7" name="MSIP_Label_cd6aa48f-5ea3-4df9-940a-fee9968a059a_Name">
    <vt:lpwstr>Public - Not Protected</vt:lpwstr>
  </property>
  <property fmtid="{D5CDD505-2E9C-101B-9397-08002B2CF9AE}" pid="8" name="MSIP_Label_cd6aa48f-5ea3-4df9-940a-fee9968a059a_SiteId">
    <vt:lpwstr>9d9217a5-0363-442b-910c-adfac4b22fe2</vt:lpwstr>
  </property>
  <property fmtid="{D5CDD505-2E9C-101B-9397-08002B2CF9AE}" pid="9" name="MSIP_Label_cd6aa48f-5ea3-4df9-940a-fee9968a059a_ActionId">
    <vt:lpwstr>41ae40fb-8b4c-4066-a568-973ed7e0768a</vt:lpwstr>
  </property>
  <property fmtid="{D5CDD505-2E9C-101B-9397-08002B2CF9AE}" pid="10" name="MSIP_Label_cd6aa48f-5ea3-4df9-940a-fee9968a059a_ContentBits">
    <vt:lpwstr>0</vt:lpwstr>
  </property>
  <property fmtid="{D5CDD505-2E9C-101B-9397-08002B2CF9AE}" pid="11" name="MSIP_Label_cd6aa48f-5ea3-4df9-940a-fee9968a059a_Tag">
    <vt:lpwstr>10, 0, 1, 1</vt:lpwstr>
  </property>
</Properties>
</file>