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imsamai001\Desktop\Dhipaya\Q2 2025\Draft FS\TIPH\Soft file\"/>
    </mc:Choice>
  </mc:AlternateContent>
  <xr:revisionPtr revIDLastSave="0" documentId="13_ncr:1_{B4F1790E-100C-447E-8B3A-11564B4E7165}" xr6:coauthVersionLast="47" xr6:coauthVersionMax="47" xr10:uidLastSave="{00000000-0000-0000-0000-000000000000}"/>
  <bookViews>
    <workbookView xWindow="-120" yWindow="-120" windowWidth="29040" windowHeight="17520" activeTab="3" xr2:uid="{D4D5E32F-46BF-468E-B21F-CA3716D277D8}"/>
  </bookViews>
  <sheets>
    <sheet name="BS 2-4" sheetId="1" r:id="rId1"/>
    <sheet name="Revenue 5-6 (3ด)" sheetId="2" r:id="rId2"/>
    <sheet name="Revenue 7-8 (6ด)" sheetId="3" r:id="rId3"/>
    <sheet name="SH 9" sheetId="4" r:id="rId4"/>
    <sheet name="SH 10" sheetId="5" r:id="rId5"/>
    <sheet name="CF 11-12" sheetId="6" r:id="rId6"/>
  </sheets>
  <definedNames>
    <definedName name="_Hlk58262159" localSheetId="5">'CF 11-12'!$D$9</definedName>
    <definedName name="AS2DocOpenMode" hidden="1">"AS2DocumentEdit"</definedName>
    <definedName name="_xlnm.Print_Area" localSheetId="5">'CF 11-12'!$A$1:$L$92</definedName>
    <definedName name="_xlnm.Print_Area" localSheetId="4">'SH 10'!$A$1:$O$27</definedName>
    <definedName name="_xlnm.Print_Area" localSheetId="3">'SH 9'!$A$1:$AE$53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2" i="6" l="1"/>
  <c r="L73" i="6"/>
  <c r="J73" i="6"/>
  <c r="H73" i="6"/>
  <c r="F73" i="6"/>
  <c r="L64" i="6"/>
  <c r="L66" i="6" s="1"/>
  <c r="J64" i="6"/>
  <c r="J66" i="6" s="1"/>
  <c r="H64" i="6"/>
  <c r="H66" i="6" s="1"/>
  <c r="F64" i="6"/>
  <c r="L58" i="6"/>
  <c r="J58" i="6"/>
  <c r="J75" i="6" s="1"/>
  <c r="J78" i="6" s="1"/>
  <c r="H58" i="6"/>
  <c r="F58" i="6"/>
  <c r="F66" i="6" s="1"/>
  <c r="A47" i="6"/>
  <c r="L29" i="6"/>
  <c r="L75" i="6" s="1"/>
  <c r="L78" i="6" s="1"/>
  <c r="J29" i="6"/>
  <c r="H29" i="6"/>
  <c r="H75" i="6" s="1"/>
  <c r="H78" i="6" s="1"/>
  <c r="F29" i="6"/>
  <c r="A27" i="5"/>
  <c r="M22" i="5"/>
  <c r="K22" i="5"/>
  <c r="I22" i="5"/>
  <c r="G22" i="5"/>
  <c r="E22" i="5"/>
  <c r="O20" i="5"/>
  <c r="O19" i="5"/>
  <c r="O18" i="5"/>
  <c r="M16" i="5"/>
  <c r="K16" i="5"/>
  <c r="I16" i="5"/>
  <c r="G16" i="5"/>
  <c r="E16" i="5"/>
  <c r="O14" i="5"/>
  <c r="O13" i="5"/>
  <c r="O12" i="5"/>
  <c r="O16" i="5" s="1"/>
  <c r="A3" i="5"/>
  <c r="S43" i="4"/>
  <c r="AA43" i="4" s="1"/>
  <c r="AE43" i="4" s="1"/>
  <c r="Y42" i="4"/>
  <c r="Y41" i="4"/>
  <c r="AE38" i="4"/>
  <c r="AC37" i="4"/>
  <c r="Y37" i="4"/>
  <c r="AA37" i="4" s="1"/>
  <c r="AE37" i="4" s="1"/>
  <c r="AC34" i="4"/>
  <c r="AC45" i="4" s="1"/>
  <c r="Y34" i="4"/>
  <c r="W34" i="4"/>
  <c r="W45" i="4" s="1"/>
  <c r="U34" i="4"/>
  <c r="U45" i="4" s="1"/>
  <c r="Q34" i="4"/>
  <c r="Q45" i="4" s="1"/>
  <c r="O34" i="4"/>
  <c r="O45" i="4" s="1"/>
  <c r="M34" i="4"/>
  <c r="M45" i="4" s="1"/>
  <c r="K34" i="4"/>
  <c r="K45" i="4" s="1"/>
  <c r="I34" i="4"/>
  <c r="I45" i="4" s="1"/>
  <c r="G34" i="4"/>
  <c r="G45" i="4" s="1"/>
  <c r="E34" i="4"/>
  <c r="E45" i="4" s="1"/>
  <c r="S32" i="4"/>
  <c r="AA32" i="4" s="1"/>
  <c r="AE32" i="4" s="1"/>
  <c r="S31" i="4"/>
  <c r="S27" i="4"/>
  <c r="AA27" i="4" s="1"/>
  <c r="AE27" i="4" s="1"/>
  <c r="S26" i="4"/>
  <c r="AA26" i="4" s="1"/>
  <c r="AE26" i="4" s="1"/>
  <c r="S25" i="4"/>
  <c r="AA25" i="4" s="1"/>
  <c r="AE25" i="4" s="1"/>
  <c r="S24" i="4"/>
  <c r="AA24" i="4" s="1"/>
  <c r="AE24" i="4" s="1"/>
  <c r="S23" i="4"/>
  <c r="AA23" i="4" s="1"/>
  <c r="AE23" i="4" s="1"/>
  <c r="S22" i="4"/>
  <c r="AA22" i="4" s="1"/>
  <c r="AE22" i="4" s="1"/>
  <c r="S21" i="4"/>
  <c r="AA21" i="4" s="1"/>
  <c r="AE21" i="4" s="1"/>
  <c r="AC18" i="4"/>
  <c r="AC29" i="4" s="1"/>
  <c r="Y18" i="4"/>
  <c r="Y29" i="4" s="1"/>
  <c r="W18" i="4"/>
  <c r="W29" i="4" s="1"/>
  <c r="U18" i="4"/>
  <c r="U29" i="4" s="1"/>
  <c r="Q18" i="4"/>
  <c r="Q29" i="4" s="1"/>
  <c r="O18" i="4"/>
  <c r="O29" i="4" s="1"/>
  <c r="M18" i="4"/>
  <c r="M29" i="4" s="1"/>
  <c r="K18" i="4"/>
  <c r="K29" i="4" s="1"/>
  <c r="I18" i="4"/>
  <c r="I29" i="4" s="1"/>
  <c r="G18" i="4"/>
  <c r="G29" i="4" s="1"/>
  <c r="E18" i="4"/>
  <c r="E29" i="4" s="1"/>
  <c r="S16" i="4"/>
  <c r="AA16" i="4" s="1"/>
  <c r="AE16" i="4" s="1"/>
  <c r="S15" i="4"/>
  <c r="AA15" i="4" s="1"/>
  <c r="A3" i="4"/>
  <c r="A107" i="3"/>
  <c r="H101" i="3"/>
  <c r="F101" i="3"/>
  <c r="H95" i="3"/>
  <c r="F95" i="3"/>
  <c r="H89" i="3"/>
  <c r="L83" i="3"/>
  <c r="J83" i="3"/>
  <c r="H83" i="3"/>
  <c r="F83" i="3"/>
  <c r="L73" i="3"/>
  <c r="L85" i="3" s="1"/>
  <c r="J73" i="3"/>
  <c r="J85" i="3" s="1"/>
  <c r="H73" i="3"/>
  <c r="H85" i="3" s="1"/>
  <c r="H87" i="3" s="1"/>
  <c r="F73" i="3"/>
  <c r="F85" i="3" s="1"/>
  <c r="A56" i="3"/>
  <c r="A54" i="3"/>
  <c r="L27" i="3"/>
  <c r="J27" i="3"/>
  <c r="H27" i="3"/>
  <c r="F27" i="3"/>
  <c r="L22" i="3"/>
  <c r="L30" i="3" s="1"/>
  <c r="L39" i="3" s="1"/>
  <c r="L42" i="3" s="1"/>
  <c r="J22" i="3"/>
  <c r="J30" i="3" s="1"/>
  <c r="J39" i="3" s="1"/>
  <c r="J42" i="3" s="1"/>
  <c r="H22" i="3"/>
  <c r="H30" i="3" s="1"/>
  <c r="H39" i="3" s="1"/>
  <c r="H42" i="3" s="1"/>
  <c r="F22" i="3"/>
  <c r="F30" i="3" s="1"/>
  <c r="F39" i="3" s="1"/>
  <c r="F42" i="3" s="1"/>
  <c r="F87" i="3" s="1"/>
  <c r="L15" i="3"/>
  <c r="J15" i="3"/>
  <c r="H15" i="3"/>
  <c r="F15" i="3"/>
  <c r="A107" i="2"/>
  <c r="H101" i="2"/>
  <c r="F101" i="2"/>
  <c r="H95" i="2"/>
  <c r="F95" i="2"/>
  <c r="L83" i="2"/>
  <c r="J83" i="2"/>
  <c r="H83" i="2"/>
  <c r="F83" i="2"/>
  <c r="L73" i="2"/>
  <c r="L85" i="2" s="1"/>
  <c r="J73" i="2"/>
  <c r="J85" i="2" s="1"/>
  <c r="H73" i="2"/>
  <c r="H85" i="2" s="1"/>
  <c r="F73" i="2"/>
  <c r="F85" i="2" s="1"/>
  <c r="A56" i="2"/>
  <c r="A54" i="2"/>
  <c r="L27" i="2"/>
  <c r="J27" i="2"/>
  <c r="H27" i="2"/>
  <c r="F27" i="2"/>
  <c r="L22" i="2"/>
  <c r="L30" i="2" s="1"/>
  <c r="L39" i="2" s="1"/>
  <c r="L42" i="2" s="1"/>
  <c r="J22" i="2"/>
  <c r="J30" i="2" s="1"/>
  <c r="J39" i="2" s="1"/>
  <c r="J42" i="2" s="1"/>
  <c r="H22" i="2"/>
  <c r="H30" i="2" s="1"/>
  <c r="H39" i="2" s="1"/>
  <c r="H42" i="2" s="1"/>
  <c r="F22" i="2"/>
  <c r="F30" i="2" s="1"/>
  <c r="F39" i="2" s="1"/>
  <c r="F42" i="2" s="1"/>
  <c r="F87" i="2" s="1"/>
  <c r="L15" i="2"/>
  <c r="J15" i="2"/>
  <c r="H15" i="2"/>
  <c r="F15" i="2"/>
  <c r="A144" i="1"/>
  <c r="N130" i="1"/>
  <c r="N132" i="1" s="1"/>
  <c r="N127" i="1"/>
  <c r="L127" i="1"/>
  <c r="L130" i="1" s="1"/>
  <c r="L132" i="1" s="1"/>
  <c r="J127" i="1"/>
  <c r="J130" i="1" s="1"/>
  <c r="H127" i="1"/>
  <c r="H130" i="1" s="1"/>
  <c r="F127" i="1"/>
  <c r="F130" i="1" s="1"/>
  <c r="F132" i="1" s="1"/>
  <c r="A98" i="1"/>
  <c r="A95" i="1"/>
  <c r="N70" i="1"/>
  <c r="L70" i="1"/>
  <c r="J70" i="1"/>
  <c r="J132" i="1" s="1"/>
  <c r="H70" i="1"/>
  <c r="F70" i="1"/>
  <c r="A50" i="1"/>
  <c r="A48" i="1"/>
  <c r="A96" i="1" s="1"/>
  <c r="N32" i="1"/>
  <c r="L32" i="1"/>
  <c r="J32" i="1"/>
  <c r="H32" i="1"/>
  <c r="F32" i="1"/>
  <c r="O22" i="5" l="1"/>
  <c r="S34" i="4"/>
  <c r="S45" i="4" s="1"/>
  <c r="Y45" i="4"/>
  <c r="F75" i="6"/>
  <c r="F78" i="6" s="1"/>
  <c r="L92" i="2"/>
  <c r="L95" i="2" s="1"/>
  <c r="L87" i="2"/>
  <c r="L98" i="2" s="1"/>
  <c r="L101" i="2" s="1"/>
  <c r="H87" i="2"/>
  <c r="J87" i="2"/>
  <c r="J98" i="2" s="1"/>
  <c r="J101" i="2" s="1"/>
  <c r="J92" i="2"/>
  <c r="J95" i="2" s="1"/>
  <c r="H132" i="1"/>
  <c r="L92" i="3"/>
  <c r="L95" i="3" s="1"/>
  <c r="L89" i="3"/>
  <c r="L87" i="3"/>
  <c r="L98" i="3" s="1"/>
  <c r="L101" i="3" s="1"/>
  <c r="J87" i="3"/>
  <c r="J98" i="3" s="1"/>
  <c r="J101" i="3" s="1"/>
  <c r="J92" i="3"/>
  <c r="J95" i="3" s="1"/>
  <c r="J89" i="3"/>
  <c r="AE15" i="4"/>
  <c r="AE18" i="4" s="1"/>
  <c r="AE29" i="4" s="1"/>
  <c r="AA18" i="4"/>
  <c r="AA29" i="4" s="1"/>
  <c r="S18" i="4"/>
  <c r="S29" i="4" s="1"/>
  <c r="AA31" i="4"/>
  <c r="AE31" i="4" l="1"/>
  <c r="AE34" i="4" s="1"/>
  <c r="AE45" i="4" s="1"/>
  <c r="AA34" i="4"/>
  <c r="AA45" i="4" s="1"/>
</calcChain>
</file>

<file path=xl/sharedStrings.xml><?xml version="1.0" encoding="utf-8"?>
<sst xmlns="http://schemas.openxmlformats.org/spreadsheetml/2006/main" count="524" uniqueCount="225">
  <si>
    <t>บริษัท ทิพย กรุ๊ป โฮลดิ้งส์ จำกัด (มหาชน)</t>
  </si>
  <si>
    <t xml:space="preserve">งบฐานะการเงิน </t>
  </si>
  <si>
    <t>ณ วันที่ 30 มิถุนายน พ.ศ. 2568</t>
  </si>
  <si>
    <t>ข้อมูลทางการเงินรวม</t>
  </si>
  <si>
    <t>ข้อมูลทางการเงินเฉพาะกิจการ</t>
  </si>
  <si>
    <t>(ปรับปรุงใหม่)</t>
  </si>
  <si>
    <t>(ยังไม่ได้ตรวจสอบ)</t>
  </si>
  <si>
    <t>(ตรวจสอบแล้ว)</t>
  </si>
  <si>
    <t>30 มิถุนายน</t>
  </si>
  <si>
    <t>31 ธันวาคม</t>
  </si>
  <si>
    <t>1 มกราคม</t>
  </si>
  <si>
    <t>พ.ศ. 2568</t>
  </si>
  <si>
    <t>พ.ศ. 2567</t>
  </si>
  <si>
    <t>หมายเหตุ</t>
  </si>
  <si>
    <t>บาท</t>
  </si>
  <si>
    <t xml:space="preserve">สินทรัพย์ </t>
  </si>
  <si>
    <t>เงินสดและรายการเทียบเท่าเงินสด</t>
  </si>
  <si>
    <t>9</t>
  </si>
  <si>
    <t>รายได้จากการลงทุนค้างรับ</t>
  </si>
  <si>
    <t>สินทรัพย์จากสัญญาประกันภัยต่อ</t>
  </si>
  <si>
    <t>ลูกหนี้การค้าสุทธิ</t>
  </si>
  <si>
    <t>10</t>
  </si>
  <si>
    <t>สินทรัพย์ลงทุน</t>
  </si>
  <si>
    <t>สินทรัพย์ทางการเงินตราสารหนี้</t>
  </si>
  <si>
    <t>5,11</t>
  </si>
  <si>
    <t>สินทรัพย์ทางการเงินตราสารทุน</t>
  </si>
  <si>
    <t>5,12</t>
  </si>
  <si>
    <t>เงินลงทุนในบริษัทร่วม</t>
  </si>
  <si>
    <t>13.1</t>
  </si>
  <si>
    <t>เงินลงทุนในบริษัทย่อย</t>
  </si>
  <si>
    <t>13.2</t>
  </si>
  <si>
    <t>อสังหาริมทรัพย์เพื่อการลงทุนสุทธิ</t>
  </si>
  <si>
    <t>14</t>
  </si>
  <si>
    <t>ที่ดิน อาคารและอุปกรณ์สุทธิ</t>
  </si>
  <si>
    <t>15</t>
  </si>
  <si>
    <t>ค่าความนิยม</t>
  </si>
  <si>
    <t>สินทรัพย์ไม่มีตัวตนสุทธิ</t>
  </si>
  <si>
    <t>16</t>
  </si>
  <si>
    <t>สินทรัพย์ภาษีเงินได้ของรอบระยะเวลาปัจจุบัน</t>
  </si>
  <si>
    <t>สินทรัพย์ภาษีเงินได้รอการตัดบัญชีสุทธิ</t>
  </si>
  <si>
    <t>เงินให้กู้ยืมแก่กิจการที่เกี่ยวข้องกัน</t>
  </si>
  <si>
    <t>30</t>
  </si>
  <si>
    <t>สินทรัพย์อื่น</t>
  </si>
  <si>
    <t>5</t>
  </si>
  <si>
    <t>รวมสินทรัพย์</t>
  </si>
  <si>
    <t>หมายเหตุประกอบข้อมูลทางการเงินเป็นส่วนหนึ่งของข้อมูลทางการเงินระหว่างกาลนี้</t>
  </si>
  <si>
    <r>
      <t>งบฐานะการเงิน</t>
    </r>
    <r>
      <rPr>
        <sz val="13"/>
        <rFont val="Browallia New"/>
        <family val="2"/>
      </rPr>
      <t xml:space="preserve"> (ต่อ)</t>
    </r>
  </si>
  <si>
    <t>หนี้สินและส่วนของเจ้าของ</t>
  </si>
  <si>
    <t>หนี้สิน</t>
  </si>
  <si>
    <t>หนี้สินจากสัญญาประกันภัย</t>
  </si>
  <si>
    <t>-</t>
  </si>
  <si>
    <t>หนี้สินจากสัญญาประกันภัยต่อ</t>
  </si>
  <si>
    <t>หุ้นกู้สุทธิ</t>
  </si>
  <si>
    <t>ภาษีเงินได้นิติบุคคลค้างจ่าย</t>
  </si>
  <si>
    <t>ภาระผูกพันผลประโยชน์พนักงาน</t>
  </si>
  <si>
    <t>หนี้สินอื่น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</si>
  <si>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</si>
  <si>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</si>
  <si>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</si>
  <si>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</si>
  <si>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 จำนวน 600,010,000 หุ้น</t>
  </si>
  <si>
    <t xml:space="preserve">   มูลค่าที่ตราไว้หุ้นละ 1 บาท</t>
  </si>
  <si>
    <t>ทุนที่ออกและชำระแล้ว</t>
  </si>
  <si>
    <t xml:space="preserve">หุ้นสามัญ จำนวน 594,292,336 หุ้น </t>
  </si>
  <si>
    <t xml:space="preserve">   จ่ายชำระแล้วหุ้นละ 1 บาท</t>
  </si>
  <si>
    <t>ส่วนเกินมูลค่าหุ้น</t>
  </si>
  <si>
    <t>ส่วนเกินทุนจากการเปลี่ยนแปลง</t>
  </si>
  <si>
    <t>ส่วนได้เสียในบริษัทย่อย</t>
  </si>
  <si>
    <t>กำไรสะสม</t>
  </si>
  <si>
    <t>จัดสรรแล้ว</t>
  </si>
  <si>
    <t>ทุนสำรองตามกฎหมาย</t>
  </si>
  <si>
    <t>สำรองทั่วไป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</si>
  <si>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</si>
  <si>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</si>
  <si>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</si>
  <si>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</si>
  <si>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</si>
  <si>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</si>
  <si>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</si>
  <si>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สำหรับรอบระยะเวลาสามเดือนสิ้นสุดวันที่ 30 มิถุนายน พ.ศ. 2568</t>
  </si>
  <si>
    <t>รายได้จากการประกันภัย</t>
  </si>
  <si>
    <t>ค่าใช้จ่ายในการบริการประกันภัย</t>
  </si>
  <si>
    <t xml:space="preserve">ค่าใช้จ่ายสุทธิจากสัญญาประกันภัยต่อที่ถือไว้ </t>
  </si>
  <si>
    <t>ผลการดำเนินงานการบริการประกันภัย</t>
  </si>
  <si>
    <t>รายได้จากการลงทุนสุทธิ</t>
  </si>
  <si>
    <t>กำไรสุทธิจากเครื่องมือทางการเงิน</t>
  </si>
  <si>
    <t>กำไรจากการปรับมูลค่ายุติธรรมของเครื่องมือทางการเงิน</t>
  </si>
  <si>
    <t>ผลขาดทุนด้านเครดิตที่คาดว่าจะเกิดขึ้นลดลง</t>
  </si>
  <si>
    <t xml:space="preserve">รายได้จากการลงทุนสุทธิ </t>
  </si>
  <si>
    <t>ค่าใช้จ่ายทางการเงินจากสัญญาประกันภัยที่ออก</t>
  </si>
  <si>
    <t>รายได้ทางการเงินจากสัญญาประกันภัยต่อที่ถือไว้</t>
  </si>
  <si>
    <t/>
  </si>
  <si>
    <t>ค่าใช้จ่ายทางการเงินจากสัญญาประกันภัยสุทธิ</t>
  </si>
  <si>
    <t>รายได้จากการลงทุนและค่าใช้จ่ายทางการเงิน</t>
  </si>
  <si>
    <t>จากสัญญาประกันภัยสุทธิ</t>
  </si>
  <si>
    <t>ต้นทุนทางการเงิน</t>
  </si>
  <si>
    <t>ต้นทุนบริการ</t>
  </si>
  <si>
    <t>ค่าใช้จ่ายในการดำเนินงาน</t>
  </si>
  <si>
    <t>ส่วนแบ่งกำไรจากเงินลงทุนในบริษัทร่วม</t>
  </si>
  <si>
    <t>รายได้ค่าบริการอื่น</t>
  </si>
  <si>
    <t>รายได้อื่น</t>
  </si>
  <si>
    <t>กำไรก่อนภาษีเงินได้</t>
  </si>
  <si>
    <t>ค่าใช้จ่ายภาษีเงินได้</t>
  </si>
  <si>
    <t>กำไรสุทธิสำหรับรอบระยะเวลา</t>
  </si>
  <si>
    <r>
      <t xml:space="preserve">งบกำไรขาดทุนเบ็ดเสร็จ (ยังไม่ได้ตรวจสอบ) </t>
    </r>
    <r>
      <rPr>
        <sz val="13"/>
        <rFont val="Browallia New"/>
        <family val="2"/>
      </rPr>
      <t>(ต่อ)</t>
    </r>
  </si>
  <si>
    <t>กำไร(ขาดทุน)เบ็ดเสร็จอื่น</t>
  </si>
  <si>
    <t>รายการที่จะไม่จัดประเภทรายการใหม่เข้าไปยัง</t>
  </si>
  <si>
    <t>กำไรหรือขาดทุนในภายหลัง</t>
  </si>
  <si>
    <t>กำไร (ขาดทุน) จากการวัดมูลค่าเงินลงทุนในตราสารทุนด้วยมูลค่ายุติธรรม</t>
  </si>
  <si>
    <t xml:space="preserve">   ผ่านกำไรขาดทุนเบ็ดเสร็จอื่น - สุทธิจากภาษี</t>
  </si>
  <si>
    <t>กำไร (ขาดทุน) จากการประมาณการตามหลักคณิตศาสตร์ประกันภัย</t>
  </si>
  <si>
    <t xml:space="preserve">    สำหรับโครงการผลประโยชน์พนักงาน - สุทธิจากภาษี</t>
  </si>
  <si>
    <t>รวมรายการที่จะไม่จัดประเภทรายการใหม่เข้าไปไว้ใน</t>
  </si>
  <si>
    <t xml:space="preserve">    กำไรหรือขาดทุนในภายหลัง</t>
  </si>
  <si>
    <t>รายการที่จะจัดประเภทรายการใหม่เข้าไปยัง</t>
  </si>
  <si>
    <t>ค่าใช้จ่ายทางการเงินจากสัญญาประกันภัยที่ออก - สุทธิจากภาษี</t>
  </si>
  <si>
    <t>รายได้ทางการเงินจากสัญญาประกันภัยต่อที่ถือไว้ - สุทธิจากภาษี</t>
  </si>
  <si>
    <t>กำไร (ขาดทุน) จากการวัดมูลค่าเงินลงทุนในตราสารหนี้ด้วยมูลค่ายุติธรรม</t>
  </si>
  <si>
    <t>รวมรายการที่จะจัดประเภทรายการใหม่เข้าไปไว้ใน</t>
  </si>
  <si>
    <t>ขาดทุนเบ็ดเสร็จอื่นสำหรับรอบระยะเวลา - สุทธิจากภาษี</t>
  </si>
  <si>
    <t>ขาดทุนเบ็ดเสร็จรวมสำหรับรอบระยะเวลา</t>
  </si>
  <si>
    <t>กำไรต่อหุ้นขั้นพื้นฐาน (บาท)</t>
  </si>
  <si>
    <t>การแบ่งปันกำไร:</t>
  </si>
  <si>
    <t>ส่วนของผู้เป็นเจ้าของของบริษัท</t>
  </si>
  <si>
    <t>ส่วนของส่วนได้เสียที่ไม่มีอำนาจควบคุม</t>
  </si>
  <si>
    <t>การแบ่งปันกำไรเบ็ดเสร็จรวม:</t>
  </si>
  <si>
    <t>สำหรับรอบระยะเวลาหกเดือนสิ้นสุดวันที่ 30 มิถุนายน พ.ศ. 2568</t>
  </si>
  <si>
    <t>ผลขาดทุนด้านเครดิตที่คาดว่าจะเกิดขึ้น (เพิ่มขึ้น) ลดลง</t>
  </si>
  <si>
    <t>กำไร (ขาดทุน) เบ็ดเสร็จอื่น</t>
  </si>
  <si>
    <t>กำไร(ขาดทุน)เบ็ดเสร็จรวมสำหรับรอบระยะเวลา</t>
  </si>
  <si>
    <t>งบการเปลี่ยนแปลงส่วนของเจ้าของ (ยังไม่ได้ตรวจสอบ)</t>
  </si>
  <si>
    <t>ส่วนของผู้เป็นเจ้าของบริษัท</t>
  </si>
  <si>
    <t>กำไรขาดทุนเบ็ดเสร็จอื่น</t>
  </si>
  <si>
    <t>การวัดมูลค่าเงินลงทุน</t>
  </si>
  <si>
    <t>ทุนที่ออกและ</t>
  </si>
  <si>
    <t>ในตราสารหนี้ด้วย</t>
  </si>
  <si>
    <t>ในตราสารทุนด้วย</t>
  </si>
  <si>
    <t>สำรองทางการเงินจาก</t>
  </si>
  <si>
    <t>กำไรจาก</t>
  </si>
  <si>
    <t>รวม</t>
  </si>
  <si>
    <t>มูลค่ายุติธรรมผ่าน</t>
  </si>
  <si>
    <t>สัญญาประกันภัย</t>
  </si>
  <si>
    <t>การประมาณการตามหลัก</t>
  </si>
  <si>
    <t>องค์ประกอบอื่น</t>
  </si>
  <si>
    <t>กำไรสะสมจัดสรรแล้ว</t>
  </si>
  <si>
    <t>ส่วนได้เสีย</t>
  </si>
  <si>
    <t>ทุนที่ออก</t>
  </si>
  <si>
    <t>ส่วนเกิน</t>
  </si>
  <si>
    <t>สำหรับการปรับ</t>
  </si>
  <si>
    <t>และสัญญาประกันภัยต่อ</t>
  </si>
  <si>
    <t>คณิตศาสตร์ประกันภัย</t>
  </si>
  <si>
    <t>ของส่วนของ</t>
  </si>
  <si>
    <t>ทุนสำรองตาม</t>
  </si>
  <si>
    <t>ที่ไม่มีอำนาจ</t>
  </si>
  <si>
    <t>และชำระแล้ว</t>
  </si>
  <si>
    <t>มูลค่าหุ้น</t>
  </si>
  <si>
    <t>โครงสร้างกิจการ</t>
  </si>
  <si>
    <t xml:space="preserve"> - สุทธิจากภาษี</t>
  </si>
  <si>
    <t>เจ้าของ</t>
  </si>
  <si>
    <t>กฎหมาย</t>
  </si>
  <si>
    <t>สำรองอื่น</t>
  </si>
  <si>
    <t>- บริษัท</t>
  </si>
  <si>
    <t>ควบคุม</t>
  </si>
  <si>
    <t>ยอดคงเหลือ ณ วันที่ 1 มกราคม พ.ศ. 2567  - ตามที่รายงานไว้เดิม</t>
  </si>
  <si>
    <t>ผลกระทบของการเปลี่ยนแปลงนโยบายการบัญชี</t>
  </si>
  <si>
    <t>ยอดคงเหลือต้นรอบระยะเวลาที่ปรับปรุงแล้ว - ปรับปรุงใหม่</t>
  </si>
  <si>
    <t>การเปลี่ยนแปลงในส่วนของเจ้าของสำหรับรอบระยะเวลา</t>
  </si>
  <si>
    <t>เงินปันผลจ่าย</t>
  </si>
  <si>
    <t>การเปลี่ยนแปลงส่วนได้เสียในบริษัทย่อย</t>
  </si>
  <si>
    <t>โอนกำไรสะสมที่ยังไม่จัดสรร</t>
  </si>
  <si>
    <t>สำรองตามกฎหมาย</t>
  </si>
  <si>
    <t>กำไร(ขาดทุน)เบ็ดเสร็จรวมสำหรับรอบระยะเวลา - สุทธิจากภาษี</t>
  </si>
  <si>
    <t>ยอดคงเหลือ ณ วันที่ 30 มิถุนายน พ.ศ. 2567</t>
  </si>
  <si>
    <t>ยอดคงเหลือ ณ วันที่ 1 มกราคม พ.ศ. 2568  - ตามที่รายงานไว้เดิม</t>
  </si>
  <si>
    <t>ยอดคงเหลือต้นงวดที่ปรับปรุงแล้ว - ปรับปรุงใหม่</t>
  </si>
  <si>
    <t>ยอดคงเหลือ ณ วันที่ 30 มิถุนายน พ.ศ. 2568</t>
  </si>
  <si>
    <t xml:space="preserve">ยอดคงเหลือ ณ วันที่ 1 มกราคม พ.ศ. 2567  </t>
  </si>
  <si>
    <t xml:space="preserve">เงินปันผลจ่าย </t>
  </si>
  <si>
    <t xml:space="preserve">ยอดคงเหลือ ณ วันที่ 1 มกราคม พ.ศ. 2568  </t>
  </si>
  <si>
    <t>งบกระแสเงินสด (ยังไม่ได้ตรวจสอบ)</t>
  </si>
  <si>
    <t>กระแสเงินสดจากกิจกรรมดำเนินงาน</t>
  </si>
  <si>
    <t>เบี้ยประกันภัยรับ</t>
  </si>
  <si>
    <t>เบี้ยประกันภัยจ่ายสุทธิค่าใช้จ่าย</t>
  </si>
  <si>
    <t>ที่เกี่ยวข้องโดยตรงเกี่ยวกับการประกันภัยต่อ</t>
  </si>
  <si>
    <t>รับคืนจากการประกันภัยต่อ</t>
  </si>
  <si>
    <t>ค่าสินไหมทดแทนและค่าใช้จ่ายที่เกี่ยวข้อง</t>
  </si>
  <si>
    <t>โดยตรงที่จ่ายแล้ว</t>
  </si>
  <si>
    <t>กระแสเงินสดที่ทำให้ได้มาซึ่งการประกันภัย</t>
  </si>
  <si>
    <t>เงินรับเกี่ยวกับค่าบริการอื่น</t>
  </si>
  <si>
    <t>ดอกเบี้ยรับ</t>
  </si>
  <si>
    <t>เงินปันผลรับ</t>
  </si>
  <si>
    <t>เงินรับเกี่ยวกับสินทรัพย์ทางการเงิน</t>
  </si>
  <si>
    <t>เงินจ่ายเกี่ยวกับสินทรัพย์ทางการเงิน</t>
  </si>
  <si>
    <t>อื่น ๆ</t>
  </si>
  <si>
    <t>เงินสดสุทธิได้มา(ใช้ไป)จากกิจกรรมดำเนินงาน</t>
  </si>
  <si>
    <r>
      <t xml:space="preserve">งบกระแสเงินสด (ยังไม่ได้ตรวจสอบ) </t>
    </r>
    <r>
      <rPr>
        <sz val="13"/>
        <rFont val="Browallia New"/>
        <family val="2"/>
      </rPr>
      <t>(ต่อ)</t>
    </r>
  </si>
  <si>
    <t>กระแสเงินสดจากกิจกรรมลงทุน</t>
  </si>
  <si>
    <t>กระแสเงินสดได้มา</t>
  </si>
  <si>
    <t>เงินสดรับจากการขายที่ดิน อาคารและอุปกรณ์</t>
  </si>
  <si>
    <t>เงินสดได้มาจากกิจกรรมลงทุน</t>
  </si>
  <si>
    <t>กระแสเงินสดใช้ไป</t>
  </si>
  <si>
    <t>เงินสดจ่ายเพื่อซื้อที่ดิน อาคารและอุปกรณ์</t>
  </si>
  <si>
    <t>เงินสดจ่ายเพื่อซื้อสินทรัพย์ไม่มีตัวตน</t>
  </si>
  <si>
    <t>เงินสดใช้ไปจากกิจกรรมลงทุน</t>
  </si>
  <si>
    <t>เงินสดสุทธิใช้ไปจากกิจกรรมลงทุน</t>
  </si>
  <si>
    <t>กระแสเงินสดจากกิจกรรมจัดหาเงิน</t>
  </si>
  <si>
    <t>จ่ายชำระหนี้ตามสัญญาเช่า</t>
  </si>
  <si>
    <t>จ่ายเงินปันผล</t>
  </si>
  <si>
    <t>เงินสดสุทธิใช้ไปจากกิจกรรมจัดหาเงิน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</si>
  <si>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</si>
  <si>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</si>
  <si>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</si>
  <si>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รายการที่ไม่ใช่เงินสดที่มีสาระสำคัญประกอบด้วย:</t>
  </si>
  <si>
    <t>ซื้อที่ดิน อาคาร และอุปกรณ์โดยยังไม่ได้ชำระเงิน</t>
  </si>
  <si>
    <t>ซื้อสินทรัพย์ไม่มีตัวตนโดยยังไม่ได้ชำระเงิน</t>
  </si>
  <si>
    <t>การได้มาซึ่งสินทรัพย์สิทธิการใช้</t>
  </si>
  <si>
    <t>จัดประเภทเงินลงทุนในหลักทรัพย์ที่มีระยะเวลาครบกำหนด</t>
  </si>
  <si>
    <t>ไม่เกิน 3 เดือน นับแต่วันที่ได้มาจากเงินลงทุนที่วัดมูลค่ายุติธรรม</t>
  </si>
  <si>
    <t>ผ่านกำไรขาดทุนเบ็ดเสร็จอื่นไปเงินสดและรายการเทียบเท่าเงินสด</t>
  </si>
  <si>
    <t>5, 18.2</t>
  </si>
  <si>
    <t>5, 17</t>
  </si>
  <si>
    <t>5, 20</t>
  </si>
  <si>
    <t>5, 18.1</t>
  </si>
  <si>
    <t>กำไรจากการประมาณการ</t>
  </si>
  <si>
    <t>ตามหลักคณิตศาสตร์ประกันภัย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</si>
</sst>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#,##0;\(#,##0\);&quot;-&quot;;@"/>
    <numFmt numFmtId="165" formatCode="#,##0;\(#,##0\);\-"/>
    <numFmt numFmtId="166" formatCode="_-* #,##0.00_-;\-* #,##0.00_-;_-* &quot;-&quot;&quot;?&quot;&quot;?&quot;_-;_-@_-"/>
    <numFmt numFmtId="167" formatCode="_(* #,##0_);_(* \(#,##0\);_(* &quot;-&quot;??_);_(@_)"/>
    <numFmt numFmtId="168" formatCode="#,##0\ ;\(#,##0\)"/>
    <numFmt numFmtId="169" formatCode="#,##0.00;\(#,##0.00\);\-"/>
    <numFmt numFmtId="170" formatCode="#,##0;\(#,##0\)"/>
    <numFmt numFmtId="171" formatCode="#,##0;\(#,##0\);0"/>
    <numFmt numFmtId="172" formatCode="#,##0\ ;[Red]\(#,##0\)\ ;\-\ "/>
    <numFmt numFmtId="173" formatCode="#,##0.0;\(#,##0.0\);&quot;-&quot;;@"/>
    <numFmt numFmtId="174" formatCode="#,##0.0000;\-#,##0.0000"/>
    <numFmt numFmtId="175" formatCode="#,##0.00;\(#,##0.00\);&quot;-&quot;;@"/>
  </numFmts>
  <fonts count="18" x14ac:knownFonts="1">
    <font>
      <sz val="15"/>
      <name val="Angsana New"/>
      <family val="1"/>
    </font>
    <font>
      <sz val="11"/>
      <color theme="1"/>
      <name val="Aptos Narrow"/>
      <family val="2"/>
      <scheme val="minor"/>
    </font>
    <font>
      <sz val="15"/>
      <name val="Angsana New"/>
      <family val="1"/>
    </font>
    <font>
      <b/>
      <sz val="13"/>
      <name val="Browallia New"/>
      <family val="2"/>
    </font>
    <font>
      <sz val="13"/>
      <name val="Browallia New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  <font>
      <sz val="14"/>
      <name val="Cordia New"/>
      <family val="2"/>
    </font>
    <font>
      <sz val="13"/>
      <color rgb="FFFF0000"/>
      <name val="Browallia New"/>
      <family val="2"/>
    </font>
    <font>
      <sz val="13"/>
      <color theme="5"/>
      <name val="Browallia New"/>
      <family val="2"/>
    </font>
    <font>
      <b/>
      <i/>
      <sz val="13"/>
      <name val="Browallia New"/>
      <family val="2"/>
    </font>
    <font>
      <sz val="11"/>
      <name val="Times New Roman"/>
      <family val="1"/>
    </font>
    <font>
      <i/>
      <sz val="13"/>
      <name val="Browallia New"/>
      <family val="2"/>
    </font>
    <font>
      <sz val="10"/>
      <name val="Arial"/>
      <family val="2"/>
    </font>
    <font>
      <sz val="12"/>
      <name val="Browallia New"/>
      <family val="2"/>
    </font>
    <font>
      <b/>
      <sz val="12"/>
      <name val="Browallia New"/>
      <family val="2"/>
    </font>
    <font>
      <sz val="11"/>
      <color indexed="8"/>
      <name val="Tahoma"/>
      <family val="2"/>
      <charset val="222"/>
    </font>
    <font>
      <u/>
      <sz val="13"/>
      <name val="Browallia New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37" fontId="0" fillId="0" borderId="0"/>
    <xf numFmtId="9" fontId="2" fillId="0" borderId="0" applyFont="0" applyFill="0" applyBorder="0" applyAlignment="0" applyProtection="0"/>
    <xf numFmtId="0" fontId="7" fillId="0" borderId="0"/>
    <xf numFmtId="166" fontId="7" fillId="0" borderId="0" applyFont="0" applyFill="0" applyBorder="0" applyAlignment="0" applyProtection="0"/>
    <xf numFmtId="0" fontId="7" fillId="0" borderId="0"/>
    <xf numFmtId="37" fontId="11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2" fillId="0" borderId="0"/>
    <xf numFmtId="170" fontId="13" fillId="0" borderId="0" applyFont="0" applyFill="0" applyBorder="0" applyAlignment="0" applyProtection="0"/>
    <xf numFmtId="37" fontId="2" fillId="0" borderId="0"/>
    <xf numFmtId="0" fontId="1" fillId="0" borderId="0"/>
    <xf numFmtId="0" fontId="1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236">
    <xf numFmtId="37" fontId="0" fillId="0" borderId="0" xfId="0"/>
    <xf numFmtId="37" fontId="3" fillId="0" borderId="0" xfId="0" applyFont="1" applyAlignment="1">
      <alignment horizontal="left" vertical="center"/>
    </xf>
    <xf numFmtId="37" fontId="4" fillId="0" borderId="0" xfId="0" applyFont="1" applyAlignment="1">
      <alignment vertical="center"/>
    </xf>
    <xf numFmtId="0" fontId="3" fillId="0" borderId="0" xfId="0" applyNumberFormat="1" applyFont="1" applyAlignment="1">
      <alignment vertical="center"/>
    </xf>
    <xf numFmtId="37" fontId="3" fillId="0" borderId="0" xfId="0" applyFont="1" applyAlignment="1">
      <alignment vertical="center"/>
    </xf>
    <xf numFmtId="37" fontId="3" fillId="0" borderId="0" xfId="0" applyFont="1" applyAlignment="1">
      <alignment horizontal="center" vertical="center"/>
    </xf>
    <xf numFmtId="0" fontId="3" fillId="0" borderId="1" xfId="0" applyNumberFormat="1" applyFont="1" applyBorder="1" applyAlignment="1">
      <alignment vertical="center"/>
    </xf>
    <xf numFmtId="37" fontId="3" fillId="0" borderId="1" xfId="0" applyFont="1" applyBorder="1" applyAlignment="1">
      <alignment vertical="center"/>
    </xf>
    <xf numFmtId="37" fontId="3" fillId="0" borderId="1" xfId="0" applyFont="1" applyBorder="1" applyAlignment="1">
      <alignment horizontal="center" vertical="center"/>
    </xf>
    <xf numFmtId="37" fontId="4" fillId="0" borderId="1" xfId="0" applyFont="1" applyBorder="1" applyAlignment="1">
      <alignment vertical="center"/>
    </xf>
    <xf numFmtId="37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37" fontId="4" fillId="0" borderId="0" xfId="0" applyFont="1" applyAlignment="1">
      <alignment horizontal="right" vertical="center"/>
    </xf>
    <xf numFmtId="0" fontId="5" fillId="0" borderId="0" xfId="0" applyNumberFormat="1" applyFont="1" applyAlignment="1">
      <alignment vertical="center"/>
    </xf>
    <xf numFmtId="37" fontId="5" fillId="0" borderId="0" xfId="0" applyFont="1" applyAlignment="1">
      <alignment vertical="center"/>
    </xf>
    <xf numFmtId="37" fontId="6" fillId="0" borderId="0" xfId="0" applyFont="1" applyAlignment="1">
      <alignment horizontal="center" vertical="center"/>
    </xf>
    <xf numFmtId="164" fontId="3" fillId="0" borderId="0" xfId="2" applyNumberFormat="1" applyFont="1" applyAlignment="1">
      <alignment horizontal="right" vertical="center"/>
    </xf>
    <xf numFmtId="37" fontId="6" fillId="0" borderId="0" xfId="0" applyFont="1" applyAlignment="1">
      <alignment vertical="center"/>
    </xf>
    <xf numFmtId="37" fontId="5" fillId="0" borderId="0" xfId="0" applyFont="1" applyAlignment="1">
      <alignment horizontal="right" vertical="center"/>
    </xf>
    <xf numFmtId="0" fontId="5" fillId="0" borderId="0" xfId="0" applyNumberFormat="1" applyFont="1" applyAlignment="1">
      <alignment horizontal="left" vertical="center"/>
    </xf>
    <xf numFmtId="37" fontId="5" fillId="0" borderId="0" xfId="0" applyFont="1" applyAlignment="1">
      <alignment horizontal="left" vertical="center"/>
    </xf>
    <xf numFmtId="37" fontId="5" fillId="0" borderId="1" xfId="0" applyFont="1" applyBorder="1" applyAlignment="1">
      <alignment horizontal="center" vertical="center"/>
    </xf>
    <xf numFmtId="37" fontId="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left" vertical="center"/>
    </xf>
    <xf numFmtId="165" fontId="4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165" fontId="3" fillId="0" borderId="0" xfId="0" quotePrefix="1" applyNumberFormat="1" applyFont="1" applyAlignment="1">
      <alignment horizontal="right" vertical="center"/>
    </xf>
    <xf numFmtId="37" fontId="4" fillId="0" borderId="0" xfId="0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3" applyNumberFormat="1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horizontal="right" vertical="center"/>
    </xf>
    <xf numFmtId="167" fontId="4" fillId="0" borderId="0" xfId="0" applyNumberFormat="1" applyFont="1" applyAlignment="1">
      <alignment vertical="center"/>
    </xf>
    <xf numFmtId="39" fontId="4" fillId="0" borderId="0" xfId="0" applyNumberFormat="1" applyFont="1" applyAlignment="1">
      <alignment vertical="center"/>
    </xf>
    <xf numFmtId="165" fontId="4" fillId="0" borderId="0" xfId="3" applyNumberFormat="1" applyFont="1" applyFill="1" applyAlignment="1">
      <alignment horizontal="right" vertical="center"/>
    </xf>
    <xf numFmtId="49" fontId="4" fillId="0" borderId="0" xfId="0" quotePrefix="1" applyNumberFormat="1" applyFont="1" applyAlignment="1">
      <alignment horizontal="center" vertical="center"/>
    </xf>
    <xf numFmtId="164" fontId="4" fillId="0" borderId="0" xfId="3" applyNumberFormat="1" applyFont="1" applyFill="1" applyBorder="1" applyAlignment="1">
      <alignment horizontal="right" vertical="center"/>
    </xf>
    <xf numFmtId="167" fontId="4" fillId="0" borderId="1" xfId="3" applyNumberFormat="1" applyFont="1" applyFill="1" applyBorder="1" applyAlignment="1">
      <alignment horizontal="right" vertical="center"/>
    </xf>
    <xf numFmtId="165" fontId="4" fillId="0" borderId="1" xfId="0" applyNumberFormat="1" applyFont="1" applyBorder="1" applyAlignment="1">
      <alignment horizontal="right" vertical="center"/>
    </xf>
    <xf numFmtId="165" fontId="4" fillId="0" borderId="1" xfId="3" applyNumberFormat="1" applyFont="1" applyFill="1" applyBorder="1" applyAlignment="1">
      <alignment horizontal="right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165" fontId="4" fillId="0" borderId="2" xfId="3" applyNumberFormat="1" applyFont="1" applyFill="1" applyBorder="1" applyAlignment="1">
      <alignment horizontal="right" vertical="center"/>
    </xf>
    <xf numFmtId="37" fontId="4" fillId="0" borderId="1" xfId="4" quotePrefix="1" applyNumberFormat="1" applyFont="1" applyBorder="1" applyAlignment="1">
      <alignment horizontal="left" vertical="center"/>
    </xf>
    <xf numFmtId="0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37" fontId="4" fillId="0" borderId="1" xfId="0" applyFont="1" applyBorder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37" fontId="4" fillId="0" borderId="0" xfId="0" applyFont="1" applyAlignment="1">
      <alignment horizontal="left" vertical="center"/>
    </xf>
    <xf numFmtId="9" fontId="4" fillId="0" borderId="0" xfId="1" applyFont="1" applyFill="1" applyAlignment="1">
      <alignment horizontal="right" vertical="center"/>
    </xf>
    <xf numFmtId="37" fontId="4" fillId="0" borderId="1" xfId="0" applyFont="1" applyBorder="1" applyAlignment="1">
      <alignment horizontal="left" vertical="center"/>
    </xf>
    <xf numFmtId="0" fontId="4" fillId="0" borderId="1" xfId="0" applyNumberFormat="1" applyFont="1" applyBorder="1" applyAlignment="1">
      <alignment horizontal="left" vertical="center"/>
    </xf>
    <xf numFmtId="165" fontId="6" fillId="0" borderId="0" xfId="3" applyNumberFormat="1" applyFont="1" applyFill="1" applyBorder="1" applyAlignment="1">
      <alignment vertical="center"/>
    </xf>
    <xf numFmtId="165" fontId="9" fillId="0" borderId="0" xfId="0" applyNumberFormat="1" applyFont="1" applyAlignment="1">
      <alignment vertical="center"/>
    </xf>
    <xf numFmtId="165" fontId="6" fillId="0" borderId="2" xfId="3" applyNumberFormat="1" applyFont="1" applyFill="1" applyBorder="1" applyAlignment="1">
      <alignment vertical="center"/>
    </xf>
    <xf numFmtId="165" fontId="6" fillId="0" borderId="0" xfId="3" applyNumberFormat="1" applyFont="1" applyFill="1" applyAlignment="1">
      <alignment vertical="center"/>
    </xf>
    <xf numFmtId="165" fontId="6" fillId="0" borderId="1" xfId="3" applyNumberFormat="1" applyFont="1" applyFill="1" applyBorder="1" applyAlignment="1">
      <alignment vertical="center"/>
    </xf>
    <xf numFmtId="165" fontId="3" fillId="0" borderId="0" xfId="3" applyNumberFormat="1" applyFont="1" applyFill="1" applyBorder="1" applyAlignment="1">
      <alignment horizontal="right" vertical="center"/>
    </xf>
    <xf numFmtId="0" fontId="3" fillId="0" borderId="0" xfId="4" applyFont="1" applyAlignment="1">
      <alignment horizontal="left" vertical="center"/>
    </xf>
    <xf numFmtId="0" fontId="4" fillId="0" borderId="0" xfId="4" applyFont="1" applyAlignment="1">
      <alignment vertical="center"/>
    </xf>
    <xf numFmtId="0" fontId="3" fillId="0" borderId="0" xfId="4" applyFont="1" applyAlignment="1">
      <alignment vertical="center"/>
    </xf>
    <xf numFmtId="164" fontId="3" fillId="0" borderId="0" xfId="2" quotePrefix="1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37" fontId="10" fillId="0" borderId="0" xfId="0" applyFont="1" applyAlignment="1">
      <alignment horizontal="left" vertical="center"/>
    </xf>
    <xf numFmtId="37" fontId="4" fillId="0" borderId="0" xfId="0" quotePrefix="1" applyFont="1" applyAlignment="1">
      <alignment horizontal="center" vertical="center"/>
    </xf>
    <xf numFmtId="168" fontId="4" fillId="0" borderId="0" xfId="4" applyNumberFormat="1" applyFont="1" applyAlignment="1">
      <alignment vertical="center"/>
    </xf>
    <xf numFmtId="165" fontId="4" fillId="0" borderId="0" xfId="4" applyNumberFormat="1" applyFont="1" applyAlignment="1">
      <alignment vertical="center"/>
    </xf>
    <xf numFmtId="168" fontId="4" fillId="0" borderId="0" xfId="4" applyNumberFormat="1" applyFont="1" applyAlignment="1">
      <alignment horizontal="right" vertical="center"/>
    </xf>
    <xf numFmtId="165" fontId="4" fillId="0" borderId="1" xfId="4" applyNumberFormat="1" applyFont="1" applyBorder="1" applyAlignment="1">
      <alignment vertical="center"/>
    </xf>
    <xf numFmtId="0" fontId="4" fillId="0" borderId="0" xfId="4" quotePrefix="1" applyFont="1" applyAlignment="1">
      <alignment horizontal="center" vertical="center"/>
    </xf>
    <xf numFmtId="0" fontId="4" fillId="0" borderId="0" xfId="4" applyFont="1" applyAlignment="1">
      <alignment horizontal="left" vertical="center"/>
    </xf>
    <xf numFmtId="39" fontId="4" fillId="0" borderId="0" xfId="3" applyNumberFormat="1" applyFont="1" applyFill="1" applyBorder="1" applyAlignment="1">
      <alignment vertical="center"/>
    </xf>
    <xf numFmtId="39" fontId="4" fillId="0" borderId="0" xfId="5" applyNumberFormat="1" applyFont="1" applyAlignment="1">
      <alignment vertical="center"/>
    </xf>
    <xf numFmtId="49" fontId="3" fillId="0" borderId="0" xfId="6" applyNumberFormat="1" applyFont="1" applyAlignment="1">
      <alignment vertical="center"/>
    </xf>
    <xf numFmtId="0" fontId="4" fillId="0" borderId="0" xfId="4" applyFont="1" applyAlignment="1">
      <alignment horizontal="center" vertical="center"/>
    </xf>
    <xf numFmtId="39" fontId="4" fillId="0" borderId="0" xfId="7" applyNumberFormat="1" applyFont="1" applyAlignment="1">
      <alignment vertical="center"/>
    </xf>
    <xf numFmtId="166" fontId="4" fillId="0" borderId="0" xfId="3" applyFont="1" applyFill="1" applyAlignment="1">
      <alignment vertical="center"/>
    </xf>
    <xf numFmtId="168" fontId="3" fillId="0" borderId="0" xfId="4" applyNumberFormat="1" applyFont="1" applyAlignment="1">
      <alignment horizontal="right" vertical="center"/>
    </xf>
    <xf numFmtId="0" fontId="4" fillId="0" borderId="1" xfId="4" applyFont="1" applyBorder="1" applyAlignment="1">
      <alignment horizontal="left" vertical="center"/>
    </xf>
    <xf numFmtId="0" fontId="4" fillId="0" borderId="1" xfId="4" applyFont="1" applyBorder="1" applyAlignment="1">
      <alignment horizontal="center" vertical="center"/>
    </xf>
    <xf numFmtId="0" fontId="4" fillId="0" borderId="1" xfId="4" applyFont="1" applyBorder="1" applyAlignment="1">
      <alignment vertical="center"/>
    </xf>
    <xf numFmtId="39" fontId="3" fillId="0" borderId="0" xfId="3" applyNumberFormat="1" applyFont="1" applyFill="1" applyBorder="1" applyAlignment="1">
      <alignment vertical="center"/>
    </xf>
    <xf numFmtId="39" fontId="12" fillId="0" borderId="0" xfId="3" applyNumberFormat="1" applyFont="1" applyFill="1" applyBorder="1" applyAlignment="1">
      <alignment vertical="center"/>
    </xf>
    <xf numFmtId="39" fontId="12" fillId="0" borderId="0" xfId="8" applyNumberFormat="1" applyFont="1" applyAlignment="1">
      <alignment vertical="center"/>
    </xf>
    <xf numFmtId="39" fontId="4" fillId="0" borderId="0" xfId="8" applyNumberFormat="1" applyFont="1" applyAlignment="1">
      <alignment vertical="center"/>
    </xf>
    <xf numFmtId="164" fontId="4" fillId="0" borderId="0" xfId="3" applyNumberFormat="1" applyFont="1" applyFill="1" applyAlignment="1">
      <alignment horizontal="right" vertical="center"/>
    </xf>
    <xf numFmtId="164" fontId="4" fillId="0" borderId="1" xfId="3" applyNumberFormat="1" applyFont="1" applyFill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vertical="center"/>
    </xf>
    <xf numFmtId="164" fontId="4" fillId="0" borderId="0" xfId="8" applyNumberFormat="1" applyFont="1" applyAlignment="1">
      <alignment horizontal="right" vertical="center" shrinkToFit="1"/>
    </xf>
    <xf numFmtId="39" fontId="4" fillId="0" borderId="0" xfId="3" applyNumberFormat="1" applyFont="1" applyFill="1" applyBorder="1" applyAlignment="1">
      <alignment vertical="center" wrapText="1"/>
    </xf>
    <xf numFmtId="37" fontId="12" fillId="0" borderId="0" xfId="0" applyFont="1" applyAlignment="1">
      <alignment horizontal="left" vertical="center"/>
    </xf>
    <xf numFmtId="39" fontId="4" fillId="0" borderId="0" xfId="3" applyNumberFormat="1" applyFont="1" applyFill="1" applyAlignment="1">
      <alignment vertical="center"/>
    </xf>
    <xf numFmtId="37" fontId="12" fillId="0" borderId="0" xfId="0" applyFont="1" applyAlignment="1">
      <alignment horizontal="center" vertical="center"/>
    </xf>
    <xf numFmtId="0" fontId="3" fillId="0" borderId="0" xfId="9" applyFont="1" applyAlignment="1">
      <alignment vertical="center"/>
    </xf>
    <xf numFmtId="165" fontId="4" fillId="0" borderId="2" xfId="0" applyNumberFormat="1" applyFont="1" applyBorder="1" applyAlignment="1">
      <alignment horizontal="right" vertical="center"/>
    </xf>
    <xf numFmtId="169" fontId="4" fillId="0" borderId="2" xfId="0" applyNumberFormat="1" applyFont="1" applyBorder="1" applyAlignment="1">
      <alignment horizontal="right" vertical="center"/>
    </xf>
    <xf numFmtId="39" fontId="3" fillId="0" borderId="0" xfId="10" applyNumberFormat="1" applyFont="1" applyAlignment="1">
      <alignment vertical="center"/>
    </xf>
    <xf numFmtId="39" fontId="4" fillId="0" borderId="0" xfId="10" applyNumberFormat="1" applyFont="1" applyAlignment="1">
      <alignment vertical="center"/>
    </xf>
    <xf numFmtId="165" fontId="4" fillId="0" borderId="1" xfId="11" applyNumberFormat="1" applyFont="1" applyFill="1" applyBorder="1" applyAlignment="1">
      <alignment horizontal="right" vertical="center"/>
    </xf>
    <xf numFmtId="164" fontId="4" fillId="0" borderId="0" xfId="11" applyNumberFormat="1" applyFont="1" applyFill="1" applyBorder="1" applyAlignment="1">
      <alignment horizontal="right" vertical="center"/>
    </xf>
    <xf numFmtId="164" fontId="4" fillId="0" borderId="1" xfId="11" applyNumberFormat="1" applyFont="1" applyFill="1" applyBorder="1" applyAlignment="1">
      <alignment horizontal="right" vertical="center"/>
    </xf>
    <xf numFmtId="39" fontId="3" fillId="0" borderId="0" xfId="11" applyNumberFormat="1" applyFont="1" applyFill="1" applyBorder="1" applyAlignment="1">
      <alignment vertical="center"/>
    </xf>
    <xf numFmtId="165" fontId="4" fillId="0" borderId="0" xfId="11" applyNumberFormat="1" applyFont="1" applyFill="1" applyBorder="1" applyAlignment="1">
      <alignment horizontal="right" vertical="center"/>
    </xf>
    <xf numFmtId="165" fontId="4" fillId="0" borderId="2" xfId="11" applyNumberFormat="1" applyFont="1" applyFill="1" applyBorder="1" applyAlignment="1">
      <alignment horizontal="right" vertical="center"/>
    </xf>
    <xf numFmtId="164" fontId="4" fillId="0" borderId="0" xfId="11" applyNumberFormat="1" applyFont="1" applyFill="1" applyAlignment="1">
      <alignment horizontal="right" vertical="center"/>
    </xf>
    <xf numFmtId="164" fontId="4" fillId="0" borderId="2" xfId="11" applyNumberFormat="1" applyFont="1" applyFill="1" applyBorder="1" applyAlignment="1">
      <alignment horizontal="right" vertical="center"/>
    </xf>
    <xf numFmtId="165" fontId="4" fillId="0" borderId="0" xfId="3" applyNumberFormat="1" applyFont="1" applyFill="1" applyAlignment="1">
      <alignment vertical="center"/>
    </xf>
    <xf numFmtId="165" fontId="4" fillId="0" borderId="1" xfId="11" applyNumberFormat="1" applyFont="1" applyFill="1" applyBorder="1" applyAlignment="1">
      <alignment horizontal="right"/>
    </xf>
    <xf numFmtId="39" fontId="4" fillId="0" borderId="0" xfId="10" applyNumberFormat="1" applyFont="1" applyAlignment="1">
      <alignment horizontal="left" vertical="center"/>
    </xf>
    <xf numFmtId="169" fontId="4" fillId="0" borderId="0" xfId="4" applyNumberFormat="1" applyFont="1" applyAlignment="1">
      <alignment vertical="center"/>
    </xf>
    <xf numFmtId="37" fontId="4" fillId="0" borderId="1" xfId="4" applyNumberFormat="1" applyFont="1" applyBorder="1" applyAlignment="1">
      <alignment horizontal="left" vertical="center"/>
    </xf>
    <xf numFmtId="165" fontId="3" fillId="0" borderId="0" xfId="9" applyNumberFormat="1" applyFont="1" applyAlignment="1">
      <alignment vertical="center"/>
    </xf>
    <xf numFmtId="0" fontId="3" fillId="0" borderId="1" xfId="9" applyFont="1" applyBorder="1" applyAlignment="1">
      <alignment vertical="center"/>
    </xf>
    <xf numFmtId="165" fontId="3" fillId="0" borderId="1" xfId="9" applyNumberFormat="1" applyFont="1" applyBorder="1" applyAlignment="1">
      <alignment vertical="center"/>
    </xf>
    <xf numFmtId="37" fontId="4" fillId="0" borderId="0" xfId="0" applyFont="1" applyAlignment="1">
      <alignment horizontal="left"/>
    </xf>
    <xf numFmtId="164" fontId="4" fillId="0" borderId="0" xfId="0" applyNumberFormat="1" applyFont="1"/>
    <xf numFmtId="165" fontId="4" fillId="0" borderId="0" xfId="3" applyNumberFormat="1" applyFont="1" applyFill="1" applyAlignment="1">
      <alignment horizontal="right"/>
    </xf>
    <xf numFmtId="171" fontId="4" fillId="0" borderId="0" xfId="3" applyNumberFormat="1" applyFont="1" applyFill="1" applyAlignment="1">
      <alignment horizontal="right"/>
    </xf>
    <xf numFmtId="171" fontId="4" fillId="0" borderId="0" xfId="3" applyNumberFormat="1" applyFont="1" applyFill="1" applyAlignment="1">
      <alignment horizontal="right" vertical="center"/>
    </xf>
    <xf numFmtId="37" fontId="14" fillId="0" borderId="0" xfId="0" applyFont="1" applyAlignment="1">
      <alignment horizontal="left"/>
    </xf>
    <xf numFmtId="164" fontId="14" fillId="0" borderId="0" xfId="0" applyNumberFormat="1" applyFont="1"/>
    <xf numFmtId="37" fontId="14" fillId="0" borderId="0" xfId="0" applyFont="1" applyAlignment="1">
      <alignment vertical="center"/>
    </xf>
    <xf numFmtId="165" fontId="15" fillId="0" borderId="0" xfId="3" applyNumberFormat="1" applyFont="1" applyFill="1" applyBorder="1" applyAlignment="1">
      <alignment horizontal="center" vertical="center"/>
    </xf>
    <xf numFmtId="165" fontId="15" fillId="0" borderId="0" xfId="0" applyNumberFormat="1" applyFont="1" applyAlignment="1">
      <alignment horizontal="right" vertical="center"/>
    </xf>
    <xf numFmtId="165" fontId="15" fillId="0" borderId="0" xfId="0" applyNumberFormat="1" applyFont="1" applyAlignment="1">
      <alignment horizontal="center"/>
    </xf>
    <xf numFmtId="165" fontId="15" fillId="0" borderId="0" xfId="0" applyNumberFormat="1" applyFont="1"/>
    <xf numFmtId="165" fontId="15" fillId="0" borderId="0" xfId="0" applyNumberFormat="1" applyFont="1" applyAlignment="1">
      <alignment horizontal="center" vertical="center"/>
    </xf>
    <xf numFmtId="39" fontId="15" fillId="0" borderId="0" xfId="0" applyNumberFormat="1" applyFont="1" applyAlignment="1">
      <alignment horizontal="right"/>
    </xf>
    <xf numFmtId="165" fontId="15" fillId="0" borderId="0" xfId="0" applyNumberFormat="1" applyFont="1" applyAlignment="1">
      <alignment horizontal="right"/>
    </xf>
    <xf numFmtId="39" fontId="15" fillId="0" borderId="0" xfId="0" applyNumberFormat="1" applyFont="1" applyAlignment="1">
      <alignment vertical="center"/>
    </xf>
    <xf numFmtId="39" fontId="15" fillId="0" borderId="0" xfId="0" applyNumberFormat="1" applyFont="1"/>
    <xf numFmtId="37" fontId="14" fillId="0" borderId="0" xfId="0" applyFont="1"/>
    <xf numFmtId="37" fontId="15" fillId="0" borderId="0" xfId="0" applyFont="1" applyAlignment="1">
      <alignment horizontal="right" vertical="center"/>
    </xf>
    <xf numFmtId="0" fontId="15" fillId="0" borderId="0" xfId="9" applyFont="1" applyAlignment="1">
      <alignment horizontal="left" vertical="center"/>
    </xf>
    <xf numFmtId="165" fontId="15" fillId="0" borderId="1" xfId="0" applyNumberFormat="1" applyFont="1" applyBorder="1" applyAlignment="1">
      <alignment horizontal="right" vertical="center"/>
    </xf>
    <xf numFmtId="39" fontId="15" fillId="0" borderId="1" xfId="0" applyNumberFormat="1" applyFont="1" applyBorder="1" applyAlignment="1">
      <alignment horizontal="right"/>
    </xf>
    <xf numFmtId="165" fontId="14" fillId="0" borderId="0" xfId="3" applyNumberFormat="1" applyFont="1" applyFill="1" applyAlignment="1">
      <alignment horizontal="right"/>
    </xf>
    <xf numFmtId="165" fontId="14" fillId="0" borderId="0" xfId="0" applyNumberFormat="1" applyFont="1" applyAlignment="1">
      <alignment horizontal="right" vertical="center"/>
    </xf>
    <xf numFmtId="165" fontId="14" fillId="0" borderId="0" xfId="3" applyNumberFormat="1" applyFont="1" applyFill="1" applyAlignment="1">
      <alignment horizontal="right" vertical="center"/>
    </xf>
    <xf numFmtId="37" fontId="15" fillId="0" borderId="0" xfId="0" applyFont="1" applyAlignment="1">
      <alignment horizontal="left"/>
    </xf>
    <xf numFmtId="165" fontId="14" fillId="0" borderId="0" xfId="12" applyNumberFormat="1" applyFont="1" applyAlignment="1">
      <alignment horizontal="right" vertical="center"/>
    </xf>
    <xf numFmtId="170" fontId="14" fillId="0" borderId="0" xfId="13" applyNumberFormat="1" applyFont="1" applyAlignment="1">
      <alignment vertical="center"/>
    </xf>
    <xf numFmtId="164" fontId="14" fillId="0" borderId="0" xfId="0" applyNumberFormat="1" applyFont="1" applyAlignment="1">
      <alignment horizontal="center" vertical="center"/>
    </xf>
    <xf numFmtId="165" fontId="14" fillId="0" borderId="1" xfId="12" applyNumberFormat="1" applyFont="1" applyBorder="1" applyAlignment="1">
      <alignment horizontal="right" vertical="center"/>
    </xf>
    <xf numFmtId="165" fontId="14" fillId="0" borderId="1" xfId="3" applyNumberFormat="1" applyFont="1" applyFill="1" applyBorder="1" applyAlignment="1">
      <alignment horizontal="right"/>
    </xf>
    <xf numFmtId="171" fontId="14" fillId="0" borderId="0" xfId="3" applyNumberFormat="1" applyFont="1" applyFill="1" applyAlignment="1">
      <alignment horizontal="right"/>
    </xf>
    <xf numFmtId="171" fontId="14" fillId="0" borderId="0" xfId="3" applyNumberFormat="1" applyFont="1" applyFill="1" applyAlignment="1">
      <alignment horizontal="right" vertical="center"/>
    </xf>
    <xf numFmtId="39" fontId="14" fillId="0" borderId="0" xfId="0" applyNumberFormat="1" applyFont="1"/>
    <xf numFmtId="165" fontId="14" fillId="0" borderId="0" xfId="3" applyNumberFormat="1" applyFont="1" applyFill="1" applyBorder="1" applyAlignment="1">
      <alignment horizontal="right"/>
    </xf>
    <xf numFmtId="171" fontId="14" fillId="0" borderId="0" xfId="3" applyNumberFormat="1" applyFont="1" applyFill="1"/>
    <xf numFmtId="171" fontId="14" fillId="0" borderId="0" xfId="3" applyNumberFormat="1" applyFont="1" applyFill="1" applyAlignment="1">
      <alignment vertical="center"/>
    </xf>
    <xf numFmtId="37" fontId="15" fillId="0" borderId="0" xfId="0" applyFont="1" applyAlignment="1">
      <alignment horizontal="left" vertical="center"/>
    </xf>
    <xf numFmtId="164" fontId="14" fillId="0" borderId="0" xfId="0" applyNumberFormat="1" applyFont="1" applyAlignment="1">
      <alignment vertical="center"/>
    </xf>
    <xf numFmtId="164" fontId="14" fillId="0" borderId="2" xfId="12" applyNumberFormat="1" applyFont="1" applyBorder="1"/>
    <xf numFmtId="164" fontId="14" fillId="0" borderId="0" xfId="12" applyNumberFormat="1" applyFont="1"/>
    <xf numFmtId="165" fontId="14" fillId="0" borderId="2" xfId="3" applyNumberFormat="1" applyFont="1" applyFill="1" applyBorder="1" applyAlignment="1">
      <alignment horizontal="right"/>
    </xf>
    <xf numFmtId="166" fontId="14" fillId="0" borderId="0" xfId="3" applyFont="1" applyFill="1" applyAlignment="1">
      <alignment vertical="center"/>
    </xf>
    <xf numFmtId="165" fontId="14" fillId="0" borderId="1" xfId="0" applyNumberFormat="1" applyFont="1" applyBorder="1" applyAlignment="1">
      <alignment horizontal="right" vertical="center"/>
    </xf>
    <xf numFmtId="165" fontId="4" fillId="0" borderId="1" xfId="3" applyNumberFormat="1" applyFont="1" applyFill="1" applyBorder="1" applyAlignment="1">
      <alignment horizontal="right"/>
    </xf>
    <xf numFmtId="165" fontId="4" fillId="0" borderId="0" xfId="3" applyNumberFormat="1" applyFont="1" applyFill="1" applyBorder="1" applyAlignment="1">
      <alignment horizontal="right"/>
    </xf>
    <xf numFmtId="37" fontId="3" fillId="0" borderId="0" xfId="0" applyFont="1" applyAlignment="1">
      <alignment horizontal="left"/>
    </xf>
    <xf numFmtId="171" fontId="4" fillId="0" borderId="0" xfId="3" applyNumberFormat="1" applyFont="1" applyFill="1" applyAlignment="1">
      <alignment vertical="center"/>
    </xf>
    <xf numFmtId="165" fontId="4" fillId="0" borderId="1" xfId="0" applyNumberFormat="1" applyFont="1" applyBorder="1" applyAlignment="1">
      <alignment vertical="center"/>
    </xf>
    <xf numFmtId="37" fontId="4" fillId="0" borderId="0" xfId="0" applyFont="1"/>
    <xf numFmtId="171" fontId="4" fillId="0" borderId="0" xfId="3" applyNumberFormat="1" applyFont="1" applyFill="1" applyBorder="1" applyAlignment="1">
      <alignment horizontal="right"/>
    </xf>
    <xf numFmtId="171" fontId="4" fillId="0" borderId="0" xfId="3" applyNumberFormat="1" applyFont="1" applyFill="1" applyBorder="1" applyAlignment="1">
      <alignment horizontal="right" vertical="center"/>
    </xf>
    <xf numFmtId="165" fontId="3" fillId="0" borderId="1" xfId="0" applyNumberFormat="1" applyFont="1" applyBorder="1" applyAlignment="1">
      <alignment horizontal="center"/>
    </xf>
    <xf numFmtId="165" fontId="3" fillId="0" borderId="0" xfId="0" applyNumberFormat="1" applyFont="1" applyAlignment="1">
      <alignment horizontal="center" vertical="center"/>
    </xf>
    <xf numFmtId="3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39" fontId="3" fillId="0" borderId="3" xfId="0" applyNumberFormat="1" applyFont="1" applyBorder="1" applyAlignment="1">
      <alignment horizontal="center"/>
    </xf>
    <xf numFmtId="37" fontId="4" fillId="0" borderId="0" xfId="0" applyFont="1" applyAlignment="1">
      <alignment horizontal="right"/>
    </xf>
    <xf numFmtId="0" fontId="3" fillId="0" borderId="0" xfId="9" applyFont="1" applyAlignment="1">
      <alignment horizontal="left" vertical="center"/>
    </xf>
    <xf numFmtId="165" fontId="3" fillId="0" borderId="1" xfId="0" applyNumberFormat="1" applyFont="1" applyBorder="1" applyAlignment="1">
      <alignment horizontal="center" vertical="center"/>
    </xf>
    <xf numFmtId="39" fontId="4" fillId="0" borderId="0" xfId="0" applyNumberFormat="1" applyFont="1"/>
    <xf numFmtId="39" fontId="4" fillId="0" borderId="0" xfId="0" applyNumberFormat="1" applyFont="1" applyAlignment="1">
      <alignment horizontal="center"/>
    </xf>
    <xf numFmtId="37" fontId="4" fillId="0" borderId="0" xfId="0" applyFont="1" applyAlignment="1">
      <alignment horizontal="center"/>
    </xf>
    <xf numFmtId="171" fontId="4" fillId="0" borderId="0" xfId="3" applyNumberFormat="1" applyFont="1" applyFill="1"/>
    <xf numFmtId="164" fontId="4" fillId="0" borderId="2" xfId="0" applyNumberFormat="1" applyFont="1" applyBorder="1"/>
    <xf numFmtId="39" fontId="4" fillId="0" borderId="0" xfId="0" applyNumberFormat="1" applyFont="1" applyAlignment="1">
      <alignment horizontal="center" vertical="center"/>
    </xf>
    <xf numFmtId="37" fontId="4" fillId="0" borderId="1" xfId="0" quotePrefix="1" applyFont="1" applyBorder="1" applyAlignment="1">
      <alignment vertical="center"/>
    </xf>
    <xf numFmtId="39" fontId="3" fillId="0" borderId="0" xfId="14" applyNumberFormat="1" applyFont="1" applyAlignment="1">
      <alignment horizontal="left" vertical="center"/>
    </xf>
    <xf numFmtId="39" fontId="4" fillId="0" borderId="0" xfId="14" applyNumberFormat="1" applyFont="1" applyAlignment="1">
      <alignment horizontal="centerContinuous" vertical="center"/>
    </xf>
    <xf numFmtId="164" fontId="4" fillId="0" borderId="0" xfId="14" applyNumberFormat="1" applyFont="1" applyAlignment="1">
      <alignment horizontal="centerContinuous" vertical="center"/>
    </xf>
    <xf numFmtId="39" fontId="4" fillId="0" borderId="0" xfId="14" applyNumberFormat="1" applyFont="1" applyAlignment="1">
      <alignment vertical="center"/>
    </xf>
    <xf numFmtId="39" fontId="3" fillId="0" borderId="1" xfId="8" applyNumberFormat="1" applyFont="1" applyBorder="1" applyAlignment="1">
      <alignment horizontal="left" vertical="center"/>
    </xf>
    <xf numFmtId="39" fontId="4" fillId="0" borderId="1" xfId="14" applyNumberFormat="1" applyFont="1" applyBorder="1" applyAlignment="1">
      <alignment horizontal="centerContinuous" vertical="center"/>
    </xf>
    <xf numFmtId="164" fontId="4" fillId="0" borderId="1" xfId="14" applyNumberFormat="1" applyFont="1" applyBorder="1" applyAlignment="1">
      <alignment horizontal="centerContinuous" vertical="center"/>
    </xf>
    <xf numFmtId="39" fontId="3" fillId="0" borderId="0" xfId="8" applyNumberFormat="1" applyFont="1" applyAlignment="1">
      <alignment horizontal="left" vertical="center"/>
    </xf>
    <xf numFmtId="39" fontId="12" fillId="0" borderId="0" xfId="14" applyNumberFormat="1" applyFont="1" applyAlignment="1">
      <alignment horizontal="center" vertical="center"/>
    </xf>
    <xf numFmtId="164" fontId="4" fillId="0" borderId="0" xfId="14" applyNumberFormat="1" applyFont="1" applyAlignment="1">
      <alignment vertical="center"/>
    </xf>
    <xf numFmtId="39" fontId="3" fillId="0" borderId="0" xfId="14" applyNumberFormat="1" applyFont="1" applyAlignment="1">
      <alignment vertical="center"/>
    </xf>
    <xf numFmtId="0" fontId="4" fillId="0" borderId="0" xfId="14" applyFont="1" applyAlignment="1">
      <alignment vertical="center"/>
    </xf>
    <xf numFmtId="164" fontId="4" fillId="0" borderId="0" xfId="0" applyNumberFormat="1" applyFont="1" applyAlignment="1">
      <alignment horizontal="center" vertical="center"/>
    </xf>
    <xf numFmtId="164" fontId="4" fillId="0" borderId="0" xfId="15" applyNumberFormat="1" applyFont="1" applyFill="1" applyAlignment="1">
      <alignment vertical="center"/>
    </xf>
    <xf numFmtId="37" fontId="4" fillId="0" borderId="0" xfId="8" applyNumberFormat="1" applyFont="1" applyAlignment="1">
      <alignment horizontal="center" vertical="center" shrinkToFit="1"/>
    </xf>
    <xf numFmtId="164" fontId="4" fillId="0" borderId="1" xfId="14" applyNumberFormat="1" applyFont="1" applyBorder="1" applyAlignment="1">
      <alignment vertical="center"/>
    </xf>
    <xf numFmtId="39" fontId="4" fillId="0" borderId="0" xfId="14" applyNumberFormat="1" applyFont="1" applyAlignment="1">
      <alignment horizontal="center" vertical="center"/>
    </xf>
    <xf numFmtId="164" fontId="4" fillId="0" borderId="0" xfId="15" applyNumberFormat="1" applyFont="1" applyFill="1" applyBorder="1" applyAlignment="1">
      <alignment vertical="center"/>
    </xf>
    <xf numFmtId="39" fontId="4" fillId="0" borderId="1" xfId="14" applyNumberFormat="1" applyFont="1" applyBorder="1" applyAlignment="1">
      <alignment vertical="center"/>
    </xf>
    <xf numFmtId="164" fontId="4" fillId="0" borderId="0" xfId="14" applyNumberFormat="1" applyFont="1" applyAlignment="1">
      <alignment horizontal="center" vertical="center"/>
    </xf>
    <xf numFmtId="39" fontId="4" fillId="0" borderId="1" xfId="8" applyNumberFormat="1" applyFont="1" applyBorder="1" applyAlignment="1">
      <alignment horizontal="center" vertical="center"/>
    </xf>
    <xf numFmtId="39" fontId="4" fillId="0" borderId="1" xfId="14" applyNumberFormat="1" applyFont="1" applyBorder="1" applyAlignment="1">
      <alignment horizontal="center" vertical="center"/>
    </xf>
    <xf numFmtId="164" fontId="4" fillId="0" borderId="1" xfId="14" applyNumberFormat="1" applyFont="1" applyBorder="1" applyAlignment="1">
      <alignment horizontal="center" vertical="center"/>
    </xf>
    <xf numFmtId="39" fontId="4" fillId="0" borderId="0" xfId="8" applyNumberFormat="1" applyFont="1" applyAlignment="1">
      <alignment horizontal="centerContinuous" vertical="center"/>
    </xf>
    <xf numFmtId="39" fontId="17" fillId="0" borderId="0" xfId="14" applyNumberFormat="1" applyFont="1" applyAlignment="1">
      <alignment vertical="center"/>
    </xf>
    <xf numFmtId="164" fontId="4" fillId="0" borderId="1" xfId="15" applyNumberFormat="1" applyFont="1" applyFill="1" applyBorder="1" applyAlignment="1">
      <alignment vertical="center"/>
    </xf>
    <xf numFmtId="37" fontId="4" fillId="0" borderId="0" xfId="14" applyNumberFormat="1" applyFont="1" applyAlignment="1">
      <alignment vertical="center"/>
    </xf>
    <xf numFmtId="164" fontId="4" fillId="0" borderId="2" xfId="15" applyNumberFormat="1" applyFont="1" applyFill="1" applyBorder="1" applyAlignment="1">
      <alignment vertical="center"/>
    </xf>
    <xf numFmtId="172" fontId="4" fillId="0" borderId="0" xfId="14" applyNumberFormat="1" applyFont="1" applyAlignment="1">
      <alignment vertical="center"/>
    </xf>
    <xf numFmtId="173" fontId="4" fillId="0" borderId="0" xfId="0" applyNumberFormat="1" applyFont="1" applyAlignment="1">
      <alignment horizontal="center" vertical="center"/>
    </xf>
    <xf numFmtId="174" fontId="4" fillId="0" borderId="0" xfId="14" applyNumberFormat="1" applyFont="1" applyAlignment="1">
      <alignment vertical="center"/>
    </xf>
    <xf numFmtId="164" fontId="4" fillId="0" borderId="0" xfId="16" applyNumberFormat="1" applyFont="1" applyFill="1" applyAlignment="1">
      <alignment vertical="center"/>
    </xf>
    <xf numFmtId="39" fontId="4" fillId="0" borderId="1" xfId="14" quotePrefix="1" applyNumberFormat="1" applyFont="1" applyBorder="1" applyAlignment="1">
      <alignment vertical="center"/>
    </xf>
    <xf numFmtId="164" fontId="4" fillId="0" borderId="1" xfId="14" applyNumberFormat="1" applyFont="1" applyBorder="1" applyAlignment="1">
      <alignment horizontal="right" vertical="center"/>
    </xf>
    <xf numFmtId="0" fontId="4" fillId="0" borderId="0" xfId="0" applyNumberFormat="1" applyFont="1" applyAlignment="1">
      <alignment horizontal="center" vertical="center"/>
    </xf>
    <xf numFmtId="175" fontId="4" fillId="0" borderId="2" xfId="0" applyNumberFormat="1" applyFont="1" applyBorder="1" applyAlignment="1">
      <alignment horizontal="right" vertical="center"/>
    </xf>
    <xf numFmtId="37" fontId="3" fillId="0" borderId="0" xfId="0" applyFont="1" applyAlignment="1">
      <alignment horizontal="left" vertical="center"/>
    </xf>
    <xf numFmtId="37" fontId="3" fillId="0" borderId="1" xfId="0" applyFont="1" applyBorder="1" applyAlignment="1">
      <alignment horizontal="center" vertical="center"/>
    </xf>
    <xf numFmtId="37" fontId="4" fillId="0" borderId="1" xfId="0" quotePrefix="1" applyFont="1" applyBorder="1" applyAlignment="1">
      <alignment horizontal="left" vertical="center"/>
    </xf>
    <xf numFmtId="165" fontId="15" fillId="0" borderId="1" xfId="3" applyNumberFormat="1" applyFont="1" applyFill="1" applyBorder="1" applyAlignment="1">
      <alignment horizontal="center" vertical="center"/>
    </xf>
    <xf numFmtId="165" fontId="15" fillId="0" borderId="3" xfId="3" applyNumberFormat="1" applyFont="1" applyFill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/>
    </xf>
    <xf numFmtId="39" fontId="15" fillId="0" borderId="1" xfId="0" applyNumberFormat="1" applyFont="1" applyBorder="1" applyAlignment="1">
      <alignment horizontal="center" vertical="center"/>
    </xf>
    <xf numFmtId="39" fontId="15" fillId="0" borderId="3" xfId="0" applyNumberFormat="1" applyFont="1" applyBorder="1" applyAlignment="1">
      <alignment horizontal="center"/>
    </xf>
    <xf numFmtId="165" fontId="3" fillId="0" borderId="1" xfId="3" applyNumberFormat="1" applyFont="1" applyFill="1" applyBorder="1" applyAlignment="1">
      <alignment horizontal="center" vertical="center"/>
    </xf>
    <xf numFmtId="39" fontId="3" fillId="0" borderId="1" xfId="0" applyNumberFormat="1" applyFont="1" applyBorder="1" applyAlignment="1">
      <alignment horizontal="center" vertical="center"/>
    </xf>
  </cellXfs>
  <cellStyles count="17">
    <cellStyle name="Comma 2 10" xfId="11" xr:uid="{F3BE9843-EB90-4551-A4BA-EB005AFA0346}"/>
    <cellStyle name="Comma 2 2 12 2" xfId="3" xr:uid="{3AC56D49-2BBD-4A93-8BFF-EF384A666F78}"/>
    <cellStyle name="Comma 38" xfId="16" xr:uid="{30F81C4C-FA2A-4E66-86AC-9269B86A22E7}"/>
    <cellStyle name="Normal" xfId="0" builtinId="0"/>
    <cellStyle name="Normal 2" xfId="5" xr:uid="{D2D11DA0-9B2A-46B3-9434-BE163E82AAC9}"/>
    <cellStyle name="Normal 2 10" xfId="10" xr:uid="{0A81F942-A8DC-40C7-98A0-F3AD71B03131}"/>
    <cellStyle name="Normal 2 2 2 2 2" xfId="2" xr:uid="{5C74A811-653D-4773-BA7A-2FEEF370BD8B}"/>
    <cellStyle name="Normal 2 2 3 2" xfId="7" xr:uid="{09DE34BA-A1FC-4DBC-B102-7765F74CF062}"/>
    <cellStyle name="Normal 2 5" xfId="8" xr:uid="{114CBA9D-9FC0-4787-B1B2-650366B233A0}"/>
    <cellStyle name="Normal 3 3 3 4" xfId="12" xr:uid="{9C7628B1-AE16-4054-A1FA-E6777436758C}"/>
    <cellStyle name="Normal 54 3 4" xfId="6" xr:uid="{37611E2A-C00D-40FE-BD33-A811F502FD9B}"/>
    <cellStyle name="Normal 56" xfId="14" xr:uid="{35AD1B6E-931E-4E4E-9833-8151DC5BF586}"/>
    <cellStyle name="Normal 9 5" xfId="13" xr:uid="{FFD526BB-50AD-4337-B906-3636934BE67A}"/>
    <cellStyle name="Normal_SMK45Q1" xfId="4" xr:uid="{A51D26E4-2903-437A-ADA8-B99A637D2842}"/>
    <cellStyle name="Normal_SMK45Q1 2 2" xfId="9" xr:uid="{97511E27-06BD-4F4A-AD52-2B3CBED143CB}"/>
    <cellStyle name="Percent" xfId="1" builtinId="5"/>
    <cellStyle name="เครื่องหมายจุลภาค 2" xfId="15" xr:uid="{AA1F34EF-53CB-4D6D-9C86-5EB0C2287E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8565F-CAAC-4128-8D71-5806AD824B0E}">
  <dimension ref="A1:N144"/>
  <sheetViews>
    <sheetView topLeftCell="A88" zoomScale="85" zoomScaleNormal="85" zoomScaleSheetLayoutView="93" zoomScalePageLayoutView="115" workbookViewId="0">
      <selection activeCell="N18" sqref="N18"/>
    </sheetView>
  </sheetViews>
  <sheetFormatPr defaultColWidth="9.140625" defaultRowHeight="20.85" customHeight="1" x14ac:dyDescent="0.45"/>
  <cols>
    <col min="1" max="2" width="1.42578125" style="30" customWidth="1"/>
    <col min="3" max="3" width="31.85546875" style="31" customWidth="1"/>
    <col min="4" max="4" width="8.7109375" style="27" customWidth="1"/>
    <col min="5" max="5" width="0.85546875" style="27" customWidth="1"/>
    <col min="6" max="6" width="15.5703125" style="32" customWidth="1"/>
    <col min="7" max="7" width="0.85546875" style="29" customWidth="1"/>
    <col min="8" max="8" width="15.5703125" style="32" customWidth="1"/>
    <col min="9" max="9" width="0.85546875" style="2" customWidth="1"/>
    <col min="10" max="10" width="15.5703125" style="2" customWidth="1"/>
    <col min="11" max="11" width="0.85546875" style="27" customWidth="1"/>
    <col min="12" max="12" width="15.5703125" style="32" customWidth="1"/>
    <col min="13" max="13" width="0.85546875" style="29" customWidth="1"/>
    <col min="14" max="14" width="15.5703125" style="32" customWidth="1"/>
    <col min="15" max="16384" width="9.140625" style="2"/>
  </cols>
  <sheetData>
    <row r="1" spans="1:14" ht="21.75" customHeight="1" x14ac:dyDescent="0.45">
      <c r="A1" s="226" t="s">
        <v>0</v>
      </c>
      <c r="B1" s="226"/>
      <c r="C1" s="226"/>
      <c r="D1" s="226"/>
      <c r="E1" s="226"/>
      <c r="F1" s="226"/>
      <c r="G1" s="226"/>
      <c r="H1" s="226"/>
      <c r="K1" s="2"/>
      <c r="L1" s="2"/>
      <c r="M1" s="2"/>
      <c r="N1" s="2"/>
    </row>
    <row r="2" spans="1:14" ht="21.75" customHeight="1" x14ac:dyDescent="0.45">
      <c r="A2" s="3" t="s">
        <v>1</v>
      </c>
      <c r="B2" s="3"/>
      <c r="C2" s="4"/>
      <c r="D2" s="5"/>
      <c r="E2" s="5"/>
      <c r="F2" s="4"/>
      <c r="G2" s="4"/>
      <c r="H2" s="4"/>
      <c r="K2" s="5"/>
      <c r="L2" s="4"/>
      <c r="M2" s="4"/>
      <c r="N2" s="4"/>
    </row>
    <row r="3" spans="1:14" ht="21.75" customHeight="1" x14ac:dyDescent="0.45">
      <c r="A3" s="6" t="s">
        <v>2</v>
      </c>
      <c r="B3" s="6"/>
      <c r="C3" s="7"/>
      <c r="D3" s="8"/>
      <c r="E3" s="8"/>
      <c r="F3" s="7"/>
      <c r="G3" s="7"/>
      <c r="H3" s="7"/>
      <c r="I3" s="9"/>
      <c r="J3" s="9"/>
      <c r="K3" s="8"/>
      <c r="L3" s="7"/>
      <c r="M3" s="7"/>
      <c r="N3" s="7"/>
    </row>
    <row r="4" spans="1:14" ht="21.75" customHeight="1" x14ac:dyDescent="0.45">
      <c r="A4" s="3"/>
      <c r="B4" s="3"/>
      <c r="C4" s="4"/>
      <c r="D4" s="5"/>
      <c r="E4" s="5"/>
      <c r="F4" s="4"/>
      <c r="G4" s="4"/>
      <c r="H4" s="4"/>
      <c r="K4" s="5"/>
      <c r="L4" s="4"/>
      <c r="M4" s="4"/>
      <c r="N4" s="4"/>
    </row>
    <row r="5" spans="1:14" ht="21.75" customHeight="1" x14ac:dyDescent="0.45">
      <c r="A5" s="3"/>
      <c r="B5" s="3"/>
      <c r="C5" s="4"/>
      <c r="D5" s="5"/>
      <c r="E5" s="5"/>
      <c r="F5" s="227" t="s">
        <v>3</v>
      </c>
      <c r="G5" s="227"/>
      <c r="H5" s="227"/>
      <c r="I5" s="227"/>
      <c r="J5" s="227"/>
      <c r="K5" s="5"/>
      <c r="L5" s="227" t="s">
        <v>4</v>
      </c>
      <c r="M5" s="227"/>
      <c r="N5" s="227"/>
    </row>
    <row r="6" spans="1:14" ht="21.75" customHeight="1" x14ac:dyDescent="0.45">
      <c r="A6" s="3"/>
      <c r="B6" s="3"/>
      <c r="C6" s="4"/>
      <c r="D6" s="5"/>
      <c r="E6" s="5"/>
      <c r="F6" s="5"/>
      <c r="G6" s="5"/>
      <c r="H6" s="10" t="s">
        <v>5</v>
      </c>
      <c r="I6" s="5"/>
      <c r="J6" s="10" t="s">
        <v>5</v>
      </c>
      <c r="K6" s="5"/>
      <c r="L6" s="5"/>
      <c r="M6" s="5"/>
      <c r="N6" s="10"/>
    </row>
    <row r="7" spans="1:14" s="12" customFormat="1" ht="21.75" customHeight="1" x14ac:dyDescent="0.45">
      <c r="A7" s="11"/>
      <c r="B7" s="11"/>
      <c r="C7" s="10"/>
      <c r="D7" s="10"/>
      <c r="E7" s="10"/>
      <c r="F7" s="10" t="s">
        <v>6</v>
      </c>
      <c r="G7" s="10"/>
      <c r="H7" s="10" t="s">
        <v>7</v>
      </c>
      <c r="J7" s="10" t="s">
        <v>7</v>
      </c>
      <c r="K7" s="10"/>
      <c r="L7" s="10" t="s">
        <v>6</v>
      </c>
      <c r="M7" s="10"/>
      <c r="N7" s="10" t="s">
        <v>7</v>
      </c>
    </row>
    <row r="8" spans="1:14" s="17" customFormat="1" ht="21.75" customHeight="1" x14ac:dyDescent="0.45">
      <c r="A8" s="13"/>
      <c r="B8" s="13"/>
      <c r="C8" s="14"/>
      <c r="D8" s="15"/>
      <c r="E8" s="15"/>
      <c r="F8" s="16" t="s">
        <v>8</v>
      </c>
      <c r="G8" s="14"/>
      <c r="H8" s="16" t="s">
        <v>9</v>
      </c>
      <c r="J8" s="16" t="s">
        <v>10</v>
      </c>
      <c r="K8" s="15"/>
      <c r="L8" s="16" t="s">
        <v>8</v>
      </c>
      <c r="M8" s="14"/>
      <c r="N8" s="16" t="s">
        <v>9</v>
      </c>
    </row>
    <row r="9" spans="1:14" s="17" customFormat="1" ht="21.75" customHeight="1" x14ac:dyDescent="0.45">
      <c r="A9" s="13"/>
      <c r="B9" s="13"/>
      <c r="C9" s="14"/>
      <c r="D9" s="15"/>
      <c r="E9" s="15"/>
      <c r="F9" s="18" t="s">
        <v>11</v>
      </c>
      <c r="H9" s="18" t="s">
        <v>12</v>
      </c>
      <c r="J9" s="18" t="s">
        <v>12</v>
      </c>
      <c r="K9" s="15"/>
      <c r="L9" s="18" t="s">
        <v>11</v>
      </c>
      <c r="N9" s="18" t="s">
        <v>12</v>
      </c>
    </row>
    <row r="10" spans="1:14" s="17" customFormat="1" ht="21.75" customHeight="1" x14ac:dyDescent="0.45">
      <c r="A10" s="19"/>
      <c r="B10" s="19"/>
      <c r="C10" s="20"/>
      <c r="D10" s="21" t="s">
        <v>13</v>
      </c>
      <c r="E10" s="22"/>
      <c r="F10" s="23" t="s">
        <v>14</v>
      </c>
      <c r="G10" s="14"/>
      <c r="H10" s="23" t="s">
        <v>14</v>
      </c>
      <c r="J10" s="23" t="s">
        <v>14</v>
      </c>
      <c r="K10" s="22"/>
      <c r="L10" s="23" t="s">
        <v>14</v>
      </c>
      <c r="M10" s="14"/>
      <c r="N10" s="23" t="s">
        <v>14</v>
      </c>
    </row>
    <row r="11" spans="1:14" ht="8.1" customHeight="1" x14ac:dyDescent="0.45">
      <c r="A11" s="24"/>
      <c r="B11" s="24"/>
      <c r="C11" s="1"/>
      <c r="D11" s="5"/>
      <c r="E11" s="5"/>
      <c r="F11" s="25"/>
      <c r="G11" s="5"/>
      <c r="H11" s="25"/>
      <c r="K11" s="5"/>
      <c r="L11" s="25"/>
      <c r="M11" s="5"/>
      <c r="N11" s="25"/>
    </row>
    <row r="12" spans="1:14" ht="21.75" customHeight="1" x14ac:dyDescent="0.45">
      <c r="A12" s="24" t="s">
        <v>15</v>
      </c>
      <c r="B12" s="24"/>
      <c r="C12" s="26"/>
      <c r="F12" s="28"/>
      <c r="H12" s="28"/>
      <c r="L12" s="28"/>
      <c r="N12" s="28"/>
    </row>
    <row r="13" spans="1:14" ht="8.1" customHeight="1" x14ac:dyDescent="0.45">
      <c r="F13" s="28"/>
      <c r="H13" s="28"/>
      <c r="L13" s="28"/>
      <c r="N13" s="28"/>
    </row>
    <row r="14" spans="1:14" ht="21.75" customHeight="1" x14ac:dyDescent="0.45">
      <c r="A14" s="30" t="s">
        <v>16</v>
      </c>
      <c r="D14" s="27" t="s">
        <v>17</v>
      </c>
      <c r="F14" s="32">
        <v>1564649722</v>
      </c>
      <c r="H14" s="32">
        <v>1781041573</v>
      </c>
      <c r="J14" s="32">
        <v>2607629149</v>
      </c>
      <c r="L14" s="33">
        <v>151415598</v>
      </c>
      <c r="N14" s="33">
        <v>50878713</v>
      </c>
    </row>
    <row r="15" spans="1:14" ht="21.75" customHeight="1" x14ac:dyDescent="0.45">
      <c r="A15" s="30" t="s">
        <v>18</v>
      </c>
      <c r="F15" s="32">
        <v>48814523</v>
      </c>
      <c r="H15" s="32">
        <v>43895246</v>
      </c>
      <c r="J15" s="32">
        <v>44976973</v>
      </c>
      <c r="L15" s="33">
        <v>9463610</v>
      </c>
      <c r="N15" s="33">
        <v>5292230</v>
      </c>
    </row>
    <row r="16" spans="1:14" ht="21.75" customHeight="1" x14ac:dyDescent="0.45">
      <c r="A16" s="30" t="s">
        <v>19</v>
      </c>
      <c r="D16" s="27" t="s">
        <v>219</v>
      </c>
      <c r="F16" s="32">
        <v>13117509813</v>
      </c>
      <c r="H16" s="32">
        <v>12719719144</v>
      </c>
      <c r="J16" s="32">
        <v>13752843204</v>
      </c>
      <c r="L16" s="32">
        <v>0</v>
      </c>
      <c r="N16" s="32">
        <v>0</v>
      </c>
    </row>
    <row r="17" spans="1:14" ht="21.75" customHeight="1" x14ac:dyDescent="0.45">
      <c r="A17" s="30" t="s">
        <v>20</v>
      </c>
      <c r="D17" s="27" t="s">
        <v>21</v>
      </c>
      <c r="F17" s="32">
        <v>6950886</v>
      </c>
      <c r="H17" s="32">
        <v>11417098</v>
      </c>
      <c r="J17" s="32">
        <v>3934059</v>
      </c>
      <c r="L17" s="32">
        <v>28035517</v>
      </c>
      <c r="N17" s="32">
        <v>95124493</v>
      </c>
    </row>
    <row r="18" spans="1:14" ht="21.75" customHeight="1" x14ac:dyDescent="0.45">
      <c r="A18" s="30" t="s">
        <v>22</v>
      </c>
      <c r="C18" s="30"/>
      <c r="F18" s="34"/>
      <c r="J18" s="35"/>
      <c r="L18" s="32">
        <v>0</v>
      </c>
    </row>
    <row r="19" spans="1:14" ht="21.75" customHeight="1" x14ac:dyDescent="0.45">
      <c r="B19" s="30" t="s">
        <v>23</v>
      </c>
      <c r="C19" s="30"/>
      <c r="D19" s="27" t="s">
        <v>24</v>
      </c>
      <c r="F19" s="32">
        <v>7130045287</v>
      </c>
      <c r="H19" s="32">
        <v>7769118411</v>
      </c>
      <c r="J19" s="36">
        <v>7400649560</v>
      </c>
      <c r="L19" s="32">
        <v>0</v>
      </c>
      <c r="N19" s="32">
        <v>0</v>
      </c>
    </row>
    <row r="20" spans="1:14" ht="21.75" customHeight="1" x14ac:dyDescent="0.45">
      <c r="B20" s="30" t="s">
        <v>25</v>
      </c>
      <c r="C20" s="30"/>
      <c r="D20" s="27" t="s">
        <v>26</v>
      </c>
      <c r="F20" s="32">
        <v>7253494174</v>
      </c>
      <c r="H20" s="32">
        <v>7445630017</v>
      </c>
      <c r="J20" s="2">
        <v>7641116394</v>
      </c>
      <c r="L20" s="32">
        <v>0</v>
      </c>
      <c r="N20" s="32">
        <v>0</v>
      </c>
    </row>
    <row r="21" spans="1:14" ht="21.75" customHeight="1" x14ac:dyDescent="0.45">
      <c r="B21" s="30" t="s">
        <v>27</v>
      </c>
      <c r="C21" s="30"/>
      <c r="D21" s="27" t="s">
        <v>28</v>
      </c>
      <c r="F21" s="32">
        <v>385721741</v>
      </c>
      <c r="H21" s="32">
        <v>359985523</v>
      </c>
      <c r="J21" s="37">
        <v>319814413</v>
      </c>
      <c r="L21" s="32">
        <v>0</v>
      </c>
      <c r="N21" s="32">
        <v>0</v>
      </c>
    </row>
    <row r="22" spans="1:14" ht="21.75" customHeight="1" x14ac:dyDescent="0.45">
      <c r="B22" s="30" t="s">
        <v>29</v>
      </c>
      <c r="C22" s="30"/>
      <c r="D22" s="27" t="s">
        <v>30</v>
      </c>
      <c r="F22" s="34">
        <v>0</v>
      </c>
      <c r="H22" s="32">
        <v>0</v>
      </c>
      <c r="J22" s="32">
        <v>0</v>
      </c>
      <c r="L22" s="33">
        <v>9889387350</v>
      </c>
      <c r="N22" s="33">
        <v>9889387350</v>
      </c>
    </row>
    <row r="23" spans="1:14" ht="21.75" customHeight="1" x14ac:dyDescent="0.45">
      <c r="A23" s="38"/>
      <c r="B23" s="38" t="s">
        <v>31</v>
      </c>
      <c r="C23" s="38"/>
      <c r="D23" s="27" t="s">
        <v>32</v>
      </c>
      <c r="F23" s="33">
        <v>152763144</v>
      </c>
      <c r="H23" s="32">
        <v>149875464</v>
      </c>
      <c r="J23" s="33">
        <v>151863901</v>
      </c>
      <c r="L23" s="32">
        <v>0</v>
      </c>
      <c r="N23" s="32">
        <v>0</v>
      </c>
    </row>
    <row r="24" spans="1:14" ht="21.75" customHeight="1" x14ac:dyDescent="0.45">
      <c r="A24" s="30" t="s">
        <v>33</v>
      </c>
      <c r="C24" s="30"/>
      <c r="D24" s="27" t="s">
        <v>34</v>
      </c>
      <c r="F24" s="33">
        <v>1372597748</v>
      </c>
      <c r="H24" s="39">
        <v>1408852755</v>
      </c>
      <c r="J24" s="33">
        <v>1471649077</v>
      </c>
      <c r="L24" s="33">
        <v>19650786</v>
      </c>
      <c r="N24" s="33">
        <v>22634825</v>
      </c>
    </row>
    <row r="25" spans="1:14" ht="21.75" customHeight="1" x14ac:dyDescent="0.45">
      <c r="A25" s="30" t="s">
        <v>35</v>
      </c>
      <c r="C25" s="30"/>
      <c r="F25" s="33">
        <v>248455379</v>
      </c>
      <c r="H25" s="39">
        <v>248455379</v>
      </c>
      <c r="J25" s="33">
        <v>248455379</v>
      </c>
      <c r="L25" s="33">
        <v>0</v>
      </c>
      <c r="N25" s="33">
        <v>0</v>
      </c>
    </row>
    <row r="26" spans="1:14" ht="21.75" customHeight="1" x14ac:dyDescent="0.45">
      <c r="A26" s="30" t="s">
        <v>36</v>
      </c>
      <c r="C26" s="30"/>
      <c r="D26" s="40" t="s">
        <v>37</v>
      </c>
      <c r="F26" s="33">
        <v>105064799</v>
      </c>
      <c r="H26" s="39">
        <v>96917767</v>
      </c>
      <c r="J26" s="33">
        <v>79580765</v>
      </c>
      <c r="L26" s="33">
        <v>589255</v>
      </c>
      <c r="N26" s="33">
        <v>672644</v>
      </c>
    </row>
    <row r="27" spans="1:14" ht="21.75" customHeight="1" x14ac:dyDescent="0.45">
      <c r="A27" s="38" t="s">
        <v>38</v>
      </c>
      <c r="B27" s="38"/>
      <c r="C27" s="38"/>
      <c r="F27" s="41">
        <v>0</v>
      </c>
      <c r="H27" s="39">
        <v>181826142</v>
      </c>
      <c r="J27" s="33">
        <v>49335645</v>
      </c>
      <c r="L27" s="33">
        <v>5034555</v>
      </c>
      <c r="N27" s="33">
        <v>447147</v>
      </c>
    </row>
    <row r="28" spans="1:14" ht="21.75" customHeight="1" x14ac:dyDescent="0.45">
      <c r="A28" s="38" t="s">
        <v>39</v>
      </c>
      <c r="B28" s="38"/>
      <c r="C28" s="38"/>
      <c r="D28" s="40" t="s">
        <v>220</v>
      </c>
      <c r="F28" s="33">
        <v>1953070152</v>
      </c>
      <c r="H28" s="39">
        <v>1687370032</v>
      </c>
      <c r="J28" s="33">
        <v>1735156832</v>
      </c>
      <c r="K28" s="40"/>
      <c r="L28" s="32">
        <v>0</v>
      </c>
      <c r="N28" s="32">
        <v>0</v>
      </c>
    </row>
    <row r="29" spans="1:14" ht="21.75" customHeight="1" x14ac:dyDescent="0.45">
      <c r="A29" s="38" t="s">
        <v>40</v>
      </c>
      <c r="B29" s="38"/>
      <c r="C29" s="38"/>
      <c r="D29" s="40" t="s">
        <v>41</v>
      </c>
      <c r="F29" s="32">
        <v>0</v>
      </c>
      <c r="H29" s="32">
        <v>0</v>
      </c>
      <c r="J29" s="32">
        <v>0</v>
      </c>
      <c r="K29" s="40"/>
      <c r="L29" s="33">
        <v>213500000</v>
      </c>
      <c r="N29" s="33">
        <v>213500000</v>
      </c>
    </row>
    <row r="30" spans="1:14" ht="21.75" customHeight="1" x14ac:dyDescent="0.45">
      <c r="A30" s="38" t="s">
        <v>42</v>
      </c>
      <c r="B30" s="38"/>
      <c r="C30" s="38"/>
      <c r="D30" s="27" t="s">
        <v>43</v>
      </c>
      <c r="F30" s="42">
        <v>1517804295</v>
      </c>
      <c r="H30" s="43">
        <v>1279485684</v>
      </c>
      <c r="J30" s="44">
        <v>1076889368</v>
      </c>
      <c r="L30" s="44">
        <v>20082840</v>
      </c>
      <c r="N30" s="44">
        <v>29052187</v>
      </c>
    </row>
    <row r="31" spans="1:14" ht="8.1" customHeight="1" x14ac:dyDescent="0.45">
      <c r="F31" s="28"/>
      <c r="H31" s="28"/>
      <c r="J31" s="28"/>
      <c r="L31" s="28"/>
      <c r="N31" s="28"/>
    </row>
    <row r="32" spans="1:14" ht="21.75" customHeight="1" thickBot="1" x14ac:dyDescent="0.5">
      <c r="A32" s="3" t="s">
        <v>44</v>
      </c>
      <c r="B32" s="3"/>
      <c r="C32" s="45"/>
      <c r="D32" s="46"/>
      <c r="E32" s="46"/>
      <c r="F32" s="47">
        <f>SUM(F14:F30)</f>
        <v>34856941663</v>
      </c>
      <c r="H32" s="47">
        <f>SUM(H14:H30)</f>
        <v>35183590235</v>
      </c>
      <c r="J32" s="47">
        <f>SUM(J14:J30)</f>
        <v>36583894719</v>
      </c>
      <c r="K32" s="46"/>
      <c r="L32" s="47">
        <f>SUM(L14:L30)</f>
        <v>10337159511</v>
      </c>
      <c r="N32" s="47">
        <f>SUM(N14:N30)</f>
        <v>10306989589</v>
      </c>
    </row>
    <row r="33" spans="1:14" ht="21.75" customHeight="1" thickTop="1" x14ac:dyDescent="0.45"/>
    <row r="34" spans="1:14" ht="21.75" customHeight="1" x14ac:dyDescent="0.45"/>
    <row r="35" spans="1:14" ht="22.5" customHeight="1" x14ac:dyDescent="0.45"/>
    <row r="36" spans="1:14" ht="21.75" customHeight="1" x14ac:dyDescent="0.45"/>
    <row r="37" spans="1:14" ht="21.75" customHeight="1" x14ac:dyDescent="0.45"/>
    <row r="38" spans="1:14" ht="21.75" customHeight="1" x14ac:dyDescent="0.45"/>
    <row r="39" spans="1:14" ht="21.75" customHeight="1" x14ac:dyDescent="0.45"/>
    <row r="40" spans="1:14" ht="21.75" customHeight="1" x14ac:dyDescent="0.45"/>
    <row r="41" spans="1:14" ht="21.75" customHeight="1" x14ac:dyDescent="0.45"/>
    <row r="42" spans="1:14" ht="21.75" customHeight="1" x14ac:dyDescent="0.45"/>
    <row r="43" spans="1:14" ht="21.75" customHeight="1" x14ac:dyDescent="0.45"/>
    <row r="44" spans="1:14" ht="21.75" customHeight="1" x14ac:dyDescent="0.45"/>
    <row r="45" spans="1:14" ht="21.75" customHeight="1" x14ac:dyDescent="0.45"/>
    <row r="46" spans="1:14" ht="14.25" customHeight="1" x14ac:dyDescent="0.45"/>
    <row r="47" spans="1:14" ht="21.75" customHeight="1" x14ac:dyDescent="0.45">
      <c r="A47" s="48" t="s">
        <v>45</v>
      </c>
      <c r="B47" s="49"/>
      <c r="C47" s="50"/>
      <c r="D47" s="51"/>
      <c r="E47" s="51"/>
      <c r="F47" s="43"/>
      <c r="G47" s="52"/>
      <c r="H47" s="43"/>
      <c r="I47" s="9"/>
      <c r="J47" s="9"/>
      <c r="K47" s="51"/>
      <c r="L47" s="43"/>
      <c r="M47" s="52"/>
      <c r="N47" s="43"/>
    </row>
    <row r="48" spans="1:14" ht="21.75" customHeight="1" x14ac:dyDescent="0.45">
      <c r="A48" s="226" t="str">
        <f>A1</f>
        <v>บริษัท ทิพย กรุ๊ป โฮลดิ้งส์ จำกัด (มหาชน)</v>
      </c>
      <c r="B48" s="226"/>
      <c r="C48" s="226"/>
      <c r="D48" s="226"/>
      <c r="E48" s="226"/>
      <c r="F48" s="226"/>
      <c r="G48" s="226"/>
      <c r="H48" s="226"/>
      <c r="K48" s="2"/>
      <c r="L48" s="2"/>
      <c r="M48" s="2"/>
      <c r="N48" s="2"/>
    </row>
    <row r="49" spans="1:14" ht="21.75" customHeight="1" x14ac:dyDescent="0.45">
      <c r="A49" s="3" t="s">
        <v>46</v>
      </c>
      <c r="B49" s="3"/>
      <c r="C49" s="4"/>
      <c r="D49" s="5"/>
      <c r="E49" s="5"/>
      <c r="F49" s="4"/>
      <c r="G49" s="4"/>
      <c r="H49" s="4"/>
      <c r="K49" s="5"/>
      <c r="L49" s="4"/>
      <c r="M49" s="4"/>
      <c r="N49" s="4"/>
    </row>
    <row r="50" spans="1:14" ht="21.75" customHeight="1" x14ac:dyDescent="0.45">
      <c r="A50" s="6" t="str">
        <f>+A3</f>
        <v>ณ วันที่ 30 มิถุนายน พ.ศ. 2568</v>
      </c>
      <c r="B50" s="6"/>
      <c r="C50" s="7"/>
      <c r="D50" s="8"/>
      <c r="E50" s="8"/>
      <c r="F50" s="7"/>
      <c r="G50" s="7"/>
      <c r="H50" s="7"/>
      <c r="I50" s="9"/>
      <c r="J50" s="9"/>
      <c r="K50" s="8"/>
      <c r="L50" s="7"/>
      <c r="M50" s="7"/>
      <c r="N50" s="7"/>
    </row>
    <row r="51" spans="1:14" ht="21.75" customHeight="1" x14ac:dyDescent="0.45">
      <c r="A51" s="3"/>
      <c r="B51" s="3"/>
      <c r="C51" s="4"/>
      <c r="D51" s="5"/>
      <c r="E51" s="5"/>
      <c r="F51" s="4"/>
      <c r="G51" s="4"/>
      <c r="H51" s="4"/>
      <c r="K51" s="5"/>
      <c r="L51" s="4"/>
      <c r="M51" s="4"/>
      <c r="N51" s="4"/>
    </row>
    <row r="52" spans="1:14" ht="21.75" customHeight="1" x14ac:dyDescent="0.45">
      <c r="A52" s="3"/>
      <c r="B52" s="3"/>
      <c r="C52" s="4"/>
      <c r="D52" s="5"/>
      <c r="E52" s="5"/>
      <c r="F52" s="227" t="s">
        <v>3</v>
      </c>
      <c r="G52" s="227"/>
      <c r="H52" s="227"/>
      <c r="I52" s="227"/>
      <c r="J52" s="227"/>
      <c r="K52" s="5"/>
      <c r="L52" s="227" t="s">
        <v>4</v>
      </c>
      <c r="M52" s="227"/>
      <c r="N52" s="227"/>
    </row>
    <row r="53" spans="1:14" ht="21.75" customHeight="1" x14ac:dyDescent="0.45">
      <c r="A53" s="3"/>
      <c r="B53" s="3"/>
      <c r="C53" s="4"/>
      <c r="D53" s="5"/>
      <c r="E53" s="5"/>
      <c r="F53" s="5"/>
      <c r="G53" s="5"/>
      <c r="H53" s="10" t="s">
        <v>5</v>
      </c>
      <c r="I53" s="5"/>
      <c r="J53" s="10" t="s">
        <v>5</v>
      </c>
      <c r="K53" s="5"/>
      <c r="L53" s="5"/>
      <c r="M53" s="5"/>
      <c r="N53" s="10" t="s">
        <v>5</v>
      </c>
    </row>
    <row r="54" spans="1:14" s="12" customFormat="1" ht="21.75" customHeight="1" x14ac:dyDescent="0.45">
      <c r="A54" s="11"/>
      <c r="B54" s="11"/>
      <c r="C54" s="10"/>
      <c r="D54" s="10"/>
      <c r="E54" s="10"/>
      <c r="F54" s="10" t="s">
        <v>6</v>
      </c>
      <c r="G54" s="10"/>
      <c r="H54" s="10" t="s">
        <v>7</v>
      </c>
      <c r="J54" s="10" t="s">
        <v>7</v>
      </c>
      <c r="K54" s="10"/>
      <c r="L54" s="10" t="s">
        <v>6</v>
      </c>
      <c r="M54" s="10"/>
      <c r="N54" s="10" t="s">
        <v>7</v>
      </c>
    </row>
    <row r="55" spans="1:14" s="17" customFormat="1" ht="21.75" customHeight="1" x14ac:dyDescent="0.45">
      <c r="A55" s="13"/>
      <c r="B55" s="13"/>
      <c r="C55" s="14"/>
      <c r="D55" s="15"/>
      <c r="E55" s="15"/>
      <c r="F55" s="16" t="s">
        <v>8</v>
      </c>
      <c r="G55" s="14"/>
      <c r="H55" s="16" t="s">
        <v>9</v>
      </c>
      <c r="J55" s="16" t="s">
        <v>10</v>
      </c>
      <c r="K55" s="15"/>
      <c r="L55" s="16" t="s">
        <v>8</v>
      </c>
      <c r="M55" s="14"/>
      <c r="N55" s="16" t="s">
        <v>9</v>
      </c>
    </row>
    <row r="56" spans="1:14" s="17" customFormat="1" ht="21.75" customHeight="1" x14ac:dyDescent="0.45">
      <c r="A56" s="13"/>
      <c r="B56" s="13"/>
      <c r="C56" s="14"/>
      <c r="D56" s="15"/>
      <c r="E56" s="15"/>
      <c r="F56" s="18" t="s">
        <v>11</v>
      </c>
      <c r="H56" s="18" t="s">
        <v>12</v>
      </c>
      <c r="J56" s="18" t="s">
        <v>12</v>
      </c>
      <c r="K56" s="15"/>
      <c r="L56" s="18" t="s">
        <v>11</v>
      </c>
      <c r="N56" s="18" t="s">
        <v>12</v>
      </c>
    </row>
    <row r="57" spans="1:14" s="17" customFormat="1" ht="21.75" customHeight="1" x14ac:dyDescent="0.45">
      <c r="A57" s="19"/>
      <c r="B57" s="19"/>
      <c r="C57" s="20"/>
      <c r="D57" s="21" t="s">
        <v>13</v>
      </c>
      <c r="E57" s="22"/>
      <c r="F57" s="23" t="s">
        <v>14</v>
      </c>
      <c r="G57" s="14"/>
      <c r="H57" s="23" t="s">
        <v>14</v>
      </c>
      <c r="J57" s="23" t="s">
        <v>14</v>
      </c>
      <c r="K57" s="22"/>
      <c r="L57" s="23" t="s">
        <v>14</v>
      </c>
      <c r="M57" s="14"/>
      <c r="N57" s="23" t="s">
        <v>14</v>
      </c>
    </row>
    <row r="58" spans="1:14" ht="8.1" customHeight="1" x14ac:dyDescent="0.45">
      <c r="A58" s="24"/>
      <c r="B58" s="24"/>
      <c r="C58" s="1"/>
      <c r="D58" s="5"/>
      <c r="E58" s="5"/>
      <c r="F58" s="25"/>
      <c r="G58" s="5"/>
      <c r="H58" s="25"/>
      <c r="K58" s="5"/>
      <c r="L58" s="25"/>
      <c r="M58" s="5"/>
      <c r="N58" s="25"/>
    </row>
    <row r="59" spans="1:14" ht="21.75" customHeight="1" x14ac:dyDescent="0.45">
      <c r="A59" s="24" t="s">
        <v>47</v>
      </c>
      <c r="B59" s="24"/>
      <c r="C59" s="1"/>
    </row>
    <row r="60" spans="1:14" ht="8.1" customHeight="1" x14ac:dyDescent="0.45">
      <c r="A60" s="53"/>
      <c r="B60" s="53"/>
      <c r="C60" s="54"/>
      <c r="F60" s="25"/>
      <c r="H60" s="25"/>
      <c r="L60" s="25"/>
      <c r="N60" s="25"/>
    </row>
    <row r="61" spans="1:14" ht="21.75" customHeight="1" x14ac:dyDescent="0.45">
      <c r="A61" s="24" t="s">
        <v>48</v>
      </c>
      <c r="B61" s="24"/>
      <c r="C61" s="1"/>
    </row>
    <row r="62" spans="1:14" ht="8.1" customHeight="1" x14ac:dyDescent="0.45">
      <c r="A62" s="53"/>
      <c r="B62" s="53"/>
      <c r="C62" s="55"/>
    </row>
    <row r="63" spans="1:14" ht="21.75" customHeight="1" x14ac:dyDescent="0.45">
      <c r="A63" s="53" t="s">
        <v>49</v>
      </c>
      <c r="B63" s="53"/>
      <c r="C63" s="55"/>
      <c r="D63" s="27" t="s">
        <v>222</v>
      </c>
      <c r="F63" s="33">
        <v>24275439699</v>
      </c>
      <c r="H63" s="39">
        <v>23930442292</v>
      </c>
      <c r="J63" s="33">
        <v>25797368040</v>
      </c>
      <c r="L63" s="33">
        <v>0</v>
      </c>
      <c r="N63" s="33" t="s">
        <v>50</v>
      </c>
    </row>
    <row r="64" spans="1:14" ht="21.75" customHeight="1" x14ac:dyDescent="0.45">
      <c r="A64" s="53" t="s">
        <v>51</v>
      </c>
      <c r="B64" s="53"/>
      <c r="C64" s="55"/>
      <c r="D64" s="27" t="s">
        <v>219</v>
      </c>
      <c r="F64" s="33">
        <v>0</v>
      </c>
      <c r="H64" s="39">
        <v>2295</v>
      </c>
      <c r="J64" s="33">
        <v>4079100</v>
      </c>
      <c r="L64" s="33">
        <v>0</v>
      </c>
      <c r="N64" s="33" t="s">
        <v>50</v>
      </c>
    </row>
    <row r="65" spans="1:14" ht="21.75" customHeight="1" x14ac:dyDescent="0.45">
      <c r="A65" s="53" t="s">
        <v>52</v>
      </c>
      <c r="B65" s="53"/>
      <c r="C65" s="55"/>
      <c r="D65" s="224">
        <v>19</v>
      </c>
      <c r="F65" s="33">
        <v>999206840</v>
      </c>
      <c r="H65" s="33">
        <v>998868199</v>
      </c>
      <c r="J65" s="33">
        <v>998201165</v>
      </c>
      <c r="L65" s="33">
        <v>999206840</v>
      </c>
      <c r="N65" s="33">
        <v>998868199</v>
      </c>
    </row>
    <row r="66" spans="1:14" ht="21.75" customHeight="1" x14ac:dyDescent="0.45">
      <c r="A66" s="30" t="s">
        <v>53</v>
      </c>
      <c r="F66" s="32">
        <v>118524612</v>
      </c>
      <c r="H66" s="32">
        <v>0</v>
      </c>
      <c r="J66" s="32">
        <v>0</v>
      </c>
      <c r="L66" s="39">
        <v>0</v>
      </c>
      <c r="N66" s="39" t="s">
        <v>50</v>
      </c>
    </row>
    <row r="67" spans="1:14" ht="21.75" customHeight="1" x14ac:dyDescent="0.45">
      <c r="A67" s="30" t="s">
        <v>54</v>
      </c>
      <c r="C67" s="2"/>
      <c r="F67" s="39">
        <v>495807640</v>
      </c>
      <c r="H67" s="39">
        <v>469193826</v>
      </c>
      <c r="J67" s="33">
        <v>502571272</v>
      </c>
      <c r="L67" s="39">
        <v>27155748</v>
      </c>
      <c r="N67" s="39">
        <v>25082948</v>
      </c>
    </row>
    <row r="68" spans="1:14" ht="21.75" customHeight="1" x14ac:dyDescent="0.45">
      <c r="A68" s="30" t="s">
        <v>55</v>
      </c>
      <c r="C68" s="2"/>
      <c r="D68" s="27" t="s">
        <v>221</v>
      </c>
      <c r="F68" s="44">
        <v>1552924434</v>
      </c>
      <c r="H68" s="44">
        <v>1559519417</v>
      </c>
      <c r="J68" s="44">
        <v>1472571870</v>
      </c>
      <c r="L68" s="44">
        <v>62125568</v>
      </c>
      <c r="N68" s="44">
        <v>74803588</v>
      </c>
    </row>
    <row r="69" spans="1:14" ht="8.1" customHeight="1" x14ac:dyDescent="0.45">
      <c r="A69" s="53"/>
      <c r="B69" s="53"/>
      <c r="C69" s="55"/>
      <c r="J69" s="32"/>
    </row>
    <row r="70" spans="1:14" ht="21.75" customHeight="1" x14ac:dyDescent="0.45">
      <c r="A70" s="24" t="s">
        <v>56</v>
      </c>
      <c r="B70" s="24"/>
      <c r="C70" s="1"/>
      <c r="D70" s="46"/>
      <c r="E70" s="46"/>
      <c r="F70" s="44">
        <f>SUM(F63:F68)</f>
        <v>27441903225</v>
      </c>
      <c r="H70" s="44">
        <f>SUM(H63:H68)</f>
        <v>26958026029</v>
      </c>
      <c r="J70" s="44">
        <f>SUM(J63:J68)</f>
        <v>28774791447</v>
      </c>
      <c r="K70" s="46"/>
      <c r="L70" s="44">
        <f>SUM(L63:L68)</f>
        <v>1088488156</v>
      </c>
      <c r="N70" s="44">
        <f>SUM(N63:N68)</f>
        <v>1098754735</v>
      </c>
    </row>
    <row r="71" spans="1:14" ht="21.75" customHeight="1" x14ac:dyDescent="0.45">
      <c r="A71" s="53"/>
      <c r="B71" s="53"/>
      <c r="C71" s="55"/>
    </row>
    <row r="72" spans="1:14" ht="21.75" customHeight="1" x14ac:dyDescent="0.45">
      <c r="A72" s="53"/>
      <c r="B72" s="53"/>
      <c r="C72" s="55"/>
    </row>
    <row r="73" spans="1:14" ht="21.75" customHeight="1" x14ac:dyDescent="0.45">
      <c r="A73" s="53"/>
      <c r="B73" s="32"/>
      <c r="C73" s="29"/>
      <c r="F73" s="56"/>
    </row>
    <row r="74" spans="1:14" ht="21.75" customHeight="1" x14ac:dyDescent="0.45">
      <c r="A74" s="53"/>
      <c r="B74" s="53"/>
      <c r="C74" s="55"/>
    </row>
    <row r="75" spans="1:14" ht="21.75" customHeight="1" x14ac:dyDescent="0.45">
      <c r="A75" s="53"/>
      <c r="B75" s="53"/>
      <c r="C75" s="55"/>
    </row>
    <row r="76" spans="1:14" ht="21.75" customHeight="1" x14ac:dyDescent="0.45">
      <c r="A76" s="53"/>
      <c r="B76" s="53"/>
      <c r="C76" s="55"/>
    </row>
    <row r="77" spans="1:14" ht="21.75" customHeight="1" x14ac:dyDescent="0.45">
      <c r="A77" s="53"/>
      <c r="B77" s="53"/>
      <c r="C77" s="55"/>
    </row>
    <row r="78" spans="1:14" ht="21.75" customHeight="1" x14ac:dyDescent="0.45">
      <c r="A78" s="53"/>
      <c r="B78" s="53"/>
      <c r="C78" s="55"/>
    </row>
    <row r="79" spans="1:14" ht="21.75" customHeight="1" x14ac:dyDescent="0.45">
      <c r="A79" s="53"/>
      <c r="B79" s="53"/>
      <c r="C79" s="55"/>
    </row>
    <row r="80" spans="1:14" ht="21.75" customHeight="1" x14ac:dyDescent="0.45">
      <c r="A80" s="53"/>
      <c r="B80" s="53"/>
      <c r="C80" s="55"/>
    </row>
    <row r="81" spans="1:14" ht="21.75" customHeight="1" x14ac:dyDescent="0.45">
      <c r="A81" s="53"/>
      <c r="B81" s="53"/>
      <c r="C81" s="55"/>
    </row>
    <row r="82" spans="1:14" ht="21.75" customHeight="1" x14ac:dyDescent="0.45">
      <c r="A82" s="53"/>
      <c r="B82" s="53"/>
      <c r="C82" s="55"/>
    </row>
    <row r="83" spans="1:14" ht="21.75" customHeight="1" x14ac:dyDescent="0.45">
      <c r="A83" s="53"/>
      <c r="B83" s="53"/>
      <c r="C83" s="55"/>
    </row>
    <row r="84" spans="1:14" ht="21.75" customHeight="1" x14ac:dyDescent="0.45">
      <c r="A84" s="53"/>
      <c r="B84" s="53"/>
      <c r="C84" s="55"/>
    </row>
    <row r="85" spans="1:14" ht="21.75" customHeight="1" x14ac:dyDescent="0.45">
      <c r="A85" s="53"/>
      <c r="B85" s="53"/>
      <c r="C85" s="55"/>
    </row>
    <row r="86" spans="1:14" ht="21.75" customHeight="1" x14ac:dyDescent="0.45">
      <c r="A86" s="53"/>
      <c r="B86" s="53"/>
      <c r="C86" s="55"/>
    </row>
    <row r="87" spans="1:14" ht="21.75" customHeight="1" x14ac:dyDescent="0.45">
      <c r="A87" s="53"/>
      <c r="B87" s="53"/>
      <c r="C87" s="55"/>
    </row>
    <row r="88" spans="1:14" ht="21.75" customHeight="1" x14ac:dyDescent="0.45">
      <c r="A88" s="53"/>
      <c r="B88" s="53"/>
      <c r="C88" s="55"/>
    </row>
    <row r="89" spans="1:14" ht="21.75" customHeight="1" x14ac:dyDescent="0.45">
      <c r="A89" s="53"/>
      <c r="B89" s="53"/>
      <c r="C89" s="55"/>
    </row>
    <row r="90" spans="1:14" ht="21.75" customHeight="1" x14ac:dyDescent="0.45">
      <c r="A90" s="53"/>
      <c r="B90" s="53"/>
      <c r="C90" s="55"/>
    </row>
    <row r="91" spans="1:14" ht="21.75" customHeight="1" x14ac:dyDescent="0.45">
      <c r="A91" s="53"/>
      <c r="B91" s="53"/>
      <c r="C91" s="55"/>
    </row>
    <row r="92" spans="1:14" ht="21.75" customHeight="1" x14ac:dyDescent="0.45">
      <c r="A92" s="53"/>
      <c r="B92" s="53"/>
      <c r="C92" s="55"/>
    </row>
    <row r="93" spans="1:14" ht="21.75" customHeight="1" x14ac:dyDescent="0.45">
      <c r="A93" s="53"/>
      <c r="B93" s="53"/>
      <c r="C93" s="55"/>
    </row>
    <row r="94" spans="1:14" ht="6.75" customHeight="1" x14ac:dyDescent="0.45">
      <c r="A94" s="53"/>
      <c r="B94" s="53"/>
      <c r="C94" s="55"/>
    </row>
    <row r="95" spans="1:14" ht="21.95" customHeight="1" x14ac:dyDescent="0.45">
      <c r="A95" s="57" t="str">
        <f>+A47</f>
        <v>หมายเหตุประกอบข้อมูลทางการเงินเป็นส่วนหนึ่งของข้อมูลทางการเงินระหว่างกาลนี้</v>
      </c>
      <c r="B95" s="58"/>
      <c r="C95" s="57"/>
      <c r="D95" s="51"/>
      <c r="E95" s="51"/>
      <c r="F95" s="43"/>
      <c r="G95" s="52"/>
      <c r="H95" s="43"/>
      <c r="I95" s="9"/>
      <c r="J95" s="9"/>
      <c r="K95" s="51"/>
      <c r="L95" s="43"/>
      <c r="M95" s="52"/>
      <c r="N95" s="43"/>
    </row>
    <row r="96" spans="1:14" ht="21.75" customHeight="1" x14ac:dyDescent="0.45">
      <c r="A96" s="226" t="str">
        <f>A48</f>
        <v>บริษัท ทิพย กรุ๊ป โฮลดิ้งส์ จำกัด (มหาชน)</v>
      </c>
      <c r="B96" s="226"/>
      <c r="C96" s="226"/>
      <c r="D96" s="226"/>
      <c r="E96" s="226"/>
      <c r="F96" s="226"/>
      <c r="G96" s="226"/>
      <c r="H96" s="226"/>
      <c r="K96" s="2"/>
      <c r="L96" s="2"/>
      <c r="M96" s="2"/>
      <c r="N96" s="2"/>
    </row>
    <row r="97" spans="1:14" ht="21.75" customHeight="1" x14ac:dyDescent="0.45">
      <c r="A97" s="3" t="s">
        <v>46</v>
      </c>
      <c r="B97" s="3"/>
      <c r="C97" s="4"/>
      <c r="D97" s="5"/>
      <c r="E97" s="5"/>
      <c r="F97" s="4"/>
      <c r="G97" s="4"/>
      <c r="H97" s="4"/>
      <c r="K97" s="5"/>
      <c r="L97" s="4"/>
      <c r="M97" s="4"/>
      <c r="N97" s="4"/>
    </row>
    <row r="98" spans="1:14" ht="21.75" customHeight="1" x14ac:dyDescent="0.45">
      <c r="A98" s="6" t="str">
        <f>+A3</f>
        <v>ณ วันที่ 30 มิถุนายน พ.ศ. 2568</v>
      </c>
      <c r="B98" s="6"/>
      <c r="C98" s="7"/>
      <c r="D98" s="8"/>
      <c r="E98" s="8"/>
      <c r="F98" s="7"/>
      <c r="G98" s="7"/>
      <c r="H98" s="7"/>
      <c r="I98" s="9"/>
      <c r="J98" s="9"/>
      <c r="K98" s="8"/>
      <c r="L98" s="7"/>
      <c r="M98" s="7"/>
      <c r="N98" s="7"/>
    </row>
    <row r="99" spans="1:14" ht="21.75" customHeight="1" x14ac:dyDescent="0.45">
      <c r="A99" s="3"/>
      <c r="B99" s="3"/>
      <c r="C99" s="4"/>
      <c r="D99" s="5"/>
      <c r="E99" s="5"/>
      <c r="F99" s="4"/>
      <c r="G99" s="4"/>
      <c r="H99" s="4"/>
      <c r="K99" s="5"/>
      <c r="L99" s="4"/>
      <c r="M99" s="4"/>
      <c r="N99" s="4"/>
    </row>
    <row r="100" spans="1:14" ht="21.75" customHeight="1" x14ac:dyDescent="0.45">
      <c r="A100" s="3"/>
      <c r="B100" s="3"/>
      <c r="C100" s="4"/>
      <c r="D100" s="5"/>
      <c r="E100" s="5"/>
      <c r="F100" s="227" t="s">
        <v>3</v>
      </c>
      <c r="G100" s="227"/>
      <c r="H100" s="227"/>
      <c r="I100" s="227"/>
      <c r="J100" s="227"/>
      <c r="K100" s="5"/>
      <c r="L100" s="227" t="s">
        <v>4</v>
      </c>
      <c r="M100" s="227"/>
      <c r="N100" s="227"/>
    </row>
    <row r="101" spans="1:14" ht="21.75" customHeight="1" x14ac:dyDescent="0.45">
      <c r="A101" s="3"/>
      <c r="B101" s="3"/>
      <c r="C101" s="4"/>
      <c r="D101" s="5"/>
      <c r="E101" s="5"/>
      <c r="F101" s="5"/>
      <c r="G101" s="5"/>
      <c r="H101" s="10" t="s">
        <v>5</v>
      </c>
      <c r="I101" s="5"/>
      <c r="J101" s="10" t="s">
        <v>5</v>
      </c>
      <c r="K101" s="5"/>
      <c r="L101" s="5"/>
      <c r="M101" s="5"/>
      <c r="N101" s="10" t="s">
        <v>5</v>
      </c>
    </row>
    <row r="102" spans="1:14" s="12" customFormat="1" ht="21.75" customHeight="1" x14ac:dyDescent="0.45">
      <c r="A102" s="11"/>
      <c r="B102" s="11"/>
      <c r="C102" s="10"/>
      <c r="D102" s="10"/>
      <c r="E102" s="10"/>
      <c r="F102" s="10" t="s">
        <v>6</v>
      </c>
      <c r="G102" s="10"/>
      <c r="H102" s="10" t="s">
        <v>7</v>
      </c>
      <c r="J102" s="10" t="s">
        <v>7</v>
      </c>
      <c r="K102" s="10"/>
      <c r="L102" s="10" t="s">
        <v>6</v>
      </c>
      <c r="M102" s="10"/>
      <c r="N102" s="10" t="s">
        <v>7</v>
      </c>
    </row>
    <row r="103" spans="1:14" s="17" customFormat="1" ht="21.75" customHeight="1" x14ac:dyDescent="0.45">
      <c r="A103" s="13"/>
      <c r="B103" s="13"/>
      <c r="C103" s="14"/>
      <c r="D103" s="15"/>
      <c r="E103" s="15"/>
      <c r="F103" s="16" t="s">
        <v>8</v>
      </c>
      <c r="G103" s="14"/>
      <c r="H103" s="16" t="s">
        <v>9</v>
      </c>
      <c r="J103" s="16" t="s">
        <v>10</v>
      </c>
      <c r="K103" s="15"/>
      <c r="L103" s="16" t="s">
        <v>8</v>
      </c>
      <c r="M103" s="14"/>
      <c r="N103" s="16" t="s">
        <v>9</v>
      </c>
    </row>
    <row r="104" spans="1:14" s="17" customFormat="1" ht="21.75" customHeight="1" x14ac:dyDescent="0.45">
      <c r="A104" s="13"/>
      <c r="B104" s="13"/>
      <c r="C104" s="14"/>
      <c r="D104" s="15"/>
      <c r="E104" s="15"/>
      <c r="F104" s="18" t="s">
        <v>11</v>
      </c>
      <c r="H104" s="18" t="s">
        <v>12</v>
      </c>
      <c r="J104" s="18" t="s">
        <v>12</v>
      </c>
      <c r="K104" s="15"/>
      <c r="L104" s="18" t="s">
        <v>11</v>
      </c>
      <c r="N104" s="18" t="s">
        <v>12</v>
      </c>
    </row>
    <row r="105" spans="1:14" s="17" customFormat="1" ht="21.75" customHeight="1" x14ac:dyDescent="0.45">
      <c r="A105" s="19"/>
      <c r="B105" s="19"/>
      <c r="C105" s="20"/>
      <c r="D105" s="21" t="s">
        <v>13</v>
      </c>
      <c r="E105" s="22"/>
      <c r="F105" s="23" t="s">
        <v>14</v>
      </c>
      <c r="G105" s="14"/>
      <c r="H105" s="23" t="s">
        <v>14</v>
      </c>
      <c r="J105" s="23" t="s">
        <v>14</v>
      </c>
      <c r="K105" s="22"/>
      <c r="L105" s="23" t="s">
        <v>14</v>
      </c>
      <c r="M105" s="14"/>
      <c r="N105" s="23" t="s">
        <v>14</v>
      </c>
    </row>
    <row r="106" spans="1:14" ht="8.1" customHeight="1" x14ac:dyDescent="0.45">
      <c r="A106" s="53"/>
      <c r="B106" s="53"/>
      <c r="C106" s="54"/>
      <c r="F106" s="59"/>
      <c r="H106" s="59"/>
      <c r="L106" s="59"/>
      <c r="N106" s="59"/>
    </row>
    <row r="107" spans="1:14" ht="21.75" customHeight="1" x14ac:dyDescent="0.45">
      <c r="A107" s="24" t="s">
        <v>57</v>
      </c>
      <c r="B107" s="53"/>
      <c r="C107" s="55"/>
    </row>
    <row r="108" spans="1:14" ht="8.1" customHeight="1" x14ac:dyDescent="0.45">
      <c r="A108" s="53"/>
      <c r="B108" s="53"/>
      <c r="C108" s="55"/>
      <c r="F108" s="59"/>
      <c r="H108" s="59"/>
      <c r="L108" s="59"/>
      <c r="N108" s="59"/>
    </row>
    <row r="109" spans="1:14" ht="21.75" customHeight="1" x14ac:dyDescent="0.45">
      <c r="A109" s="38" t="s">
        <v>58</v>
      </c>
      <c r="B109" s="38"/>
      <c r="C109" s="38"/>
      <c r="F109" s="60"/>
      <c r="H109" s="60"/>
      <c r="L109" s="60"/>
      <c r="N109" s="60"/>
    </row>
    <row r="110" spans="1:14" ht="21.75" customHeight="1" x14ac:dyDescent="0.45">
      <c r="A110" s="38"/>
      <c r="B110" s="38" t="s">
        <v>59</v>
      </c>
      <c r="C110" s="38"/>
      <c r="F110" s="60"/>
      <c r="H110" s="60"/>
      <c r="L110" s="60"/>
      <c r="N110" s="60"/>
    </row>
    <row r="111" spans="1:14" ht="21.75" customHeight="1" x14ac:dyDescent="0.45">
      <c r="A111" s="38"/>
      <c r="B111" s="38"/>
      <c r="C111" s="38" t="s">
        <v>60</v>
      </c>
      <c r="F111" s="60"/>
      <c r="H111" s="60"/>
      <c r="L111" s="60"/>
      <c r="N111" s="60"/>
    </row>
    <row r="112" spans="1:14" ht="21.75" customHeight="1" thickBot="1" x14ac:dyDescent="0.5">
      <c r="A112" s="38"/>
      <c r="B112" s="38"/>
      <c r="C112" s="38" t="s">
        <v>61</v>
      </c>
      <c r="F112" s="61">
        <v>600010000</v>
      </c>
      <c r="H112" s="61">
        <v>600010000</v>
      </c>
      <c r="J112" s="61">
        <v>600010000</v>
      </c>
      <c r="L112" s="61">
        <v>600010000</v>
      </c>
      <c r="N112" s="61">
        <v>600010000</v>
      </c>
    </row>
    <row r="113" spans="1:14" ht="8.1" customHeight="1" thickTop="1" x14ac:dyDescent="0.45">
      <c r="A113" s="38"/>
      <c r="B113" s="38"/>
      <c r="C113" s="38"/>
      <c r="F113" s="59"/>
      <c r="H113" s="59"/>
      <c r="J113" s="59"/>
      <c r="L113" s="59"/>
    </row>
    <row r="114" spans="1:14" ht="21.75" customHeight="1" x14ac:dyDescent="0.45">
      <c r="A114" s="38"/>
      <c r="B114" s="38" t="s">
        <v>62</v>
      </c>
      <c r="C114" s="38"/>
      <c r="F114" s="59"/>
      <c r="H114" s="59"/>
      <c r="J114" s="59"/>
      <c r="L114" s="59"/>
      <c r="N114" s="59"/>
    </row>
    <row r="115" spans="1:14" ht="21.75" customHeight="1" x14ac:dyDescent="0.45">
      <c r="A115" s="38"/>
      <c r="B115" s="38"/>
      <c r="C115" s="38" t="s">
        <v>63</v>
      </c>
      <c r="F115" s="59"/>
      <c r="H115" s="59"/>
      <c r="J115" s="59"/>
      <c r="L115" s="59"/>
      <c r="N115" s="59"/>
    </row>
    <row r="116" spans="1:14" ht="21.75" customHeight="1" x14ac:dyDescent="0.45">
      <c r="A116" s="38"/>
      <c r="B116" s="38"/>
      <c r="C116" s="38" t="s">
        <v>64</v>
      </c>
      <c r="F116" s="62">
        <v>594292336</v>
      </c>
      <c r="H116" s="62">
        <v>594292336</v>
      </c>
      <c r="J116" s="62">
        <v>594292336</v>
      </c>
      <c r="L116" s="62">
        <v>594292336</v>
      </c>
      <c r="N116" s="62">
        <v>594292336</v>
      </c>
    </row>
    <row r="117" spans="1:14" ht="21.75" customHeight="1" x14ac:dyDescent="0.45">
      <c r="A117" s="38" t="s">
        <v>65</v>
      </c>
      <c r="B117" s="38"/>
      <c r="C117" s="38"/>
      <c r="F117" s="62">
        <v>895385444</v>
      </c>
      <c r="H117" s="62">
        <v>895385444</v>
      </c>
      <c r="J117" s="62">
        <v>895385444</v>
      </c>
      <c r="L117" s="62">
        <v>8541105044</v>
      </c>
      <c r="N117" s="62">
        <v>8541105044</v>
      </c>
    </row>
    <row r="118" spans="1:14" ht="21.75" customHeight="1" x14ac:dyDescent="0.45">
      <c r="A118" s="38" t="s">
        <v>66</v>
      </c>
      <c r="B118" s="38"/>
      <c r="C118" s="38"/>
      <c r="F118" s="62"/>
      <c r="G118" s="62"/>
      <c r="J118" s="62"/>
      <c r="L118" s="62"/>
      <c r="N118" s="62"/>
    </row>
    <row r="119" spans="1:14" ht="21.75" customHeight="1" x14ac:dyDescent="0.45">
      <c r="A119" s="38"/>
      <c r="B119" s="38" t="s">
        <v>67</v>
      </c>
      <c r="C119" s="38"/>
      <c r="F119" s="62">
        <v>1354834</v>
      </c>
      <c r="H119" s="62">
        <v>1354834</v>
      </c>
      <c r="J119" s="62">
        <v>1354834</v>
      </c>
      <c r="L119" s="62">
        <v>0</v>
      </c>
      <c r="N119" s="62">
        <v>0</v>
      </c>
    </row>
    <row r="120" spans="1:14" ht="21.75" customHeight="1" x14ac:dyDescent="0.45">
      <c r="A120" s="38" t="s">
        <v>68</v>
      </c>
      <c r="B120" s="38"/>
      <c r="C120" s="38"/>
      <c r="F120" s="62"/>
      <c r="H120" s="62"/>
      <c r="J120" s="33"/>
      <c r="L120" s="62"/>
      <c r="N120" s="62"/>
    </row>
    <row r="121" spans="1:14" ht="21.75" customHeight="1" x14ac:dyDescent="0.45">
      <c r="A121" s="38"/>
      <c r="B121" s="38" t="s">
        <v>69</v>
      </c>
      <c r="C121" s="38"/>
      <c r="J121" s="32"/>
    </row>
    <row r="122" spans="1:14" ht="21.75" customHeight="1" x14ac:dyDescent="0.45">
      <c r="A122" s="38"/>
      <c r="B122" s="38"/>
      <c r="C122" s="38" t="s">
        <v>70</v>
      </c>
      <c r="F122" s="62">
        <v>123160397</v>
      </c>
      <c r="H122" s="62">
        <v>121473834</v>
      </c>
      <c r="J122" s="62">
        <v>119920324</v>
      </c>
      <c r="L122" s="62">
        <v>59429234</v>
      </c>
      <c r="N122" s="62">
        <v>59429234</v>
      </c>
    </row>
    <row r="123" spans="1:14" ht="21.75" customHeight="1" x14ac:dyDescent="0.45">
      <c r="A123" s="38"/>
      <c r="B123" s="38"/>
      <c r="C123" s="38" t="s">
        <v>71</v>
      </c>
      <c r="F123" s="62">
        <v>1368882388</v>
      </c>
      <c r="H123" s="62">
        <v>1289473447</v>
      </c>
      <c r="J123" s="2">
        <v>1197602141</v>
      </c>
      <c r="L123" s="62">
        <v>0</v>
      </c>
      <c r="N123" s="62">
        <v>0</v>
      </c>
    </row>
    <row r="124" spans="1:14" ht="21.75" customHeight="1" x14ac:dyDescent="0.45">
      <c r="A124" s="38"/>
      <c r="B124" s="38" t="s">
        <v>72</v>
      </c>
      <c r="C124" s="38"/>
      <c r="D124" s="224">
        <v>5</v>
      </c>
      <c r="F124" s="62">
        <v>8357067102</v>
      </c>
      <c r="H124" s="62">
        <v>8634405685</v>
      </c>
      <c r="J124" s="2">
        <v>8100733696</v>
      </c>
      <c r="L124" s="62">
        <v>52271688</v>
      </c>
      <c r="N124" s="62">
        <v>11835187</v>
      </c>
    </row>
    <row r="125" spans="1:14" ht="21.75" customHeight="1" x14ac:dyDescent="0.45">
      <c r="A125" s="38" t="s">
        <v>73</v>
      </c>
      <c r="B125" s="38"/>
      <c r="C125" s="38"/>
      <c r="D125" s="224">
        <v>5</v>
      </c>
      <c r="F125" s="63">
        <v>-4088280752</v>
      </c>
      <c r="H125" s="63">
        <v>-3493408334</v>
      </c>
      <c r="J125" s="63">
        <v>-3245056518</v>
      </c>
      <c r="L125" s="63">
        <v>1573053</v>
      </c>
      <c r="N125" s="63">
        <v>1573053</v>
      </c>
    </row>
    <row r="126" spans="1:14" ht="8.1" customHeight="1" x14ac:dyDescent="0.45">
      <c r="A126" s="24"/>
      <c r="B126" s="24"/>
      <c r="C126" s="1"/>
      <c r="F126" s="64"/>
      <c r="H126" s="64"/>
      <c r="J126" s="64"/>
      <c r="L126" s="64"/>
      <c r="N126" s="64"/>
    </row>
    <row r="127" spans="1:14" ht="21.75" customHeight="1" x14ac:dyDescent="0.45">
      <c r="A127" s="24" t="s">
        <v>74</v>
      </c>
      <c r="B127" s="24"/>
      <c r="C127" s="1"/>
      <c r="F127" s="33">
        <f>SUM(F116:F125)</f>
        <v>7251861749</v>
      </c>
      <c r="G127" s="5"/>
      <c r="H127" s="33">
        <f>SUM(H116:H125)</f>
        <v>8042977246</v>
      </c>
      <c r="J127" s="33">
        <f>SUM(J116:J125)</f>
        <v>7664232257</v>
      </c>
      <c r="L127" s="33">
        <f>SUM(L116:L125)</f>
        <v>9248671355</v>
      </c>
      <c r="M127" s="5"/>
      <c r="N127" s="33">
        <f>SUM(N116:N125)</f>
        <v>9208234854</v>
      </c>
    </row>
    <row r="128" spans="1:14" ht="21.75" customHeight="1" x14ac:dyDescent="0.45">
      <c r="A128" s="53" t="s">
        <v>75</v>
      </c>
      <c r="B128" s="24"/>
      <c r="C128" s="1"/>
      <c r="D128" s="224">
        <v>5</v>
      </c>
      <c r="F128" s="44">
        <v>163176689</v>
      </c>
      <c r="H128" s="44">
        <v>182586960</v>
      </c>
      <c r="J128" s="44">
        <v>144871015</v>
      </c>
      <c r="L128" s="44">
        <v>0</v>
      </c>
      <c r="N128" s="44">
        <v>0</v>
      </c>
    </row>
    <row r="129" spans="1:14" ht="8.1" customHeight="1" x14ac:dyDescent="0.45">
      <c r="A129" s="24"/>
      <c r="B129" s="24"/>
      <c r="C129" s="1"/>
      <c r="F129" s="33"/>
      <c r="H129" s="33"/>
      <c r="J129" s="33"/>
      <c r="L129" s="33"/>
      <c r="N129" s="33"/>
    </row>
    <row r="130" spans="1:14" ht="21.75" customHeight="1" x14ac:dyDescent="0.45">
      <c r="A130" s="24" t="s">
        <v>76</v>
      </c>
      <c r="B130" s="24"/>
      <c r="C130" s="1"/>
      <c r="F130" s="44">
        <f>F127+F128</f>
        <v>7415038438</v>
      </c>
      <c r="H130" s="44">
        <f>H127+H128</f>
        <v>8225564206</v>
      </c>
      <c r="J130" s="44">
        <f>J127+J128</f>
        <v>7809103272</v>
      </c>
      <c r="L130" s="44">
        <f>L127+L128</f>
        <v>9248671355</v>
      </c>
      <c r="N130" s="44">
        <f>N127+N128</f>
        <v>9208234854</v>
      </c>
    </row>
    <row r="131" spans="1:14" ht="8.1" customHeight="1" x14ac:dyDescent="0.45">
      <c r="A131" s="24"/>
      <c r="B131" s="24"/>
      <c r="C131" s="1"/>
      <c r="F131" s="33"/>
      <c r="H131" s="33"/>
      <c r="J131" s="33"/>
      <c r="L131" s="33"/>
      <c r="N131" s="33"/>
    </row>
    <row r="132" spans="1:14" ht="21.75" customHeight="1" thickBot="1" x14ac:dyDescent="0.5">
      <c r="A132" s="24" t="s">
        <v>77</v>
      </c>
      <c r="B132" s="24"/>
      <c r="C132" s="1"/>
      <c r="F132" s="47">
        <f>+F70+F130</f>
        <v>34856941663</v>
      </c>
      <c r="H132" s="47">
        <f>+H70+H130</f>
        <v>35183590235</v>
      </c>
      <c r="J132" s="47">
        <f>+J70+J130</f>
        <v>36583894719</v>
      </c>
      <c r="L132" s="47">
        <f>+L70+L130</f>
        <v>10337159511</v>
      </c>
      <c r="N132" s="47">
        <f>+N70+N130</f>
        <v>10306989589</v>
      </c>
    </row>
    <row r="133" spans="1:14" ht="21.75" customHeight="1" thickTop="1" x14ac:dyDescent="0.45">
      <c r="F133" s="39"/>
      <c r="H133" s="39"/>
      <c r="J133" s="39"/>
      <c r="L133" s="39"/>
      <c r="N133" s="39"/>
    </row>
    <row r="134" spans="1:14" ht="21.75" customHeight="1" x14ac:dyDescent="0.45">
      <c r="F134" s="39"/>
      <c r="G134" s="39"/>
      <c r="H134" s="39"/>
      <c r="I134" s="39"/>
      <c r="J134" s="39"/>
      <c r="K134" s="39"/>
      <c r="L134" s="39"/>
      <c r="M134" s="39"/>
      <c r="N134" s="39"/>
    </row>
    <row r="135" spans="1:14" ht="21.75" customHeight="1" x14ac:dyDescent="0.45">
      <c r="F135" s="39"/>
      <c r="G135" s="39"/>
      <c r="H135" s="39"/>
      <c r="I135" s="39"/>
      <c r="J135" s="39"/>
      <c r="K135" s="39"/>
      <c r="L135" s="39"/>
      <c r="M135" s="39"/>
      <c r="N135" s="39"/>
    </row>
    <row r="136" spans="1:14" ht="21.75" customHeight="1" x14ac:dyDescent="0.45">
      <c r="F136" s="39"/>
      <c r="H136" s="39"/>
      <c r="L136" s="39"/>
      <c r="N136" s="39"/>
    </row>
    <row r="137" spans="1:14" ht="24" customHeight="1" x14ac:dyDescent="0.45">
      <c r="F137" s="39"/>
      <c r="H137" s="39"/>
      <c r="L137" s="39"/>
      <c r="N137" s="39"/>
    </row>
    <row r="138" spans="1:14" ht="21.75" customHeight="1" x14ac:dyDescent="0.45">
      <c r="F138" s="39"/>
      <c r="H138" s="39"/>
      <c r="L138" s="39"/>
      <c r="N138" s="39"/>
    </row>
    <row r="139" spans="1:14" ht="21.75" customHeight="1" x14ac:dyDescent="0.45">
      <c r="F139" s="39"/>
      <c r="H139" s="39"/>
      <c r="L139" s="39"/>
      <c r="N139" s="39"/>
    </row>
    <row r="140" spans="1:14" ht="21.75" customHeight="1" x14ac:dyDescent="0.45">
      <c r="F140" s="39"/>
      <c r="H140" s="39"/>
      <c r="L140" s="39"/>
      <c r="N140" s="39"/>
    </row>
    <row r="141" spans="1:14" ht="21.75" customHeight="1" x14ac:dyDescent="0.45">
      <c r="F141" s="39"/>
      <c r="H141" s="39"/>
      <c r="L141" s="39"/>
      <c r="N141" s="39"/>
    </row>
    <row r="142" spans="1:14" ht="21.75" customHeight="1" x14ac:dyDescent="0.45">
      <c r="F142" s="39"/>
      <c r="H142" s="39"/>
      <c r="L142" s="39"/>
      <c r="N142" s="39"/>
    </row>
    <row r="143" spans="1:14" ht="10.5" customHeight="1" x14ac:dyDescent="0.45">
      <c r="F143" s="39"/>
      <c r="H143" s="39"/>
      <c r="L143" s="39"/>
      <c r="N143" s="39"/>
    </row>
    <row r="144" spans="1:14" ht="21.95" customHeight="1" x14ac:dyDescent="0.45">
      <c r="A144" s="9" t="str">
        <f>+A47</f>
        <v>หมายเหตุประกอบข้อมูลทางการเงินเป็นส่วนหนึ่งของข้อมูลทางการเงินระหว่างกาลนี้</v>
      </c>
      <c r="B144" s="49"/>
      <c r="C144" s="50"/>
      <c r="D144" s="51"/>
      <c r="E144" s="51"/>
      <c r="F144" s="43"/>
      <c r="G144" s="52"/>
      <c r="H144" s="43"/>
      <c r="I144" s="9"/>
      <c r="J144" s="9"/>
      <c r="K144" s="51"/>
      <c r="L144" s="43"/>
      <c r="M144" s="52"/>
      <c r="N144" s="43"/>
    </row>
  </sheetData>
  <mergeCells count="9">
    <mergeCell ref="A96:H96"/>
    <mergeCell ref="F100:J100"/>
    <mergeCell ref="L100:N100"/>
    <mergeCell ref="A1:H1"/>
    <mergeCell ref="F5:J5"/>
    <mergeCell ref="L5:N5"/>
    <mergeCell ref="A48:H48"/>
    <mergeCell ref="F52:J52"/>
    <mergeCell ref="L52:N52"/>
  </mergeCells>
  <pageMargins left="0.8" right="0.5" top="0.5" bottom="0.6" header="0.49" footer="0.4"/>
  <pageSetup paperSize="9" scale="80" firstPageNumber="2" fitToWidth="0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7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94026-0C03-489D-BAAF-7FAF4E833E8A}">
  <dimension ref="A1:L107"/>
  <sheetViews>
    <sheetView zoomScaleNormal="100" zoomScaleSheetLayoutView="85" workbookViewId="0">
      <selection activeCell="H105" sqref="H105"/>
    </sheetView>
  </sheetViews>
  <sheetFormatPr defaultRowHeight="23.25" customHeight="1" x14ac:dyDescent="0.45"/>
  <cols>
    <col min="1" max="2" width="1.42578125" style="78" customWidth="1"/>
    <col min="3" max="3" width="52" style="78" customWidth="1"/>
    <col min="4" max="4" width="8.7109375" style="82" customWidth="1"/>
    <col min="5" max="5" width="0.85546875" style="66" customWidth="1"/>
    <col min="6" max="6" width="16.7109375" style="66" customWidth="1"/>
    <col min="7" max="7" width="0.85546875" style="66" customWidth="1"/>
    <col min="8" max="8" width="16.7109375" style="66" customWidth="1"/>
    <col min="9" max="9" width="0.85546875" style="66" customWidth="1"/>
    <col min="10" max="10" width="16.7109375" style="66" customWidth="1"/>
    <col min="11" max="11" width="0.85546875" style="66" customWidth="1"/>
    <col min="12" max="12" width="16.7109375" style="66" customWidth="1"/>
    <col min="13" max="256" width="9.140625" style="66"/>
    <col min="257" max="258" width="1.7109375" style="66" customWidth="1"/>
    <col min="259" max="259" width="54.42578125" style="66" customWidth="1"/>
    <col min="260" max="260" width="7.7109375" style="66" customWidth="1"/>
    <col min="261" max="261" width="1.42578125" style="66" customWidth="1"/>
    <col min="262" max="262" width="12.7109375" style="66" customWidth="1"/>
    <col min="263" max="263" width="1.42578125" style="66" customWidth="1"/>
    <col min="264" max="264" width="12.7109375" style="66" customWidth="1"/>
    <col min="265" max="512" width="9.140625" style="66"/>
    <col min="513" max="514" width="1.7109375" style="66" customWidth="1"/>
    <col min="515" max="515" width="54.42578125" style="66" customWidth="1"/>
    <col min="516" max="516" width="7.7109375" style="66" customWidth="1"/>
    <col min="517" max="517" width="1.42578125" style="66" customWidth="1"/>
    <col min="518" max="518" width="12.7109375" style="66" customWidth="1"/>
    <col min="519" max="519" width="1.42578125" style="66" customWidth="1"/>
    <col min="520" max="520" width="12.7109375" style="66" customWidth="1"/>
    <col min="521" max="768" width="9.140625" style="66"/>
    <col min="769" max="770" width="1.7109375" style="66" customWidth="1"/>
    <col min="771" max="771" width="54.42578125" style="66" customWidth="1"/>
    <col min="772" max="772" width="7.7109375" style="66" customWidth="1"/>
    <col min="773" max="773" width="1.42578125" style="66" customWidth="1"/>
    <col min="774" max="774" width="12.7109375" style="66" customWidth="1"/>
    <col min="775" max="775" width="1.42578125" style="66" customWidth="1"/>
    <col min="776" max="776" width="12.7109375" style="66" customWidth="1"/>
    <col min="777" max="1024" width="9.140625" style="66"/>
    <col min="1025" max="1026" width="1.7109375" style="66" customWidth="1"/>
    <col min="1027" max="1027" width="54.42578125" style="66" customWidth="1"/>
    <col min="1028" max="1028" width="7.7109375" style="66" customWidth="1"/>
    <col min="1029" max="1029" width="1.42578125" style="66" customWidth="1"/>
    <col min="1030" max="1030" width="12.7109375" style="66" customWidth="1"/>
    <col min="1031" max="1031" width="1.42578125" style="66" customWidth="1"/>
    <col min="1032" max="1032" width="12.7109375" style="66" customWidth="1"/>
    <col min="1033" max="1280" width="9.140625" style="66"/>
    <col min="1281" max="1282" width="1.7109375" style="66" customWidth="1"/>
    <col min="1283" max="1283" width="54.42578125" style="66" customWidth="1"/>
    <col min="1284" max="1284" width="7.7109375" style="66" customWidth="1"/>
    <col min="1285" max="1285" width="1.42578125" style="66" customWidth="1"/>
    <col min="1286" max="1286" width="12.7109375" style="66" customWidth="1"/>
    <col min="1287" max="1287" width="1.42578125" style="66" customWidth="1"/>
    <col min="1288" max="1288" width="12.7109375" style="66" customWidth="1"/>
    <col min="1289" max="1536" width="9.140625" style="66"/>
    <col min="1537" max="1538" width="1.7109375" style="66" customWidth="1"/>
    <col min="1539" max="1539" width="54.42578125" style="66" customWidth="1"/>
    <col min="1540" max="1540" width="7.7109375" style="66" customWidth="1"/>
    <col min="1541" max="1541" width="1.42578125" style="66" customWidth="1"/>
    <col min="1542" max="1542" width="12.7109375" style="66" customWidth="1"/>
    <col min="1543" max="1543" width="1.42578125" style="66" customWidth="1"/>
    <col min="1544" max="1544" width="12.7109375" style="66" customWidth="1"/>
    <col min="1545" max="1792" width="9.140625" style="66"/>
    <col min="1793" max="1794" width="1.7109375" style="66" customWidth="1"/>
    <col min="1795" max="1795" width="54.42578125" style="66" customWidth="1"/>
    <col min="1796" max="1796" width="7.7109375" style="66" customWidth="1"/>
    <col min="1797" max="1797" width="1.42578125" style="66" customWidth="1"/>
    <col min="1798" max="1798" width="12.7109375" style="66" customWidth="1"/>
    <col min="1799" max="1799" width="1.42578125" style="66" customWidth="1"/>
    <col min="1800" max="1800" width="12.7109375" style="66" customWidth="1"/>
    <col min="1801" max="2048" width="9.140625" style="66"/>
    <col min="2049" max="2050" width="1.7109375" style="66" customWidth="1"/>
    <col min="2051" max="2051" width="54.42578125" style="66" customWidth="1"/>
    <col min="2052" max="2052" width="7.7109375" style="66" customWidth="1"/>
    <col min="2053" max="2053" width="1.42578125" style="66" customWidth="1"/>
    <col min="2054" max="2054" width="12.7109375" style="66" customWidth="1"/>
    <col min="2055" max="2055" width="1.42578125" style="66" customWidth="1"/>
    <col min="2056" max="2056" width="12.7109375" style="66" customWidth="1"/>
    <col min="2057" max="2304" width="9.140625" style="66"/>
    <col min="2305" max="2306" width="1.7109375" style="66" customWidth="1"/>
    <col min="2307" max="2307" width="54.42578125" style="66" customWidth="1"/>
    <col min="2308" max="2308" width="7.7109375" style="66" customWidth="1"/>
    <col min="2309" max="2309" width="1.42578125" style="66" customWidth="1"/>
    <col min="2310" max="2310" width="12.7109375" style="66" customWidth="1"/>
    <col min="2311" max="2311" width="1.42578125" style="66" customWidth="1"/>
    <col min="2312" max="2312" width="12.7109375" style="66" customWidth="1"/>
    <col min="2313" max="2560" width="9.140625" style="66"/>
    <col min="2561" max="2562" width="1.7109375" style="66" customWidth="1"/>
    <col min="2563" max="2563" width="54.42578125" style="66" customWidth="1"/>
    <col min="2564" max="2564" width="7.7109375" style="66" customWidth="1"/>
    <col min="2565" max="2565" width="1.42578125" style="66" customWidth="1"/>
    <col min="2566" max="2566" width="12.7109375" style="66" customWidth="1"/>
    <col min="2567" max="2567" width="1.42578125" style="66" customWidth="1"/>
    <col min="2568" max="2568" width="12.7109375" style="66" customWidth="1"/>
    <col min="2569" max="2816" width="9.140625" style="66"/>
    <col min="2817" max="2818" width="1.7109375" style="66" customWidth="1"/>
    <col min="2819" max="2819" width="54.42578125" style="66" customWidth="1"/>
    <col min="2820" max="2820" width="7.7109375" style="66" customWidth="1"/>
    <col min="2821" max="2821" width="1.42578125" style="66" customWidth="1"/>
    <col min="2822" max="2822" width="12.7109375" style="66" customWidth="1"/>
    <col min="2823" max="2823" width="1.42578125" style="66" customWidth="1"/>
    <col min="2824" max="2824" width="12.7109375" style="66" customWidth="1"/>
    <col min="2825" max="3072" width="9.140625" style="66"/>
    <col min="3073" max="3074" width="1.7109375" style="66" customWidth="1"/>
    <col min="3075" max="3075" width="54.42578125" style="66" customWidth="1"/>
    <col min="3076" max="3076" width="7.7109375" style="66" customWidth="1"/>
    <col min="3077" max="3077" width="1.42578125" style="66" customWidth="1"/>
    <col min="3078" max="3078" width="12.7109375" style="66" customWidth="1"/>
    <col min="3079" max="3079" width="1.42578125" style="66" customWidth="1"/>
    <col min="3080" max="3080" width="12.7109375" style="66" customWidth="1"/>
    <col min="3081" max="3328" width="9.140625" style="66"/>
    <col min="3329" max="3330" width="1.7109375" style="66" customWidth="1"/>
    <col min="3331" max="3331" width="54.42578125" style="66" customWidth="1"/>
    <col min="3332" max="3332" width="7.7109375" style="66" customWidth="1"/>
    <col min="3333" max="3333" width="1.42578125" style="66" customWidth="1"/>
    <col min="3334" max="3334" width="12.7109375" style="66" customWidth="1"/>
    <col min="3335" max="3335" width="1.42578125" style="66" customWidth="1"/>
    <col min="3336" max="3336" width="12.7109375" style="66" customWidth="1"/>
    <col min="3337" max="3584" width="9.140625" style="66"/>
    <col min="3585" max="3586" width="1.7109375" style="66" customWidth="1"/>
    <col min="3587" max="3587" width="54.42578125" style="66" customWidth="1"/>
    <col min="3588" max="3588" width="7.7109375" style="66" customWidth="1"/>
    <col min="3589" max="3589" width="1.42578125" style="66" customWidth="1"/>
    <col min="3590" max="3590" width="12.7109375" style="66" customWidth="1"/>
    <col min="3591" max="3591" width="1.42578125" style="66" customWidth="1"/>
    <col min="3592" max="3592" width="12.7109375" style="66" customWidth="1"/>
    <col min="3593" max="3840" width="9.140625" style="66"/>
    <col min="3841" max="3842" width="1.7109375" style="66" customWidth="1"/>
    <col min="3843" max="3843" width="54.42578125" style="66" customWidth="1"/>
    <col min="3844" max="3844" width="7.7109375" style="66" customWidth="1"/>
    <col min="3845" max="3845" width="1.42578125" style="66" customWidth="1"/>
    <col min="3846" max="3846" width="12.7109375" style="66" customWidth="1"/>
    <col min="3847" max="3847" width="1.42578125" style="66" customWidth="1"/>
    <col min="3848" max="3848" width="12.7109375" style="66" customWidth="1"/>
    <col min="3849" max="4096" width="9.140625" style="66"/>
    <col min="4097" max="4098" width="1.7109375" style="66" customWidth="1"/>
    <col min="4099" max="4099" width="54.42578125" style="66" customWidth="1"/>
    <col min="4100" max="4100" width="7.7109375" style="66" customWidth="1"/>
    <col min="4101" max="4101" width="1.42578125" style="66" customWidth="1"/>
    <col min="4102" max="4102" width="12.7109375" style="66" customWidth="1"/>
    <col min="4103" max="4103" width="1.42578125" style="66" customWidth="1"/>
    <col min="4104" max="4104" width="12.7109375" style="66" customWidth="1"/>
    <col min="4105" max="4352" width="9.140625" style="66"/>
    <col min="4353" max="4354" width="1.7109375" style="66" customWidth="1"/>
    <col min="4355" max="4355" width="54.42578125" style="66" customWidth="1"/>
    <col min="4356" max="4356" width="7.7109375" style="66" customWidth="1"/>
    <col min="4357" max="4357" width="1.42578125" style="66" customWidth="1"/>
    <col min="4358" max="4358" width="12.7109375" style="66" customWidth="1"/>
    <col min="4359" max="4359" width="1.42578125" style="66" customWidth="1"/>
    <col min="4360" max="4360" width="12.7109375" style="66" customWidth="1"/>
    <col min="4361" max="4608" width="9.140625" style="66"/>
    <col min="4609" max="4610" width="1.7109375" style="66" customWidth="1"/>
    <col min="4611" max="4611" width="54.42578125" style="66" customWidth="1"/>
    <col min="4612" max="4612" width="7.7109375" style="66" customWidth="1"/>
    <col min="4613" max="4613" width="1.42578125" style="66" customWidth="1"/>
    <col min="4614" max="4614" width="12.7109375" style="66" customWidth="1"/>
    <col min="4615" max="4615" width="1.42578125" style="66" customWidth="1"/>
    <col min="4616" max="4616" width="12.7109375" style="66" customWidth="1"/>
    <col min="4617" max="4864" width="9.140625" style="66"/>
    <col min="4865" max="4866" width="1.7109375" style="66" customWidth="1"/>
    <col min="4867" max="4867" width="54.42578125" style="66" customWidth="1"/>
    <col min="4868" max="4868" width="7.7109375" style="66" customWidth="1"/>
    <col min="4869" max="4869" width="1.42578125" style="66" customWidth="1"/>
    <col min="4870" max="4870" width="12.7109375" style="66" customWidth="1"/>
    <col min="4871" max="4871" width="1.42578125" style="66" customWidth="1"/>
    <col min="4872" max="4872" width="12.7109375" style="66" customWidth="1"/>
    <col min="4873" max="5120" width="9.140625" style="66"/>
    <col min="5121" max="5122" width="1.7109375" style="66" customWidth="1"/>
    <col min="5123" max="5123" width="54.42578125" style="66" customWidth="1"/>
    <col min="5124" max="5124" width="7.7109375" style="66" customWidth="1"/>
    <col min="5125" max="5125" width="1.42578125" style="66" customWidth="1"/>
    <col min="5126" max="5126" width="12.7109375" style="66" customWidth="1"/>
    <col min="5127" max="5127" width="1.42578125" style="66" customWidth="1"/>
    <col min="5128" max="5128" width="12.7109375" style="66" customWidth="1"/>
    <col min="5129" max="5376" width="9.140625" style="66"/>
    <col min="5377" max="5378" width="1.7109375" style="66" customWidth="1"/>
    <col min="5379" max="5379" width="54.42578125" style="66" customWidth="1"/>
    <col min="5380" max="5380" width="7.7109375" style="66" customWidth="1"/>
    <col min="5381" max="5381" width="1.42578125" style="66" customWidth="1"/>
    <col min="5382" max="5382" width="12.7109375" style="66" customWidth="1"/>
    <col min="5383" max="5383" width="1.42578125" style="66" customWidth="1"/>
    <col min="5384" max="5384" width="12.7109375" style="66" customWidth="1"/>
    <col min="5385" max="5632" width="9.140625" style="66"/>
    <col min="5633" max="5634" width="1.7109375" style="66" customWidth="1"/>
    <col min="5635" max="5635" width="54.42578125" style="66" customWidth="1"/>
    <col min="5636" max="5636" width="7.7109375" style="66" customWidth="1"/>
    <col min="5637" max="5637" width="1.42578125" style="66" customWidth="1"/>
    <col min="5638" max="5638" width="12.7109375" style="66" customWidth="1"/>
    <col min="5639" max="5639" width="1.42578125" style="66" customWidth="1"/>
    <col min="5640" max="5640" width="12.7109375" style="66" customWidth="1"/>
    <col min="5641" max="5888" width="9.140625" style="66"/>
    <col min="5889" max="5890" width="1.7109375" style="66" customWidth="1"/>
    <col min="5891" max="5891" width="54.42578125" style="66" customWidth="1"/>
    <col min="5892" max="5892" width="7.7109375" style="66" customWidth="1"/>
    <col min="5893" max="5893" width="1.42578125" style="66" customWidth="1"/>
    <col min="5894" max="5894" width="12.7109375" style="66" customWidth="1"/>
    <col min="5895" max="5895" width="1.42578125" style="66" customWidth="1"/>
    <col min="5896" max="5896" width="12.7109375" style="66" customWidth="1"/>
    <col min="5897" max="6144" width="9.140625" style="66"/>
    <col min="6145" max="6146" width="1.7109375" style="66" customWidth="1"/>
    <col min="6147" max="6147" width="54.42578125" style="66" customWidth="1"/>
    <col min="6148" max="6148" width="7.7109375" style="66" customWidth="1"/>
    <col min="6149" max="6149" width="1.42578125" style="66" customWidth="1"/>
    <col min="6150" max="6150" width="12.7109375" style="66" customWidth="1"/>
    <col min="6151" max="6151" width="1.42578125" style="66" customWidth="1"/>
    <col min="6152" max="6152" width="12.7109375" style="66" customWidth="1"/>
    <col min="6153" max="6400" width="9.140625" style="66"/>
    <col min="6401" max="6402" width="1.7109375" style="66" customWidth="1"/>
    <col min="6403" max="6403" width="54.42578125" style="66" customWidth="1"/>
    <col min="6404" max="6404" width="7.7109375" style="66" customWidth="1"/>
    <col min="6405" max="6405" width="1.42578125" style="66" customWidth="1"/>
    <col min="6406" max="6406" width="12.7109375" style="66" customWidth="1"/>
    <col min="6407" max="6407" width="1.42578125" style="66" customWidth="1"/>
    <col min="6408" max="6408" width="12.7109375" style="66" customWidth="1"/>
    <col min="6409" max="6656" width="9.140625" style="66"/>
    <col min="6657" max="6658" width="1.7109375" style="66" customWidth="1"/>
    <col min="6659" max="6659" width="54.42578125" style="66" customWidth="1"/>
    <col min="6660" max="6660" width="7.7109375" style="66" customWidth="1"/>
    <col min="6661" max="6661" width="1.42578125" style="66" customWidth="1"/>
    <col min="6662" max="6662" width="12.7109375" style="66" customWidth="1"/>
    <col min="6663" max="6663" width="1.42578125" style="66" customWidth="1"/>
    <col min="6664" max="6664" width="12.7109375" style="66" customWidth="1"/>
    <col min="6665" max="6912" width="9.140625" style="66"/>
    <col min="6913" max="6914" width="1.7109375" style="66" customWidth="1"/>
    <col min="6915" max="6915" width="54.42578125" style="66" customWidth="1"/>
    <col min="6916" max="6916" width="7.7109375" style="66" customWidth="1"/>
    <col min="6917" max="6917" width="1.42578125" style="66" customWidth="1"/>
    <col min="6918" max="6918" width="12.7109375" style="66" customWidth="1"/>
    <col min="6919" max="6919" width="1.42578125" style="66" customWidth="1"/>
    <col min="6920" max="6920" width="12.7109375" style="66" customWidth="1"/>
    <col min="6921" max="7168" width="9.140625" style="66"/>
    <col min="7169" max="7170" width="1.7109375" style="66" customWidth="1"/>
    <col min="7171" max="7171" width="54.42578125" style="66" customWidth="1"/>
    <col min="7172" max="7172" width="7.7109375" style="66" customWidth="1"/>
    <col min="7173" max="7173" width="1.42578125" style="66" customWidth="1"/>
    <col min="7174" max="7174" width="12.7109375" style="66" customWidth="1"/>
    <col min="7175" max="7175" width="1.42578125" style="66" customWidth="1"/>
    <col min="7176" max="7176" width="12.7109375" style="66" customWidth="1"/>
    <col min="7177" max="7424" width="9.140625" style="66"/>
    <col min="7425" max="7426" width="1.7109375" style="66" customWidth="1"/>
    <col min="7427" max="7427" width="54.42578125" style="66" customWidth="1"/>
    <col min="7428" max="7428" width="7.7109375" style="66" customWidth="1"/>
    <col min="7429" max="7429" width="1.42578125" style="66" customWidth="1"/>
    <col min="7430" max="7430" width="12.7109375" style="66" customWidth="1"/>
    <col min="7431" max="7431" width="1.42578125" style="66" customWidth="1"/>
    <col min="7432" max="7432" width="12.7109375" style="66" customWidth="1"/>
    <col min="7433" max="7680" width="9.140625" style="66"/>
    <col min="7681" max="7682" width="1.7109375" style="66" customWidth="1"/>
    <col min="7683" max="7683" width="54.42578125" style="66" customWidth="1"/>
    <col min="7684" max="7684" width="7.7109375" style="66" customWidth="1"/>
    <col min="7685" max="7685" width="1.42578125" style="66" customWidth="1"/>
    <col min="7686" max="7686" width="12.7109375" style="66" customWidth="1"/>
    <col min="7687" max="7687" width="1.42578125" style="66" customWidth="1"/>
    <col min="7688" max="7688" width="12.7109375" style="66" customWidth="1"/>
    <col min="7689" max="7936" width="9.140625" style="66"/>
    <col min="7937" max="7938" width="1.7109375" style="66" customWidth="1"/>
    <col min="7939" max="7939" width="54.42578125" style="66" customWidth="1"/>
    <col min="7940" max="7940" width="7.7109375" style="66" customWidth="1"/>
    <col min="7941" max="7941" width="1.42578125" style="66" customWidth="1"/>
    <col min="7942" max="7942" width="12.7109375" style="66" customWidth="1"/>
    <col min="7943" max="7943" width="1.42578125" style="66" customWidth="1"/>
    <col min="7944" max="7944" width="12.7109375" style="66" customWidth="1"/>
    <col min="7945" max="8192" width="9.140625" style="66"/>
    <col min="8193" max="8194" width="1.7109375" style="66" customWidth="1"/>
    <col min="8195" max="8195" width="54.42578125" style="66" customWidth="1"/>
    <col min="8196" max="8196" width="7.7109375" style="66" customWidth="1"/>
    <col min="8197" max="8197" width="1.42578125" style="66" customWidth="1"/>
    <col min="8198" max="8198" width="12.7109375" style="66" customWidth="1"/>
    <col min="8199" max="8199" width="1.42578125" style="66" customWidth="1"/>
    <col min="8200" max="8200" width="12.7109375" style="66" customWidth="1"/>
    <col min="8201" max="8448" width="9.140625" style="66"/>
    <col min="8449" max="8450" width="1.7109375" style="66" customWidth="1"/>
    <col min="8451" max="8451" width="54.42578125" style="66" customWidth="1"/>
    <col min="8452" max="8452" width="7.7109375" style="66" customWidth="1"/>
    <col min="8453" max="8453" width="1.42578125" style="66" customWidth="1"/>
    <col min="8454" max="8454" width="12.7109375" style="66" customWidth="1"/>
    <col min="8455" max="8455" width="1.42578125" style="66" customWidth="1"/>
    <col min="8456" max="8456" width="12.7109375" style="66" customWidth="1"/>
    <col min="8457" max="8704" width="9.140625" style="66"/>
    <col min="8705" max="8706" width="1.7109375" style="66" customWidth="1"/>
    <col min="8707" max="8707" width="54.42578125" style="66" customWidth="1"/>
    <col min="8708" max="8708" width="7.7109375" style="66" customWidth="1"/>
    <col min="8709" max="8709" width="1.42578125" style="66" customWidth="1"/>
    <col min="8710" max="8710" width="12.7109375" style="66" customWidth="1"/>
    <col min="8711" max="8711" width="1.42578125" style="66" customWidth="1"/>
    <col min="8712" max="8712" width="12.7109375" style="66" customWidth="1"/>
    <col min="8713" max="8960" width="9.140625" style="66"/>
    <col min="8961" max="8962" width="1.7109375" style="66" customWidth="1"/>
    <col min="8963" max="8963" width="54.42578125" style="66" customWidth="1"/>
    <col min="8964" max="8964" width="7.7109375" style="66" customWidth="1"/>
    <col min="8965" max="8965" width="1.42578125" style="66" customWidth="1"/>
    <col min="8966" max="8966" width="12.7109375" style="66" customWidth="1"/>
    <col min="8967" max="8967" width="1.42578125" style="66" customWidth="1"/>
    <col min="8968" max="8968" width="12.7109375" style="66" customWidth="1"/>
    <col min="8969" max="9216" width="9.140625" style="66"/>
    <col min="9217" max="9218" width="1.7109375" style="66" customWidth="1"/>
    <col min="9219" max="9219" width="54.42578125" style="66" customWidth="1"/>
    <col min="9220" max="9220" width="7.7109375" style="66" customWidth="1"/>
    <col min="9221" max="9221" width="1.42578125" style="66" customWidth="1"/>
    <col min="9222" max="9222" width="12.7109375" style="66" customWidth="1"/>
    <col min="9223" max="9223" width="1.42578125" style="66" customWidth="1"/>
    <col min="9224" max="9224" width="12.7109375" style="66" customWidth="1"/>
    <col min="9225" max="9472" width="9.140625" style="66"/>
    <col min="9473" max="9474" width="1.7109375" style="66" customWidth="1"/>
    <col min="9475" max="9475" width="54.42578125" style="66" customWidth="1"/>
    <col min="9476" max="9476" width="7.7109375" style="66" customWidth="1"/>
    <col min="9477" max="9477" width="1.42578125" style="66" customWidth="1"/>
    <col min="9478" max="9478" width="12.7109375" style="66" customWidth="1"/>
    <col min="9479" max="9479" width="1.42578125" style="66" customWidth="1"/>
    <col min="9480" max="9480" width="12.7109375" style="66" customWidth="1"/>
    <col min="9481" max="9728" width="9.140625" style="66"/>
    <col min="9729" max="9730" width="1.7109375" style="66" customWidth="1"/>
    <col min="9731" max="9731" width="54.42578125" style="66" customWidth="1"/>
    <col min="9732" max="9732" width="7.7109375" style="66" customWidth="1"/>
    <col min="9733" max="9733" width="1.42578125" style="66" customWidth="1"/>
    <col min="9734" max="9734" width="12.7109375" style="66" customWidth="1"/>
    <col min="9735" max="9735" width="1.42578125" style="66" customWidth="1"/>
    <col min="9736" max="9736" width="12.7109375" style="66" customWidth="1"/>
    <col min="9737" max="9984" width="9.140625" style="66"/>
    <col min="9985" max="9986" width="1.7109375" style="66" customWidth="1"/>
    <col min="9987" max="9987" width="54.42578125" style="66" customWidth="1"/>
    <col min="9988" max="9988" width="7.7109375" style="66" customWidth="1"/>
    <col min="9989" max="9989" width="1.42578125" style="66" customWidth="1"/>
    <col min="9990" max="9990" width="12.7109375" style="66" customWidth="1"/>
    <col min="9991" max="9991" width="1.42578125" style="66" customWidth="1"/>
    <col min="9992" max="9992" width="12.7109375" style="66" customWidth="1"/>
    <col min="9993" max="10240" width="9.140625" style="66"/>
    <col min="10241" max="10242" width="1.7109375" style="66" customWidth="1"/>
    <col min="10243" max="10243" width="54.42578125" style="66" customWidth="1"/>
    <col min="10244" max="10244" width="7.7109375" style="66" customWidth="1"/>
    <col min="10245" max="10245" width="1.42578125" style="66" customWidth="1"/>
    <col min="10246" max="10246" width="12.7109375" style="66" customWidth="1"/>
    <col min="10247" max="10247" width="1.42578125" style="66" customWidth="1"/>
    <col min="10248" max="10248" width="12.7109375" style="66" customWidth="1"/>
    <col min="10249" max="10496" width="9.140625" style="66"/>
    <col min="10497" max="10498" width="1.7109375" style="66" customWidth="1"/>
    <col min="10499" max="10499" width="54.42578125" style="66" customWidth="1"/>
    <col min="10500" max="10500" width="7.7109375" style="66" customWidth="1"/>
    <col min="10501" max="10501" width="1.42578125" style="66" customWidth="1"/>
    <col min="10502" max="10502" width="12.7109375" style="66" customWidth="1"/>
    <col min="10503" max="10503" width="1.42578125" style="66" customWidth="1"/>
    <col min="10504" max="10504" width="12.7109375" style="66" customWidth="1"/>
    <col min="10505" max="10752" width="9.140625" style="66"/>
    <col min="10753" max="10754" width="1.7109375" style="66" customWidth="1"/>
    <col min="10755" max="10755" width="54.42578125" style="66" customWidth="1"/>
    <col min="10756" max="10756" width="7.7109375" style="66" customWidth="1"/>
    <col min="10757" max="10757" width="1.42578125" style="66" customWidth="1"/>
    <col min="10758" max="10758" width="12.7109375" style="66" customWidth="1"/>
    <col min="10759" max="10759" width="1.42578125" style="66" customWidth="1"/>
    <col min="10760" max="10760" width="12.7109375" style="66" customWidth="1"/>
    <col min="10761" max="11008" width="9.140625" style="66"/>
    <col min="11009" max="11010" width="1.7109375" style="66" customWidth="1"/>
    <col min="11011" max="11011" width="54.42578125" style="66" customWidth="1"/>
    <col min="11012" max="11012" width="7.7109375" style="66" customWidth="1"/>
    <col min="11013" max="11013" width="1.42578125" style="66" customWidth="1"/>
    <col min="11014" max="11014" width="12.7109375" style="66" customWidth="1"/>
    <col min="11015" max="11015" width="1.42578125" style="66" customWidth="1"/>
    <col min="11016" max="11016" width="12.7109375" style="66" customWidth="1"/>
    <col min="11017" max="11264" width="9.140625" style="66"/>
    <col min="11265" max="11266" width="1.7109375" style="66" customWidth="1"/>
    <col min="11267" max="11267" width="54.42578125" style="66" customWidth="1"/>
    <col min="11268" max="11268" width="7.7109375" style="66" customWidth="1"/>
    <col min="11269" max="11269" width="1.42578125" style="66" customWidth="1"/>
    <col min="11270" max="11270" width="12.7109375" style="66" customWidth="1"/>
    <col min="11271" max="11271" width="1.42578125" style="66" customWidth="1"/>
    <col min="11272" max="11272" width="12.7109375" style="66" customWidth="1"/>
    <col min="11273" max="11520" width="9.140625" style="66"/>
    <col min="11521" max="11522" width="1.7109375" style="66" customWidth="1"/>
    <col min="11523" max="11523" width="54.42578125" style="66" customWidth="1"/>
    <col min="11524" max="11524" width="7.7109375" style="66" customWidth="1"/>
    <col min="11525" max="11525" width="1.42578125" style="66" customWidth="1"/>
    <col min="11526" max="11526" width="12.7109375" style="66" customWidth="1"/>
    <col min="11527" max="11527" width="1.42578125" style="66" customWidth="1"/>
    <col min="11528" max="11528" width="12.7109375" style="66" customWidth="1"/>
    <col min="11529" max="11776" width="9.140625" style="66"/>
    <col min="11777" max="11778" width="1.7109375" style="66" customWidth="1"/>
    <col min="11779" max="11779" width="54.42578125" style="66" customWidth="1"/>
    <col min="11780" max="11780" width="7.7109375" style="66" customWidth="1"/>
    <col min="11781" max="11781" width="1.42578125" style="66" customWidth="1"/>
    <col min="11782" max="11782" width="12.7109375" style="66" customWidth="1"/>
    <col min="11783" max="11783" width="1.42578125" style="66" customWidth="1"/>
    <col min="11784" max="11784" width="12.7109375" style="66" customWidth="1"/>
    <col min="11785" max="12032" width="9.140625" style="66"/>
    <col min="12033" max="12034" width="1.7109375" style="66" customWidth="1"/>
    <col min="12035" max="12035" width="54.42578125" style="66" customWidth="1"/>
    <col min="12036" max="12036" width="7.7109375" style="66" customWidth="1"/>
    <col min="12037" max="12037" width="1.42578125" style="66" customWidth="1"/>
    <col min="12038" max="12038" width="12.7109375" style="66" customWidth="1"/>
    <col min="12039" max="12039" width="1.42578125" style="66" customWidth="1"/>
    <col min="12040" max="12040" width="12.7109375" style="66" customWidth="1"/>
    <col min="12041" max="12288" width="9.140625" style="66"/>
    <col min="12289" max="12290" width="1.7109375" style="66" customWidth="1"/>
    <col min="12291" max="12291" width="54.42578125" style="66" customWidth="1"/>
    <col min="12292" max="12292" width="7.7109375" style="66" customWidth="1"/>
    <col min="12293" max="12293" width="1.42578125" style="66" customWidth="1"/>
    <col min="12294" max="12294" width="12.7109375" style="66" customWidth="1"/>
    <col min="12295" max="12295" width="1.42578125" style="66" customWidth="1"/>
    <col min="12296" max="12296" width="12.7109375" style="66" customWidth="1"/>
    <col min="12297" max="12544" width="9.140625" style="66"/>
    <col min="12545" max="12546" width="1.7109375" style="66" customWidth="1"/>
    <col min="12547" max="12547" width="54.42578125" style="66" customWidth="1"/>
    <col min="12548" max="12548" width="7.7109375" style="66" customWidth="1"/>
    <col min="12549" max="12549" width="1.42578125" style="66" customWidth="1"/>
    <col min="12550" max="12550" width="12.7109375" style="66" customWidth="1"/>
    <col min="12551" max="12551" width="1.42578125" style="66" customWidth="1"/>
    <col min="12552" max="12552" width="12.7109375" style="66" customWidth="1"/>
    <col min="12553" max="12800" width="9.140625" style="66"/>
    <col min="12801" max="12802" width="1.7109375" style="66" customWidth="1"/>
    <col min="12803" max="12803" width="54.42578125" style="66" customWidth="1"/>
    <col min="12804" max="12804" width="7.7109375" style="66" customWidth="1"/>
    <col min="12805" max="12805" width="1.42578125" style="66" customWidth="1"/>
    <col min="12806" max="12806" width="12.7109375" style="66" customWidth="1"/>
    <col min="12807" max="12807" width="1.42578125" style="66" customWidth="1"/>
    <col min="12808" max="12808" width="12.7109375" style="66" customWidth="1"/>
    <col min="12809" max="13056" width="9.140625" style="66"/>
    <col min="13057" max="13058" width="1.7109375" style="66" customWidth="1"/>
    <col min="13059" max="13059" width="54.42578125" style="66" customWidth="1"/>
    <col min="13060" max="13060" width="7.7109375" style="66" customWidth="1"/>
    <col min="13061" max="13061" width="1.42578125" style="66" customWidth="1"/>
    <col min="13062" max="13062" width="12.7109375" style="66" customWidth="1"/>
    <col min="13063" max="13063" width="1.42578125" style="66" customWidth="1"/>
    <col min="13064" max="13064" width="12.7109375" style="66" customWidth="1"/>
    <col min="13065" max="13312" width="9.140625" style="66"/>
    <col min="13313" max="13314" width="1.7109375" style="66" customWidth="1"/>
    <col min="13315" max="13315" width="54.42578125" style="66" customWidth="1"/>
    <col min="13316" max="13316" width="7.7109375" style="66" customWidth="1"/>
    <col min="13317" max="13317" width="1.42578125" style="66" customWidth="1"/>
    <col min="13318" max="13318" width="12.7109375" style="66" customWidth="1"/>
    <col min="13319" max="13319" width="1.42578125" style="66" customWidth="1"/>
    <col min="13320" max="13320" width="12.7109375" style="66" customWidth="1"/>
    <col min="13321" max="13568" width="9.140625" style="66"/>
    <col min="13569" max="13570" width="1.7109375" style="66" customWidth="1"/>
    <col min="13571" max="13571" width="54.42578125" style="66" customWidth="1"/>
    <col min="13572" max="13572" width="7.7109375" style="66" customWidth="1"/>
    <col min="13573" max="13573" width="1.42578125" style="66" customWidth="1"/>
    <col min="13574" max="13574" width="12.7109375" style="66" customWidth="1"/>
    <col min="13575" max="13575" width="1.42578125" style="66" customWidth="1"/>
    <col min="13576" max="13576" width="12.7109375" style="66" customWidth="1"/>
    <col min="13577" max="13824" width="9.140625" style="66"/>
    <col min="13825" max="13826" width="1.7109375" style="66" customWidth="1"/>
    <col min="13827" max="13827" width="54.42578125" style="66" customWidth="1"/>
    <col min="13828" max="13828" width="7.7109375" style="66" customWidth="1"/>
    <col min="13829" max="13829" width="1.42578125" style="66" customWidth="1"/>
    <col min="13830" max="13830" width="12.7109375" style="66" customWidth="1"/>
    <col min="13831" max="13831" width="1.42578125" style="66" customWidth="1"/>
    <col min="13832" max="13832" width="12.7109375" style="66" customWidth="1"/>
    <col min="13833" max="14080" width="9.140625" style="66"/>
    <col min="14081" max="14082" width="1.7109375" style="66" customWidth="1"/>
    <col min="14083" max="14083" width="54.42578125" style="66" customWidth="1"/>
    <col min="14084" max="14084" width="7.7109375" style="66" customWidth="1"/>
    <col min="14085" max="14085" width="1.42578125" style="66" customWidth="1"/>
    <col min="14086" max="14086" width="12.7109375" style="66" customWidth="1"/>
    <col min="14087" max="14087" width="1.42578125" style="66" customWidth="1"/>
    <col min="14088" max="14088" width="12.7109375" style="66" customWidth="1"/>
    <col min="14089" max="14336" width="9.140625" style="66"/>
    <col min="14337" max="14338" width="1.7109375" style="66" customWidth="1"/>
    <col min="14339" max="14339" width="54.42578125" style="66" customWidth="1"/>
    <col min="14340" max="14340" width="7.7109375" style="66" customWidth="1"/>
    <col min="14341" max="14341" width="1.42578125" style="66" customWidth="1"/>
    <col min="14342" max="14342" width="12.7109375" style="66" customWidth="1"/>
    <col min="14343" max="14343" width="1.42578125" style="66" customWidth="1"/>
    <col min="14344" max="14344" width="12.7109375" style="66" customWidth="1"/>
    <col min="14345" max="14592" width="9.140625" style="66"/>
    <col min="14593" max="14594" width="1.7109375" style="66" customWidth="1"/>
    <col min="14595" max="14595" width="54.42578125" style="66" customWidth="1"/>
    <col min="14596" max="14596" width="7.7109375" style="66" customWidth="1"/>
    <col min="14597" max="14597" width="1.42578125" style="66" customWidth="1"/>
    <col min="14598" max="14598" width="12.7109375" style="66" customWidth="1"/>
    <col min="14599" max="14599" width="1.42578125" style="66" customWidth="1"/>
    <col min="14600" max="14600" width="12.7109375" style="66" customWidth="1"/>
    <col min="14601" max="14848" width="9.140625" style="66"/>
    <col min="14849" max="14850" width="1.7109375" style="66" customWidth="1"/>
    <col min="14851" max="14851" width="54.42578125" style="66" customWidth="1"/>
    <col min="14852" max="14852" width="7.7109375" style="66" customWidth="1"/>
    <col min="14853" max="14853" width="1.42578125" style="66" customWidth="1"/>
    <col min="14854" max="14854" width="12.7109375" style="66" customWidth="1"/>
    <col min="14855" max="14855" width="1.42578125" style="66" customWidth="1"/>
    <col min="14856" max="14856" width="12.7109375" style="66" customWidth="1"/>
    <col min="14857" max="15104" width="9.140625" style="66"/>
    <col min="15105" max="15106" width="1.7109375" style="66" customWidth="1"/>
    <col min="15107" max="15107" width="54.42578125" style="66" customWidth="1"/>
    <col min="15108" max="15108" width="7.7109375" style="66" customWidth="1"/>
    <col min="15109" max="15109" width="1.42578125" style="66" customWidth="1"/>
    <col min="15110" max="15110" width="12.7109375" style="66" customWidth="1"/>
    <col min="15111" max="15111" width="1.42578125" style="66" customWidth="1"/>
    <col min="15112" max="15112" width="12.7109375" style="66" customWidth="1"/>
    <col min="15113" max="15360" width="9.140625" style="66"/>
    <col min="15361" max="15362" width="1.7109375" style="66" customWidth="1"/>
    <col min="15363" max="15363" width="54.42578125" style="66" customWidth="1"/>
    <col min="15364" max="15364" width="7.7109375" style="66" customWidth="1"/>
    <col min="15365" max="15365" width="1.42578125" style="66" customWidth="1"/>
    <col min="15366" max="15366" width="12.7109375" style="66" customWidth="1"/>
    <col min="15367" max="15367" width="1.42578125" style="66" customWidth="1"/>
    <col min="15368" max="15368" width="12.7109375" style="66" customWidth="1"/>
    <col min="15369" max="15616" width="9.140625" style="66"/>
    <col min="15617" max="15618" width="1.7109375" style="66" customWidth="1"/>
    <col min="15619" max="15619" width="54.42578125" style="66" customWidth="1"/>
    <col min="15620" max="15620" width="7.7109375" style="66" customWidth="1"/>
    <col min="15621" max="15621" width="1.42578125" style="66" customWidth="1"/>
    <col min="15622" max="15622" width="12.7109375" style="66" customWidth="1"/>
    <col min="15623" max="15623" width="1.42578125" style="66" customWidth="1"/>
    <col min="15624" max="15624" width="12.7109375" style="66" customWidth="1"/>
    <col min="15625" max="15872" width="9.140625" style="66"/>
    <col min="15873" max="15874" width="1.7109375" style="66" customWidth="1"/>
    <col min="15875" max="15875" width="54.42578125" style="66" customWidth="1"/>
    <col min="15876" max="15876" width="7.7109375" style="66" customWidth="1"/>
    <col min="15877" max="15877" width="1.42578125" style="66" customWidth="1"/>
    <col min="15878" max="15878" width="12.7109375" style="66" customWidth="1"/>
    <col min="15879" max="15879" width="1.42578125" style="66" customWidth="1"/>
    <col min="15880" max="15880" width="12.7109375" style="66" customWidth="1"/>
    <col min="15881" max="16128" width="9.140625" style="66"/>
    <col min="16129" max="16130" width="1.7109375" style="66" customWidth="1"/>
    <col min="16131" max="16131" width="54.42578125" style="66" customWidth="1"/>
    <col min="16132" max="16132" width="7.7109375" style="66" customWidth="1"/>
    <col min="16133" max="16133" width="1.42578125" style="66" customWidth="1"/>
    <col min="16134" max="16134" width="12.7109375" style="66" customWidth="1"/>
    <col min="16135" max="16135" width="1.42578125" style="66" customWidth="1"/>
    <col min="16136" max="16136" width="12.7109375" style="66" customWidth="1"/>
    <col min="16137" max="16384" width="9.140625" style="66"/>
  </cols>
  <sheetData>
    <row r="1" spans="1:12" s="2" customFormat="1" ht="21.75" customHeigh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21.75" customHeight="1" x14ac:dyDescent="0.45">
      <c r="A2" s="3" t="s">
        <v>78</v>
      </c>
      <c r="B2" s="3"/>
      <c r="C2" s="4"/>
      <c r="D2" s="4"/>
      <c r="E2" s="29"/>
      <c r="F2" s="29"/>
      <c r="G2" s="29"/>
      <c r="H2" s="29"/>
      <c r="I2" s="29"/>
      <c r="J2" s="29"/>
      <c r="K2" s="29"/>
      <c r="L2" s="29"/>
    </row>
    <row r="3" spans="1:12" s="2" customFormat="1" ht="21.75" customHeight="1" x14ac:dyDescent="0.45">
      <c r="A3" s="6" t="s">
        <v>79</v>
      </c>
      <c r="B3" s="6"/>
      <c r="C3" s="7"/>
      <c r="D3" s="7"/>
      <c r="E3" s="52"/>
      <c r="F3" s="52"/>
      <c r="G3" s="52"/>
      <c r="H3" s="52"/>
      <c r="I3" s="52"/>
      <c r="J3" s="52"/>
      <c r="K3" s="52"/>
      <c r="L3" s="52"/>
    </row>
    <row r="4" spans="1:12" s="67" customFormat="1" ht="21.75" customHeight="1" x14ac:dyDescent="0.45">
      <c r="A4" s="65"/>
      <c r="B4" s="65"/>
      <c r="C4" s="65"/>
      <c r="D4" s="66"/>
      <c r="E4" s="4"/>
      <c r="F4" s="4"/>
      <c r="G4" s="4"/>
      <c r="H4" s="4"/>
      <c r="I4" s="4"/>
      <c r="J4" s="4"/>
      <c r="K4" s="4"/>
      <c r="L4" s="4"/>
    </row>
    <row r="5" spans="1:12" s="67" customFormat="1" ht="21.75" customHeight="1" x14ac:dyDescent="0.45">
      <c r="A5" s="65"/>
      <c r="B5" s="65"/>
      <c r="C5" s="65"/>
      <c r="D5" s="66"/>
      <c r="E5" s="4"/>
      <c r="F5" s="227" t="s">
        <v>3</v>
      </c>
      <c r="G5" s="227"/>
      <c r="H5" s="227"/>
      <c r="I5" s="4"/>
      <c r="J5" s="227" t="s">
        <v>4</v>
      </c>
      <c r="K5" s="227"/>
      <c r="L5" s="227"/>
    </row>
    <row r="6" spans="1:12" s="67" customFormat="1" ht="21.75" customHeight="1" x14ac:dyDescent="0.45">
      <c r="A6" s="65"/>
      <c r="B6" s="65"/>
      <c r="C6" s="65"/>
      <c r="D6" s="66"/>
      <c r="E6" s="4"/>
      <c r="F6" s="10"/>
      <c r="G6" s="4"/>
      <c r="H6" s="10" t="s">
        <v>5</v>
      </c>
      <c r="I6" s="4"/>
      <c r="J6" s="4"/>
      <c r="K6" s="4"/>
      <c r="L6" s="10"/>
    </row>
    <row r="7" spans="1:12" s="67" customFormat="1" ht="21.75" customHeight="1" x14ac:dyDescent="0.45">
      <c r="A7" s="65"/>
      <c r="B7" s="65"/>
      <c r="C7" s="65"/>
      <c r="D7" s="66"/>
      <c r="E7" s="4"/>
      <c r="F7" s="68" t="s">
        <v>8</v>
      </c>
      <c r="G7" s="4"/>
      <c r="H7" s="68" t="s">
        <v>8</v>
      </c>
      <c r="I7" s="4"/>
      <c r="J7" s="68" t="s">
        <v>8</v>
      </c>
      <c r="K7" s="4"/>
      <c r="L7" s="68" t="s">
        <v>8</v>
      </c>
    </row>
    <row r="8" spans="1:12" ht="21.75" customHeight="1" x14ac:dyDescent="0.45">
      <c r="A8" s="65"/>
      <c r="B8" s="65"/>
      <c r="C8" s="65"/>
      <c r="D8" s="29"/>
      <c r="E8" s="2"/>
      <c r="F8" s="69" t="s">
        <v>11</v>
      </c>
      <c r="G8" s="2"/>
      <c r="H8" s="69" t="s">
        <v>12</v>
      </c>
      <c r="I8" s="2"/>
      <c r="J8" s="69" t="s">
        <v>11</v>
      </c>
      <c r="K8" s="2"/>
      <c r="L8" s="69" t="s">
        <v>12</v>
      </c>
    </row>
    <row r="9" spans="1:12" ht="21.75" customHeight="1" x14ac:dyDescent="0.45">
      <c r="A9" s="65"/>
      <c r="B9" s="65"/>
      <c r="C9" s="65"/>
      <c r="D9" s="5"/>
      <c r="E9" s="4"/>
      <c r="F9" s="70" t="s">
        <v>14</v>
      </c>
      <c r="G9" s="4"/>
      <c r="H9" s="70" t="s">
        <v>14</v>
      </c>
      <c r="I9" s="4"/>
      <c r="J9" s="70" t="s">
        <v>14</v>
      </c>
      <c r="K9" s="4"/>
      <c r="L9" s="70" t="s">
        <v>14</v>
      </c>
    </row>
    <row r="10" spans="1:12" ht="21.75" customHeight="1" x14ac:dyDescent="0.45">
      <c r="A10" s="1"/>
      <c r="B10" s="71"/>
      <c r="C10" s="71"/>
      <c r="D10" s="72"/>
      <c r="E10" s="73"/>
      <c r="F10" s="74"/>
      <c r="G10" s="73"/>
      <c r="H10" s="74"/>
      <c r="I10" s="73"/>
      <c r="J10" s="74"/>
      <c r="K10" s="73"/>
      <c r="L10" s="74"/>
    </row>
    <row r="11" spans="1:12" ht="21.75" customHeight="1" x14ac:dyDescent="0.45">
      <c r="A11" s="31"/>
      <c r="B11" s="31" t="s">
        <v>80</v>
      </c>
      <c r="C11" s="66"/>
      <c r="D11" s="29"/>
      <c r="E11" s="75"/>
      <c r="F11" s="74">
        <v>8168972056</v>
      </c>
      <c r="G11" s="75"/>
      <c r="H11" s="74">
        <v>8319610260</v>
      </c>
      <c r="I11" s="75"/>
      <c r="J11" s="74">
        <v>0</v>
      </c>
      <c r="K11" s="75"/>
      <c r="L11" s="74">
        <v>0</v>
      </c>
    </row>
    <row r="12" spans="1:12" ht="21.75" customHeight="1" x14ac:dyDescent="0.45">
      <c r="A12" s="31"/>
      <c r="B12" s="31" t="s">
        <v>81</v>
      </c>
      <c r="C12" s="66"/>
      <c r="D12" s="29"/>
      <c r="E12" s="75"/>
      <c r="F12" s="74">
        <v>-6028908787</v>
      </c>
      <c r="G12" s="75"/>
      <c r="H12" s="74">
        <v>-5408164045</v>
      </c>
      <c r="I12" s="75"/>
      <c r="J12" s="74">
        <v>0</v>
      </c>
      <c r="K12" s="75"/>
      <c r="L12" s="74">
        <v>0</v>
      </c>
    </row>
    <row r="13" spans="1:12" ht="21.75" customHeight="1" x14ac:dyDescent="0.45">
      <c r="A13" s="31"/>
      <c r="B13" s="31" t="s">
        <v>82</v>
      </c>
      <c r="C13" s="66"/>
      <c r="D13" s="29"/>
      <c r="E13" s="75"/>
      <c r="F13" s="76">
        <v>-1580580667</v>
      </c>
      <c r="G13" s="75"/>
      <c r="H13" s="76">
        <v>-2550397582</v>
      </c>
      <c r="I13" s="75"/>
      <c r="J13" s="76">
        <v>0</v>
      </c>
      <c r="K13" s="75"/>
      <c r="L13" s="76">
        <v>0</v>
      </c>
    </row>
    <row r="14" spans="1:12" ht="8.1" customHeight="1" x14ac:dyDescent="0.45">
      <c r="A14" s="55"/>
      <c r="B14" s="55"/>
      <c r="C14" s="55"/>
      <c r="D14" s="77"/>
      <c r="E14" s="75"/>
      <c r="F14" s="74"/>
      <c r="G14" s="75"/>
      <c r="H14" s="74"/>
      <c r="I14" s="75"/>
      <c r="J14" s="74"/>
      <c r="K14" s="75"/>
      <c r="L14" s="74"/>
    </row>
    <row r="15" spans="1:12" ht="21.75" customHeight="1" x14ac:dyDescent="0.45">
      <c r="A15" s="45" t="s">
        <v>83</v>
      </c>
      <c r="B15" s="71"/>
      <c r="C15" s="66"/>
      <c r="D15" s="29"/>
      <c r="E15" s="75"/>
      <c r="F15" s="76">
        <f>SUM(F11:F13)</f>
        <v>559482602</v>
      </c>
      <c r="G15" s="75"/>
      <c r="H15" s="76">
        <f>SUM(H11:H13)</f>
        <v>361048633</v>
      </c>
      <c r="I15" s="75"/>
      <c r="J15" s="76">
        <f>SUM(J11:J13)</f>
        <v>0</v>
      </c>
      <c r="K15" s="75"/>
      <c r="L15" s="76">
        <f>SUM(L11:L13)</f>
        <v>0</v>
      </c>
    </row>
    <row r="16" spans="1:12" ht="8.1" customHeight="1" x14ac:dyDescent="0.45">
      <c r="A16" s="55"/>
      <c r="B16" s="55"/>
      <c r="C16" s="55"/>
      <c r="D16" s="77"/>
      <c r="E16" s="75"/>
      <c r="F16" s="74"/>
      <c r="G16" s="75"/>
      <c r="H16" s="74"/>
      <c r="I16" s="75"/>
      <c r="J16" s="74"/>
      <c r="K16" s="75"/>
      <c r="L16" s="74"/>
    </row>
    <row r="17" spans="1:12" ht="21.75" customHeight="1" x14ac:dyDescent="0.45">
      <c r="B17" s="79" t="s">
        <v>84</v>
      </c>
      <c r="C17" s="80"/>
      <c r="D17" s="29"/>
      <c r="E17" s="75"/>
      <c r="F17" s="74">
        <v>222278350</v>
      </c>
      <c r="G17" s="75"/>
      <c r="H17" s="74">
        <v>197104710</v>
      </c>
      <c r="I17" s="75"/>
      <c r="J17" s="74">
        <v>2755683</v>
      </c>
      <c r="K17" s="75"/>
      <c r="L17" s="74">
        <v>2208882</v>
      </c>
    </row>
    <row r="18" spans="1:12" ht="21.75" customHeight="1" x14ac:dyDescent="0.45">
      <c r="B18" s="80" t="s">
        <v>85</v>
      </c>
      <c r="C18" s="66"/>
      <c r="D18" s="29"/>
      <c r="E18" s="75"/>
      <c r="F18" s="74">
        <v>595065</v>
      </c>
      <c r="G18" s="75"/>
      <c r="H18" s="74">
        <v>1718411</v>
      </c>
      <c r="I18" s="75"/>
      <c r="J18" s="74">
        <v>0</v>
      </c>
      <c r="K18" s="75"/>
      <c r="L18" s="74">
        <v>0</v>
      </c>
    </row>
    <row r="19" spans="1:12" ht="21.75" customHeight="1" x14ac:dyDescent="0.45">
      <c r="B19" s="80" t="s">
        <v>86</v>
      </c>
      <c r="C19" s="80"/>
      <c r="D19" s="29"/>
      <c r="E19" s="75"/>
      <c r="F19" s="74">
        <v>9140201</v>
      </c>
      <c r="G19" s="75"/>
      <c r="H19" s="74">
        <v>2175573</v>
      </c>
      <c r="I19" s="75"/>
      <c r="J19" s="74">
        <v>0</v>
      </c>
      <c r="K19" s="75"/>
      <c r="L19" s="74">
        <v>0</v>
      </c>
    </row>
    <row r="20" spans="1:12" ht="21.75" customHeight="1" x14ac:dyDescent="0.45">
      <c r="B20" s="66" t="s">
        <v>87</v>
      </c>
      <c r="C20" s="55"/>
      <c r="D20" s="77"/>
      <c r="E20" s="75"/>
      <c r="F20" s="43">
        <v>927864</v>
      </c>
      <c r="G20" s="75"/>
      <c r="H20" s="43">
        <v>195575</v>
      </c>
      <c r="I20" s="75"/>
      <c r="J20" s="43">
        <v>0</v>
      </c>
      <c r="K20" s="75"/>
      <c r="L20" s="43">
        <v>0</v>
      </c>
    </row>
    <row r="21" spans="1:12" ht="8.1" customHeight="1" x14ac:dyDescent="0.45">
      <c r="A21" s="55"/>
      <c r="B21" s="31"/>
      <c r="C21" s="55"/>
      <c r="D21" s="77"/>
      <c r="E21" s="75"/>
      <c r="F21" s="74"/>
      <c r="G21" s="75"/>
      <c r="H21" s="74"/>
      <c r="I21" s="75"/>
      <c r="J21" s="74"/>
      <c r="K21" s="75"/>
      <c r="L21" s="74"/>
    </row>
    <row r="22" spans="1:12" ht="21.75" customHeight="1" x14ac:dyDescent="0.45">
      <c r="A22" s="1" t="s">
        <v>88</v>
      </c>
      <c r="B22" s="31"/>
      <c r="C22" s="55"/>
      <c r="D22" s="29"/>
      <c r="E22" s="75"/>
      <c r="F22" s="76">
        <f>SUM(F17:F20)</f>
        <v>232941480</v>
      </c>
      <c r="G22" s="75"/>
      <c r="H22" s="76">
        <f>SUM(H17:H20)</f>
        <v>201194269</v>
      </c>
      <c r="I22" s="75"/>
      <c r="J22" s="76">
        <f>SUM(J17:J20)</f>
        <v>2755683</v>
      </c>
      <c r="K22" s="75"/>
      <c r="L22" s="76">
        <f>SUM(L17:L20)</f>
        <v>2208882</v>
      </c>
    </row>
    <row r="23" spans="1:12" ht="8.1" customHeight="1" x14ac:dyDescent="0.45">
      <c r="A23" s="55"/>
      <c r="B23" s="31"/>
      <c r="C23" s="55"/>
      <c r="D23" s="77"/>
      <c r="E23" s="75"/>
      <c r="F23" s="74"/>
      <c r="G23" s="75"/>
      <c r="H23" s="74"/>
      <c r="I23" s="75"/>
      <c r="J23" s="74"/>
      <c r="K23" s="75"/>
      <c r="L23" s="74"/>
    </row>
    <row r="24" spans="1:12" ht="21.75" customHeight="1" x14ac:dyDescent="0.45">
      <c r="A24" s="31"/>
      <c r="B24" s="31" t="s">
        <v>89</v>
      </c>
      <c r="C24" s="71"/>
      <c r="D24" s="29"/>
      <c r="E24" s="75"/>
      <c r="F24" s="74">
        <v>-74300575</v>
      </c>
      <c r="G24" s="75"/>
      <c r="H24" s="74">
        <v>-137728679</v>
      </c>
      <c r="I24" s="75"/>
      <c r="J24" s="74">
        <v>0</v>
      </c>
      <c r="K24" s="75"/>
      <c r="L24" s="74">
        <v>0</v>
      </c>
    </row>
    <row r="25" spans="1:12" ht="21.75" customHeight="1" x14ac:dyDescent="0.45">
      <c r="A25" s="31"/>
      <c r="B25" s="31" t="s">
        <v>90</v>
      </c>
      <c r="C25" s="71"/>
      <c r="D25" s="29"/>
      <c r="E25" s="75"/>
      <c r="F25" s="76">
        <v>6292390</v>
      </c>
      <c r="G25" s="75"/>
      <c r="H25" s="76">
        <v>82684738</v>
      </c>
      <c r="I25" s="75"/>
      <c r="J25" s="76">
        <v>0</v>
      </c>
      <c r="K25" s="75"/>
      <c r="L25" s="76">
        <v>0</v>
      </c>
    </row>
    <row r="26" spans="1:12" ht="8.1" customHeight="1" x14ac:dyDescent="0.45">
      <c r="A26" s="55"/>
      <c r="B26" s="31"/>
      <c r="C26" s="55"/>
      <c r="D26" s="77" t="s">
        <v>91</v>
      </c>
      <c r="E26" s="75"/>
      <c r="F26" s="74"/>
      <c r="G26" s="75"/>
      <c r="H26" s="74"/>
      <c r="I26" s="75"/>
      <c r="J26" s="74"/>
      <c r="K26" s="75"/>
      <c r="L26" s="74"/>
    </row>
    <row r="27" spans="1:12" ht="21.75" customHeight="1" x14ac:dyDescent="0.45">
      <c r="A27" s="81" t="s">
        <v>92</v>
      </c>
      <c r="B27" s="31"/>
      <c r="C27" s="71"/>
      <c r="E27" s="75"/>
      <c r="F27" s="76">
        <f>SUM(F24:F25)</f>
        <v>-68008185</v>
      </c>
      <c r="G27" s="75"/>
      <c r="H27" s="76">
        <f>SUM(H24:H25)</f>
        <v>-55043941</v>
      </c>
      <c r="I27" s="75"/>
      <c r="J27" s="76">
        <f>SUM(J24:J25)</f>
        <v>0</v>
      </c>
      <c r="K27" s="75"/>
      <c r="L27" s="76">
        <f>SUM(L24:L25)</f>
        <v>0</v>
      </c>
    </row>
    <row r="28" spans="1:12" ht="8.1" customHeight="1" x14ac:dyDescent="0.45">
      <c r="A28" s="55"/>
      <c r="B28" s="31"/>
      <c r="C28" s="55"/>
      <c r="D28" s="77"/>
      <c r="E28" s="75"/>
      <c r="F28" s="74"/>
      <c r="G28" s="75"/>
      <c r="H28" s="74"/>
      <c r="I28" s="75"/>
      <c r="J28" s="74"/>
      <c r="K28" s="75"/>
      <c r="L28" s="74"/>
    </row>
    <row r="29" spans="1:12" ht="18.75" x14ac:dyDescent="0.45">
      <c r="A29" s="81" t="s">
        <v>93</v>
      </c>
      <c r="B29" s="31"/>
      <c r="C29" s="55"/>
      <c r="D29" s="77"/>
      <c r="E29" s="75"/>
      <c r="F29" s="74"/>
      <c r="G29" s="75"/>
      <c r="H29" s="74"/>
      <c r="I29" s="75"/>
      <c r="J29" s="74"/>
      <c r="K29" s="75"/>
      <c r="L29" s="74"/>
    </row>
    <row r="30" spans="1:12" ht="21.75" customHeight="1" x14ac:dyDescent="0.45">
      <c r="A30" s="81"/>
      <c r="B30" s="81" t="s">
        <v>94</v>
      </c>
      <c r="C30" s="71"/>
      <c r="E30" s="75"/>
      <c r="F30" s="76">
        <f>SUM(F22,F27)</f>
        <v>164933295</v>
      </c>
      <c r="G30" s="75"/>
      <c r="H30" s="76">
        <f>SUM(H22,H27)</f>
        <v>146150328</v>
      </c>
      <c r="I30" s="75"/>
      <c r="J30" s="76">
        <f>SUM(J22,J27)</f>
        <v>2755683</v>
      </c>
      <c r="K30" s="75"/>
      <c r="L30" s="76">
        <f>SUM(L22,L27)</f>
        <v>2208882</v>
      </c>
    </row>
    <row r="31" spans="1:12" ht="8.1" customHeight="1" x14ac:dyDescent="0.45">
      <c r="A31" s="55"/>
      <c r="B31" s="31"/>
      <c r="C31" s="55"/>
      <c r="D31" s="77"/>
      <c r="E31" s="75"/>
      <c r="F31" s="74"/>
      <c r="G31" s="75"/>
      <c r="H31" s="74"/>
      <c r="I31" s="75"/>
      <c r="J31" s="74"/>
      <c r="K31" s="75"/>
      <c r="L31" s="74"/>
    </row>
    <row r="32" spans="1:12" s="2" customFormat="1" ht="21.75" customHeight="1" x14ac:dyDescent="0.45">
      <c r="A32" s="81"/>
      <c r="B32" s="83" t="s">
        <v>95</v>
      </c>
      <c r="C32" s="83"/>
      <c r="D32" s="84"/>
      <c r="F32" s="74">
        <v>-8747412</v>
      </c>
      <c r="H32" s="74">
        <v>-8741519</v>
      </c>
      <c r="J32" s="74">
        <v>-8747412</v>
      </c>
      <c r="L32" s="74">
        <v>-8741520</v>
      </c>
    </row>
    <row r="33" spans="1:12" s="2" customFormat="1" ht="21.75" customHeight="1" x14ac:dyDescent="0.45">
      <c r="A33" s="81"/>
      <c r="B33" s="83" t="s">
        <v>96</v>
      </c>
      <c r="C33" s="83"/>
      <c r="D33" s="84"/>
      <c r="F33" s="74">
        <v>-24813207</v>
      </c>
      <c r="H33" s="74">
        <v>-3510771</v>
      </c>
      <c r="J33" s="74">
        <v>-38274433</v>
      </c>
      <c r="L33" s="74">
        <v>0</v>
      </c>
    </row>
    <row r="34" spans="1:12" s="2" customFormat="1" ht="21.75" customHeight="1" x14ac:dyDescent="0.45">
      <c r="A34" s="81"/>
      <c r="B34" s="83" t="s">
        <v>97</v>
      </c>
      <c r="C34" s="83"/>
      <c r="D34" s="77"/>
      <c r="F34" s="74">
        <v>-368775767</v>
      </c>
      <c r="H34" s="74">
        <v>-267107296</v>
      </c>
      <c r="J34" s="74">
        <v>-30263610</v>
      </c>
      <c r="L34" s="74">
        <v>-23509825</v>
      </c>
    </row>
    <row r="35" spans="1:12" s="2" customFormat="1" ht="21.75" customHeight="1" x14ac:dyDescent="0.45">
      <c r="A35" s="1"/>
      <c r="B35" s="83" t="s">
        <v>98</v>
      </c>
      <c r="C35" s="83"/>
      <c r="D35" s="77"/>
      <c r="F35" s="74">
        <v>13133622</v>
      </c>
      <c r="H35" s="74">
        <v>10302050</v>
      </c>
      <c r="J35" s="74">
        <v>0</v>
      </c>
      <c r="L35" s="74">
        <v>0</v>
      </c>
    </row>
    <row r="36" spans="1:12" s="2" customFormat="1" ht="21.75" customHeight="1" x14ac:dyDescent="0.45">
      <c r="A36" s="83"/>
      <c r="B36" s="83" t="s">
        <v>99</v>
      </c>
      <c r="C36" s="83"/>
      <c r="D36" s="84"/>
      <c r="F36" s="74">
        <v>15590462</v>
      </c>
      <c r="H36" s="74">
        <v>6701662</v>
      </c>
      <c r="J36" s="74">
        <v>50025816</v>
      </c>
      <c r="L36" s="74">
        <v>1079451</v>
      </c>
    </row>
    <row r="37" spans="1:12" s="2" customFormat="1" ht="21.75" customHeight="1" x14ac:dyDescent="0.45">
      <c r="A37" s="83"/>
      <c r="B37" s="83" t="s">
        <v>100</v>
      </c>
      <c r="C37" s="83"/>
      <c r="D37" s="84"/>
      <c r="F37" s="76">
        <v>8066410</v>
      </c>
      <c r="H37" s="76">
        <v>31256204</v>
      </c>
      <c r="J37" s="76">
        <v>1</v>
      </c>
      <c r="L37" s="76">
        <v>0</v>
      </c>
    </row>
    <row r="38" spans="1:12" ht="8.1" customHeight="1" x14ac:dyDescent="0.45">
      <c r="A38" s="55"/>
      <c r="B38" s="55"/>
      <c r="C38" s="55"/>
      <c r="D38" s="77"/>
      <c r="E38" s="75"/>
      <c r="F38" s="74"/>
      <c r="G38" s="75"/>
      <c r="H38" s="74"/>
      <c r="I38" s="75"/>
      <c r="J38" s="74"/>
      <c r="K38" s="75"/>
      <c r="L38" s="74"/>
    </row>
    <row r="39" spans="1:12" ht="21.75" customHeight="1" x14ac:dyDescent="0.45">
      <c r="A39" s="1" t="s">
        <v>101</v>
      </c>
      <c r="B39" s="71"/>
      <c r="C39" s="71"/>
      <c r="E39" s="75"/>
      <c r="F39" s="74">
        <f>SUM(F32:F37,F30,F15)</f>
        <v>358870005</v>
      </c>
      <c r="G39" s="75"/>
      <c r="H39" s="74">
        <f>SUM(H32:H37,H30,H15)</f>
        <v>276099291</v>
      </c>
      <c r="I39" s="75"/>
      <c r="J39" s="74">
        <f>SUM(J32:J37,J30,J15)</f>
        <v>-24503955</v>
      </c>
      <c r="K39" s="75"/>
      <c r="L39" s="74">
        <f>SUM(L32:L37,L30,L15)</f>
        <v>-28963012</v>
      </c>
    </row>
    <row r="40" spans="1:12" s="67" customFormat="1" ht="21.75" customHeight="1" x14ac:dyDescent="0.45">
      <c r="A40" s="55" t="s">
        <v>102</v>
      </c>
      <c r="B40" s="1"/>
      <c r="C40" s="1"/>
      <c r="D40" s="82"/>
      <c r="E40" s="85"/>
      <c r="F40" s="43">
        <v>-94714775</v>
      </c>
      <c r="G40" s="85"/>
      <c r="H40" s="43">
        <v>-83622582</v>
      </c>
      <c r="I40" s="85"/>
      <c r="J40" s="43">
        <v>0</v>
      </c>
      <c r="K40" s="85"/>
      <c r="L40" s="43">
        <v>0</v>
      </c>
    </row>
    <row r="41" spans="1:12" s="67" customFormat="1" ht="8.1" customHeight="1" x14ac:dyDescent="0.45">
      <c r="A41" s="55"/>
      <c r="B41" s="1"/>
      <c r="C41" s="1"/>
      <c r="D41" s="82"/>
      <c r="E41" s="85"/>
      <c r="F41" s="32"/>
      <c r="G41" s="85"/>
      <c r="H41" s="32"/>
      <c r="I41" s="85"/>
      <c r="J41" s="32"/>
      <c r="K41" s="85"/>
      <c r="L41" s="32"/>
    </row>
    <row r="42" spans="1:12" s="67" customFormat="1" ht="21.75" customHeight="1" x14ac:dyDescent="0.45">
      <c r="A42" s="1" t="s">
        <v>103</v>
      </c>
      <c r="B42" s="1"/>
      <c r="C42" s="1"/>
      <c r="D42" s="82"/>
      <c r="E42" s="85"/>
      <c r="F42" s="43">
        <f>SUM(F39:F40)</f>
        <v>264155230</v>
      </c>
      <c r="G42" s="85"/>
      <c r="H42" s="43">
        <f>SUM(H39:H40)</f>
        <v>192476709</v>
      </c>
      <c r="I42" s="85"/>
      <c r="J42" s="43">
        <f>SUM(J39:J40)</f>
        <v>-24503955</v>
      </c>
      <c r="K42" s="85"/>
      <c r="L42" s="43">
        <f>SUM(L39:L40)</f>
        <v>-28963012</v>
      </c>
    </row>
    <row r="43" spans="1:12" ht="21.75" customHeight="1" x14ac:dyDescent="0.45">
      <c r="A43" s="1"/>
      <c r="B43" s="71"/>
      <c r="C43" s="71"/>
      <c r="E43" s="75"/>
      <c r="F43" s="74"/>
      <c r="G43" s="75"/>
      <c r="H43" s="74"/>
      <c r="I43" s="75"/>
      <c r="J43" s="74"/>
      <c r="K43" s="75"/>
      <c r="L43" s="74"/>
    </row>
    <row r="44" spans="1:12" ht="21.75" customHeight="1" x14ac:dyDescent="0.45">
      <c r="A44" s="1"/>
      <c r="B44" s="71"/>
      <c r="C44" s="71"/>
      <c r="E44" s="75"/>
      <c r="F44" s="74"/>
      <c r="G44" s="75"/>
      <c r="H44" s="74"/>
      <c r="I44" s="75"/>
      <c r="J44" s="74"/>
      <c r="K44" s="75"/>
      <c r="L44" s="74"/>
    </row>
    <row r="45" spans="1:12" ht="21.75" customHeight="1" x14ac:dyDescent="0.45">
      <c r="A45" s="1"/>
      <c r="B45" s="71"/>
      <c r="C45" s="71"/>
      <c r="E45" s="75"/>
      <c r="F45" s="74"/>
      <c r="G45" s="75"/>
      <c r="H45" s="74"/>
      <c r="I45" s="75"/>
      <c r="J45" s="74"/>
      <c r="K45" s="75"/>
      <c r="L45" s="74"/>
    </row>
    <row r="46" spans="1:12" ht="24" customHeight="1" x14ac:dyDescent="0.45">
      <c r="A46" s="1"/>
      <c r="B46" s="71"/>
      <c r="C46" s="71"/>
      <c r="E46" s="75"/>
      <c r="F46" s="74"/>
      <c r="G46" s="75"/>
      <c r="H46" s="74"/>
      <c r="I46" s="75"/>
      <c r="J46" s="74"/>
      <c r="K46" s="75"/>
      <c r="L46" s="74"/>
    </row>
    <row r="47" spans="1:12" ht="21.75" customHeight="1" x14ac:dyDescent="0.45">
      <c r="A47" s="1"/>
      <c r="B47" s="71"/>
      <c r="C47" s="71"/>
      <c r="E47" s="75"/>
      <c r="F47" s="74"/>
      <c r="G47" s="75"/>
      <c r="H47" s="74"/>
      <c r="I47" s="75"/>
      <c r="J47" s="74"/>
      <c r="K47" s="75"/>
      <c r="L47" s="74"/>
    </row>
    <row r="48" spans="1:12" ht="21.75" customHeight="1" x14ac:dyDescent="0.45">
      <c r="A48" s="1"/>
      <c r="B48" s="71"/>
      <c r="C48" s="71"/>
      <c r="E48" s="75"/>
      <c r="F48" s="74"/>
      <c r="G48" s="75"/>
      <c r="H48" s="74"/>
      <c r="I48" s="75"/>
      <c r="J48" s="74"/>
      <c r="K48" s="75"/>
      <c r="L48" s="74"/>
    </row>
    <row r="49" spans="1:12" ht="27" customHeight="1" x14ac:dyDescent="0.45">
      <c r="A49" s="1"/>
      <c r="B49" s="71"/>
      <c r="C49" s="71"/>
      <c r="E49" s="75"/>
      <c r="F49" s="74"/>
      <c r="G49" s="75"/>
      <c r="H49" s="74"/>
      <c r="I49" s="75"/>
      <c r="J49" s="74"/>
      <c r="K49" s="75"/>
      <c r="L49" s="74"/>
    </row>
    <row r="50" spans="1:12" ht="21.75" customHeight="1" x14ac:dyDescent="0.45">
      <c r="A50" s="1"/>
      <c r="B50" s="71"/>
      <c r="C50" s="71"/>
      <c r="E50" s="75"/>
      <c r="F50" s="74"/>
      <c r="G50" s="75"/>
      <c r="H50" s="74"/>
      <c r="I50" s="75"/>
      <c r="J50" s="74"/>
      <c r="K50" s="75"/>
      <c r="L50" s="74"/>
    </row>
    <row r="51" spans="1:12" ht="21.75" customHeight="1" x14ac:dyDescent="0.45">
      <c r="A51" s="1"/>
      <c r="B51" s="71"/>
      <c r="C51" s="71"/>
      <c r="E51" s="75"/>
      <c r="F51" s="74"/>
      <c r="G51" s="75"/>
      <c r="H51" s="74"/>
      <c r="I51" s="75"/>
      <c r="J51" s="74"/>
      <c r="K51" s="75"/>
      <c r="L51" s="74"/>
    </row>
    <row r="52" spans="1:12" ht="26.25" customHeight="1" x14ac:dyDescent="0.45">
      <c r="A52" s="66"/>
      <c r="B52" s="55"/>
      <c r="C52" s="55"/>
      <c r="D52" s="77"/>
      <c r="E52" s="75"/>
      <c r="F52" s="32"/>
      <c r="G52" s="75"/>
      <c r="H52" s="32"/>
      <c r="I52" s="75"/>
      <c r="J52" s="32"/>
      <c r="K52" s="75"/>
      <c r="L52" s="32"/>
    </row>
    <row r="53" spans="1:12" ht="21.75" customHeight="1" x14ac:dyDescent="0.45">
      <c r="A53" s="48" t="s">
        <v>45</v>
      </c>
      <c r="B53" s="86"/>
      <c r="C53" s="86"/>
      <c r="D53" s="87"/>
      <c r="E53" s="88"/>
      <c r="F53" s="88"/>
      <c r="G53" s="88"/>
      <c r="H53" s="88"/>
      <c r="I53" s="88"/>
      <c r="J53" s="88"/>
      <c r="K53" s="88"/>
      <c r="L53" s="88"/>
    </row>
    <row r="54" spans="1:12" s="2" customFormat="1" ht="21.75" customHeight="1" x14ac:dyDescent="0.45">
      <c r="A54" s="4" t="str">
        <f>A1</f>
        <v>บริษัท ทิพย กรุ๊ป โฮลดิ้งส์ จำกัด (มหาชน)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s="2" customFormat="1" ht="21.75" customHeight="1" x14ac:dyDescent="0.45">
      <c r="A55" s="3" t="s">
        <v>104</v>
      </c>
      <c r="B55" s="3"/>
      <c r="C55" s="4"/>
      <c r="D55" s="4"/>
      <c r="E55" s="29"/>
      <c r="F55" s="29"/>
      <c r="G55" s="29"/>
      <c r="H55" s="29"/>
      <c r="I55" s="29"/>
      <c r="J55" s="29"/>
      <c r="K55" s="29"/>
      <c r="L55" s="29"/>
    </row>
    <row r="56" spans="1:12" s="2" customFormat="1" ht="21.75" customHeight="1" x14ac:dyDescent="0.45">
      <c r="A56" s="6" t="str">
        <f>A3</f>
        <v>สำหรับรอบระยะเวลาสามเดือนสิ้นสุดวันที่ 30 มิถุนายน พ.ศ. 2568</v>
      </c>
      <c r="B56" s="6"/>
      <c r="C56" s="7"/>
      <c r="D56" s="7"/>
      <c r="E56" s="52"/>
      <c r="F56" s="52"/>
      <c r="G56" s="52"/>
      <c r="H56" s="52"/>
      <c r="I56" s="52"/>
      <c r="J56" s="52"/>
      <c r="K56" s="52"/>
      <c r="L56" s="52"/>
    </row>
    <row r="57" spans="1:12" s="67" customFormat="1" ht="21.75" customHeight="1" x14ac:dyDescent="0.45">
      <c r="A57" s="65"/>
      <c r="B57" s="65"/>
      <c r="C57" s="65"/>
      <c r="D57" s="66"/>
      <c r="E57" s="4"/>
      <c r="F57" s="4"/>
      <c r="G57" s="4"/>
      <c r="H57" s="4"/>
      <c r="I57" s="4"/>
      <c r="J57" s="4"/>
      <c r="K57" s="4"/>
      <c r="L57" s="4"/>
    </row>
    <row r="58" spans="1:12" s="67" customFormat="1" ht="21.75" customHeight="1" x14ac:dyDescent="0.45">
      <c r="A58" s="65"/>
      <c r="B58" s="65"/>
      <c r="C58" s="65"/>
      <c r="D58" s="66"/>
      <c r="E58" s="4"/>
      <c r="F58" s="227" t="s">
        <v>3</v>
      </c>
      <c r="G58" s="227"/>
      <c r="H58" s="227"/>
      <c r="I58" s="4"/>
      <c r="J58" s="227" t="s">
        <v>4</v>
      </c>
      <c r="K58" s="227"/>
      <c r="L58" s="227"/>
    </row>
    <row r="59" spans="1:12" s="67" customFormat="1" ht="21.75" customHeight="1" x14ac:dyDescent="0.45">
      <c r="A59" s="65"/>
      <c r="B59" s="65"/>
      <c r="C59" s="65"/>
      <c r="D59" s="66"/>
      <c r="E59" s="4"/>
      <c r="F59" s="4"/>
      <c r="G59" s="4"/>
      <c r="H59" s="10" t="s">
        <v>5</v>
      </c>
      <c r="I59" s="4"/>
      <c r="J59" s="4"/>
      <c r="K59" s="4"/>
      <c r="L59" s="10"/>
    </row>
    <row r="60" spans="1:12" s="67" customFormat="1" ht="21.75" customHeight="1" x14ac:dyDescent="0.45">
      <c r="A60" s="65"/>
      <c r="B60" s="65"/>
      <c r="C60" s="65"/>
      <c r="D60" s="66"/>
      <c r="E60" s="4"/>
      <c r="F60" s="68" t="s">
        <v>8</v>
      </c>
      <c r="G60" s="4"/>
      <c r="H60" s="68" t="s">
        <v>8</v>
      </c>
      <c r="I60" s="4"/>
      <c r="J60" s="68" t="s">
        <v>8</v>
      </c>
      <c r="K60" s="4"/>
      <c r="L60" s="68" t="s">
        <v>8</v>
      </c>
    </row>
    <row r="61" spans="1:12" ht="21.75" customHeight="1" x14ac:dyDescent="0.45">
      <c r="A61" s="65"/>
      <c r="B61" s="65"/>
      <c r="C61" s="65"/>
      <c r="D61" s="29"/>
      <c r="E61" s="2"/>
      <c r="F61" s="69" t="s">
        <v>11</v>
      </c>
      <c r="G61" s="2"/>
      <c r="H61" s="69" t="s">
        <v>12</v>
      </c>
      <c r="I61" s="2"/>
      <c r="J61" s="69" t="s">
        <v>11</v>
      </c>
      <c r="K61" s="2"/>
      <c r="L61" s="69" t="s">
        <v>12</v>
      </c>
    </row>
    <row r="62" spans="1:12" ht="21.75" customHeight="1" x14ac:dyDescent="0.45">
      <c r="A62" s="65"/>
      <c r="B62" s="65"/>
      <c r="C62" s="65"/>
      <c r="D62" s="8" t="s">
        <v>13</v>
      </c>
      <c r="E62" s="4"/>
      <c r="F62" s="70" t="s">
        <v>14</v>
      </c>
      <c r="G62" s="4"/>
      <c r="H62" s="70" t="s">
        <v>14</v>
      </c>
      <c r="I62" s="4"/>
      <c r="J62" s="70" t="s">
        <v>14</v>
      </c>
      <c r="K62" s="4"/>
      <c r="L62" s="70" t="s">
        <v>14</v>
      </c>
    </row>
    <row r="63" spans="1:12" ht="8.1" customHeight="1" x14ac:dyDescent="0.45">
      <c r="A63" s="65"/>
      <c r="B63" s="65"/>
      <c r="C63" s="65"/>
      <c r="D63" s="5"/>
      <c r="E63" s="4"/>
      <c r="F63" s="4"/>
      <c r="G63" s="4"/>
      <c r="H63" s="4"/>
      <c r="I63" s="4"/>
      <c r="J63" s="4"/>
      <c r="K63" s="4"/>
      <c r="L63" s="4"/>
    </row>
    <row r="64" spans="1:12" s="67" customFormat="1" ht="21.75" customHeight="1" x14ac:dyDescent="0.45">
      <c r="A64" s="1" t="s">
        <v>105</v>
      </c>
      <c r="B64" s="1"/>
      <c r="C64" s="1"/>
      <c r="D64" s="29"/>
    </row>
    <row r="65" spans="1:12" s="79" customFormat="1" ht="21.75" customHeight="1" x14ac:dyDescent="0.45">
      <c r="A65" s="89"/>
      <c r="B65" s="90" t="s">
        <v>106</v>
      </c>
      <c r="C65" s="91"/>
      <c r="D65" s="92"/>
      <c r="E65" s="92"/>
      <c r="F65" s="41"/>
      <c r="G65" s="93"/>
      <c r="H65" s="41"/>
      <c r="I65" s="92"/>
      <c r="J65" s="41"/>
      <c r="K65" s="93"/>
      <c r="L65" s="41"/>
    </row>
    <row r="66" spans="1:12" s="79" customFormat="1" ht="21.75" customHeight="1" x14ac:dyDescent="0.45">
      <c r="A66" s="89"/>
      <c r="B66" s="90"/>
      <c r="C66" s="91" t="s">
        <v>107</v>
      </c>
      <c r="D66" s="92"/>
      <c r="E66" s="92"/>
      <c r="F66" s="41"/>
      <c r="G66" s="93"/>
      <c r="H66" s="41"/>
      <c r="I66" s="92"/>
      <c r="J66" s="41"/>
      <c r="K66" s="93"/>
      <c r="L66" s="41"/>
    </row>
    <row r="67" spans="1:12" s="79" customFormat="1" ht="21.75" customHeight="1" x14ac:dyDescent="0.45">
      <c r="A67" s="89"/>
      <c r="B67" s="90"/>
      <c r="C67" s="92" t="s">
        <v>108</v>
      </c>
      <c r="D67" s="92"/>
      <c r="E67" s="92"/>
      <c r="F67" s="41"/>
      <c r="G67" s="93"/>
      <c r="H67" s="41"/>
      <c r="I67" s="92"/>
      <c r="J67" s="41"/>
      <c r="K67" s="93"/>
      <c r="L67" s="41"/>
    </row>
    <row r="68" spans="1:12" s="79" customFormat="1" ht="21.75" customHeight="1" x14ac:dyDescent="0.45">
      <c r="A68" s="89"/>
      <c r="B68" s="90"/>
      <c r="C68" s="92" t="s">
        <v>109</v>
      </c>
      <c r="D68" s="92"/>
      <c r="E68" s="92"/>
      <c r="F68" s="33">
        <v>-346845821</v>
      </c>
      <c r="G68" s="93"/>
      <c r="H68" s="41">
        <v>-423582126</v>
      </c>
      <c r="I68" s="92"/>
      <c r="J68" s="41">
        <v>0</v>
      </c>
      <c r="K68" s="93"/>
      <c r="L68" s="41">
        <v>0</v>
      </c>
    </row>
    <row r="69" spans="1:12" s="79" customFormat="1" ht="21.75" customHeight="1" x14ac:dyDescent="0.45">
      <c r="A69" s="89"/>
      <c r="C69" s="79" t="s">
        <v>110</v>
      </c>
      <c r="D69" s="29"/>
      <c r="E69" s="92"/>
      <c r="I69" s="92"/>
    </row>
    <row r="70" spans="1:12" s="79" customFormat="1" ht="21.75" customHeight="1" x14ac:dyDescent="0.45">
      <c r="A70" s="89"/>
      <c r="C70" s="79" t="s">
        <v>111</v>
      </c>
      <c r="D70" s="29"/>
      <c r="E70" s="92"/>
      <c r="F70" s="94">
        <v>0</v>
      </c>
      <c r="G70" s="93"/>
      <c r="H70" s="94">
        <v>0</v>
      </c>
      <c r="I70" s="92"/>
      <c r="J70" s="94">
        <v>0</v>
      </c>
      <c r="K70" s="93"/>
      <c r="L70" s="94">
        <v>0</v>
      </c>
    </row>
    <row r="71" spans="1:12" s="92" customFormat="1" ht="6" customHeight="1" x14ac:dyDescent="0.45">
      <c r="D71" s="5"/>
      <c r="E71" s="38"/>
      <c r="F71" s="95"/>
      <c r="G71" s="96"/>
      <c r="H71" s="95"/>
      <c r="I71" s="38"/>
      <c r="J71" s="95"/>
      <c r="K71" s="96"/>
      <c r="L71" s="95"/>
    </row>
    <row r="72" spans="1:12" s="79" customFormat="1" ht="21.75" customHeight="1" x14ac:dyDescent="0.45">
      <c r="A72" s="89"/>
      <c r="C72" s="92" t="s">
        <v>112</v>
      </c>
      <c r="D72" s="92"/>
      <c r="E72" s="92"/>
      <c r="F72" s="97"/>
      <c r="G72" s="41"/>
      <c r="H72" s="97"/>
      <c r="I72" s="92"/>
      <c r="J72" s="97"/>
      <c r="K72" s="41"/>
      <c r="L72" s="97"/>
    </row>
    <row r="73" spans="1:12" s="79" customFormat="1" ht="21.75" customHeight="1" x14ac:dyDescent="0.45">
      <c r="A73" s="89"/>
      <c r="C73" s="92" t="s">
        <v>113</v>
      </c>
      <c r="D73" s="92"/>
      <c r="E73" s="92"/>
      <c r="F73" s="94">
        <f>SUM(F65:F70)</f>
        <v>-346845821</v>
      </c>
      <c r="G73" s="41"/>
      <c r="H73" s="94">
        <f>SUM(H65:H70)</f>
        <v>-423582126</v>
      </c>
      <c r="I73" s="92"/>
      <c r="J73" s="94">
        <f>SUM(J65:J70)</f>
        <v>0</v>
      </c>
      <c r="K73" s="41"/>
      <c r="L73" s="94">
        <f>SUM(L65:L70)</f>
        <v>0</v>
      </c>
    </row>
    <row r="74" spans="1:12" s="92" customFormat="1" ht="6" customHeight="1" x14ac:dyDescent="0.45">
      <c r="D74" s="5"/>
      <c r="E74" s="38"/>
      <c r="F74" s="95"/>
      <c r="G74" s="96"/>
      <c r="H74" s="95"/>
      <c r="I74" s="38"/>
      <c r="J74" s="95"/>
      <c r="K74" s="96"/>
      <c r="L74" s="95"/>
    </row>
    <row r="75" spans="1:12" s="79" customFormat="1" ht="21.75" customHeight="1" x14ac:dyDescent="0.45">
      <c r="A75" s="89"/>
      <c r="B75" s="90" t="s">
        <v>114</v>
      </c>
      <c r="C75" s="91"/>
      <c r="D75" s="92"/>
      <c r="E75" s="92"/>
      <c r="F75" s="41"/>
      <c r="G75" s="93"/>
      <c r="H75" s="41"/>
      <c r="I75" s="92"/>
      <c r="J75" s="41"/>
      <c r="K75" s="93"/>
      <c r="L75" s="41"/>
    </row>
    <row r="76" spans="1:12" s="79" customFormat="1" ht="21.75" customHeight="1" x14ac:dyDescent="0.45">
      <c r="A76" s="89"/>
      <c r="B76" s="90"/>
      <c r="C76" s="91" t="s">
        <v>107</v>
      </c>
      <c r="D76" s="92"/>
      <c r="E76" s="92"/>
      <c r="F76" s="41"/>
      <c r="G76" s="93"/>
      <c r="H76" s="41"/>
      <c r="I76" s="92"/>
      <c r="J76" s="41"/>
      <c r="K76" s="93"/>
      <c r="L76" s="41"/>
    </row>
    <row r="77" spans="1:12" s="79" customFormat="1" ht="21.75" customHeight="1" x14ac:dyDescent="0.45">
      <c r="A77" s="89"/>
      <c r="B77" s="90"/>
      <c r="C77" s="98" t="s">
        <v>115</v>
      </c>
      <c r="D77" s="92"/>
      <c r="E77" s="92"/>
      <c r="F77" s="41">
        <v>-13050137</v>
      </c>
      <c r="G77" s="93"/>
      <c r="H77" s="41">
        <v>-6178065</v>
      </c>
      <c r="I77" s="92"/>
      <c r="J77" s="41">
        <v>0</v>
      </c>
      <c r="K77" s="93"/>
      <c r="L77" s="41">
        <v>0</v>
      </c>
    </row>
    <row r="78" spans="1:12" s="79" customFormat="1" ht="21.75" customHeight="1" x14ac:dyDescent="0.45">
      <c r="A78" s="89"/>
      <c r="B78" s="90"/>
      <c r="C78" s="98" t="s">
        <v>116</v>
      </c>
      <c r="D78" s="92"/>
      <c r="E78" s="92"/>
      <c r="F78" s="41">
        <v>6365910</v>
      </c>
      <c r="G78" s="93"/>
      <c r="H78" s="41">
        <v>7672205</v>
      </c>
      <c r="I78" s="92"/>
      <c r="J78" s="41">
        <v>0</v>
      </c>
      <c r="K78" s="93"/>
      <c r="L78" s="41">
        <v>0</v>
      </c>
    </row>
    <row r="79" spans="1:12" s="67" customFormat="1" ht="21.75" customHeight="1" x14ac:dyDescent="0.45">
      <c r="A79" s="99"/>
      <c r="B79" s="100"/>
      <c r="C79" s="92" t="s">
        <v>117</v>
      </c>
      <c r="D79" s="82"/>
    </row>
    <row r="80" spans="1:12" s="67" customFormat="1" ht="21.75" customHeight="1" x14ac:dyDescent="0.45">
      <c r="A80" s="99"/>
      <c r="C80" s="92" t="s">
        <v>109</v>
      </c>
      <c r="D80" s="101"/>
      <c r="F80" s="76">
        <v>12382293</v>
      </c>
      <c r="H80" s="76">
        <v>-6428687</v>
      </c>
      <c r="J80" s="76">
        <v>0</v>
      </c>
      <c r="L80" s="76">
        <v>0</v>
      </c>
    </row>
    <row r="81" spans="1:12" s="67" customFormat="1" ht="6" customHeight="1" x14ac:dyDescent="0.45">
      <c r="A81" s="102"/>
      <c r="B81" s="55"/>
      <c r="D81" s="101"/>
    </row>
    <row r="82" spans="1:12" s="67" customFormat="1" ht="21.75" customHeight="1" x14ac:dyDescent="0.45">
      <c r="B82" s="55" t="s">
        <v>118</v>
      </c>
      <c r="D82" s="101"/>
    </row>
    <row r="83" spans="1:12" s="67" customFormat="1" ht="21.75" customHeight="1" x14ac:dyDescent="0.45">
      <c r="B83" s="55"/>
      <c r="C83" s="66" t="s">
        <v>107</v>
      </c>
      <c r="D83" s="101"/>
      <c r="F83" s="76">
        <f>SUM(F76:F80)</f>
        <v>5698066</v>
      </c>
      <c r="H83" s="76">
        <f>SUM(H76:H80)</f>
        <v>-4934547</v>
      </c>
      <c r="J83" s="76">
        <f>SUM(J76:J80)</f>
        <v>0</v>
      </c>
      <c r="L83" s="76">
        <f>SUM(L76:L80)</f>
        <v>0</v>
      </c>
    </row>
    <row r="84" spans="1:12" s="67" customFormat="1" ht="8.1" customHeight="1" x14ac:dyDescent="0.45">
      <c r="C84" s="55"/>
      <c r="D84" s="101"/>
      <c r="F84" s="32"/>
      <c r="H84" s="32"/>
      <c r="J84" s="32"/>
      <c r="L84" s="32"/>
    </row>
    <row r="85" spans="1:12" s="67" customFormat="1" ht="21.75" customHeight="1" x14ac:dyDescent="0.45">
      <c r="A85" s="1" t="s">
        <v>119</v>
      </c>
      <c r="B85" s="1"/>
      <c r="C85" s="1"/>
      <c r="D85" s="29"/>
      <c r="E85" s="85"/>
      <c r="F85" s="43">
        <f>F73+F83</f>
        <v>-341147755</v>
      </c>
      <c r="G85" s="85"/>
      <c r="H85" s="43">
        <f>H73+H83</f>
        <v>-428516673</v>
      </c>
      <c r="I85" s="85"/>
      <c r="J85" s="43">
        <f>J73+J83</f>
        <v>0</v>
      </c>
      <c r="K85" s="85"/>
      <c r="L85" s="43">
        <f>L73+L83</f>
        <v>0</v>
      </c>
    </row>
    <row r="86" spans="1:12" s="67" customFormat="1" ht="8.1" customHeight="1" x14ac:dyDescent="0.45">
      <c r="C86" s="55"/>
      <c r="D86" s="101"/>
      <c r="F86" s="32"/>
      <c r="H86" s="32"/>
      <c r="J86" s="32"/>
      <c r="L86" s="32"/>
    </row>
    <row r="87" spans="1:12" s="67" customFormat="1" ht="21.75" customHeight="1" thickBot="1" x14ac:dyDescent="0.5">
      <c r="A87" s="1" t="s">
        <v>120</v>
      </c>
      <c r="B87" s="1"/>
      <c r="C87" s="1"/>
      <c r="D87" s="29"/>
      <c r="E87" s="85"/>
      <c r="F87" s="103">
        <f>SUM(F42,F85)</f>
        <v>-76992525</v>
      </c>
      <c r="G87" s="85"/>
      <c r="H87" s="103">
        <f>SUM(H85,H42)</f>
        <v>-236039964</v>
      </c>
      <c r="I87" s="85"/>
      <c r="J87" s="103">
        <f>SUM(J42,J85)</f>
        <v>-24503955</v>
      </c>
      <c r="K87" s="85"/>
      <c r="L87" s="103">
        <f>SUM(L42,L85)</f>
        <v>-28963012</v>
      </c>
    </row>
    <row r="88" spans="1:12" s="67" customFormat="1" ht="20.45" customHeight="1" thickTop="1" x14ac:dyDescent="0.45">
      <c r="A88" s="1"/>
      <c r="B88" s="1"/>
      <c r="C88" s="1"/>
      <c r="D88" s="29"/>
      <c r="E88" s="85"/>
      <c r="F88" s="32"/>
      <c r="G88" s="85"/>
      <c r="H88" s="32"/>
      <c r="I88" s="85"/>
      <c r="J88" s="32"/>
      <c r="K88" s="85"/>
      <c r="L88" s="32"/>
    </row>
    <row r="89" spans="1:12" ht="21.75" customHeight="1" thickBot="1" x14ac:dyDescent="0.5">
      <c r="A89" s="65" t="s">
        <v>121</v>
      </c>
      <c r="B89" s="65"/>
      <c r="C89" s="65"/>
      <c r="D89" s="82">
        <v>29</v>
      </c>
      <c r="F89" s="104">
        <v>0.44</v>
      </c>
      <c r="H89" s="104">
        <v>0.32</v>
      </c>
      <c r="J89" s="104">
        <v>-0.04</v>
      </c>
      <c r="K89" s="85"/>
      <c r="L89" s="104">
        <v>-0.05</v>
      </c>
    </row>
    <row r="90" spans="1:12" ht="20.45" customHeight="1" thickTop="1" x14ac:dyDescent="0.45">
      <c r="F90" s="84"/>
      <c r="H90" s="84"/>
    </row>
    <row r="91" spans="1:12" ht="21.75" customHeight="1" x14ac:dyDescent="0.45">
      <c r="A91" s="105" t="s">
        <v>122</v>
      </c>
      <c r="F91" s="74"/>
      <c r="J91" s="74"/>
    </row>
    <row r="92" spans="1:12" ht="21.75" customHeight="1" x14ac:dyDescent="0.45">
      <c r="A92" s="106" t="s">
        <v>123</v>
      </c>
      <c r="F92" s="74">
        <v>258942611</v>
      </c>
      <c r="H92" s="74">
        <v>189058180</v>
      </c>
      <c r="J92" s="74">
        <f>J42</f>
        <v>-24503955</v>
      </c>
      <c r="L92" s="74">
        <f>L42</f>
        <v>-28963012</v>
      </c>
    </row>
    <row r="93" spans="1:12" ht="21.75" customHeight="1" x14ac:dyDescent="0.45">
      <c r="A93" s="106" t="s">
        <v>124</v>
      </c>
      <c r="F93" s="107">
        <v>5212619</v>
      </c>
      <c r="G93" s="108"/>
      <c r="H93" s="109">
        <v>3418529</v>
      </c>
      <c r="J93" s="107">
        <v>0</v>
      </c>
      <c r="K93" s="108"/>
      <c r="L93" s="109">
        <v>0</v>
      </c>
    </row>
    <row r="94" spans="1:12" ht="6" customHeight="1" x14ac:dyDescent="0.45">
      <c r="A94" s="110"/>
      <c r="F94" s="111"/>
      <c r="G94" s="108"/>
      <c r="H94" s="108"/>
      <c r="J94" s="111"/>
      <c r="K94" s="108"/>
      <c r="L94" s="108"/>
    </row>
    <row r="95" spans="1:12" ht="21.75" customHeight="1" thickBot="1" x14ac:dyDescent="0.5">
      <c r="A95" s="106"/>
      <c r="F95" s="112">
        <f>SUM(F92:F93)</f>
        <v>264155230</v>
      </c>
      <c r="G95" s="113"/>
      <c r="H95" s="112">
        <f>SUM(H92:H93)</f>
        <v>192476709</v>
      </c>
      <c r="J95" s="112">
        <f>SUM(J92:J93)</f>
        <v>-24503955</v>
      </c>
      <c r="K95" s="113"/>
      <c r="L95" s="114">
        <f>SUM(L92:L93)</f>
        <v>-28963012</v>
      </c>
    </row>
    <row r="96" spans="1:12" ht="20.45" customHeight="1" thickTop="1" x14ac:dyDescent="0.45">
      <c r="A96" s="106"/>
      <c r="F96" s="115"/>
      <c r="H96" s="84"/>
      <c r="J96" s="115"/>
      <c r="L96" s="84"/>
    </row>
    <row r="97" spans="1:12" ht="21.75" customHeight="1" x14ac:dyDescent="0.45">
      <c r="A97" s="105" t="s">
        <v>125</v>
      </c>
      <c r="F97" s="74"/>
      <c r="J97" s="74"/>
    </row>
    <row r="98" spans="1:12" ht="21.75" customHeight="1" x14ac:dyDescent="0.45">
      <c r="A98" s="106" t="s">
        <v>123</v>
      </c>
      <c r="F98" s="74">
        <v>-78782775</v>
      </c>
      <c r="H98" s="74">
        <v>-235235506</v>
      </c>
      <c r="J98" s="74">
        <f>J87</f>
        <v>-24503955</v>
      </c>
      <c r="L98" s="74">
        <f>L87</f>
        <v>-28963012</v>
      </c>
    </row>
    <row r="99" spans="1:12" ht="21.75" customHeight="1" x14ac:dyDescent="0.4">
      <c r="A99" s="106" t="s">
        <v>124</v>
      </c>
      <c r="F99" s="107">
        <v>1790250</v>
      </c>
      <c r="G99" s="108"/>
      <c r="H99" s="116">
        <v>-804458</v>
      </c>
      <c r="J99" s="107">
        <v>0</v>
      </c>
      <c r="K99" s="108"/>
      <c r="L99" s="109">
        <v>0</v>
      </c>
    </row>
    <row r="100" spans="1:12" ht="6" customHeight="1" x14ac:dyDescent="0.45">
      <c r="A100" s="110"/>
      <c r="F100" s="111"/>
      <c r="G100" s="108"/>
      <c r="H100" s="108"/>
      <c r="J100" s="111"/>
      <c r="K100" s="108"/>
      <c r="L100" s="108"/>
    </row>
    <row r="101" spans="1:12" ht="21.75" customHeight="1" thickBot="1" x14ac:dyDescent="0.5">
      <c r="A101" s="106"/>
      <c r="F101" s="112">
        <f>SUM(F98:F99)</f>
        <v>-76992525</v>
      </c>
      <c r="G101" s="113"/>
      <c r="H101" s="112">
        <f>SUM(H98:H99)</f>
        <v>-236039964</v>
      </c>
      <c r="J101" s="112">
        <f>SUM(J98:J99)</f>
        <v>-24503955</v>
      </c>
      <c r="K101" s="113"/>
      <c r="L101" s="114">
        <f>SUM(L98:L99)</f>
        <v>-28963012</v>
      </c>
    </row>
    <row r="102" spans="1:12" ht="20.45" customHeight="1" thickTop="1" x14ac:dyDescent="0.45">
      <c r="A102" s="106"/>
      <c r="F102" s="74"/>
    </row>
    <row r="103" spans="1:12" ht="13.5" customHeight="1" x14ac:dyDescent="0.45">
      <c r="A103" s="106"/>
      <c r="F103" s="74"/>
    </row>
    <row r="104" spans="1:12" ht="22.5" customHeight="1" x14ac:dyDescent="0.45">
      <c r="A104" s="117"/>
      <c r="F104" s="118"/>
      <c r="H104" s="118"/>
    </row>
    <row r="105" spans="1:12" ht="20.45" customHeight="1" x14ac:dyDescent="0.45">
      <c r="A105" s="117"/>
      <c r="F105" s="118"/>
      <c r="H105" s="118"/>
    </row>
    <row r="106" spans="1:12" ht="20.45" customHeight="1" x14ac:dyDescent="0.45">
      <c r="A106" s="117"/>
      <c r="F106" s="118"/>
      <c r="H106" s="118"/>
    </row>
    <row r="107" spans="1:12" ht="21.75" customHeight="1" x14ac:dyDescent="0.45">
      <c r="A107" s="119" t="str">
        <f>A53</f>
        <v>หมายเหตุประกอบข้อมูลทางการเงินเป็นส่วนหนึ่งของข้อมูลทางการเงินระหว่างกาลนี้</v>
      </c>
      <c r="B107" s="86"/>
      <c r="C107" s="86"/>
      <c r="D107" s="87"/>
      <c r="E107" s="88"/>
      <c r="F107" s="88"/>
      <c r="G107" s="88"/>
      <c r="H107" s="88"/>
      <c r="I107" s="88"/>
      <c r="J107" s="88"/>
      <c r="K107" s="88"/>
      <c r="L107" s="88"/>
    </row>
  </sheetData>
  <mergeCells count="4">
    <mergeCell ref="F5:H5"/>
    <mergeCell ref="J5:L5"/>
    <mergeCell ref="F58:H58"/>
    <mergeCell ref="J58:L58"/>
  </mergeCells>
  <pageMargins left="0.8" right="0.5" top="0.5" bottom="0.6" header="0.49" footer="0.4"/>
  <pageSetup paperSize="9" scale="75" firstPageNumber="5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D094C-653A-4DB5-B1FC-8326D3BB93E4}">
  <dimension ref="A1:L107"/>
  <sheetViews>
    <sheetView zoomScaleNormal="100" zoomScaleSheetLayoutView="70" workbookViewId="0">
      <selection activeCell="C25" sqref="C25"/>
    </sheetView>
  </sheetViews>
  <sheetFormatPr defaultRowHeight="23.25" customHeight="1" x14ac:dyDescent="0.45"/>
  <cols>
    <col min="1" max="2" width="1.42578125" style="78" customWidth="1"/>
    <col min="3" max="3" width="52.5703125" style="78" customWidth="1"/>
    <col min="4" max="4" width="8.7109375" style="82" customWidth="1"/>
    <col min="5" max="5" width="0.7109375" style="66" customWidth="1"/>
    <col min="6" max="6" width="16.7109375" style="66" customWidth="1"/>
    <col min="7" max="7" width="0.7109375" style="66" customWidth="1"/>
    <col min="8" max="8" width="16.7109375" style="66" customWidth="1"/>
    <col min="9" max="9" width="0.7109375" style="66" customWidth="1"/>
    <col min="10" max="10" width="16.7109375" style="66" customWidth="1"/>
    <col min="11" max="11" width="0.7109375" style="66" customWidth="1"/>
    <col min="12" max="12" width="16.7109375" style="66" customWidth="1"/>
    <col min="13" max="13" width="11.5703125" style="66" bestFit="1" customWidth="1"/>
    <col min="14" max="256" width="9.140625" style="66"/>
    <col min="257" max="258" width="1.7109375" style="66" customWidth="1"/>
    <col min="259" max="259" width="54.42578125" style="66" customWidth="1"/>
    <col min="260" max="260" width="7.7109375" style="66" customWidth="1"/>
    <col min="261" max="261" width="1.42578125" style="66" customWidth="1"/>
    <col min="262" max="262" width="12.7109375" style="66" customWidth="1"/>
    <col min="263" max="263" width="1.42578125" style="66" customWidth="1"/>
    <col min="264" max="264" width="12.7109375" style="66" customWidth="1"/>
    <col min="265" max="512" width="9.140625" style="66"/>
    <col min="513" max="514" width="1.7109375" style="66" customWidth="1"/>
    <col min="515" max="515" width="54.42578125" style="66" customWidth="1"/>
    <col min="516" max="516" width="7.7109375" style="66" customWidth="1"/>
    <col min="517" max="517" width="1.42578125" style="66" customWidth="1"/>
    <col min="518" max="518" width="12.7109375" style="66" customWidth="1"/>
    <col min="519" max="519" width="1.42578125" style="66" customWidth="1"/>
    <col min="520" max="520" width="12.7109375" style="66" customWidth="1"/>
    <col min="521" max="768" width="9.140625" style="66"/>
    <col min="769" max="770" width="1.7109375" style="66" customWidth="1"/>
    <col min="771" max="771" width="54.42578125" style="66" customWidth="1"/>
    <col min="772" max="772" width="7.7109375" style="66" customWidth="1"/>
    <col min="773" max="773" width="1.42578125" style="66" customWidth="1"/>
    <col min="774" max="774" width="12.7109375" style="66" customWidth="1"/>
    <col min="775" max="775" width="1.42578125" style="66" customWidth="1"/>
    <col min="776" max="776" width="12.7109375" style="66" customWidth="1"/>
    <col min="777" max="1024" width="9.140625" style="66"/>
    <col min="1025" max="1026" width="1.7109375" style="66" customWidth="1"/>
    <col min="1027" max="1027" width="54.42578125" style="66" customWidth="1"/>
    <col min="1028" max="1028" width="7.7109375" style="66" customWidth="1"/>
    <col min="1029" max="1029" width="1.42578125" style="66" customWidth="1"/>
    <col min="1030" max="1030" width="12.7109375" style="66" customWidth="1"/>
    <col min="1031" max="1031" width="1.42578125" style="66" customWidth="1"/>
    <col min="1032" max="1032" width="12.7109375" style="66" customWidth="1"/>
    <col min="1033" max="1280" width="9.140625" style="66"/>
    <col min="1281" max="1282" width="1.7109375" style="66" customWidth="1"/>
    <col min="1283" max="1283" width="54.42578125" style="66" customWidth="1"/>
    <col min="1284" max="1284" width="7.7109375" style="66" customWidth="1"/>
    <col min="1285" max="1285" width="1.42578125" style="66" customWidth="1"/>
    <col min="1286" max="1286" width="12.7109375" style="66" customWidth="1"/>
    <col min="1287" max="1287" width="1.42578125" style="66" customWidth="1"/>
    <col min="1288" max="1288" width="12.7109375" style="66" customWidth="1"/>
    <col min="1289" max="1536" width="9.140625" style="66"/>
    <col min="1537" max="1538" width="1.7109375" style="66" customWidth="1"/>
    <col min="1539" max="1539" width="54.42578125" style="66" customWidth="1"/>
    <col min="1540" max="1540" width="7.7109375" style="66" customWidth="1"/>
    <col min="1541" max="1541" width="1.42578125" style="66" customWidth="1"/>
    <col min="1542" max="1542" width="12.7109375" style="66" customWidth="1"/>
    <col min="1543" max="1543" width="1.42578125" style="66" customWidth="1"/>
    <col min="1544" max="1544" width="12.7109375" style="66" customWidth="1"/>
    <col min="1545" max="1792" width="9.140625" style="66"/>
    <col min="1793" max="1794" width="1.7109375" style="66" customWidth="1"/>
    <col min="1795" max="1795" width="54.42578125" style="66" customWidth="1"/>
    <col min="1796" max="1796" width="7.7109375" style="66" customWidth="1"/>
    <col min="1797" max="1797" width="1.42578125" style="66" customWidth="1"/>
    <col min="1798" max="1798" width="12.7109375" style="66" customWidth="1"/>
    <col min="1799" max="1799" width="1.42578125" style="66" customWidth="1"/>
    <col min="1800" max="1800" width="12.7109375" style="66" customWidth="1"/>
    <col min="1801" max="2048" width="9.140625" style="66"/>
    <col min="2049" max="2050" width="1.7109375" style="66" customWidth="1"/>
    <col min="2051" max="2051" width="54.42578125" style="66" customWidth="1"/>
    <col min="2052" max="2052" width="7.7109375" style="66" customWidth="1"/>
    <col min="2053" max="2053" width="1.42578125" style="66" customWidth="1"/>
    <col min="2054" max="2054" width="12.7109375" style="66" customWidth="1"/>
    <col min="2055" max="2055" width="1.42578125" style="66" customWidth="1"/>
    <col min="2056" max="2056" width="12.7109375" style="66" customWidth="1"/>
    <col min="2057" max="2304" width="9.140625" style="66"/>
    <col min="2305" max="2306" width="1.7109375" style="66" customWidth="1"/>
    <col min="2307" max="2307" width="54.42578125" style="66" customWidth="1"/>
    <col min="2308" max="2308" width="7.7109375" style="66" customWidth="1"/>
    <col min="2309" max="2309" width="1.42578125" style="66" customWidth="1"/>
    <col min="2310" max="2310" width="12.7109375" style="66" customWidth="1"/>
    <col min="2311" max="2311" width="1.42578125" style="66" customWidth="1"/>
    <col min="2312" max="2312" width="12.7109375" style="66" customWidth="1"/>
    <col min="2313" max="2560" width="9.140625" style="66"/>
    <col min="2561" max="2562" width="1.7109375" style="66" customWidth="1"/>
    <col min="2563" max="2563" width="54.42578125" style="66" customWidth="1"/>
    <col min="2564" max="2564" width="7.7109375" style="66" customWidth="1"/>
    <col min="2565" max="2565" width="1.42578125" style="66" customWidth="1"/>
    <col min="2566" max="2566" width="12.7109375" style="66" customWidth="1"/>
    <col min="2567" max="2567" width="1.42578125" style="66" customWidth="1"/>
    <col min="2568" max="2568" width="12.7109375" style="66" customWidth="1"/>
    <col min="2569" max="2816" width="9.140625" style="66"/>
    <col min="2817" max="2818" width="1.7109375" style="66" customWidth="1"/>
    <col min="2819" max="2819" width="54.42578125" style="66" customWidth="1"/>
    <col min="2820" max="2820" width="7.7109375" style="66" customWidth="1"/>
    <col min="2821" max="2821" width="1.42578125" style="66" customWidth="1"/>
    <col min="2822" max="2822" width="12.7109375" style="66" customWidth="1"/>
    <col min="2823" max="2823" width="1.42578125" style="66" customWidth="1"/>
    <col min="2824" max="2824" width="12.7109375" style="66" customWidth="1"/>
    <col min="2825" max="3072" width="9.140625" style="66"/>
    <col min="3073" max="3074" width="1.7109375" style="66" customWidth="1"/>
    <col min="3075" max="3075" width="54.42578125" style="66" customWidth="1"/>
    <col min="3076" max="3076" width="7.7109375" style="66" customWidth="1"/>
    <col min="3077" max="3077" width="1.42578125" style="66" customWidth="1"/>
    <col min="3078" max="3078" width="12.7109375" style="66" customWidth="1"/>
    <col min="3079" max="3079" width="1.42578125" style="66" customWidth="1"/>
    <col min="3080" max="3080" width="12.7109375" style="66" customWidth="1"/>
    <col min="3081" max="3328" width="9.140625" style="66"/>
    <col min="3329" max="3330" width="1.7109375" style="66" customWidth="1"/>
    <col min="3331" max="3331" width="54.42578125" style="66" customWidth="1"/>
    <col min="3332" max="3332" width="7.7109375" style="66" customWidth="1"/>
    <col min="3333" max="3333" width="1.42578125" style="66" customWidth="1"/>
    <col min="3334" max="3334" width="12.7109375" style="66" customWidth="1"/>
    <col min="3335" max="3335" width="1.42578125" style="66" customWidth="1"/>
    <col min="3336" max="3336" width="12.7109375" style="66" customWidth="1"/>
    <col min="3337" max="3584" width="9.140625" style="66"/>
    <col min="3585" max="3586" width="1.7109375" style="66" customWidth="1"/>
    <col min="3587" max="3587" width="54.42578125" style="66" customWidth="1"/>
    <col min="3588" max="3588" width="7.7109375" style="66" customWidth="1"/>
    <col min="3589" max="3589" width="1.42578125" style="66" customWidth="1"/>
    <col min="3590" max="3590" width="12.7109375" style="66" customWidth="1"/>
    <col min="3591" max="3591" width="1.42578125" style="66" customWidth="1"/>
    <col min="3592" max="3592" width="12.7109375" style="66" customWidth="1"/>
    <col min="3593" max="3840" width="9.140625" style="66"/>
    <col min="3841" max="3842" width="1.7109375" style="66" customWidth="1"/>
    <col min="3843" max="3843" width="54.42578125" style="66" customWidth="1"/>
    <col min="3844" max="3844" width="7.7109375" style="66" customWidth="1"/>
    <col min="3845" max="3845" width="1.42578125" style="66" customWidth="1"/>
    <col min="3846" max="3846" width="12.7109375" style="66" customWidth="1"/>
    <col min="3847" max="3847" width="1.42578125" style="66" customWidth="1"/>
    <col min="3848" max="3848" width="12.7109375" style="66" customWidth="1"/>
    <col min="3849" max="4096" width="9.140625" style="66"/>
    <col min="4097" max="4098" width="1.7109375" style="66" customWidth="1"/>
    <col min="4099" max="4099" width="54.42578125" style="66" customWidth="1"/>
    <col min="4100" max="4100" width="7.7109375" style="66" customWidth="1"/>
    <col min="4101" max="4101" width="1.42578125" style="66" customWidth="1"/>
    <col min="4102" max="4102" width="12.7109375" style="66" customWidth="1"/>
    <col min="4103" max="4103" width="1.42578125" style="66" customWidth="1"/>
    <col min="4104" max="4104" width="12.7109375" style="66" customWidth="1"/>
    <col min="4105" max="4352" width="9.140625" style="66"/>
    <col min="4353" max="4354" width="1.7109375" style="66" customWidth="1"/>
    <col min="4355" max="4355" width="54.42578125" style="66" customWidth="1"/>
    <col min="4356" max="4356" width="7.7109375" style="66" customWidth="1"/>
    <col min="4357" max="4357" width="1.42578125" style="66" customWidth="1"/>
    <col min="4358" max="4358" width="12.7109375" style="66" customWidth="1"/>
    <col min="4359" max="4359" width="1.42578125" style="66" customWidth="1"/>
    <col min="4360" max="4360" width="12.7109375" style="66" customWidth="1"/>
    <col min="4361" max="4608" width="9.140625" style="66"/>
    <col min="4609" max="4610" width="1.7109375" style="66" customWidth="1"/>
    <col min="4611" max="4611" width="54.42578125" style="66" customWidth="1"/>
    <col min="4612" max="4612" width="7.7109375" style="66" customWidth="1"/>
    <col min="4613" max="4613" width="1.42578125" style="66" customWidth="1"/>
    <col min="4614" max="4614" width="12.7109375" style="66" customWidth="1"/>
    <col min="4615" max="4615" width="1.42578125" style="66" customWidth="1"/>
    <col min="4616" max="4616" width="12.7109375" style="66" customWidth="1"/>
    <col min="4617" max="4864" width="9.140625" style="66"/>
    <col min="4865" max="4866" width="1.7109375" style="66" customWidth="1"/>
    <col min="4867" max="4867" width="54.42578125" style="66" customWidth="1"/>
    <col min="4868" max="4868" width="7.7109375" style="66" customWidth="1"/>
    <col min="4869" max="4869" width="1.42578125" style="66" customWidth="1"/>
    <col min="4870" max="4870" width="12.7109375" style="66" customWidth="1"/>
    <col min="4871" max="4871" width="1.42578125" style="66" customWidth="1"/>
    <col min="4872" max="4872" width="12.7109375" style="66" customWidth="1"/>
    <col min="4873" max="5120" width="9.140625" style="66"/>
    <col min="5121" max="5122" width="1.7109375" style="66" customWidth="1"/>
    <col min="5123" max="5123" width="54.42578125" style="66" customWidth="1"/>
    <col min="5124" max="5124" width="7.7109375" style="66" customWidth="1"/>
    <col min="5125" max="5125" width="1.42578125" style="66" customWidth="1"/>
    <col min="5126" max="5126" width="12.7109375" style="66" customWidth="1"/>
    <col min="5127" max="5127" width="1.42578125" style="66" customWidth="1"/>
    <col min="5128" max="5128" width="12.7109375" style="66" customWidth="1"/>
    <col min="5129" max="5376" width="9.140625" style="66"/>
    <col min="5377" max="5378" width="1.7109375" style="66" customWidth="1"/>
    <col min="5379" max="5379" width="54.42578125" style="66" customWidth="1"/>
    <col min="5380" max="5380" width="7.7109375" style="66" customWidth="1"/>
    <col min="5381" max="5381" width="1.42578125" style="66" customWidth="1"/>
    <col min="5382" max="5382" width="12.7109375" style="66" customWidth="1"/>
    <col min="5383" max="5383" width="1.42578125" style="66" customWidth="1"/>
    <col min="5384" max="5384" width="12.7109375" style="66" customWidth="1"/>
    <col min="5385" max="5632" width="9.140625" style="66"/>
    <col min="5633" max="5634" width="1.7109375" style="66" customWidth="1"/>
    <col min="5635" max="5635" width="54.42578125" style="66" customWidth="1"/>
    <col min="5636" max="5636" width="7.7109375" style="66" customWidth="1"/>
    <col min="5637" max="5637" width="1.42578125" style="66" customWidth="1"/>
    <col min="5638" max="5638" width="12.7109375" style="66" customWidth="1"/>
    <col min="5639" max="5639" width="1.42578125" style="66" customWidth="1"/>
    <col min="5640" max="5640" width="12.7109375" style="66" customWidth="1"/>
    <col min="5641" max="5888" width="9.140625" style="66"/>
    <col min="5889" max="5890" width="1.7109375" style="66" customWidth="1"/>
    <col min="5891" max="5891" width="54.42578125" style="66" customWidth="1"/>
    <col min="5892" max="5892" width="7.7109375" style="66" customWidth="1"/>
    <col min="5893" max="5893" width="1.42578125" style="66" customWidth="1"/>
    <col min="5894" max="5894" width="12.7109375" style="66" customWidth="1"/>
    <col min="5895" max="5895" width="1.42578125" style="66" customWidth="1"/>
    <col min="5896" max="5896" width="12.7109375" style="66" customWidth="1"/>
    <col min="5897" max="6144" width="9.140625" style="66"/>
    <col min="6145" max="6146" width="1.7109375" style="66" customWidth="1"/>
    <col min="6147" max="6147" width="54.42578125" style="66" customWidth="1"/>
    <col min="6148" max="6148" width="7.7109375" style="66" customWidth="1"/>
    <col min="6149" max="6149" width="1.42578125" style="66" customWidth="1"/>
    <col min="6150" max="6150" width="12.7109375" style="66" customWidth="1"/>
    <col min="6151" max="6151" width="1.42578125" style="66" customWidth="1"/>
    <col min="6152" max="6152" width="12.7109375" style="66" customWidth="1"/>
    <col min="6153" max="6400" width="9.140625" style="66"/>
    <col min="6401" max="6402" width="1.7109375" style="66" customWidth="1"/>
    <col min="6403" max="6403" width="54.42578125" style="66" customWidth="1"/>
    <col min="6404" max="6404" width="7.7109375" style="66" customWidth="1"/>
    <col min="6405" max="6405" width="1.42578125" style="66" customWidth="1"/>
    <col min="6406" max="6406" width="12.7109375" style="66" customWidth="1"/>
    <col min="6407" max="6407" width="1.42578125" style="66" customWidth="1"/>
    <col min="6408" max="6408" width="12.7109375" style="66" customWidth="1"/>
    <col min="6409" max="6656" width="9.140625" style="66"/>
    <col min="6657" max="6658" width="1.7109375" style="66" customWidth="1"/>
    <col min="6659" max="6659" width="54.42578125" style="66" customWidth="1"/>
    <col min="6660" max="6660" width="7.7109375" style="66" customWidth="1"/>
    <col min="6661" max="6661" width="1.42578125" style="66" customWidth="1"/>
    <col min="6662" max="6662" width="12.7109375" style="66" customWidth="1"/>
    <col min="6663" max="6663" width="1.42578125" style="66" customWidth="1"/>
    <col min="6664" max="6664" width="12.7109375" style="66" customWidth="1"/>
    <col min="6665" max="6912" width="9.140625" style="66"/>
    <col min="6913" max="6914" width="1.7109375" style="66" customWidth="1"/>
    <col min="6915" max="6915" width="54.42578125" style="66" customWidth="1"/>
    <col min="6916" max="6916" width="7.7109375" style="66" customWidth="1"/>
    <col min="6917" max="6917" width="1.42578125" style="66" customWidth="1"/>
    <col min="6918" max="6918" width="12.7109375" style="66" customWidth="1"/>
    <col min="6919" max="6919" width="1.42578125" style="66" customWidth="1"/>
    <col min="6920" max="6920" width="12.7109375" style="66" customWidth="1"/>
    <col min="6921" max="7168" width="9.140625" style="66"/>
    <col min="7169" max="7170" width="1.7109375" style="66" customWidth="1"/>
    <col min="7171" max="7171" width="54.42578125" style="66" customWidth="1"/>
    <col min="7172" max="7172" width="7.7109375" style="66" customWidth="1"/>
    <col min="7173" max="7173" width="1.42578125" style="66" customWidth="1"/>
    <col min="7174" max="7174" width="12.7109375" style="66" customWidth="1"/>
    <col min="7175" max="7175" width="1.42578125" style="66" customWidth="1"/>
    <col min="7176" max="7176" width="12.7109375" style="66" customWidth="1"/>
    <col min="7177" max="7424" width="9.140625" style="66"/>
    <col min="7425" max="7426" width="1.7109375" style="66" customWidth="1"/>
    <col min="7427" max="7427" width="54.42578125" style="66" customWidth="1"/>
    <col min="7428" max="7428" width="7.7109375" style="66" customWidth="1"/>
    <col min="7429" max="7429" width="1.42578125" style="66" customWidth="1"/>
    <col min="7430" max="7430" width="12.7109375" style="66" customWidth="1"/>
    <col min="7431" max="7431" width="1.42578125" style="66" customWidth="1"/>
    <col min="7432" max="7432" width="12.7109375" style="66" customWidth="1"/>
    <col min="7433" max="7680" width="9.140625" style="66"/>
    <col min="7681" max="7682" width="1.7109375" style="66" customWidth="1"/>
    <col min="7683" max="7683" width="54.42578125" style="66" customWidth="1"/>
    <col min="7684" max="7684" width="7.7109375" style="66" customWidth="1"/>
    <col min="7685" max="7685" width="1.42578125" style="66" customWidth="1"/>
    <col min="7686" max="7686" width="12.7109375" style="66" customWidth="1"/>
    <col min="7687" max="7687" width="1.42578125" style="66" customWidth="1"/>
    <col min="7688" max="7688" width="12.7109375" style="66" customWidth="1"/>
    <col min="7689" max="7936" width="9.140625" style="66"/>
    <col min="7937" max="7938" width="1.7109375" style="66" customWidth="1"/>
    <col min="7939" max="7939" width="54.42578125" style="66" customWidth="1"/>
    <col min="7940" max="7940" width="7.7109375" style="66" customWidth="1"/>
    <col min="7941" max="7941" width="1.42578125" style="66" customWidth="1"/>
    <col min="7942" max="7942" width="12.7109375" style="66" customWidth="1"/>
    <col min="7943" max="7943" width="1.42578125" style="66" customWidth="1"/>
    <col min="7944" max="7944" width="12.7109375" style="66" customWidth="1"/>
    <col min="7945" max="8192" width="9.140625" style="66"/>
    <col min="8193" max="8194" width="1.7109375" style="66" customWidth="1"/>
    <col min="8195" max="8195" width="54.42578125" style="66" customWidth="1"/>
    <col min="8196" max="8196" width="7.7109375" style="66" customWidth="1"/>
    <col min="8197" max="8197" width="1.42578125" style="66" customWidth="1"/>
    <col min="8198" max="8198" width="12.7109375" style="66" customWidth="1"/>
    <col min="8199" max="8199" width="1.42578125" style="66" customWidth="1"/>
    <col min="8200" max="8200" width="12.7109375" style="66" customWidth="1"/>
    <col min="8201" max="8448" width="9.140625" style="66"/>
    <col min="8449" max="8450" width="1.7109375" style="66" customWidth="1"/>
    <col min="8451" max="8451" width="54.42578125" style="66" customWidth="1"/>
    <col min="8452" max="8452" width="7.7109375" style="66" customWidth="1"/>
    <col min="8453" max="8453" width="1.42578125" style="66" customWidth="1"/>
    <col min="8454" max="8454" width="12.7109375" style="66" customWidth="1"/>
    <col min="8455" max="8455" width="1.42578125" style="66" customWidth="1"/>
    <col min="8456" max="8456" width="12.7109375" style="66" customWidth="1"/>
    <col min="8457" max="8704" width="9.140625" style="66"/>
    <col min="8705" max="8706" width="1.7109375" style="66" customWidth="1"/>
    <col min="8707" max="8707" width="54.42578125" style="66" customWidth="1"/>
    <col min="8708" max="8708" width="7.7109375" style="66" customWidth="1"/>
    <col min="8709" max="8709" width="1.42578125" style="66" customWidth="1"/>
    <col min="8710" max="8710" width="12.7109375" style="66" customWidth="1"/>
    <col min="8711" max="8711" width="1.42578125" style="66" customWidth="1"/>
    <col min="8712" max="8712" width="12.7109375" style="66" customWidth="1"/>
    <col min="8713" max="8960" width="9.140625" style="66"/>
    <col min="8961" max="8962" width="1.7109375" style="66" customWidth="1"/>
    <col min="8963" max="8963" width="54.42578125" style="66" customWidth="1"/>
    <col min="8964" max="8964" width="7.7109375" style="66" customWidth="1"/>
    <col min="8965" max="8965" width="1.42578125" style="66" customWidth="1"/>
    <col min="8966" max="8966" width="12.7109375" style="66" customWidth="1"/>
    <col min="8967" max="8967" width="1.42578125" style="66" customWidth="1"/>
    <col min="8968" max="8968" width="12.7109375" style="66" customWidth="1"/>
    <col min="8969" max="9216" width="9.140625" style="66"/>
    <col min="9217" max="9218" width="1.7109375" style="66" customWidth="1"/>
    <col min="9219" max="9219" width="54.42578125" style="66" customWidth="1"/>
    <col min="9220" max="9220" width="7.7109375" style="66" customWidth="1"/>
    <col min="9221" max="9221" width="1.42578125" style="66" customWidth="1"/>
    <col min="9222" max="9222" width="12.7109375" style="66" customWidth="1"/>
    <col min="9223" max="9223" width="1.42578125" style="66" customWidth="1"/>
    <col min="9224" max="9224" width="12.7109375" style="66" customWidth="1"/>
    <col min="9225" max="9472" width="9.140625" style="66"/>
    <col min="9473" max="9474" width="1.7109375" style="66" customWidth="1"/>
    <col min="9475" max="9475" width="54.42578125" style="66" customWidth="1"/>
    <col min="9476" max="9476" width="7.7109375" style="66" customWidth="1"/>
    <col min="9477" max="9477" width="1.42578125" style="66" customWidth="1"/>
    <col min="9478" max="9478" width="12.7109375" style="66" customWidth="1"/>
    <col min="9479" max="9479" width="1.42578125" style="66" customWidth="1"/>
    <col min="9480" max="9480" width="12.7109375" style="66" customWidth="1"/>
    <col min="9481" max="9728" width="9.140625" style="66"/>
    <col min="9729" max="9730" width="1.7109375" style="66" customWidth="1"/>
    <col min="9731" max="9731" width="54.42578125" style="66" customWidth="1"/>
    <col min="9732" max="9732" width="7.7109375" style="66" customWidth="1"/>
    <col min="9733" max="9733" width="1.42578125" style="66" customWidth="1"/>
    <col min="9734" max="9734" width="12.7109375" style="66" customWidth="1"/>
    <col min="9735" max="9735" width="1.42578125" style="66" customWidth="1"/>
    <col min="9736" max="9736" width="12.7109375" style="66" customWidth="1"/>
    <col min="9737" max="9984" width="9.140625" style="66"/>
    <col min="9985" max="9986" width="1.7109375" style="66" customWidth="1"/>
    <col min="9987" max="9987" width="54.42578125" style="66" customWidth="1"/>
    <col min="9988" max="9988" width="7.7109375" style="66" customWidth="1"/>
    <col min="9989" max="9989" width="1.42578125" style="66" customWidth="1"/>
    <col min="9990" max="9990" width="12.7109375" style="66" customWidth="1"/>
    <col min="9991" max="9991" width="1.42578125" style="66" customWidth="1"/>
    <col min="9992" max="9992" width="12.7109375" style="66" customWidth="1"/>
    <col min="9993" max="10240" width="9.140625" style="66"/>
    <col min="10241" max="10242" width="1.7109375" style="66" customWidth="1"/>
    <col min="10243" max="10243" width="54.42578125" style="66" customWidth="1"/>
    <col min="10244" max="10244" width="7.7109375" style="66" customWidth="1"/>
    <col min="10245" max="10245" width="1.42578125" style="66" customWidth="1"/>
    <col min="10246" max="10246" width="12.7109375" style="66" customWidth="1"/>
    <col min="10247" max="10247" width="1.42578125" style="66" customWidth="1"/>
    <col min="10248" max="10248" width="12.7109375" style="66" customWidth="1"/>
    <col min="10249" max="10496" width="9.140625" style="66"/>
    <col min="10497" max="10498" width="1.7109375" style="66" customWidth="1"/>
    <col min="10499" max="10499" width="54.42578125" style="66" customWidth="1"/>
    <col min="10500" max="10500" width="7.7109375" style="66" customWidth="1"/>
    <col min="10501" max="10501" width="1.42578125" style="66" customWidth="1"/>
    <col min="10502" max="10502" width="12.7109375" style="66" customWidth="1"/>
    <col min="10503" max="10503" width="1.42578125" style="66" customWidth="1"/>
    <col min="10504" max="10504" width="12.7109375" style="66" customWidth="1"/>
    <col min="10505" max="10752" width="9.140625" style="66"/>
    <col min="10753" max="10754" width="1.7109375" style="66" customWidth="1"/>
    <col min="10755" max="10755" width="54.42578125" style="66" customWidth="1"/>
    <col min="10756" max="10756" width="7.7109375" style="66" customWidth="1"/>
    <col min="10757" max="10757" width="1.42578125" style="66" customWidth="1"/>
    <col min="10758" max="10758" width="12.7109375" style="66" customWidth="1"/>
    <col min="10759" max="10759" width="1.42578125" style="66" customWidth="1"/>
    <col min="10760" max="10760" width="12.7109375" style="66" customWidth="1"/>
    <col min="10761" max="11008" width="9.140625" style="66"/>
    <col min="11009" max="11010" width="1.7109375" style="66" customWidth="1"/>
    <col min="11011" max="11011" width="54.42578125" style="66" customWidth="1"/>
    <col min="11012" max="11012" width="7.7109375" style="66" customWidth="1"/>
    <col min="11013" max="11013" width="1.42578125" style="66" customWidth="1"/>
    <col min="11014" max="11014" width="12.7109375" style="66" customWidth="1"/>
    <col min="11015" max="11015" width="1.42578125" style="66" customWidth="1"/>
    <col min="11016" max="11016" width="12.7109375" style="66" customWidth="1"/>
    <col min="11017" max="11264" width="9.140625" style="66"/>
    <col min="11265" max="11266" width="1.7109375" style="66" customWidth="1"/>
    <col min="11267" max="11267" width="54.42578125" style="66" customWidth="1"/>
    <col min="11268" max="11268" width="7.7109375" style="66" customWidth="1"/>
    <col min="11269" max="11269" width="1.42578125" style="66" customWidth="1"/>
    <col min="11270" max="11270" width="12.7109375" style="66" customWidth="1"/>
    <col min="11271" max="11271" width="1.42578125" style="66" customWidth="1"/>
    <col min="11272" max="11272" width="12.7109375" style="66" customWidth="1"/>
    <col min="11273" max="11520" width="9.140625" style="66"/>
    <col min="11521" max="11522" width="1.7109375" style="66" customWidth="1"/>
    <col min="11523" max="11523" width="54.42578125" style="66" customWidth="1"/>
    <col min="11524" max="11524" width="7.7109375" style="66" customWidth="1"/>
    <col min="11525" max="11525" width="1.42578125" style="66" customWidth="1"/>
    <col min="11526" max="11526" width="12.7109375" style="66" customWidth="1"/>
    <col min="11527" max="11527" width="1.42578125" style="66" customWidth="1"/>
    <col min="11528" max="11528" width="12.7109375" style="66" customWidth="1"/>
    <col min="11529" max="11776" width="9.140625" style="66"/>
    <col min="11777" max="11778" width="1.7109375" style="66" customWidth="1"/>
    <col min="11779" max="11779" width="54.42578125" style="66" customWidth="1"/>
    <col min="11780" max="11780" width="7.7109375" style="66" customWidth="1"/>
    <col min="11781" max="11781" width="1.42578125" style="66" customWidth="1"/>
    <col min="11782" max="11782" width="12.7109375" style="66" customWidth="1"/>
    <col min="11783" max="11783" width="1.42578125" style="66" customWidth="1"/>
    <col min="11784" max="11784" width="12.7109375" style="66" customWidth="1"/>
    <col min="11785" max="12032" width="9.140625" style="66"/>
    <col min="12033" max="12034" width="1.7109375" style="66" customWidth="1"/>
    <col min="12035" max="12035" width="54.42578125" style="66" customWidth="1"/>
    <col min="12036" max="12036" width="7.7109375" style="66" customWidth="1"/>
    <col min="12037" max="12037" width="1.42578125" style="66" customWidth="1"/>
    <col min="12038" max="12038" width="12.7109375" style="66" customWidth="1"/>
    <col min="12039" max="12039" width="1.42578125" style="66" customWidth="1"/>
    <col min="12040" max="12040" width="12.7109375" style="66" customWidth="1"/>
    <col min="12041" max="12288" width="9.140625" style="66"/>
    <col min="12289" max="12290" width="1.7109375" style="66" customWidth="1"/>
    <col min="12291" max="12291" width="54.42578125" style="66" customWidth="1"/>
    <col min="12292" max="12292" width="7.7109375" style="66" customWidth="1"/>
    <col min="12293" max="12293" width="1.42578125" style="66" customWidth="1"/>
    <col min="12294" max="12294" width="12.7109375" style="66" customWidth="1"/>
    <col min="12295" max="12295" width="1.42578125" style="66" customWidth="1"/>
    <col min="12296" max="12296" width="12.7109375" style="66" customWidth="1"/>
    <col min="12297" max="12544" width="9.140625" style="66"/>
    <col min="12545" max="12546" width="1.7109375" style="66" customWidth="1"/>
    <col min="12547" max="12547" width="54.42578125" style="66" customWidth="1"/>
    <col min="12548" max="12548" width="7.7109375" style="66" customWidth="1"/>
    <col min="12549" max="12549" width="1.42578125" style="66" customWidth="1"/>
    <col min="12550" max="12550" width="12.7109375" style="66" customWidth="1"/>
    <col min="12551" max="12551" width="1.42578125" style="66" customWidth="1"/>
    <col min="12552" max="12552" width="12.7109375" style="66" customWidth="1"/>
    <col min="12553" max="12800" width="9.140625" style="66"/>
    <col min="12801" max="12802" width="1.7109375" style="66" customWidth="1"/>
    <col min="12803" max="12803" width="54.42578125" style="66" customWidth="1"/>
    <col min="12804" max="12804" width="7.7109375" style="66" customWidth="1"/>
    <col min="12805" max="12805" width="1.42578125" style="66" customWidth="1"/>
    <col min="12806" max="12806" width="12.7109375" style="66" customWidth="1"/>
    <col min="12807" max="12807" width="1.42578125" style="66" customWidth="1"/>
    <col min="12808" max="12808" width="12.7109375" style="66" customWidth="1"/>
    <col min="12809" max="13056" width="9.140625" style="66"/>
    <col min="13057" max="13058" width="1.7109375" style="66" customWidth="1"/>
    <col min="13059" max="13059" width="54.42578125" style="66" customWidth="1"/>
    <col min="13060" max="13060" width="7.7109375" style="66" customWidth="1"/>
    <col min="13061" max="13061" width="1.42578125" style="66" customWidth="1"/>
    <col min="13062" max="13062" width="12.7109375" style="66" customWidth="1"/>
    <col min="13063" max="13063" width="1.42578125" style="66" customWidth="1"/>
    <col min="13064" max="13064" width="12.7109375" style="66" customWidth="1"/>
    <col min="13065" max="13312" width="9.140625" style="66"/>
    <col min="13313" max="13314" width="1.7109375" style="66" customWidth="1"/>
    <col min="13315" max="13315" width="54.42578125" style="66" customWidth="1"/>
    <col min="13316" max="13316" width="7.7109375" style="66" customWidth="1"/>
    <col min="13317" max="13317" width="1.42578125" style="66" customWidth="1"/>
    <col min="13318" max="13318" width="12.7109375" style="66" customWidth="1"/>
    <col min="13319" max="13319" width="1.42578125" style="66" customWidth="1"/>
    <col min="13320" max="13320" width="12.7109375" style="66" customWidth="1"/>
    <col min="13321" max="13568" width="9.140625" style="66"/>
    <col min="13569" max="13570" width="1.7109375" style="66" customWidth="1"/>
    <col min="13571" max="13571" width="54.42578125" style="66" customWidth="1"/>
    <col min="13572" max="13572" width="7.7109375" style="66" customWidth="1"/>
    <col min="13573" max="13573" width="1.42578125" style="66" customWidth="1"/>
    <col min="13574" max="13574" width="12.7109375" style="66" customWidth="1"/>
    <col min="13575" max="13575" width="1.42578125" style="66" customWidth="1"/>
    <col min="13576" max="13576" width="12.7109375" style="66" customWidth="1"/>
    <col min="13577" max="13824" width="9.140625" style="66"/>
    <col min="13825" max="13826" width="1.7109375" style="66" customWidth="1"/>
    <col min="13827" max="13827" width="54.42578125" style="66" customWidth="1"/>
    <col min="13828" max="13828" width="7.7109375" style="66" customWidth="1"/>
    <col min="13829" max="13829" width="1.42578125" style="66" customWidth="1"/>
    <col min="13830" max="13830" width="12.7109375" style="66" customWidth="1"/>
    <col min="13831" max="13831" width="1.42578125" style="66" customWidth="1"/>
    <col min="13832" max="13832" width="12.7109375" style="66" customWidth="1"/>
    <col min="13833" max="14080" width="9.140625" style="66"/>
    <col min="14081" max="14082" width="1.7109375" style="66" customWidth="1"/>
    <col min="14083" max="14083" width="54.42578125" style="66" customWidth="1"/>
    <col min="14084" max="14084" width="7.7109375" style="66" customWidth="1"/>
    <col min="14085" max="14085" width="1.42578125" style="66" customWidth="1"/>
    <col min="14086" max="14086" width="12.7109375" style="66" customWidth="1"/>
    <col min="14087" max="14087" width="1.42578125" style="66" customWidth="1"/>
    <col min="14088" max="14088" width="12.7109375" style="66" customWidth="1"/>
    <col min="14089" max="14336" width="9.140625" style="66"/>
    <col min="14337" max="14338" width="1.7109375" style="66" customWidth="1"/>
    <col min="14339" max="14339" width="54.42578125" style="66" customWidth="1"/>
    <col min="14340" max="14340" width="7.7109375" style="66" customWidth="1"/>
    <col min="14341" max="14341" width="1.42578125" style="66" customWidth="1"/>
    <col min="14342" max="14342" width="12.7109375" style="66" customWidth="1"/>
    <col min="14343" max="14343" width="1.42578125" style="66" customWidth="1"/>
    <col min="14344" max="14344" width="12.7109375" style="66" customWidth="1"/>
    <col min="14345" max="14592" width="9.140625" style="66"/>
    <col min="14593" max="14594" width="1.7109375" style="66" customWidth="1"/>
    <col min="14595" max="14595" width="54.42578125" style="66" customWidth="1"/>
    <col min="14596" max="14596" width="7.7109375" style="66" customWidth="1"/>
    <col min="14597" max="14597" width="1.42578125" style="66" customWidth="1"/>
    <col min="14598" max="14598" width="12.7109375" style="66" customWidth="1"/>
    <col min="14599" max="14599" width="1.42578125" style="66" customWidth="1"/>
    <col min="14600" max="14600" width="12.7109375" style="66" customWidth="1"/>
    <col min="14601" max="14848" width="9.140625" style="66"/>
    <col min="14849" max="14850" width="1.7109375" style="66" customWidth="1"/>
    <col min="14851" max="14851" width="54.42578125" style="66" customWidth="1"/>
    <col min="14852" max="14852" width="7.7109375" style="66" customWidth="1"/>
    <col min="14853" max="14853" width="1.42578125" style="66" customWidth="1"/>
    <col min="14854" max="14854" width="12.7109375" style="66" customWidth="1"/>
    <col min="14855" max="14855" width="1.42578125" style="66" customWidth="1"/>
    <col min="14856" max="14856" width="12.7109375" style="66" customWidth="1"/>
    <col min="14857" max="15104" width="9.140625" style="66"/>
    <col min="15105" max="15106" width="1.7109375" style="66" customWidth="1"/>
    <col min="15107" max="15107" width="54.42578125" style="66" customWidth="1"/>
    <col min="15108" max="15108" width="7.7109375" style="66" customWidth="1"/>
    <col min="15109" max="15109" width="1.42578125" style="66" customWidth="1"/>
    <col min="15110" max="15110" width="12.7109375" style="66" customWidth="1"/>
    <col min="15111" max="15111" width="1.42578125" style="66" customWidth="1"/>
    <col min="15112" max="15112" width="12.7109375" style="66" customWidth="1"/>
    <col min="15113" max="15360" width="9.140625" style="66"/>
    <col min="15361" max="15362" width="1.7109375" style="66" customWidth="1"/>
    <col min="15363" max="15363" width="54.42578125" style="66" customWidth="1"/>
    <col min="15364" max="15364" width="7.7109375" style="66" customWidth="1"/>
    <col min="15365" max="15365" width="1.42578125" style="66" customWidth="1"/>
    <col min="15366" max="15366" width="12.7109375" style="66" customWidth="1"/>
    <col min="15367" max="15367" width="1.42578125" style="66" customWidth="1"/>
    <col min="15368" max="15368" width="12.7109375" style="66" customWidth="1"/>
    <col min="15369" max="15616" width="9.140625" style="66"/>
    <col min="15617" max="15618" width="1.7109375" style="66" customWidth="1"/>
    <col min="15619" max="15619" width="54.42578125" style="66" customWidth="1"/>
    <col min="15620" max="15620" width="7.7109375" style="66" customWidth="1"/>
    <col min="15621" max="15621" width="1.42578125" style="66" customWidth="1"/>
    <col min="15622" max="15622" width="12.7109375" style="66" customWidth="1"/>
    <col min="15623" max="15623" width="1.42578125" style="66" customWidth="1"/>
    <col min="15624" max="15624" width="12.7109375" style="66" customWidth="1"/>
    <col min="15625" max="15872" width="9.140625" style="66"/>
    <col min="15873" max="15874" width="1.7109375" style="66" customWidth="1"/>
    <col min="15875" max="15875" width="54.42578125" style="66" customWidth="1"/>
    <col min="15876" max="15876" width="7.7109375" style="66" customWidth="1"/>
    <col min="15877" max="15877" width="1.42578125" style="66" customWidth="1"/>
    <col min="15878" max="15878" width="12.7109375" style="66" customWidth="1"/>
    <col min="15879" max="15879" width="1.42578125" style="66" customWidth="1"/>
    <col min="15880" max="15880" width="12.7109375" style="66" customWidth="1"/>
    <col min="15881" max="16128" width="9.140625" style="66"/>
    <col min="16129" max="16130" width="1.7109375" style="66" customWidth="1"/>
    <col min="16131" max="16131" width="54.42578125" style="66" customWidth="1"/>
    <col min="16132" max="16132" width="7.7109375" style="66" customWidth="1"/>
    <col min="16133" max="16133" width="1.42578125" style="66" customWidth="1"/>
    <col min="16134" max="16134" width="12.7109375" style="66" customWidth="1"/>
    <col min="16135" max="16135" width="1.42578125" style="66" customWidth="1"/>
    <col min="16136" max="16136" width="12.7109375" style="66" customWidth="1"/>
    <col min="16137" max="16384" width="9.140625" style="66"/>
  </cols>
  <sheetData>
    <row r="1" spans="1:12" s="2" customFormat="1" ht="21.75" customHeight="1" x14ac:dyDescent="0.4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2" customFormat="1" ht="21.75" customHeight="1" x14ac:dyDescent="0.45">
      <c r="A2" s="3" t="s">
        <v>78</v>
      </c>
      <c r="B2" s="3"/>
      <c r="C2" s="4"/>
      <c r="D2" s="4"/>
      <c r="E2" s="29"/>
      <c r="F2" s="29"/>
      <c r="G2" s="29"/>
      <c r="H2" s="29"/>
      <c r="I2" s="29"/>
      <c r="J2" s="29"/>
      <c r="K2" s="29"/>
      <c r="L2" s="29"/>
    </row>
    <row r="3" spans="1:12" s="2" customFormat="1" ht="21.75" customHeight="1" x14ac:dyDescent="0.45">
      <c r="A3" s="6" t="s">
        <v>126</v>
      </c>
      <c r="B3" s="6"/>
      <c r="C3" s="7"/>
      <c r="D3" s="7"/>
      <c r="E3" s="52"/>
      <c r="F3" s="52"/>
      <c r="G3" s="29"/>
      <c r="H3" s="52"/>
      <c r="I3" s="29"/>
      <c r="J3" s="52"/>
      <c r="K3" s="52"/>
      <c r="L3" s="52"/>
    </row>
    <row r="4" spans="1:12" s="67" customFormat="1" ht="21.75" customHeight="1" x14ac:dyDescent="0.45">
      <c r="A4" s="65"/>
      <c r="B4" s="65"/>
      <c r="C4" s="65"/>
      <c r="D4" s="66"/>
      <c r="E4" s="4"/>
      <c r="F4" s="4"/>
      <c r="G4" s="4"/>
      <c r="H4" s="4"/>
      <c r="I4" s="4"/>
      <c r="J4" s="4"/>
      <c r="K4" s="4"/>
      <c r="L4" s="4"/>
    </row>
    <row r="5" spans="1:12" s="67" customFormat="1" ht="21.75" customHeight="1" x14ac:dyDescent="0.45">
      <c r="A5" s="65"/>
      <c r="B5" s="65"/>
      <c r="C5" s="65"/>
      <c r="D5" s="66"/>
      <c r="E5" s="4"/>
      <c r="F5" s="227" t="s">
        <v>3</v>
      </c>
      <c r="G5" s="227"/>
      <c r="H5" s="227"/>
      <c r="I5" s="4"/>
      <c r="J5" s="227" t="s">
        <v>4</v>
      </c>
      <c r="K5" s="227"/>
      <c r="L5" s="227"/>
    </row>
    <row r="6" spans="1:12" s="67" customFormat="1" ht="21.75" customHeight="1" x14ac:dyDescent="0.45">
      <c r="A6" s="65"/>
      <c r="B6" s="65"/>
      <c r="C6" s="65"/>
      <c r="D6" s="66"/>
      <c r="E6" s="4"/>
      <c r="F6" s="10"/>
      <c r="G6" s="4"/>
      <c r="H6" s="10" t="s">
        <v>5</v>
      </c>
      <c r="I6" s="4"/>
      <c r="J6" s="4"/>
      <c r="K6" s="4"/>
      <c r="L6" s="10"/>
    </row>
    <row r="7" spans="1:12" s="67" customFormat="1" ht="21.75" customHeight="1" x14ac:dyDescent="0.45">
      <c r="A7" s="65"/>
      <c r="B7" s="65"/>
      <c r="C7" s="65"/>
      <c r="D7" s="66"/>
      <c r="E7" s="4"/>
      <c r="F7" s="68" t="s">
        <v>8</v>
      </c>
      <c r="G7" s="4"/>
      <c r="H7" s="68" t="s">
        <v>8</v>
      </c>
      <c r="I7" s="4"/>
      <c r="J7" s="68" t="s">
        <v>8</v>
      </c>
      <c r="K7" s="4"/>
      <c r="L7" s="68" t="s">
        <v>8</v>
      </c>
    </row>
    <row r="8" spans="1:12" ht="21.75" customHeight="1" x14ac:dyDescent="0.45">
      <c r="A8" s="65"/>
      <c r="B8" s="65"/>
      <c r="C8" s="65"/>
      <c r="D8" s="29"/>
      <c r="E8" s="2"/>
      <c r="F8" s="69" t="s">
        <v>11</v>
      </c>
      <c r="G8" s="2"/>
      <c r="H8" s="69" t="s">
        <v>12</v>
      </c>
      <c r="I8" s="2"/>
      <c r="J8" s="69" t="s">
        <v>11</v>
      </c>
      <c r="K8" s="2"/>
      <c r="L8" s="69" t="s">
        <v>12</v>
      </c>
    </row>
    <row r="9" spans="1:12" ht="21.75" customHeight="1" x14ac:dyDescent="0.45">
      <c r="A9" s="65"/>
      <c r="B9" s="65"/>
      <c r="C9" s="65"/>
      <c r="D9" s="8" t="s">
        <v>13</v>
      </c>
      <c r="E9" s="4"/>
      <c r="F9" s="70" t="s">
        <v>14</v>
      </c>
      <c r="G9" s="4"/>
      <c r="H9" s="70" t="s">
        <v>14</v>
      </c>
      <c r="I9" s="4"/>
      <c r="J9" s="70" t="s">
        <v>14</v>
      </c>
      <c r="K9" s="4"/>
      <c r="L9" s="70" t="s">
        <v>14</v>
      </c>
    </row>
    <row r="10" spans="1:12" ht="21.75" customHeight="1" x14ac:dyDescent="0.45">
      <c r="A10" s="1"/>
      <c r="B10" s="71"/>
      <c r="C10" s="71"/>
      <c r="D10" s="72"/>
      <c r="E10" s="73"/>
      <c r="F10" s="74"/>
      <c r="G10" s="73"/>
      <c r="H10" s="74"/>
      <c r="I10" s="73"/>
      <c r="J10" s="74"/>
      <c r="K10" s="73"/>
      <c r="L10" s="74"/>
    </row>
    <row r="11" spans="1:12" ht="21.75" customHeight="1" x14ac:dyDescent="0.45">
      <c r="A11" s="31"/>
      <c r="B11" s="31" t="s">
        <v>80</v>
      </c>
      <c r="C11" s="66"/>
      <c r="D11" s="29">
        <v>22</v>
      </c>
      <c r="E11" s="75"/>
      <c r="F11" s="74">
        <v>16425593206</v>
      </c>
      <c r="G11" s="75"/>
      <c r="H11" s="74">
        <v>17476624585</v>
      </c>
      <c r="I11" s="75"/>
      <c r="J11" s="74">
        <v>0</v>
      </c>
      <c r="K11" s="75"/>
      <c r="L11" s="74">
        <v>0</v>
      </c>
    </row>
    <row r="12" spans="1:12" ht="21.75" customHeight="1" x14ac:dyDescent="0.45">
      <c r="A12" s="31"/>
      <c r="B12" s="31" t="s">
        <v>81</v>
      </c>
      <c r="C12" s="66"/>
      <c r="D12" s="29">
        <v>22</v>
      </c>
      <c r="E12" s="75"/>
      <c r="F12" s="74">
        <v>-12999530774</v>
      </c>
      <c r="G12" s="75"/>
      <c r="H12" s="74">
        <v>-10747084720</v>
      </c>
      <c r="I12" s="75"/>
      <c r="J12" s="74">
        <v>0</v>
      </c>
      <c r="K12" s="75"/>
      <c r="L12" s="74">
        <v>0</v>
      </c>
    </row>
    <row r="13" spans="1:12" ht="21.75" customHeight="1" x14ac:dyDescent="0.45">
      <c r="A13" s="31"/>
      <c r="B13" s="31" t="s">
        <v>82</v>
      </c>
      <c r="C13" s="66"/>
      <c r="D13" s="29">
        <v>22</v>
      </c>
      <c r="E13" s="75"/>
      <c r="F13" s="76">
        <v>-2477771325</v>
      </c>
      <c r="G13" s="75"/>
      <c r="H13" s="76">
        <v>-5607754711</v>
      </c>
      <c r="I13" s="75"/>
      <c r="J13" s="76">
        <v>0</v>
      </c>
      <c r="K13" s="75"/>
      <c r="L13" s="76">
        <v>0</v>
      </c>
    </row>
    <row r="14" spans="1:12" ht="8.1" customHeight="1" x14ac:dyDescent="0.45">
      <c r="A14" s="55"/>
      <c r="B14" s="55"/>
      <c r="C14" s="55"/>
      <c r="D14" s="77"/>
      <c r="E14" s="75"/>
      <c r="F14" s="74"/>
      <c r="G14" s="75"/>
      <c r="H14" s="74"/>
      <c r="I14" s="75"/>
      <c r="J14" s="74"/>
      <c r="K14" s="75"/>
      <c r="L14" s="74"/>
    </row>
    <row r="15" spans="1:12" ht="21.75" customHeight="1" x14ac:dyDescent="0.45">
      <c r="A15" s="45" t="s">
        <v>83</v>
      </c>
      <c r="B15" s="71"/>
      <c r="C15" s="66"/>
      <c r="D15" s="29"/>
      <c r="E15" s="75"/>
      <c r="F15" s="76">
        <f>SUM(F11:F13)</f>
        <v>948291107</v>
      </c>
      <c r="G15" s="75"/>
      <c r="H15" s="76">
        <f>SUM(H11:H13)</f>
        <v>1121785154</v>
      </c>
      <c r="I15" s="75"/>
      <c r="J15" s="76">
        <f>SUM(J11:J13)</f>
        <v>0</v>
      </c>
      <c r="K15" s="75"/>
      <c r="L15" s="76">
        <f>SUM(L11:L13)</f>
        <v>0</v>
      </c>
    </row>
    <row r="16" spans="1:12" ht="8.1" customHeight="1" x14ac:dyDescent="0.45">
      <c r="A16" s="55"/>
      <c r="B16" s="55"/>
      <c r="C16" s="55"/>
      <c r="D16" s="77"/>
      <c r="E16" s="75"/>
      <c r="F16" s="74"/>
      <c r="G16" s="75"/>
      <c r="H16" s="74"/>
      <c r="I16" s="75"/>
      <c r="J16" s="74"/>
      <c r="K16" s="75"/>
      <c r="L16" s="74"/>
    </row>
    <row r="17" spans="1:12" ht="21.75" customHeight="1" x14ac:dyDescent="0.45">
      <c r="B17" s="79" t="s">
        <v>84</v>
      </c>
      <c r="C17" s="80"/>
      <c r="D17" s="29">
        <v>24</v>
      </c>
      <c r="E17" s="75"/>
      <c r="F17" s="74">
        <v>438235954</v>
      </c>
      <c r="G17" s="75"/>
      <c r="H17" s="74">
        <v>408419225</v>
      </c>
      <c r="I17" s="75"/>
      <c r="J17" s="74">
        <v>686080418</v>
      </c>
      <c r="K17" s="75"/>
      <c r="L17" s="74">
        <v>679879099</v>
      </c>
    </row>
    <row r="18" spans="1:12" ht="21.75" customHeight="1" x14ac:dyDescent="0.45">
      <c r="B18" s="80" t="s">
        <v>85</v>
      </c>
      <c r="C18" s="66"/>
      <c r="D18" s="29">
        <v>25</v>
      </c>
      <c r="E18" s="75"/>
      <c r="F18" s="74">
        <v>2227667</v>
      </c>
      <c r="G18" s="75"/>
      <c r="H18" s="74">
        <v>5843617</v>
      </c>
      <c r="I18" s="75"/>
      <c r="J18" s="74">
        <v>0</v>
      </c>
      <c r="K18" s="75"/>
      <c r="L18" s="74">
        <v>0</v>
      </c>
    </row>
    <row r="19" spans="1:12" ht="21.75" customHeight="1" x14ac:dyDescent="0.45">
      <c r="B19" s="80" t="s">
        <v>86</v>
      </c>
      <c r="C19" s="80"/>
      <c r="D19" s="29">
        <v>26</v>
      </c>
      <c r="E19" s="75"/>
      <c r="F19" s="74">
        <v>9130684</v>
      </c>
      <c r="G19" s="75"/>
      <c r="H19" s="74">
        <v>1791274</v>
      </c>
      <c r="I19" s="75"/>
      <c r="J19" s="74">
        <v>0</v>
      </c>
      <c r="K19" s="75"/>
      <c r="L19" s="74">
        <v>0</v>
      </c>
    </row>
    <row r="20" spans="1:12" ht="21.75" customHeight="1" x14ac:dyDescent="0.45">
      <c r="B20" s="66" t="s">
        <v>127</v>
      </c>
      <c r="C20" s="55"/>
      <c r="D20" s="77">
        <v>27</v>
      </c>
      <c r="E20" s="75"/>
      <c r="F20" s="43">
        <v>1572911</v>
      </c>
      <c r="G20" s="75"/>
      <c r="H20" s="43">
        <v>-21734</v>
      </c>
      <c r="I20" s="75"/>
      <c r="J20" s="43">
        <v>0</v>
      </c>
      <c r="K20" s="75"/>
      <c r="L20" s="43">
        <v>0</v>
      </c>
    </row>
    <row r="21" spans="1:12" ht="8.1" customHeight="1" x14ac:dyDescent="0.45">
      <c r="A21" s="55"/>
      <c r="B21" s="31"/>
      <c r="C21" s="55"/>
      <c r="D21" s="77"/>
      <c r="E21" s="75"/>
      <c r="F21" s="74"/>
      <c r="G21" s="75"/>
      <c r="H21" s="74"/>
      <c r="I21" s="75"/>
      <c r="J21" s="74"/>
      <c r="K21" s="75"/>
      <c r="L21" s="74"/>
    </row>
    <row r="22" spans="1:12" ht="21.75" customHeight="1" x14ac:dyDescent="0.45">
      <c r="A22" s="1" t="s">
        <v>88</v>
      </c>
      <c r="B22" s="31"/>
      <c r="C22" s="55"/>
      <c r="D22" s="29"/>
      <c r="E22" s="75"/>
      <c r="F22" s="76">
        <f>SUM(F17:F20)</f>
        <v>451167216</v>
      </c>
      <c r="G22" s="75"/>
      <c r="H22" s="76">
        <f>SUM(H17:H20)</f>
        <v>416032382</v>
      </c>
      <c r="I22" s="75"/>
      <c r="J22" s="76">
        <f>SUM(J17:J20)</f>
        <v>686080418</v>
      </c>
      <c r="K22" s="75"/>
      <c r="L22" s="76">
        <f>SUM(L17:L20)</f>
        <v>679879099</v>
      </c>
    </row>
    <row r="23" spans="1:12" ht="8.1" customHeight="1" x14ac:dyDescent="0.45">
      <c r="A23" s="55"/>
      <c r="B23" s="31"/>
      <c r="C23" s="55"/>
      <c r="D23" s="77"/>
      <c r="E23" s="75"/>
      <c r="F23" s="74"/>
      <c r="G23" s="75"/>
      <c r="H23" s="74"/>
      <c r="I23" s="75"/>
      <c r="J23" s="74"/>
      <c r="K23" s="75"/>
      <c r="L23" s="74"/>
    </row>
    <row r="24" spans="1:12" ht="21.75" customHeight="1" x14ac:dyDescent="0.45">
      <c r="A24" s="31"/>
      <c r="B24" s="31" t="s">
        <v>89</v>
      </c>
      <c r="C24" s="71"/>
      <c r="D24" s="29"/>
      <c r="E24" s="75"/>
      <c r="F24" s="74">
        <v>-237508794</v>
      </c>
      <c r="G24" s="75"/>
      <c r="H24" s="74">
        <v>-248868283</v>
      </c>
      <c r="I24" s="75"/>
      <c r="J24" s="74">
        <v>0</v>
      </c>
      <c r="K24" s="75"/>
      <c r="L24" s="74">
        <v>0</v>
      </c>
    </row>
    <row r="25" spans="1:12" ht="21.75" customHeight="1" x14ac:dyDescent="0.45">
      <c r="A25" s="31"/>
      <c r="B25" s="31" t="s">
        <v>90</v>
      </c>
      <c r="C25" s="71"/>
      <c r="D25" s="29"/>
      <c r="E25" s="75"/>
      <c r="F25" s="76">
        <v>129152135</v>
      </c>
      <c r="G25" s="75"/>
      <c r="H25" s="76">
        <v>148339276</v>
      </c>
      <c r="I25" s="75"/>
      <c r="J25" s="76">
        <v>0</v>
      </c>
      <c r="K25" s="75"/>
      <c r="L25" s="76">
        <v>0</v>
      </c>
    </row>
    <row r="26" spans="1:12" ht="8.1" customHeight="1" x14ac:dyDescent="0.45">
      <c r="A26" s="55"/>
      <c r="B26" s="31"/>
      <c r="C26" s="55"/>
      <c r="D26" s="77" t="s">
        <v>91</v>
      </c>
      <c r="E26" s="75"/>
      <c r="F26" s="74"/>
      <c r="G26" s="75"/>
      <c r="H26" s="74"/>
      <c r="I26" s="75"/>
      <c r="J26" s="74"/>
      <c r="K26" s="75"/>
      <c r="L26" s="74"/>
    </row>
    <row r="27" spans="1:12" ht="21.75" customHeight="1" x14ac:dyDescent="0.45">
      <c r="A27" s="81" t="s">
        <v>92</v>
      </c>
      <c r="B27" s="31"/>
      <c r="C27" s="71"/>
      <c r="E27" s="75"/>
      <c r="F27" s="76">
        <f>SUM(F24:F25)</f>
        <v>-108356659</v>
      </c>
      <c r="G27" s="75"/>
      <c r="H27" s="76">
        <f>SUM(H24:H25)</f>
        <v>-100529007</v>
      </c>
      <c r="I27" s="75"/>
      <c r="J27" s="76">
        <f>SUM(J24:J25)</f>
        <v>0</v>
      </c>
      <c r="K27" s="75"/>
      <c r="L27" s="76">
        <f>SUM(L24:L25)</f>
        <v>0</v>
      </c>
    </row>
    <row r="28" spans="1:12" ht="8.1" customHeight="1" x14ac:dyDescent="0.45">
      <c r="A28" s="55"/>
      <c r="B28" s="31"/>
      <c r="C28" s="55"/>
      <c r="D28" s="77"/>
      <c r="E28" s="75"/>
      <c r="F28" s="74"/>
      <c r="G28" s="75"/>
      <c r="H28" s="74"/>
      <c r="I28" s="75"/>
      <c r="J28" s="74"/>
      <c r="K28" s="75"/>
      <c r="L28" s="74"/>
    </row>
    <row r="29" spans="1:12" ht="18.75" x14ac:dyDescent="0.45">
      <c r="A29" s="81" t="s">
        <v>93</v>
      </c>
      <c r="B29" s="31"/>
      <c r="C29" s="55"/>
      <c r="D29" s="77"/>
      <c r="E29" s="75"/>
      <c r="F29" s="74"/>
      <c r="G29" s="75"/>
      <c r="H29" s="74"/>
      <c r="I29" s="75"/>
      <c r="J29" s="74"/>
      <c r="K29" s="75"/>
      <c r="L29" s="74"/>
    </row>
    <row r="30" spans="1:12" ht="21.75" customHeight="1" x14ac:dyDescent="0.45">
      <c r="A30" s="81"/>
      <c r="B30" s="81" t="s">
        <v>94</v>
      </c>
      <c r="C30" s="71"/>
      <c r="E30" s="75"/>
      <c r="F30" s="76">
        <f>SUM(F22,F27)</f>
        <v>342810557</v>
      </c>
      <c r="G30" s="75"/>
      <c r="H30" s="76">
        <f>SUM(H22,H27)</f>
        <v>315503375</v>
      </c>
      <c r="I30" s="75"/>
      <c r="J30" s="76">
        <f>SUM(J22,J27)</f>
        <v>686080418</v>
      </c>
      <c r="K30" s="75"/>
      <c r="L30" s="76">
        <f>SUM(L22,L27)</f>
        <v>679879099</v>
      </c>
    </row>
    <row r="31" spans="1:12" ht="8.1" customHeight="1" x14ac:dyDescent="0.45">
      <c r="A31" s="55"/>
      <c r="B31" s="31"/>
      <c r="C31" s="55"/>
      <c r="D31" s="77"/>
      <c r="E31" s="75"/>
      <c r="F31" s="74"/>
      <c r="G31" s="75"/>
      <c r="H31" s="74"/>
      <c r="I31" s="75"/>
      <c r="J31" s="74"/>
      <c r="K31" s="75"/>
      <c r="L31" s="74"/>
    </row>
    <row r="32" spans="1:12" s="2" customFormat="1" ht="21.75" customHeight="1" x14ac:dyDescent="0.45">
      <c r="A32" s="81"/>
      <c r="B32" s="83" t="s">
        <v>95</v>
      </c>
      <c r="C32" s="83"/>
      <c r="D32" s="84"/>
      <c r="F32" s="74">
        <v>-17397272</v>
      </c>
      <c r="H32" s="74">
        <v>-17481638</v>
      </c>
      <c r="J32" s="74">
        <v>-17397272</v>
      </c>
      <c r="L32" s="74">
        <v>-17481639</v>
      </c>
    </row>
    <row r="33" spans="1:12" s="2" customFormat="1" ht="21.75" customHeight="1" x14ac:dyDescent="0.45">
      <c r="A33" s="81"/>
      <c r="B33" s="83" t="s">
        <v>96</v>
      </c>
      <c r="C33" s="83"/>
      <c r="D33" s="84"/>
      <c r="F33" s="74">
        <v>-35049734</v>
      </c>
      <c r="H33" s="74">
        <v>-10887099</v>
      </c>
      <c r="J33" s="74">
        <v>-69723723</v>
      </c>
      <c r="L33" s="74">
        <v>0</v>
      </c>
    </row>
    <row r="34" spans="1:12" s="2" customFormat="1" ht="21.75" customHeight="1" x14ac:dyDescent="0.45">
      <c r="A34" s="81"/>
      <c r="B34" s="83" t="s">
        <v>97</v>
      </c>
      <c r="C34" s="83"/>
      <c r="D34" s="77">
        <v>23</v>
      </c>
      <c r="F34" s="74">
        <v>-615464535</v>
      </c>
      <c r="H34" s="74">
        <v>-566630690</v>
      </c>
      <c r="J34" s="74">
        <v>-54537209</v>
      </c>
      <c r="L34" s="74">
        <v>-45470093</v>
      </c>
    </row>
    <row r="35" spans="1:12" s="2" customFormat="1" ht="21.75" customHeight="1" x14ac:dyDescent="0.45">
      <c r="A35" s="1"/>
      <c r="B35" s="83" t="s">
        <v>98</v>
      </c>
      <c r="C35" s="83"/>
      <c r="D35" s="77">
        <v>13.1</v>
      </c>
      <c r="F35" s="25">
        <v>25736218</v>
      </c>
      <c r="H35" s="74">
        <v>21719122</v>
      </c>
      <c r="J35" s="74">
        <v>0</v>
      </c>
      <c r="L35" s="74">
        <v>0</v>
      </c>
    </row>
    <row r="36" spans="1:12" s="2" customFormat="1" ht="21.75" customHeight="1" x14ac:dyDescent="0.45">
      <c r="A36" s="83"/>
      <c r="B36" s="83" t="s">
        <v>99</v>
      </c>
      <c r="C36" s="83"/>
      <c r="D36" s="84"/>
      <c r="F36" s="74">
        <v>23571772</v>
      </c>
      <c r="H36" s="74">
        <v>18027189</v>
      </c>
      <c r="J36" s="74">
        <v>90306322</v>
      </c>
      <c r="L36" s="74">
        <v>3802272</v>
      </c>
    </row>
    <row r="37" spans="1:12" s="2" customFormat="1" ht="21.75" customHeight="1" x14ac:dyDescent="0.45">
      <c r="A37" s="83"/>
      <c r="B37" s="83" t="s">
        <v>100</v>
      </c>
      <c r="C37" s="83"/>
      <c r="D37" s="84"/>
      <c r="F37" s="76">
        <v>50191100</v>
      </c>
      <c r="H37" s="76">
        <v>59740607</v>
      </c>
      <c r="J37" s="76">
        <v>1</v>
      </c>
      <c r="L37" s="76">
        <v>30</v>
      </c>
    </row>
    <row r="38" spans="1:12" ht="8.1" customHeight="1" x14ac:dyDescent="0.45">
      <c r="A38" s="55"/>
      <c r="B38" s="55"/>
      <c r="C38" s="55"/>
      <c r="D38" s="77"/>
      <c r="E38" s="75"/>
      <c r="F38" s="74"/>
      <c r="G38" s="75"/>
      <c r="H38" s="74"/>
      <c r="I38" s="75"/>
      <c r="J38" s="74"/>
      <c r="K38" s="75"/>
      <c r="L38" s="74"/>
    </row>
    <row r="39" spans="1:12" ht="21.75" customHeight="1" x14ac:dyDescent="0.45">
      <c r="A39" s="1" t="s">
        <v>101</v>
      </c>
      <c r="B39" s="71"/>
      <c r="C39" s="71"/>
      <c r="E39" s="75"/>
      <c r="F39" s="74">
        <f>SUM(F32:F37,F30,F15)</f>
        <v>722689213</v>
      </c>
      <c r="G39" s="75"/>
      <c r="H39" s="74">
        <f>SUM(H32:H37,H30,H15)</f>
        <v>941776020</v>
      </c>
      <c r="I39" s="75"/>
      <c r="J39" s="74">
        <f>SUM(J32:J37,J30,J15)</f>
        <v>634728537</v>
      </c>
      <c r="K39" s="75"/>
      <c r="L39" s="74">
        <f>SUM(L32:L37,L30,L15)</f>
        <v>620729669</v>
      </c>
    </row>
    <row r="40" spans="1:12" s="67" customFormat="1" ht="21.75" customHeight="1" x14ac:dyDescent="0.45">
      <c r="A40" s="55" t="s">
        <v>102</v>
      </c>
      <c r="B40" s="1"/>
      <c r="C40" s="1"/>
      <c r="D40" s="82">
        <v>28</v>
      </c>
      <c r="E40" s="85"/>
      <c r="F40" s="43">
        <v>-171852456</v>
      </c>
      <c r="G40" s="85"/>
      <c r="H40" s="43">
        <v>-228025109</v>
      </c>
      <c r="I40" s="85"/>
      <c r="J40" s="43">
        <v>0</v>
      </c>
      <c r="K40" s="85"/>
      <c r="L40" s="43">
        <v>0</v>
      </c>
    </row>
    <row r="41" spans="1:12" s="67" customFormat="1" ht="8.1" customHeight="1" x14ac:dyDescent="0.45">
      <c r="A41" s="55"/>
      <c r="B41" s="1"/>
      <c r="C41" s="1"/>
      <c r="D41" s="82"/>
      <c r="E41" s="85"/>
      <c r="F41" s="32"/>
      <c r="G41" s="85"/>
      <c r="H41" s="32"/>
      <c r="I41" s="85"/>
      <c r="J41" s="32"/>
      <c r="K41" s="85"/>
      <c r="L41" s="32"/>
    </row>
    <row r="42" spans="1:12" s="67" customFormat="1" ht="21.75" customHeight="1" x14ac:dyDescent="0.45">
      <c r="A42" s="1" t="s">
        <v>103</v>
      </c>
      <c r="B42" s="1"/>
      <c r="C42" s="1"/>
      <c r="D42" s="82"/>
      <c r="E42" s="85"/>
      <c r="F42" s="43">
        <f>SUM(F39:F40)</f>
        <v>550836757</v>
      </c>
      <c r="G42" s="85"/>
      <c r="H42" s="43">
        <f>SUM(H39:H40)</f>
        <v>713750911</v>
      </c>
      <c r="I42" s="85"/>
      <c r="J42" s="43">
        <f>SUM(J39:J40)</f>
        <v>634728537</v>
      </c>
      <c r="K42" s="85"/>
      <c r="L42" s="43">
        <f>SUM(L39:L40)</f>
        <v>620729669</v>
      </c>
    </row>
    <row r="43" spans="1:12" ht="21.75" customHeight="1" x14ac:dyDescent="0.45">
      <c r="A43" s="1"/>
      <c r="B43" s="71"/>
      <c r="C43" s="71"/>
      <c r="E43" s="75"/>
      <c r="F43" s="74"/>
      <c r="G43" s="75"/>
      <c r="H43" s="74"/>
      <c r="I43" s="75"/>
      <c r="J43" s="74"/>
      <c r="K43" s="75"/>
      <c r="L43" s="74"/>
    </row>
    <row r="44" spans="1:12" ht="21.75" customHeight="1" x14ac:dyDescent="0.45">
      <c r="A44" s="1"/>
      <c r="B44" s="71"/>
      <c r="C44" s="71"/>
      <c r="E44" s="75"/>
      <c r="F44" s="74"/>
      <c r="G44" s="75"/>
      <c r="H44" s="74"/>
      <c r="I44" s="75"/>
      <c r="J44" s="74"/>
      <c r="K44" s="75"/>
      <c r="L44" s="74"/>
    </row>
    <row r="45" spans="1:12" ht="24.75" customHeight="1" x14ac:dyDescent="0.45">
      <c r="A45" s="1"/>
      <c r="B45" s="71"/>
      <c r="C45" s="71"/>
      <c r="E45" s="75"/>
      <c r="F45" s="74"/>
      <c r="G45" s="75"/>
      <c r="H45" s="74"/>
      <c r="I45" s="75"/>
      <c r="J45" s="74"/>
      <c r="K45" s="75"/>
      <c r="L45" s="74"/>
    </row>
    <row r="46" spans="1:12" ht="24" customHeight="1" x14ac:dyDescent="0.45">
      <c r="A46" s="1"/>
      <c r="B46" s="71"/>
      <c r="C46" s="71"/>
      <c r="E46" s="75"/>
      <c r="F46" s="74"/>
      <c r="G46" s="75"/>
      <c r="H46" s="74"/>
      <c r="I46" s="75"/>
      <c r="J46" s="74"/>
      <c r="K46" s="75"/>
      <c r="L46" s="74"/>
    </row>
    <row r="47" spans="1:12" ht="21.75" customHeight="1" x14ac:dyDescent="0.45">
      <c r="A47" s="1"/>
      <c r="B47" s="71"/>
      <c r="C47" s="71"/>
      <c r="E47" s="75"/>
      <c r="F47" s="74"/>
      <c r="G47" s="75"/>
      <c r="H47" s="74"/>
      <c r="I47" s="75"/>
      <c r="J47" s="74"/>
      <c r="K47" s="75"/>
      <c r="L47" s="74"/>
    </row>
    <row r="48" spans="1:12" ht="21.75" customHeight="1" x14ac:dyDescent="0.45">
      <c r="A48" s="1"/>
      <c r="B48" s="71"/>
      <c r="C48" s="71"/>
      <c r="E48" s="75"/>
      <c r="F48" s="74"/>
      <c r="G48" s="75"/>
      <c r="H48" s="74"/>
      <c r="I48" s="75"/>
      <c r="J48" s="74"/>
      <c r="K48" s="75"/>
      <c r="L48" s="74"/>
    </row>
    <row r="49" spans="1:12" ht="21.75" customHeight="1" x14ac:dyDescent="0.45">
      <c r="A49" s="1"/>
      <c r="B49" s="71"/>
      <c r="C49" s="71"/>
      <c r="E49" s="75"/>
      <c r="F49" s="74"/>
      <c r="G49" s="75"/>
      <c r="H49" s="74"/>
      <c r="I49" s="75"/>
      <c r="J49" s="74"/>
      <c r="K49" s="75"/>
      <c r="L49" s="74"/>
    </row>
    <row r="50" spans="1:12" ht="21.75" customHeight="1" x14ac:dyDescent="0.45">
      <c r="A50" s="1"/>
      <c r="B50" s="71"/>
      <c r="C50" s="71"/>
      <c r="E50" s="75"/>
      <c r="F50" s="74"/>
      <c r="G50" s="75"/>
      <c r="H50" s="74"/>
      <c r="I50" s="75"/>
      <c r="J50" s="74"/>
      <c r="K50" s="75"/>
      <c r="L50" s="74"/>
    </row>
    <row r="51" spans="1:12" ht="26.25" customHeight="1" x14ac:dyDescent="0.45">
      <c r="A51" s="66"/>
      <c r="B51" s="55"/>
      <c r="C51" s="55"/>
      <c r="D51" s="77"/>
      <c r="E51" s="75"/>
      <c r="F51" s="32"/>
      <c r="G51" s="75"/>
      <c r="H51" s="32"/>
      <c r="I51" s="75"/>
      <c r="J51" s="32"/>
      <c r="K51" s="75"/>
      <c r="L51" s="32"/>
    </row>
    <row r="52" spans="1:12" s="67" customFormat="1" ht="24.75" customHeight="1" x14ac:dyDescent="0.45">
      <c r="A52" s="1"/>
      <c r="B52" s="1"/>
      <c r="C52" s="1"/>
      <c r="D52" s="82"/>
      <c r="E52" s="85"/>
      <c r="F52" s="85"/>
      <c r="G52" s="85"/>
      <c r="H52" s="85"/>
      <c r="I52" s="85"/>
      <c r="J52" s="85"/>
      <c r="K52" s="85"/>
      <c r="L52" s="85"/>
    </row>
    <row r="53" spans="1:12" ht="21.75" customHeight="1" x14ac:dyDescent="0.45">
      <c r="A53" s="48" t="s">
        <v>45</v>
      </c>
      <c r="B53" s="86"/>
      <c r="C53" s="86"/>
      <c r="D53" s="87"/>
      <c r="E53" s="88"/>
      <c r="F53" s="88"/>
      <c r="G53" s="88"/>
      <c r="H53" s="88"/>
      <c r="I53" s="88"/>
      <c r="J53" s="88"/>
      <c r="K53" s="88"/>
      <c r="L53" s="88"/>
    </row>
    <row r="54" spans="1:12" s="2" customFormat="1" ht="21.75" customHeight="1" x14ac:dyDescent="0.45">
      <c r="A54" s="4" t="str">
        <f>A1</f>
        <v>บริษัท ทิพย กรุ๊ป โฮลดิ้งส์ จำกัด (มหาชน)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s="2" customFormat="1" ht="21.75" customHeight="1" x14ac:dyDescent="0.45">
      <c r="A55" s="3" t="s">
        <v>104</v>
      </c>
      <c r="B55" s="3"/>
      <c r="C55" s="4"/>
      <c r="D55" s="4"/>
      <c r="E55" s="29"/>
      <c r="F55" s="29"/>
      <c r="G55" s="29"/>
      <c r="H55" s="29"/>
      <c r="I55" s="29"/>
      <c r="J55" s="29"/>
      <c r="K55" s="29"/>
      <c r="L55" s="29"/>
    </row>
    <row r="56" spans="1:12" s="2" customFormat="1" ht="21.75" customHeight="1" x14ac:dyDescent="0.45">
      <c r="A56" s="6" t="str">
        <f>A3</f>
        <v>สำหรับรอบระยะเวลาหกเดือนสิ้นสุดวันที่ 30 มิถุนายน พ.ศ. 2568</v>
      </c>
      <c r="B56" s="6"/>
      <c r="C56" s="7"/>
      <c r="D56" s="7"/>
      <c r="E56" s="52"/>
      <c r="F56" s="52"/>
      <c r="G56" s="29"/>
      <c r="H56" s="52"/>
      <c r="I56" s="29"/>
      <c r="J56" s="52"/>
      <c r="K56" s="52"/>
      <c r="L56" s="52"/>
    </row>
    <row r="57" spans="1:12" s="67" customFormat="1" ht="21.75" customHeight="1" x14ac:dyDescent="0.45">
      <c r="A57" s="65"/>
      <c r="B57" s="65"/>
      <c r="C57" s="65"/>
      <c r="D57" s="66"/>
      <c r="E57" s="4"/>
      <c r="F57" s="4"/>
      <c r="G57" s="4"/>
      <c r="H57" s="4"/>
      <c r="I57" s="4"/>
      <c r="J57" s="4"/>
      <c r="K57" s="4"/>
      <c r="L57" s="4"/>
    </row>
    <row r="58" spans="1:12" s="67" customFormat="1" ht="21.75" customHeight="1" x14ac:dyDescent="0.45">
      <c r="A58" s="65"/>
      <c r="B58" s="65"/>
      <c r="C58" s="65"/>
      <c r="D58" s="66"/>
      <c r="E58" s="4"/>
      <c r="F58" s="227" t="s">
        <v>3</v>
      </c>
      <c r="G58" s="227"/>
      <c r="H58" s="227"/>
      <c r="I58" s="4"/>
      <c r="J58" s="227" t="s">
        <v>4</v>
      </c>
      <c r="K58" s="227"/>
      <c r="L58" s="227"/>
    </row>
    <row r="59" spans="1:12" s="67" customFormat="1" ht="21.75" customHeight="1" x14ac:dyDescent="0.45">
      <c r="A59" s="65"/>
      <c r="B59" s="65"/>
      <c r="C59" s="65"/>
      <c r="D59" s="66"/>
      <c r="E59" s="4"/>
      <c r="F59" s="4"/>
      <c r="G59" s="4"/>
      <c r="H59" s="10" t="s">
        <v>5</v>
      </c>
      <c r="I59" s="4"/>
      <c r="J59" s="4"/>
      <c r="K59" s="4"/>
      <c r="L59" s="10"/>
    </row>
    <row r="60" spans="1:12" s="67" customFormat="1" ht="21.75" customHeight="1" x14ac:dyDescent="0.45">
      <c r="A60" s="65"/>
      <c r="B60" s="65"/>
      <c r="C60" s="65"/>
      <c r="D60" s="66"/>
      <c r="E60" s="4"/>
      <c r="F60" s="68" t="s">
        <v>8</v>
      </c>
      <c r="G60" s="4"/>
      <c r="H60" s="68" t="s">
        <v>8</v>
      </c>
      <c r="I60" s="4"/>
      <c r="J60" s="68" t="s">
        <v>8</v>
      </c>
      <c r="K60" s="4"/>
      <c r="L60" s="68" t="s">
        <v>8</v>
      </c>
    </row>
    <row r="61" spans="1:12" ht="21.75" customHeight="1" x14ac:dyDescent="0.45">
      <c r="A61" s="65"/>
      <c r="B61" s="65"/>
      <c r="C61" s="65"/>
      <c r="D61" s="29"/>
      <c r="E61" s="2"/>
      <c r="F61" s="69" t="s">
        <v>11</v>
      </c>
      <c r="G61" s="2"/>
      <c r="H61" s="69" t="s">
        <v>12</v>
      </c>
      <c r="I61" s="2"/>
      <c r="J61" s="69" t="s">
        <v>11</v>
      </c>
      <c r="K61" s="2"/>
      <c r="L61" s="69" t="s">
        <v>12</v>
      </c>
    </row>
    <row r="62" spans="1:12" ht="21.75" customHeight="1" x14ac:dyDescent="0.45">
      <c r="A62" s="65"/>
      <c r="B62" s="65"/>
      <c r="C62" s="65"/>
      <c r="D62" s="8" t="s">
        <v>13</v>
      </c>
      <c r="E62" s="4"/>
      <c r="F62" s="70" t="s">
        <v>14</v>
      </c>
      <c r="G62" s="4"/>
      <c r="H62" s="70" t="s">
        <v>14</v>
      </c>
      <c r="I62" s="4"/>
      <c r="J62" s="70" t="s">
        <v>14</v>
      </c>
      <c r="K62" s="4"/>
      <c r="L62" s="70" t="s">
        <v>14</v>
      </c>
    </row>
    <row r="63" spans="1:12" ht="8.1" customHeight="1" x14ac:dyDescent="0.45">
      <c r="A63" s="65"/>
      <c r="B63" s="65"/>
      <c r="C63" s="65"/>
      <c r="D63" s="5"/>
      <c r="E63" s="4"/>
      <c r="F63" s="4"/>
      <c r="G63" s="4"/>
      <c r="H63" s="4"/>
      <c r="I63" s="4"/>
      <c r="J63" s="4"/>
      <c r="K63" s="4"/>
      <c r="L63" s="4"/>
    </row>
    <row r="64" spans="1:12" s="67" customFormat="1" ht="21.75" customHeight="1" x14ac:dyDescent="0.45">
      <c r="A64" s="1" t="s">
        <v>128</v>
      </c>
      <c r="B64" s="1"/>
      <c r="C64" s="1"/>
      <c r="D64" s="29"/>
    </row>
    <row r="65" spans="1:12" s="79" customFormat="1" ht="21.75" customHeight="1" x14ac:dyDescent="0.45">
      <c r="A65" s="89"/>
      <c r="B65" s="90" t="s">
        <v>106</v>
      </c>
      <c r="C65" s="91"/>
      <c r="D65" s="92"/>
      <c r="E65" s="92"/>
      <c r="F65" s="41"/>
      <c r="G65" s="41"/>
      <c r="H65" s="41"/>
      <c r="I65" s="92"/>
      <c r="J65" s="41"/>
      <c r="K65" s="93"/>
      <c r="L65" s="41"/>
    </row>
    <row r="66" spans="1:12" s="79" customFormat="1" ht="21.75" customHeight="1" x14ac:dyDescent="0.45">
      <c r="A66" s="89"/>
      <c r="B66" s="90"/>
      <c r="C66" s="91" t="s">
        <v>107</v>
      </c>
      <c r="D66" s="92"/>
      <c r="E66" s="92"/>
      <c r="F66" s="41"/>
      <c r="G66" s="41"/>
      <c r="H66" s="41"/>
      <c r="I66" s="92"/>
      <c r="J66" s="41"/>
      <c r="K66" s="93"/>
      <c r="L66" s="41"/>
    </row>
    <row r="67" spans="1:12" s="79" customFormat="1" ht="21.75" customHeight="1" x14ac:dyDescent="0.45">
      <c r="A67" s="89"/>
      <c r="B67" s="90"/>
      <c r="C67" s="92" t="s">
        <v>108</v>
      </c>
      <c r="D67" s="92"/>
      <c r="E67" s="92"/>
      <c r="F67" s="41"/>
      <c r="G67" s="41"/>
      <c r="H67" s="41"/>
      <c r="I67" s="92"/>
      <c r="J67" s="41"/>
      <c r="K67" s="93"/>
      <c r="L67" s="41"/>
    </row>
    <row r="68" spans="1:12" s="79" customFormat="1" ht="21.75" customHeight="1" x14ac:dyDescent="0.45">
      <c r="A68" s="89"/>
      <c r="B68" s="90"/>
      <c r="C68" s="92" t="s">
        <v>109</v>
      </c>
      <c r="D68" s="92"/>
      <c r="E68" s="92"/>
      <c r="F68" s="41">
        <v>-717947498</v>
      </c>
      <c r="G68" s="41"/>
      <c r="H68" s="41">
        <v>-479240763</v>
      </c>
      <c r="I68" s="92"/>
      <c r="J68" s="41">
        <v>0</v>
      </c>
      <c r="K68" s="93"/>
      <c r="L68" s="41">
        <v>0</v>
      </c>
    </row>
    <row r="69" spans="1:12" s="79" customFormat="1" ht="21.75" customHeight="1" x14ac:dyDescent="0.45">
      <c r="A69" s="89"/>
      <c r="C69" s="79" t="s">
        <v>110</v>
      </c>
      <c r="D69" s="29"/>
      <c r="E69" s="92"/>
      <c r="I69" s="92"/>
    </row>
    <row r="70" spans="1:12" s="79" customFormat="1" ht="21.75" customHeight="1" x14ac:dyDescent="0.45">
      <c r="A70" s="89"/>
      <c r="C70" s="79" t="s">
        <v>111</v>
      </c>
      <c r="D70" s="29"/>
      <c r="E70" s="92"/>
      <c r="F70" s="94">
        <v>0</v>
      </c>
      <c r="G70" s="41"/>
      <c r="H70" s="94">
        <v>0</v>
      </c>
      <c r="I70" s="92"/>
      <c r="J70" s="94">
        <v>0</v>
      </c>
      <c r="K70" s="93"/>
      <c r="L70" s="94">
        <v>0</v>
      </c>
    </row>
    <row r="71" spans="1:12" s="92" customFormat="1" ht="6" customHeight="1" x14ac:dyDescent="0.45">
      <c r="D71" s="5"/>
      <c r="E71" s="38"/>
      <c r="F71" s="95"/>
      <c r="G71" s="96"/>
      <c r="H71" s="95"/>
      <c r="I71" s="38"/>
      <c r="J71" s="95"/>
      <c r="K71" s="96"/>
      <c r="L71" s="95"/>
    </row>
    <row r="72" spans="1:12" s="79" customFormat="1" ht="21.75" customHeight="1" x14ac:dyDescent="0.45">
      <c r="A72" s="89"/>
      <c r="C72" s="92" t="s">
        <v>112</v>
      </c>
      <c r="D72" s="92"/>
      <c r="E72" s="92"/>
      <c r="F72" s="97"/>
      <c r="G72" s="41"/>
      <c r="H72" s="97"/>
      <c r="I72" s="92"/>
      <c r="J72" s="97"/>
      <c r="K72" s="41"/>
      <c r="L72" s="97"/>
    </row>
    <row r="73" spans="1:12" s="79" customFormat="1" ht="21.75" customHeight="1" x14ac:dyDescent="0.45">
      <c r="A73" s="89"/>
      <c r="C73" s="92" t="s">
        <v>113</v>
      </c>
      <c r="D73" s="92"/>
      <c r="E73" s="92"/>
      <c r="F73" s="94">
        <f>SUM(F65:F70)</f>
        <v>-717947498</v>
      </c>
      <c r="G73" s="41"/>
      <c r="H73" s="94">
        <f>SUM(H65:H70)</f>
        <v>-479240763</v>
      </c>
      <c r="I73" s="92"/>
      <c r="J73" s="94">
        <f>SUM(J65:J70)</f>
        <v>0</v>
      </c>
      <c r="K73" s="41"/>
      <c r="L73" s="94">
        <f>SUM(L65:L70)</f>
        <v>0</v>
      </c>
    </row>
    <row r="74" spans="1:12" s="92" customFormat="1" ht="6" customHeight="1" x14ac:dyDescent="0.45">
      <c r="D74" s="5"/>
      <c r="E74" s="38"/>
      <c r="F74" s="95"/>
      <c r="G74" s="96"/>
      <c r="H74" s="95"/>
      <c r="I74" s="38"/>
      <c r="J74" s="95"/>
      <c r="K74" s="96"/>
      <c r="L74" s="95"/>
    </row>
    <row r="75" spans="1:12" s="79" customFormat="1" ht="21.75" customHeight="1" x14ac:dyDescent="0.45">
      <c r="A75" s="89"/>
      <c r="B75" s="90" t="s">
        <v>114</v>
      </c>
      <c r="C75" s="91"/>
      <c r="D75" s="92"/>
      <c r="E75" s="92"/>
      <c r="F75" s="41"/>
      <c r="G75" s="41"/>
      <c r="H75" s="41"/>
      <c r="I75" s="92"/>
      <c r="J75" s="41"/>
      <c r="K75" s="93"/>
      <c r="L75" s="41"/>
    </row>
    <row r="76" spans="1:12" s="79" customFormat="1" ht="21.75" customHeight="1" x14ac:dyDescent="0.45">
      <c r="A76" s="89"/>
      <c r="B76" s="90"/>
      <c r="C76" s="91" t="s">
        <v>107</v>
      </c>
      <c r="D76" s="92"/>
      <c r="E76" s="92"/>
      <c r="F76" s="41"/>
      <c r="G76" s="41"/>
      <c r="H76" s="41"/>
      <c r="I76" s="92"/>
      <c r="J76" s="41"/>
      <c r="K76" s="93"/>
      <c r="L76" s="41"/>
    </row>
    <row r="77" spans="1:12" s="79" customFormat="1" ht="21.75" customHeight="1" x14ac:dyDescent="0.45">
      <c r="A77" s="89"/>
      <c r="B77" s="90"/>
      <c r="C77" s="98" t="s">
        <v>115</v>
      </c>
      <c r="D77" s="92"/>
      <c r="E77" s="92"/>
      <c r="F77" s="41">
        <v>-70744500</v>
      </c>
      <c r="G77" s="41"/>
      <c r="H77" s="41">
        <v>-24980080</v>
      </c>
      <c r="I77" s="92"/>
      <c r="J77" s="41">
        <v>0</v>
      </c>
      <c r="K77" s="93"/>
      <c r="L77" s="41">
        <v>0</v>
      </c>
    </row>
    <row r="78" spans="1:12" s="79" customFormat="1" ht="21.75" customHeight="1" x14ac:dyDescent="0.45">
      <c r="A78" s="89"/>
      <c r="B78" s="90"/>
      <c r="C78" s="98" t="s">
        <v>116</v>
      </c>
      <c r="D78" s="92"/>
      <c r="E78" s="92"/>
      <c r="F78" s="41">
        <v>17150586</v>
      </c>
      <c r="G78" s="41"/>
      <c r="H78" s="41">
        <v>966123</v>
      </c>
      <c r="I78" s="92"/>
      <c r="J78" s="41">
        <v>0</v>
      </c>
      <c r="K78" s="93"/>
      <c r="L78" s="41">
        <v>0</v>
      </c>
    </row>
    <row r="79" spans="1:12" s="67" customFormat="1" ht="21.75" customHeight="1" x14ac:dyDescent="0.45">
      <c r="A79" s="99"/>
      <c r="B79" s="100"/>
      <c r="C79" s="92" t="s">
        <v>117</v>
      </c>
      <c r="D79" s="82"/>
    </row>
    <row r="80" spans="1:12" s="67" customFormat="1" ht="21.75" customHeight="1" x14ac:dyDescent="0.45">
      <c r="A80" s="99"/>
      <c r="C80" s="92" t="s">
        <v>109</v>
      </c>
      <c r="D80" s="101"/>
      <c r="F80" s="76">
        <v>23264107</v>
      </c>
      <c r="H80" s="76">
        <v>13556864</v>
      </c>
      <c r="J80" s="76">
        <v>0</v>
      </c>
      <c r="L80" s="76">
        <v>0</v>
      </c>
    </row>
    <row r="81" spans="1:12" s="67" customFormat="1" ht="6" customHeight="1" x14ac:dyDescent="0.45">
      <c r="A81" s="102"/>
      <c r="B81" s="55"/>
      <c r="D81" s="101"/>
    </row>
    <row r="82" spans="1:12" s="67" customFormat="1" ht="21.75" customHeight="1" x14ac:dyDescent="0.45">
      <c r="B82" s="55" t="s">
        <v>118</v>
      </c>
      <c r="D82" s="101"/>
    </row>
    <row r="83" spans="1:12" s="67" customFormat="1" ht="21.75" customHeight="1" x14ac:dyDescent="0.45">
      <c r="B83" s="55"/>
      <c r="C83" s="66" t="s">
        <v>107</v>
      </c>
      <c r="D83" s="101"/>
      <c r="F83" s="76">
        <f>SUM(F76:F80)</f>
        <v>-30329807</v>
      </c>
      <c r="H83" s="76">
        <f>SUM(H76:H80)</f>
        <v>-10457093</v>
      </c>
      <c r="J83" s="76">
        <f>SUM(J76:J80)</f>
        <v>0</v>
      </c>
      <c r="L83" s="76">
        <f>SUM(L76:L80)</f>
        <v>0</v>
      </c>
    </row>
    <row r="84" spans="1:12" s="67" customFormat="1" ht="8.1" customHeight="1" x14ac:dyDescent="0.45">
      <c r="C84" s="55"/>
      <c r="D84" s="101"/>
      <c r="F84" s="32"/>
      <c r="H84" s="32"/>
      <c r="J84" s="32"/>
      <c r="L84" s="32"/>
    </row>
    <row r="85" spans="1:12" s="67" customFormat="1" ht="21.75" customHeight="1" x14ac:dyDescent="0.45">
      <c r="A85" s="1" t="s">
        <v>119</v>
      </c>
      <c r="B85" s="1"/>
      <c r="C85" s="1"/>
      <c r="D85" s="29"/>
      <c r="E85" s="85"/>
      <c r="F85" s="43">
        <f>F73+F83</f>
        <v>-748277305</v>
      </c>
      <c r="G85" s="85"/>
      <c r="H85" s="43">
        <f>H73+H83</f>
        <v>-489697856</v>
      </c>
      <c r="I85" s="85"/>
      <c r="J85" s="43">
        <f>J73+J83</f>
        <v>0</v>
      </c>
      <c r="K85" s="85"/>
      <c r="L85" s="43">
        <f>L73+L83</f>
        <v>0</v>
      </c>
    </row>
    <row r="86" spans="1:12" s="67" customFormat="1" ht="8.1" customHeight="1" x14ac:dyDescent="0.45">
      <c r="C86" s="55"/>
      <c r="D86" s="101"/>
      <c r="F86" s="32"/>
      <c r="H86" s="32"/>
      <c r="J86" s="32"/>
      <c r="L86" s="32"/>
    </row>
    <row r="87" spans="1:12" s="67" customFormat="1" ht="21.75" customHeight="1" thickBot="1" x14ac:dyDescent="0.5">
      <c r="A87" s="1" t="s">
        <v>129</v>
      </c>
      <c r="B87" s="1"/>
      <c r="C87" s="1"/>
      <c r="D87" s="29"/>
      <c r="E87" s="85"/>
      <c r="F87" s="103">
        <f>SUM(F42,F85)</f>
        <v>-197440548</v>
      </c>
      <c r="G87" s="85"/>
      <c r="H87" s="103">
        <f>SUM(H85,H42)</f>
        <v>224053055</v>
      </c>
      <c r="I87" s="85"/>
      <c r="J87" s="103">
        <f>SUM(J42,J85)</f>
        <v>634728537</v>
      </c>
      <c r="K87" s="85"/>
      <c r="L87" s="103">
        <f>SUM(L42,L85)</f>
        <v>620729669</v>
      </c>
    </row>
    <row r="88" spans="1:12" s="67" customFormat="1" ht="20.45" customHeight="1" thickTop="1" x14ac:dyDescent="0.45">
      <c r="A88" s="1"/>
      <c r="B88" s="1"/>
      <c r="C88" s="1"/>
      <c r="D88" s="29"/>
      <c r="E88" s="85"/>
      <c r="F88" s="32"/>
      <c r="G88" s="85"/>
      <c r="H88" s="32"/>
      <c r="I88" s="85"/>
      <c r="J88" s="32"/>
      <c r="K88" s="85"/>
      <c r="L88" s="32"/>
    </row>
    <row r="89" spans="1:12" ht="21.75" customHeight="1" thickBot="1" x14ac:dyDescent="0.5">
      <c r="A89" s="65" t="s">
        <v>121</v>
      </c>
      <c r="B89" s="65"/>
      <c r="C89" s="65"/>
      <c r="D89" s="82">
        <v>29</v>
      </c>
      <c r="E89" s="85"/>
      <c r="F89" s="225">
        <v>0.92</v>
      </c>
      <c r="H89" s="104">
        <f>ROUND(H92/594292336,2)</f>
        <v>1.19</v>
      </c>
      <c r="J89" s="104">
        <f>ROUND(J42/594292336,2)</f>
        <v>1.07</v>
      </c>
      <c r="K89" s="85"/>
      <c r="L89" s="104">
        <f>ROUND(L42/594292336,2)</f>
        <v>1.04</v>
      </c>
    </row>
    <row r="90" spans="1:12" ht="20.45" customHeight="1" thickTop="1" x14ac:dyDescent="0.45">
      <c r="F90" s="84"/>
      <c r="H90" s="84"/>
    </row>
    <row r="91" spans="1:12" ht="21.75" customHeight="1" x14ac:dyDescent="0.45">
      <c r="A91" s="105" t="s">
        <v>122</v>
      </c>
      <c r="F91" s="74"/>
      <c r="J91" s="74"/>
    </row>
    <row r="92" spans="1:12" ht="21.75" customHeight="1" x14ac:dyDescent="0.45">
      <c r="A92" s="106" t="s">
        <v>123</v>
      </c>
      <c r="F92" s="74">
        <v>544169694</v>
      </c>
      <c r="H92" s="74">
        <v>706216978</v>
      </c>
      <c r="J92" s="74">
        <f>J42</f>
        <v>634728537</v>
      </c>
      <c r="L92" s="74">
        <f>L42</f>
        <v>620729669</v>
      </c>
    </row>
    <row r="93" spans="1:12" ht="21.75" customHeight="1" x14ac:dyDescent="0.45">
      <c r="A93" s="106" t="s">
        <v>124</v>
      </c>
      <c r="F93" s="107">
        <v>6667063</v>
      </c>
      <c r="G93" s="108"/>
      <c r="H93" s="109">
        <v>7533933</v>
      </c>
      <c r="J93" s="107">
        <v>0</v>
      </c>
      <c r="K93" s="108"/>
      <c r="L93" s="109">
        <v>0</v>
      </c>
    </row>
    <row r="94" spans="1:12" ht="6" customHeight="1" x14ac:dyDescent="0.45">
      <c r="A94" s="110"/>
      <c r="F94" s="111"/>
      <c r="G94" s="108"/>
      <c r="H94" s="108"/>
      <c r="J94" s="111"/>
      <c r="K94" s="108"/>
      <c r="L94" s="108"/>
    </row>
    <row r="95" spans="1:12" ht="21.75" customHeight="1" thickBot="1" x14ac:dyDescent="0.5">
      <c r="A95" s="106"/>
      <c r="F95" s="112">
        <f>SUM(F92:F93)</f>
        <v>550836757</v>
      </c>
      <c r="G95" s="108"/>
      <c r="H95" s="112">
        <f>SUM(H92:H93)</f>
        <v>713750911</v>
      </c>
      <c r="J95" s="112">
        <f>SUM(J92:J93)</f>
        <v>634728537</v>
      </c>
      <c r="K95" s="113"/>
      <c r="L95" s="114">
        <f>SUM(L92:L93)</f>
        <v>620729669</v>
      </c>
    </row>
    <row r="96" spans="1:12" ht="20.45" customHeight="1" thickTop="1" x14ac:dyDescent="0.45">
      <c r="A96" s="106"/>
      <c r="F96" s="115"/>
      <c r="H96" s="84"/>
      <c r="J96" s="115"/>
      <c r="L96" s="84"/>
    </row>
    <row r="97" spans="1:12" ht="21.75" customHeight="1" x14ac:dyDescent="0.45">
      <c r="A97" s="105" t="s">
        <v>125</v>
      </c>
      <c r="F97" s="74"/>
      <c r="J97" s="74"/>
    </row>
    <row r="98" spans="1:12" ht="21.75" customHeight="1" x14ac:dyDescent="0.45">
      <c r="A98" s="106" t="s">
        <v>123</v>
      </c>
      <c r="F98" s="74">
        <v>-196823461</v>
      </c>
      <c r="H98" s="74">
        <v>221326947</v>
      </c>
      <c r="J98" s="74">
        <f>J87</f>
        <v>634728537</v>
      </c>
      <c r="L98" s="74">
        <f>L87</f>
        <v>620729669</v>
      </c>
    </row>
    <row r="99" spans="1:12" ht="21.75" customHeight="1" x14ac:dyDescent="0.45">
      <c r="A99" s="106" t="s">
        <v>124</v>
      </c>
      <c r="F99" s="107">
        <v>-617087</v>
      </c>
      <c r="G99" s="108"/>
      <c r="H99" s="109">
        <v>2726108</v>
      </c>
      <c r="J99" s="107">
        <v>0</v>
      </c>
      <c r="K99" s="108"/>
      <c r="L99" s="107">
        <v>0</v>
      </c>
    </row>
    <row r="100" spans="1:12" ht="6" customHeight="1" x14ac:dyDescent="0.45">
      <c r="A100" s="110"/>
      <c r="F100" s="111"/>
      <c r="G100" s="108"/>
      <c r="H100" s="108"/>
      <c r="J100" s="111"/>
      <c r="K100" s="108"/>
      <c r="L100" s="108"/>
    </row>
    <row r="101" spans="1:12" ht="21.75" customHeight="1" thickBot="1" x14ac:dyDescent="0.5">
      <c r="A101" s="106"/>
      <c r="F101" s="112">
        <f>SUM(F98:F99)</f>
        <v>-197440548</v>
      </c>
      <c r="G101" s="108"/>
      <c r="H101" s="112">
        <f>SUM(H98:H99)</f>
        <v>224053055</v>
      </c>
      <c r="J101" s="112">
        <f>SUM(J98:J99)</f>
        <v>634728537</v>
      </c>
      <c r="K101" s="113"/>
      <c r="L101" s="114">
        <f>SUM(L98:L99)</f>
        <v>620729669</v>
      </c>
    </row>
    <row r="102" spans="1:12" ht="20.45" customHeight="1" thickTop="1" x14ac:dyDescent="0.45">
      <c r="A102" s="106"/>
      <c r="F102" s="74"/>
    </row>
    <row r="103" spans="1:12" ht="14.25" customHeight="1" x14ac:dyDescent="0.45">
      <c r="A103" s="106"/>
      <c r="F103" s="74"/>
    </row>
    <row r="104" spans="1:12" ht="20.45" customHeight="1" x14ac:dyDescent="0.45">
      <c r="A104" s="66"/>
      <c r="B104" s="66"/>
      <c r="C104" s="66"/>
      <c r="D104" s="66"/>
    </row>
    <row r="105" spans="1:12" ht="20.45" customHeight="1" x14ac:dyDescent="0.45">
      <c r="A105" s="66"/>
      <c r="B105" s="66"/>
      <c r="C105" s="66"/>
      <c r="D105" s="66"/>
    </row>
    <row r="106" spans="1:12" ht="20.45" customHeight="1" x14ac:dyDescent="0.45">
      <c r="A106" s="117"/>
      <c r="F106" s="118"/>
      <c r="H106" s="118"/>
    </row>
    <row r="107" spans="1:12" ht="21.75" customHeight="1" x14ac:dyDescent="0.45">
      <c r="A107" s="119" t="str">
        <f>A53</f>
        <v>หมายเหตุประกอบข้อมูลทางการเงินเป็นส่วนหนึ่งของข้อมูลทางการเงินระหว่างกาลนี้</v>
      </c>
      <c r="B107" s="86"/>
      <c r="C107" s="86"/>
      <c r="D107" s="87"/>
      <c r="E107" s="88"/>
      <c r="F107" s="88"/>
      <c r="G107" s="88"/>
      <c r="H107" s="88"/>
      <c r="I107" s="88"/>
      <c r="J107" s="88"/>
      <c r="K107" s="88"/>
      <c r="L107" s="88"/>
    </row>
  </sheetData>
  <mergeCells count="4">
    <mergeCell ref="F5:H5"/>
    <mergeCell ref="J5:L5"/>
    <mergeCell ref="F58:H58"/>
    <mergeCell ref="J58:L58"/>
  </mergeCells>
  <pageMargins left="0.8" right="0.5" top="0.5" bottom="0.6" header="0.49" footer="0.4"/>
  <pageSetup paperSize="9" scale="75" firstPageNumber="7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10467-D0F7-4F7F-A99D-66AAA47304E1}">
  <dimension ref="A1:AE53"/>
  <sheetViews>
    <sheetView tabSelected="1" showRuler="0" topLeftCell="C8" zoomScale="85" zoomScaleNormal="85" zoomScaleSheetLayoutView="70" zoomScalePageLayoutView="70" workbookViewId="0">
      <selection activeCell="D22" sqref="D22"/>
    </sheetView>
  </sheetViews>
  <sheetFormatPr defaultColWidth="11" defaultRowHeight="17.100000000000001" customHeight="1" x14ac:dyDescent="0.4"/>
  <cols>
    <col min="1" max="1" width="1.42578125" style="55" customWidth="1"/>
    <col min="2" max="2" width="46" style="55" customWidth="1"/>
    <col min="3" max="3" width="8.85546875" style="25" customWidth="1"/>
    <col min="4" max="4" width="0.85546875" style="172" customWidth="1"/>
    <col min="5" max="5" width="11.7109375" style="25" customWidth="1"/>
    <col min="6" max="6" width="0.85546875" style="25" customWidth="1"/>
    <col min="7" max="7" width="11.7109375" style="25" customWidth="1"/>
    <col min="8" max="8" width="0.85546875" style="25" customWidth="1"/>
    <col min="9" max="9" width="16" style="25" customWidth="1"/>
    <col min="10" max="10" width="0.85546875" style="25" customWidth="1"/>
    <col min="11" max="11" width="21.42578125" style="25" customWidth="1"/>
    <col min="12" max="12" width="0.85546875" style="25" customWidth="1"/>
    <col min="13" max="13" width="23.42578125" style="25" customWidth="1"/>
    <col min="14" max="14" width="0.85546875" style="25" customWidth="1"/>
    <col min="15" max="15" width="18" style="25" customWidth="1"/>
    <col min="16" max="16" width="0.85546875" style="25" customWidth="1"/>
    <col min="17" max="17" width="21.7109375" style="25" customWidth="1"/>
    <col min="18" max="18" width="0.85546875" style="25" customWidth="1"/>
    <col min="19" max="19" width="13.42578125" style="25" customWidth="1"/>
    <col min="20" max="20" width="0.85546875" style="25" customWidth="1"/>
    <col min="21" max="21" width="11.85546875" style="25" customWidth="1"/>
    <col min="22" max="22" width="0.85546875" style="25" customWidth="1"/>
    <col min="23" max="23" width="11.85546875" style="25" customWidth="1"/>
    <col min="24" max="24" width="0.85546875" style="25" customWidth="1"/>
    <col min="25" max="25" width="12.5703125" style="25" customWidth="1"/>
    <col min="26" max="26" width="0.85546875" style="25" customWidth="1"/>
    <col min="27" max="27" width="12.85546875" style="25" customWidth="1"/>
    <col min="28" max="28" width="0.85546875" style="25" customWidth="1"/>
    <col min="29" max="29" width="12.7109375" style="25" customWidth="1"/>
    <col min="30" max="30" width="0.85546875" style="25" customWidth="1"/>
    <col min="31" max="31" width="12.5703125" style="25" customWidth="1"/>
    <col min="32" max="16384" width="11" style="2"/>
  </cols>
  <sheetData>
    <row r="1" spans="1:31" ht="22.35" customHeight="1" x14ac:dyDescent="0.45">
      <c r="A1" s="1" t="s">
        <v>0</v>
      </c>
      <c r="D1" s="2"/>
    </row>
    <row r="2" spans="1:31" ht="22.35" customHeight="1" x14ac:dyDescent="0.45">
      <c r="A2" s="102" t="s">
        <v>130</v>
      </c>
      <c r="B2" s="102"/>
      <c r="C2" s="120"/>
      <c r="D2" s="2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</row>
    <row r="3" spans="1:31" ht="22.35" customHeight="1" x14ac:dyDescent="0.45">
      <c r="A3" s="121" t="str">
        <f>'Revenue 7-8 (6ด)'!A3</f>
        <v>สำหรับรอบระยะเวลาหกเดือนสิ้นสุดวันที่ 30 มิถุนายน พ.ศ. 2568</v>
      </c>
      <c r="B3" s="121"/>
      <c r="C3" s="122"/>
      <c r="D3" s="9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</row>
    <row r="4" spans="1:31" ht="18.75" customHeight="1" x14ac:dyDescent="0.4">
      <c r="A4" s="123"/>
      <c r="B4" s="123"/>
      <c r="C4" s="124"/>
      <c r="D4" s="2"/>
      <c r="E4" s="125"/>
      <c r="F4" s="126"/>
      <c r="G4" s="125"/>
      <c r="H4" s="126"/>
      <c r="I4" s="125"/>
      <c r="J4" s="126"/>
      <c r="K4" s="125"/>
      <c r="L4" s="125"/>
      <c r="M4" s="125"/>
      <c r="N4" s="126"/>
      <c r="O4" s="125"/>
      <c r="P4" s="126"/>
      <c r="Q4" s="125"/>
      <c r="R4" s="127"/>
      <c r="S4" s="125"/>
      <c r="T4" s="127"/>
      <c r="U4" s="125"/>
      <c r="V4" s="127"/>
      <c r="W4" s="125"/>
      <c r="X4" s="126"/>
      <c r="Y4" s="125"/>
      <c r="Z4" s="127"/>
      <c r="AA4" s="125"/>
      <c r="AB4" s="127"/>
      <c r="AC4" s="125"/>
      <c r="AD4" s="127"/>
      <c r="AE4" s="125"/>
    </row>
    <row r="5" spans="1:31" s="130" customFormat="1" ht="19.350000000000001" customHeight="1" x14ac:dyDescent="0.35">
      <c r="A5" s="128"/>
      <c r="B5" s="128"/>
      <c r="C5" s="129"/>
      <c r="E5" s="229" t="s">
        <v>3</v>
      </c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</row>
    <row r="6" spans="1:31" s="130" customFormat="1" ht="19.350000000000001" customHeight="1" x14ac:dyDescent="0.35">
      <c r="A6" s="128"/>
      <c r="B6" s="128"/>
      <c r="C6" s="129"/>
      <c r="E6" s="131"/>
      <c r="F6" s="131"/>
      <c r="G6" s="131"/>
      <c r="H6" s="131"/>
      <c r="I6" s="131"/>
      <c r="J6" s="131"/>
      <c r="K6" s="230" t="s">
        <v>131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131"/>
      <c r="AC6" s="131"/>
      <c r="AD6" s="131"/>
      <c r="AE6" s="131"/>
    </row>
    <row r="7" spans="1:31" s="130" customFormat="1" ht="19.350000000000001" customHeight="1" x14ac:dyDescent="0.4">
      <c r="C7" s="132"/>
      <c r="F7" s="132"/>
      <c r="H7" s="132"/>
      <c r="J7" s="132"/>
      <c r="K7" s="231" t="s">
        <v>73</v>
      </c>
      <c r="L7" s="231"/>
      <c r="M7" s="231"/>
      <c r="N7" s="231"/>
      <c r="O7" s="231"/>
      <c r="P7" s="231"/>
      <c r="Q7" s="231"/>
      <c r="R7" s="231"/>
      <c r="S7" s="231"/>
      <c r="T7" s="133"/>
      <c r="U7" s="133"/>
      <c r="V7" s="134"/>
      <c r="AB7" s="132"/>
      <c r="AC7" s="134"/>
      <c r="AD7" s="132"/>
      <c r="AE7" s="134"/>
    </row>
    <row r="8" spans="1:31" s="130" customFormat="1" ht="19.350000000000001" customHeight="1" x14ac:dyDescent="0.4">
      <c r="C8" s="132"/>
      <c r="F8" s="132"/>
      <c r="H8" s="132"/>
      <c r="J8" s="132"/>
      <c r="K8" s="136" t="s">
        <v>133</v>
      </c>
      <c r="L8" s="136"/>
      <c r="M8" s="136" t="s">
        <v>133</v>
      </c>
      <c r="N8" s="133"/>
      <c r="O8" s="136"/>
      <c r="P8" s="133"/>
      <c r="Q8" s="136"/>
      <c r="R8" s="133"/>
      <c r="S8" s="137"/>
      <c r="T8" s="133"/>
      <c r="U8" s="137"/>
      <c r="V8" s="137"/>
      <c r="W8" s="135"/>
      <c r="X8" s="135"/>
      <c r="Y8" s="135"/>
      <c r="Z8" s="135"/>
      <c r="AA8" s="135"/>
      <c r="AB8" s="132"/>
      <c r="AC8" s="137"/>
      <c r="AD8" s="132"/>
      <c r="AE8" s="137"/>
    </row>
    <row r="9" spans="1:31" s="130" customFormat="1" ht="19.350000000000001" customHeight="1" x14ac:dyDescent="0.4">
      <c r="C9" s="132"/>
      <c r="F9" s="132"/>
      <c r="H9" s="132"/>
      <c r="I9" s="132" t="s">
        <v>134</v>
      </c>
      <c r="J9" s="132"/>
      <c r="K9" s="136" t="s">
        <v>135</v>
      </c>
      <c r="L9" s="136"/>
      <c r="M9" s="136" t="s">
        <v>136</v>
      </c>
      <c r="N9" s="132"/>
      <c r="O9" s="136" t="s">
        <v>137</v>
      </c>
      <c r="P9" s="132"/>
      <c r="Q9" s="136" t="s">
        <v>138</v>
      </c>
      <c r="R9" s="133"/>
      <c r="S9" s="137" t="s">
        <v>139</v>
      </c>
      <c r="T9" s="133"/>
      <c r="U9" s="232" t="s">
        <v>68</v>
      </c>
      <c r="V9" s="232"/>
      <c r="W9" s="232"/>
      <c r="X9" s="232"/>
      <c r="Y9" s="232"/>
      <c r="Z9" s="138"/>
      <c r="AA9" s="138"/>
      <c r="AB9" s="132"/>
      <c r="AC9" s="137"/>
      <c r="AD9" s="132"/>
      <c r="AE9" s="137"/>
    </row>
    <row r="10" spans="1:31" s="130" customFormat="1" ht="19.350000000000001" customHeight="1" x14ac:dyDescent="0.4">
      <c r="C10" s="132"/>
      <c r="E10" s="132"/>
      <c r="F10" s="132"/>
      <c r="H10" s="132"/>
      <c r="I10" s="132" t="s">
        <v>65</v>
      </c>
      <c r="J10" s="132"/>
      <c r="K10" s="136" t="s">
        <v>140</v>
      </c>
      <c r="L10" s="136"/>
      <c r="M10" s="136" t="s">
        <v>140</v>
      </c>
      <c r="N10" s="132"/>
      <c r="O10" s="136" t="s">
        <v>141</v>
      </c>
      <c r="P10" s="132"/>
      <c r="Q10" s="136" t="s">
        <v>142</v>
      </c>
      <c r="R10" s="133"/>
      <c r="S10" s="137" t="s">
        <v>143</v>
      </c>
      <c r="T10" s="133"/>
      <c r="U10" s="233" t="s">
        <v>144</v>
      </c>
      <c r="V10" s="233"/>
      <c r="W10" s="233"/>
      <c r="X10" s="139"/>
      <c r="Y10" s="139"/>
      <c r="Z10" s="136"/>
      <c r="AA10" s="137" t="s">
        <v>139</v>
      </c>
      <c r="AB10" s="132"/>
      <c r="AC10" s="137" t="s">
        <v>145</v>
      </c>
      <c r="AD10" s="132"/>
      <c r="AE10" s="137"/>
    </row>
    <row r="11" spans="1:31" s="130" customFormat="1" ht="19.350000000000001" customHeight="1" x14ac:dyDescent="0.4">
      <c r="C11" s="132"/>
      <c r="E11" s="132" t="s">
        <v>146</v>
      </c>
      <c r="F11" s="132"/>
      <c r="G11" s="132" t="s">
        <v>147</v>
      </c>
      <c r="H11" s="132"/>
      <c r="I11" s="132" t="s">
        <v>148</v>
      </c>
      <c r="J11" s="132"/>
      <c r="K11" s="136" t="s">
        <v>132</v>
      </c>
      <c r="L11" s="136"/>
      <c r="M11" s="136" t="s">
        <v>132</v>
      </c>
      <c r="O11" s="136" t="s">
        <v>149</v>
      </c>
      <c r="Q11" s="136" t="s">
        <v>150</v>
      </c>
      <c r="R11" s="132"/>
      <c r="S11" s="137" t="s">
        <v>151</v>
      </c>
      <c r="T11" s="132"/>
      <c r="U11" s="137" t="s">
        <v>152</v>
      </c>
      <c r="V11" s="137"/>
      <c r="W11" s="136"/>
      <c r="X11" s="136"/>
      <c r="Y11" s="140"/>
      <c r="Z11" s="136"/>
      <c r="AA11" s="137" t="s">
        <v>57</v>
      </c>
      <c r="AB11" s="140"/>
      <c r="AC11" s="137" t="s">
        <v>153</v>
      </c>
      <c r="AD11" s="140"/>
      <c r="AE11" s="137"/>
    </row>
    <row r="12" spans="1:31" s="130" customFormat="1" ht="19.350000000000001" customHeight="1" x14ac:dyDescent="0.4">
      <c r="C12" s="132"/>
      <c r="E12" s="132" t="s">
        <v>154</v>
      </c>
      <c r="F12" s="132"/>
      <c r="G12" s="132" t="s">
        <v>155</v>
      </c>
      <c r="H12" s="132"/>
      <c r="I12" s="132" t="s">
        <v>156</v>
      </c>
      <c r="J12" s="132"/>
      <c r="K12" s="136" t="s">
        <v>157</v>
      </c>
      <c r="L12" s="136"/>
      <c r="M12" s="136" t="s">
        <v>157</v>
      </c>
      <c r="O12" s="136" t="s">
        <v>157</v>
      </c>
      <c r="Q12" s="136" t="s">
        <v>157</v>
      </c>
      <c r="R12" s="132"/>
      <c r="S12" s="141" t="s">
        <v>158</v>
      </c>
      <c r="T12" s="132"/>
      <c r="U12" s="141" t="s">
        <v>159</v>
      </c>
      <c r="V12" s="141"/>
      <c r="W12" s="136" t="s">
        <v>160</v>
      </c>
      <c r="X12" s="136"/>
      <c r="Y12" s="136" t="s">
        <v>72</v>
      </c>
      <c r="Z12" s="136"/>
      <c r="AA12" s="137" t="s">
        <v>161</v>
      </c>
      <c r="AB12" s="136"/>
      <c r="AC12" s="137" t="s">
        <v>162</v>
      </c>
      <c r="AD12" s="136"/>
      <c r="AE12" s="137" t="s">
        <v>139</v>
      </c>
    </row>
    <row r="13" spans="1:31" s="130" customFormat="1" ht="19.350000000000001" customHeight="1" x14ac:dyDescent="0.4">
      <c r="A13" s="142"/>
      <c r="B13" s="142"/>
      <c r="C13" s="143" t="s">
        <v>13</v>
      </c>
      <c r="E13" s="143" t="s">
        <v>14</v>
      </c>
      <c r="F13" s="132"/>
      <c r="G13" s="143" t="s">
        <v>14</v>
      </c>
      <c r="H13" s="132"/>
      <c r="I13" s="143" t="s">
        <v>14</v>
      </c>
      <c r="J13" s="132"/>
      <c r="K13" s="144" t="s">
        <v>14</v>
      </c>
      <c r="L13" s="136"/>
      <c r="M13" s="144" t="s">
        <v>14</v>
      </c>
      <c r="N13" s="132"/>
      <c r="O13" s="143" t="s">
        <v>14</v>
      </c>
      <c r="P13" s="132"/>
      <c r="Q13" s="143" t="s">
        <v>14</v>
      </c>
      <c r="R13" s="132"/>
      <c r="S13" s="143" t="s">
        <v>14</v>
      </c>
      <c r="T13" s="132"/>
      <c r="U13" s="143" t="s">
        <v>14</v>
      </c>
      <c r="V13" s="137"/>
      <c r="W13" s="143" t="s">
        <v>14</v>
      </c>
      <c r="X13" s="132"/>
      <c r="Y13" s="143" t="s">
        <v>14</v>
      </c>
      <c r="Z13" s="132"/>
      <c r="AA13" s="143" t="s">
        <v>14</v>
      </c>
      <c r="AB13" s="132"/>
      <c r="AC13" s="143" t="s">
        <v>14</v>
      </c>
      <c r="AD13" s="132"/>
      <c r="AE13" s="143" t="s">
        <v>14</v>
      </c>
    </row>
    <row r="14" spans="1:31" s="130" customFormat="1" ht="8.1" customHeight="1" x14ac:dyDescent="0.35">
      <c r="A14" s="128"/>
      <c r="B14" s="128"/>
      <c r="C14" s="129"/>
      <c r="E14" s="145"/>
      <c r="F14" s="145"/>
      <c r="G14" s="145"/>
      <c r="H14" s="145"/>
      <c r="I14" s="145"/>
      <c r="J14" s="145"/>
      <c r="K14" s="145"/>
      <c r="L14" s="145"/>
      <c r="M14" s="145"/>
      <c r="N14" s="145"/>
      <c r="O14" s="145"/>
      <c r="P14" s="145"/>
      <c r="Q14" s="145"/>
      <c r="R14" s="146"/>
      <c r="S14" s="146"/>
      <c r="T14" s="146"/>
      <c r="U14" s="146"/>
      <c r="V14" s="146"/>
      <c r="W14" s="145"/>
      <c r="X14" s="145"/>
      <c r="Y14" s="145"/>
      <c r="Z14" s="147"/>
      <c r="AA14" s="146"/>
      <c r="AB14" s="147"/>
      <c r="AC14" s="146"/>
      <c r="AD14" s="147"/>
      <c r="AE14" s="146"/>
    </row>
    <row r="15" spans="1:31" s="130" customFormat="1" ht="19.350000000000001" customHeight="1" x14ac:dyDescent="0.4">
      <c r="A15" s="148" t="s">
        <v>163</v>
      </c>
      <c r="B15" s="128"/>
      <c r="C15" s="129"/>
      <c r="E15" s="145">
        <v>594292336</v>
      </c>
      <c r="F15" s="145"/>
      <c r="G15" s="145">
        <v>895385444</v>
      </c>
      <c r="H15" s="145"/>
      <c r="I15" s="145">
        <v>1354834</v>
      </c>
      <c r="J15" s="145"/>
      <c r="K15" s="145">
        <v>-35504336</v>
      </c>
      <c r="L15" s="145"/>
      <c r="M15" s="145">
        <v>-3250069922</v>
      </c>
      <c r="N15" s="145"/>
      <c r="O15" s="145">
        <v>0</v>
      </c>
      <c r="P15" s="145"/>
      <c r="Q15" s="145">
        <v>13200675</v>
      </c>
      <c r="R15" s="149"/>
      <c r="S15" s="145">
        <f>SUM(K15:Q15)</f>
        <v>-3272373583</v>
      </c>
      <c r="T15" s="149"/>
      <c r="U15" s="145">
        <v>119920324</v>
      </c>
      <c r="V15" s="145"/>
      <c r="W15" s="145">
        <v>1197602141</v>
      </c>
      <c r="X15" s="147"/>
      <c r="Y15" s="145">
        <v>9301597622</v>
      </c>
      <c r="Z15" s="147"/>
      <c r="AA15" s="145">
        <f>E15+G15+I15+S15+U15+W15+Y15</f>
        <v>8837779118</v>
      </c>
      <c r="AB15" s="147"/>
      <c r="AC15" s="145">
        <v>155966371</v>
      </c>
      <c r="AD15" s="147"/>
      <c r="AE15" s="145">
        <f>AA15+AC15</f>
        <v>8993745489</v>
      </c>
    </row>
    <row r="16" spans="1:31" s="130" customFormat="1" ht="19.350000000000001" customHeight="1" x14ac:dyDescent="0.35">
      <c r="A16" s="150" t="s">
        <v>164</v>
      </c>
      <c r="B16" s="128"/>
      <c r="C16" s="151">
        <v>5</v>
      </c>
      <c r="E16" s="152">
        <v>0</v>
      </c>
      <c r="F16" s="149"/>
      <c r="G16" s="152">
        <v>0</v>
      </c>
      <c r="H16" s="149"/>
      <c r="I16" s="152">
        <v>0</v>
      </c>
      <c r="J16" s="149"/>
      <c r="K16" s="152">
        <v>1292655</v>
      </c>
      <c r="L16" s="149"/>
      <c r="M16" s="152">
        <v>0</v>
      </c>
      <c r="N16" s="149"/>
      <c r="O16" s="152">
        <v>26024410</v>
      </c>
      <c r="P16" s="149"/>
      <c r="Q16" s="152">
        <v>0</v>
      </c>
      <c r="R16" s="149"/>
      <c r="S16" s="153">
        <f>SUM(K16:Q16)</f>
        <v>27317065</v>
      </c>
      <c r="T16" s="149"/>
      <c r="U16" s="152">
        <v>0</v>
      </c>
      <c r="V16" s="149"/>
      <c r="W16" s="152">
        <v>0</v>
      </c>
      <c r="X16" s="149"/>
      <c r="Y16" s="152">
        <v>-1200863926</v>
      </c>
      <c r="Z16" s="149"/>
      <c r="AA16" s="153">
        <f>E16+G16+I16+S16+U16+W16+Y16</f>
        <v>-1173546861</v>
      </c>
      <c r="AB16" s="149"/>
      <c r="AC16" s="152">
        <v>-11095356</v>
      </c>
      <c r="AD16" s="149"/>
      <c r="AE16" s="152">
        <f>AA16+AC16</f>
        <v>-1184642217</v>
      </c>
    </row>
    <row r="17" spans="1:31" s="130" customFormat="1" ht="8.1" customHeight="1" x14ac:dyDescent="0.35">
      <c r="A17" s="128"/>
      <c r="B17" s="128"/>
      <c r="C17" s="129"/>
      <c r="E17" s="149"/>
      <c r="F17" s="149"/>
      <c r="G17" s="149"/>
      <c r="H17" s="149"/>
      <c r="I17" s="149"/>
      <c r="J17" s="149"/>
      <c r="K17" s="149"/>
      <c r="L17" s="149"/>
      <c r="M17" s="149"/>
      <c r="N17" s="149"/>
      <c r="O17" s="149"/>
      <c r="P17" s="149"/>
      <c r="Q17" s="149"/>
      <c r="R17" s="149"/>
      <c r="S17" s="149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  <c r="AE17" s="149"/>
    </row>
    <row r="18" spans="1:31" s="130" customFormat="1" ht="19.350000000000001" customHeight="1" x14ac:dyDescent="0.4">
      <c r="A18" s="139" t="s">
        <v>165</v>
      </c>
      <c r="B18" s="148"/>
      <c r="C18" s="129"/>
      <c r="E18" s="145">
        <f>E15+E16</f>
        <v>594292336</v>
      </c>
      <c r="F18" s="154"/>
      <c r="G18" s="145">
        <f>G15+G16</f>
        <v>895385444</v>
      </c>
      <c r="H18" s="154"/>
      <c r="I18" s="145">
        <f>I15+I16</f>
        <v>1354834</v>
      </c>
      <c r="J18" s="154"/>
      <c r="K18" s="145">
        <f>K15+K16</f>
        <v>-34211681</v>
      </c>
      <c r="L18" s="145"/>
      <c r="M18" s="145">
        <f>M15+M16</f>
        <v>-3250069922</v>
      </c>
      <c r="N18" s="145"/>
      <c r="O18" s="145">
        <f>O15+O16</f>
        <v>26024410</v>
      </c>
      <c r="P18" s="154"/>
      <c r="Q18" s="145">
        <f>Q15+Q16</f>
        <v>13200675</v>
      </c>
      <c r="R18" s="155"/>
      <c r="S18" s="145">
        <f>SUM(K18:Q18)</f>
        <v>-3245056518</v>
      </c>
      <c r="T18" s="155"/>
      <c r="U18" s="145">
        <f>U15+U16</f>
        <v>119920324</v>
      </c>
      <c r="V18" s="154"/>
      <c r="W18" s="145">
        <f>W15+W16</f>
        <v>1197602141</v>
      </c>
      <c r="X18" s="155"/>
      <c r="Y18" s="145">
        <f>Y15+Y16</f>
        <v>8100733696</v>
      </c>
      <c r="Z18" s="155"/>
      <c r="AA18" s="145">
        <f>AA15+AA16</f>
        <v>7664232257</v>
      </c>
      <c r="AB18" s="155"/>
      <c r="AC18" s="145">
        <f>AC15+AC16</f>
        <v>144871015</v>
      </c>
      <c r="AD18" s="155"/>
      <c r="AE18" s="145">
        <f>AE15+AE16</f>
        <v>7809103272</v>
      </c>
    </row>
    <row r="19" spans="1:31" s="130" customFormat="1" ht="8.1" customHeight="1" x14ac:dyDescent="0.4">
      <c r="A19" s="139"/>
      <c r="B19" s="148"/>
      <c r="C19" s="129"/>
      <c r="E19" s="145"/>
      <c r="F19" s="154"/>
      <c r="G19" s="145"/>
      <c r="H19" s="154"/>
      <c r="I19" s="145"/>
      <c r="J19" s="154"/>
      <c r="K19" s="145"/>
      <c r="L19" s="145"/>
      <c r="M19" s="145"/>
      <c r="N19" s="145"/>
      <c r="O19" s="145"/>
      <c r="P19" s="154"/>
      <c r="Q19" s="145"/>
      <c r="R19" s="155"/>
      <c r="S19" s="145"/>
      <c r="T19" s="155"/>
      <c r="U19" s="145"/>
      <c r="V19" s="154"/>
      <c r="W19" s="145"/>
      <c r="X19" s="155"/>
      <c r="Y19" s="145"/>
      <c r="Z19" s="155"/>
      <c r="AA19" s="145"/>
      <c r="AB19" s="155"/>
      <c r="AC19" s="145"/>
      <c r="AD19" s="155"/>
      <c r="AE19" s="145"/>
    </row>
    <row r="20" spans="1:31" s="130" customFormat="1" ht="19.350000000000001" customHeight="1" x14ac:dyDescent="0.4">
      <c r="A20" s="139" t="s">
        <v>166</v>
      </c>
      <c r="B20" s="148"/>
      <c r="C20" s="129"/>
      <c r="E20" s="145"/>
      <c r="F20" s="154"/>
      <c r="H20" s="154"/>
      <c r="I20" s="145"/>
      <c r="J20" s="154"/>
      <c r="K20" s="145"/>
      <c r="L20" s="145"/>
      <c r="M20" s="145"/>
      <c r="N20" s="145"/>
      <c r="O20" s="145"/>
      <c r="P20" s="154"/>
      <c r="Q20" s="145"/>
      <c r="R20" s="155"/>
      <c r="S20" s="145"/>
      <c r="T20" s="155"/>
      <c r="U20" s="145"/>
      <c r="V20" s="154"/>
      <c r="W20" s="145"/>
      <c r="X20" s="155"/>
      <c r="Y20" s="145"/>
      <c r="Z20" s="155"/>
      <c r="AA20" s="145"/>
      <c r="AB20" s="155"/>
      <c r="AC20" s="145"/>
      <c r="AD20" s="155"/>
      <c r="AE20" s="145"/>
    </row>
    <row r="21" spans="1:31" s="130" customFormat="1" ht="19.350000000000001" customHeight="1" x14ac:dyDescent="0.35">
      <c r="A21" s="128" t="s">
        <v>103</v>
      </c>
      <c r="B21" s="128"/>
      <c r="C21" s="129"/>
      <c r="E21" s="145">
        <v>0</v>
      </c>
      <c r="F21" s="154"/>
      <c r="G21" s="145">
        <v>0</v>
      </c>
      <c r="H21" s="154"/>
      <c r="I21" s="145">
        <v>0</v>
      </c>
      <c r="J21" s="154"/>
      <c r="K21" s="145">
        <v>0</v>
      </c>
      <c r="L21" s="145"/>
      <c r="M21" s="145">
        <v>0</v>
      </c>
      <c r="N21" s="145"/>
      <c r="O21" s="145">
        <v>0</v>
      </c>
      <c r="P21" s="154"/>
      <c r="Q21" s="145">
        <v>0</v>
      </c>
      <c r="R21" s="155"/>
      <c r="S21" s="145">
        <f t="shared" ref="S21:S27" si="0">SUM(K21:Q21)</f>
        <v>0</v>
      </c>
      <c r="T21" s="155"/>
      <c r="U21" s="145">
        <v>0</v>
      </c>
      <c r="V21" s="154"/>
      <c r="W21" s="145">
        <v>0</v>
      </c>
      <c r="X21" s="155"/>
      <c r="Y21" s="145">
        <v>706216978</v>
      </c>
      <c r="Z21" s="155"/>
      <c r="AA21" s="145">
        <f t="shared" ref="AA21:AA27" si="1">E21+G21+I21+S21+U21+W21+Y21</f>
        <v>706216978</v>
      </c>
      <c r="AB21" s="155"/>
      <c r="AC21" s="145">
        <v>7533933</v>
      </c>
      <c r="AD21" s="155"/>
      <c r="AE21" s="145">
        <f>AA21+AC21</f>
        <v>713750911</v>
      </c>
    </row>
    <row r="22" spans="1:31" s="130" customFormat="1" ht="19.350000000000001" customHeight="1" x14ac:dyDescent="0.35">
      <c r="A22" s="128" t="s">
        <v>167</v>
      </c>
      <c r="B22" s="128"/>
      <c r="C22" s="151">
        <v>21</v>
      </c>
      <c r="E22" s="145">
        <v>0</v>
      </c>
      <c r="F22" s="154"/>
      <c r="G22" s="145">
        <v>0</v>
      </c>
      <c r="H22" s="154"/>
      <c r="I22" s="145">
        <v>0</v>
      </c>
      <c r="J22" s="154"/>
      <c r="K22" s="145">
        <v>0</v>
      </c>
      <c r="L22" s="145"/>
      <c r="M22" s="145">
        <v>0</v>
      </c>
      <c r="N22" s="145"/>
      <c r="O22" s="145">
        <v>0</v>
      </c>
      <c r="P22" s="154"/>
      <c r="Q22" s="145">
        <v>0</v>
      </c>
      <c r="R22" s="155"/>
      <c r="S22" s="145">
        <f t="shared" si="0"/>
        <v>0</v>
      </c>
      <c r="T22" s="155"/>
      <c r="U22" s="145">
        <v>0</v>
      </c>
      <c r="V22" s="154"/>
      <c r="W22" s="145">
        <v>0</v>
      </c>
      <c r="X22" s="155"/>
      <c r="Y22" s="145">
        <v>-653721239</v>
      </c>
      <c r="Z22" s="155"/>
      <c r="AA22" s="145">
        <f t="shared" si="1"/>
        <v>-653721239</v>
      </c>
      <c r="AB22" s="155"/>
      <c r="AC22" s="145">
        <v>-15670682</v>
      </c>
      <c r="AD22" s="155"/>
      <c r="AE22" s="145">
        <f t="shared" ref="AE22:AE27" si="2">AA22+AC22</f>
        <v>-669391921</v>
      </c>
    </row>
    <row r="23" spans="1:31" s="130" customFormat="1" ht="19.350000000000001" customHeight="1" x14ac:dyDescent="0.35">
      <c r="A23" s="128" t="s">
        <v>146</v>
      </c>
      <c r="B23" s="128"/>
      <c r="C23" s="129"/>
      <c r="E23" s="145">
        <v>0</v>
      </c>
      <c r="F23" s="154"/>
      <c r="G23" s="145">
        <v>0</v>
      </c>
      <c r="H23" s="154"/>
      <c r="I23" s="145">
        <v>0</v>
      </c>
      <c r="J23" s="154"/>
      <c r="K23" s="145">
        <v>0</v>
      </c>
      <c r="L23" s="145"/>
      <c r="M23" s="145">
        <v>0</v>
      </c>
      <c r="N23" s="145"/>
      <c r="O23" s="145">
        <v>0</v>
      </c>
      <c r="P23" s="154"/>
      <c r="Q23" s="145">
        <v>0</v>
      </c>
      <c r="R23" s="155"/>
      <c r="S23" s="145">
        <f t="shared" si="0"/>
        <v>0</v>
      </c>
      <c r="T23" s="155"/>
      <c r="U23" s="145">
        <v>0</v>
      </c>
      <c r="V23" s="154"/>
      <c r="W23" s="145">
        <v>0</v>
      </c>
      <c r="X23" s="155"/>
      <c r="Y23" s="145">
        <v>0</v>
      </c>
      <c r="Z23" s="155"/>
      <c r="AA23" s="145">
        <f t="shared" si="1"/>
        <v>0</v>
      </c>
      <c r="AB23" s="155"/>
      <c r="AC23" s="145">
        <v>0</v>
      </c>
      <c r="AD23" s="155"/>
      <c r="AE23" s="145">
        <f t="shared" si="2"/>
        <v>0</v>
      </c>
    </row>
    <row r="24" spans="1:31" s="130" customFormat="1" ht="19.350000000000001" customHeight="1" x14ac:dyDescent="0.35">
      <c r="A24" s="128" t="s">
        <v>168</v>
      </c>
      <c r="B24" s="128"/>
      <c r="C24" s="129"/>
      <c r="E24" s="145">
        <v>0</v>
      </c>
      <c r="F24" s="154"/>
      <c r="G24" s="145">
        <v>0</v>
      </c>
      <c r="H24" s="154"/>
      <c r="I24" s="145">
        <v>0</v>
      </c>
      <c r="J24" s="154"/>
      <c r="K24" s="145">
        <v>0</v>
      </c>
      <c r="L24" s="145"/>
      <c r="M24" s="145">
        <v>0</v>
      </c>
      <c r="N24" s="145"/>
      <c r="O24" s="145">
        <v>0</v>
      </c>
      <c r="P24" s="154"/>
      <c r="Q24" s="145">
        <v>0</v>
      </c>
      <c r="R24" s="155"/>
      <c r="S24" s="145">
        <f t="shared" si="0"/>
        <v>0</v>
      </c>
      <c r="T24" s="155"/>
      <c r="U24" s="145">
        <v>0</v>
      </c>
      <c r="V24" s="154"/>
      <c r="W24" s="145">
        <v>0</v>
      </c>
      <c r="X24" s="155"/>
      <c r="Y24" s="145">
        <v>0</v>
      </c>
      <c r="Z24" s="155"/>
      <c r="AA24" s="145">
        <f t="shared" si="1"/>
        <v>0</v>
      </c>
      <c r="AB24" s="155"/>
      <c r="AC24" s="145">
        <v>-30</v>
      </c>
      <c r="AD24" s="155"/>
      <c r="AE24" s="145">
        <f t="shared" si="2"/>
        <v>-30</v>
      </c>
    </row>
    <row r="25" spans="1:31" s="130" customFormat="1" ht="19.350000000000001" customHeight="1" x14ac:dyDescent="0.35">
      <c r="A25" s="128" t="s">
        <v>169</v>
      </c>
      <c r="B25" s="128"/>
      <c r="C25" s="151"/>
      <c r="E25" s="145">
        <v>0</v>
      </c>
      <c r="F25" s="154"/>
      <c r="G25" s="145">
        <v>0</v>
      </c>
      <c r="H25" s="154"/>
      <c r="I25" s="145">
        <v>0</v>
      </c>
      <c r="J25" s="154"/>
      <c r="K25" s="145">
        <v>0</v>
      </c>
      <c r="L25" s="145"/>
      <c r="M25" s="145">
        <v>-15024063</v>
      </c>
      <c r="N25" s="145"/>
      <c r="O25" s="145">
        <v>0</v>
      </c>
      <c r="P25" s="154"/>
      <c r="Q25" s="145">
        <v>0</v>
      </c>
      <c r="R25" s="155"/>
      <c r="S25" s="145">
        <f t="shared" si="0"/>
        <v>-15024063</v>
      </c>
      <c r="T25" s="155"/>
      <c r="U25" s="145">
        <v>0</v>
      </c>
      <c r="V25" s="154"/>
      <c r="W25" s="145">
        <v>91871306</v>
      </c>
      <c r="X25" s="155"/>
      <c r="Y25" s="145">
        <v>-76847243</v>
      </c>
      <c r="Z25" s="155"/>
      <c r="AA25" s="145">
        <f t="shared" si="1"/>
        <v>0</v>
      </c>
      <c r="AB25" s="155"/>
      <c r="AC25" s="145">
        <v>0</v>
      </c>
      <c r="AD25" s="155"/>
      <c r="AE25" s="145">
        <f t="shared" si="2"/>
        <v>0</v>
      </c>
    </row>
    <row r="26" spans="1:31" s="130" customFormat="1" ht="19.350000000000001" customHeight="1" x14ac:dyDescent="0.35">
      <c r="A26" s="128" t="s">
        <v>170</v>
      </c>
      <c r="B26" s="128"/>
      <c r="C26" s="151"/>
      <c r="E26" s="145">
        <v>0</v>
      </c>
      <c r="F26" s="154"/>
      <c r="G26" s="145">
        <v>0</v>
      </c>
      <c r="H26" s="154"/>
      <c r="I26" s="145">
        <v>0</v>
      </c>
      <c r="J26" s="154"/>
      <c r="K26" s="145">
        <v>0</v>
      </c>
      <c r="L26" s="145"/>
      <c r="M26" s="145">
        <v>0</v>
      </c>
      <c r="N26" s="145"/>
      <c r="O26" s="145">
        <v>0</v>
      </c>
      <c r="P26" s="154"/>
      <c r="Q26" s="145">
        <v>0</v>
      </c>
      <c r="R26" s="155"/>
      <c r="S26" s="145">
        <f t="shared" si="0"/>
        <v>0</v>
      </c>
      <c r="T26" s="155"/>
      <c r="U26" s="145">
        <v>1553510</v>
      </c>
      <c r="V26" s="154"/>
      <c r="W26" s="145">
        <v>0</v>
      </c>
      <c r="X26" s="155"/>
      <c r="Y26" s="145">
        <v>-1553510</v>
      </c>
      <c r="Z26" s="155"/>
      <c r="AA26" s="145">
        <f t="shared" si="1"/>
        <v>0</v>
      </c>
      <c r="AB26" s="155"/>
      <c r="AC26" s="145">
        <v>0</v>
      </c>
      <c r="AD26" s="155"/>
      <c r="AE26" s="145">
        <f t="shared" si="2"/>
        <v>0</v>
      </c>
    </row>
    <row r="27" spans="1:31" s="130" customFormat="1" ht="19.350000000000001" customHeight="1" x14ac:dyDescent="0.35">
      <c r="A27" s="156" t="s">
        <v>171</v>
      </c>
      <c r="B27" s="128"/>
      <c r="C27" s="129"/>
      <c r="E27" s="153">
        <v>0</v>
      </c>
      <c r="F27" s="154"/>
      <c r="G27" s="153">
        <v>0</v>
      </c>
      <c r="H27" s="154"/>
      <c r="I27" s="153">
        <v>0</v>
      </c>
      <c r="J27" s="154"/>
      <c r="K27" s="153">
        <v>13427675</v>
      </c>
      <c r="L27" s="157"/>
      <c r="M27" s="153">
        <v>-474567319</v>
      </c>
      <c r="N27" s="157"/>
      <c r="O27" s="153">
        <v>-23750387</v>
      </c>
      <c r="P27" s="154"/>
      <c r="Q27" s="153">
        <v>0</v>
      </c>
      <c r="R27" s="154"/>
      <c r="S27" s="153">
        <f t="shared" si="0"/>
        <v>-484890031</v>
      </c>
      <c r="T27" s="155"/>
      <c r="U27" s="153">
        <v>0</v>
      </c>
      <c r="V27" s="154"/>
      <c r="W27" s="153">
        <v>0</v>
      </c>
      <c r="X27" s="154"/>
      <c r="Y27" s="153">
        <v>0</v>
      </c>
      <c r="Z27" s="154"/>
      <c r="AA27" s="153">
        <f t="shared" si="1"/>
        <v>-484890031</v>
      </c>
      <c r="AB27" s="154"/>
      <c r="AC27" s="153">
        <v>-4807825</v>
      </c>
      <c r="AD27" s="154"/>
      <c r="AE27" s="153">
        <f t="shared" si="2"/>
        <v>-489697856</v>
      </c>
    </row>
    <row r="28" spans="1:31" s="130" customFormat="1" ht="8.1" customHeight="1" x14ac:dyDescent="0.35">
      <c r="A28" s="128"/>
      <c r="B28" s="128"/>
      <c r="C28" s="129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9"/>
      <c r="Q28" s="158"/>
      <c r="R28" s="159"/>
      <c r="S28" s="158"/>
      <c r="T28" s="159"/>
      <c r="U28" s="158"/>
      <c r="V28" s="158"/>
      <c r="W28" s="158"/>
      <c r="X28" s="158"/>
      <c r="Y28" s="158"/>
      <c r="Z28" s="159"/>
      <c r="AA28" s="158"/>
      <c r="AB28" s="159"/>
      <c r="AC28" s="158"/>
      <c r="AD28" s="159"/>
      <c r="AE28" s="158"/>
    </row>
    <row r="29" spans="1:31" s="130" customFormat="1" ht="19.350000000000001" customHeight="1" thickBot="1" x14ac:dyDescent="0.4">
      <c r="A29" s="160" t="s">
        <v>172</v>
      </c>
      <c r="B29" s="160"/>
      <c r="C29" s="161"/>
      <c r="E29" s="162">
        <f>SUM(E18:E27)</f>
        <v>594292336</v>
      </c>
      <c r="F29" s="154"/>
      <c r="G29" s="162">
        <f>SUM(G18:G27)</f>
        <v>895385444</v>
      </c>
      <c r="H29" s="154"/>
      <c r="I29" s="162">
        <f>SUM(I18:I27)</f>
        <v>1354834</v>
      </c>
      <c r="J29" s="154"/>
      <c r="K29" s="162">
        <f>SUM(K18:K27)</f>
        <v>-20784006</v>
      </c>
      <c r="L29" s="163"/>
      <c r="M29" s="162">
        <f>SUM(M18:M27)</f>
        <v>-3739661304</v>
      </c>
      <c r="N29" s="163"/>
      <c r="O29" s="162">
        <f>SUM(O18:O27)</f>
        <v>2274023</v>
      </c>
      <c r="P29" s="154"/>
      <c r="Q29" s="162">
        <f>SUM(Q18:Q27)</f>
        <v>13200675</v>
      </c>
      <c r="R29" s="154"/>
      <c r="S29" s="164">
        <f>SUM(S18:S27)</f>
        <v>-3744970612</v>
      </c>
      <c r="T29" s="154"/>
      <c r="U29" s="162">
        <f>SUM(U18:U27)</f>
        <v>121473834</v>
      </c>
      <c r="V29" s="154"/>
      <c r="W29" s="162">
        <f>SUM(W18:W27)</f>
        <v>1289473447</v>
      </c>
      <c r="X29" s="154"/>
      <c r="Y29" s="162">
        <f>SUM(Y18:Y27)</f>
        <v>8074828682</v>
      </c>
      <c r="Z29" s="154"/>
      <c r="AA29" s="162">
        <f>SUM(AA18:AA27)</f>
        <v>7231837965</v>
      </c>
      <c r="AB29" s="154"/>
      <c r="AC29" s="162">
        <f>SUM(AC18:AC27)</f>
        <v>131926411</v>
      </c>
      <c r="AD29" s="154"/>
      <c r="AE29" s="164">
        <f>SUM(AE18:AE27)</f>
        <v>7363764376</v>
      </c>
    </row>
    <row r="30" spans="1:31" s="130" customFormat="1" ht="19.350000000000001" customHeight="1" thickTop="1" x14ac:dyDescent="0.4">
      <c r="B30" s="148"/>
      <c r="C30" s="12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65"/>
      <c r="V30" s="165"/>
      <c r="W30" s="165"/>
      <c r="X30" s="159"/>
      <c r="Y30" s="159"/>
      <c r="Z30" s="159"/>
      <c r="AA30" s="155"/>
      <c r="AB30" s="159"/>
      <c r="AC30" s="155"/>
      <c r="AD30" s="159"/>
      <c r="AE30" s="155"/>
    </row>
    <row r="31" spans="1:31" s="130" customFormat="1" ht="19.350000000000001" customHeight="1" x14ac:dyDescent="0.4">
      <c r="A31" s="148" t="s">
        <v>173</v>
      </c>
      <c r="B31" s="128"/>
      <c r="C31" s="129"/>
      <c r="E31" s="145">
        <v>594292336</v>
      </c>
      <c r="F31" s="145"/>
      <c r="G31" s="145">
        <v>895385444</v>
      </c>
      <c r="H31" s="145"/>
      <c r="I31" s="145">
        <v>1354834</v>
      </c>
      <c r="J31" s="145"/>
      <c r="K31" s="145">
        <v>-2159118</v>
      </c>
      <c r="L31" s="145"/>
      <c r="M31" s="145">
        <v>-3576361814</v>
      </c>
      <c r="N31" s="145"/>
      <c r="O31" s="145">
        <v>0</v>
      </c>
      <c r="P31" s="145"/>
      <c r="Q31" s="145">
        <v>67989354</v>
      </c>
      <c r="R31" s="149"/>
      <c r="S31" s="145">
        <f>SUM(K31:Q31)</f>
        <v>-3510531578</v>
      </c>
      <c r="T31" s="149"/>
      <c r="U31" s="145">
        <v>121473834</v>
      </c>
      <c r="V31" s="145"/>
      <c r="W31" s="145">
        <v>1289473447</v>
      </c>
      <c r="X31" s="147"/>
      <c r="Y31" s="145">
        <v>9778547056</v>
      </c>
      <c r="Z31" s="147"/>
      <c r="AA31" s="145">
        <f>E31+G31+I31+S31+U31+W31+Y31</f>
        <v>9169995373</v>
      </c>
      <c r="AB31" s="147"/>
      <c r="AC31" s="145">
        <v>188744666</v>
      </c>
      <c r="AD31" s="147"/>
      <c r="AE31" s="145">
        <f>AA31+AC31</f>
        <v>9358740039</v>
      </c>
    </row>
    <row r="32" spans="1:31" s="130" customFormat="1" ht="19.350000000000001" customHeight="1" x14ac:dyDescent="0.35">
      <c r="A32" s="150" t="s">
        <v>164</v>
      </c>
      <c r="B32" s="128"/>
      <c r="C32" s="151">
        <v>5</v>
      </c>
      <c r="E32" s="166">
        <v>0</v>
      </c>
      <c r="F32" s="146"/>
      <c r="G32" s="166">
        <v>0</v>
      </c>
      <c r="H32" s="146"/>
      <c r="I32" s="166">
        <v>0</v>
      </c>
      <c r="J32" s="146"/>
      <c r="K32" s="166">
        <v>1270085</v>
      </c>
      <c r="L32" s="146"/>
      <c r="M32" s="166">
        <v>0</v>
      </c>
      <c r="N32" s="146"/>
      <c r="O32" s="166">
        <v>15853159</v>
      </c>
      <c r="P32" s="146"/>
      <c r="Q32" s="166">
        <v>0</v>
      </c>
      <c r="R32" s="146"/>
      <c r="S32" s="153">
        <f>SUM(K32:Q32)</f>
        <v>17123244</v>
      </c>
      <c r="T32" s="146"/>
      <c r="U32" s="166">
        <v>0</v>
      </c>
      <c r="V32" s="146"/>
      <c r="W32" s="166">
        <v>0</v>
      </c>
      <c r="X32" s="146"/>
      <c r="Y32" s="166">
        <v>-1144141371</v>
      </c>
      <c r="Z32" s="146"/>
      <c r="AA32" s="153">
        <f>E32+G32+I32+S32+U32+W32+Y32</f>
        <v>-1127018127</v>
      </c>
      <c r="AB32" s="146"/>
      <c r="AC32" s="166">
        <v>-6157706</v>
      </c>
      <c r="AD32" s="146"/>
      <c r="AE32" s="152">
        <f>AA32+AC32</f>
        <v>-1133175833</v>
      </c>
    </row>
    <row r="33" spans="1:31" s="130" customFormat="1" ht="8.1" customHeight="1" x14ac:dyDescent="0.35">
      <c r="A33" s="128"/>
      <c r="B33" s="128"/>
      <c r="C33" s="129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46"/>
      <c r="Q33" s="146"/>
      <c r="R33" s="146"/>
      <c r="S33" s="149"/>
      <c r="T33" s="146"/>
      <c r="U33" s="146"/>
      <c r="V33" s="146"/>
      <c r="W33" s="146"/>
      <c r="X33" s="146"/>
      <c r="Y33" s="146"/>
      <c r="Z33" s="146"/>
      <c r="AA33" s="149"/>
      <c r="AB33" s="146"/>
      <c r="AC33" s="146"/>
      <c r="AD33" s="146"/>
      <c r="AE33" s="149"/>
    </row>
    <row r="34" spans="1:31" s="130" customFormat="1" ht="19.350000000000001" customHeight="1" x14ac:dyDescent="0.4">
      <c r="A34" s="139" t="s">
        <v>174</v>
      </c>
      <c r="B34" s="148"/>
      <c r="C34" s="129"/>
      <c r="E34" s="145">
        <f>E31+E32</f>
        <v>594292336</v>
      </c>
      <c r="F34" s="154"/>
      <c r="G34" s="145">
        <f>G31+G32</f>
        <v>895385444</v>
      </c>
      <c r="H34" s="154"/>
      <c r="I34" s="145">
        <f>I31+I32</f>
        <v>1354834</v>
      </c>
      <c r="J34" s="154"/>
      <c r="K34" s="145">
        <f>K31+K32</f>
        <v>-889033</v>
      </c>
      <c r="L34" s="145"/>
      <c r="M34" s="145">
        <f>M31+M32</f>
        <v>-3576361814</v>
      </c>
      <c r="N34" s="154"/>
      <c r="O34" s="145">
        <f>O31+O32</f>
        <v>15853159</v>
      </c>
      <c r="P34" s="154"/>
      <c r="Q34" s="145">
        <f>Q31+Q32</f>
        <v>67989354</v>
      </c>
      <c r="R34" s="155"/>
      <c r="S34" s="145">
        <f>S31+S32</f>
        <v>-3493408334</v>
      </c>
      <c r="T34" s="155"/>
      <c r="U34" s="145">
        <f>U31+U32</f>
        <v>121473834</v>
      </c>
      <c r="V34" s="155"/>
      <c r="W34" s="145">
        <f>W31+W32</f>
        <v>1289473447</v>
      </c>
      <c r="X34" s="154"/>
      <c r="Y34" s="145">
        <f>Y31+Y32</f>
        <v>8634405685</v>
      </c>
      <c r="Z34" s="155"/>
      <c r="AA34" s="145">
        <f>AA31+AA32</f>
        <v>8042977246</v>
      </c>
      <c r="AB34" s="155"/>
      <c r="AC34" s="145">
        <f>AC31+AC32</f>
        <v>182586960</v>
      </c>
      <c r="AD34" s="155"/>
      <c r="AE34" s="145">
        <f>AE31+AE32</f>
        <v>8225564206</v>
      </c>
    </row>
    <row r="35" spans="1:31" s="130" customFormat="1" ht="8.1" customHeight="1" x14ac:dyDescent="0.4">
      <c r="A35" s="139"/>
      <c r="B35" s="148"/>
      <c r="C35" s="129"/>
      <c r="E35" s="145"/>
      <c r="F35" s="154"/>
      <c r="G35" s="145"/>
      <c r="H35" s="154"/>
      <c r="I35" s="145"/>
      <c r="J35" s="154"/>
      <c r="K35" s="145"/>
      <c r="L35" s="145"/>
      <c r="M35" s="145"/>
      <c r="N35" s="154"/>
      <c r="O35" s="145"/>
      <c r="P35" s="154"/>
      <c r="Q35" s="145"/>
      <c r="R35" s="155"/>
      <c r="S35" s="145"/>
      <c r="T35" s="155"/>
      <c r="U35" s="145"/>
      <c r="V35" s="155"/>
      <c r="W35" s="145"/>
      <c r="X35" s="154"/>
      <c r="Y35" s="145"/>
      <c r="Z35" s="155"/>
      <c r="AA35" s="145"/>
      <c r="AB35" s="155"/>
      <c r="AC35" s="145"/>
      <c r="AD35" s="155"/>
      <c r="AE35" s="145"/>
    </row>
    <row r="36" spans="1:31" s="130" customFormat="1" ht="19.350000000000001" customHeight="1" x14ac:dyDescent="0.4">
      <c r="A36" s="139" t="s">
        <v>166</v>
      </c>
      <c r="B36" s="148"/>
      <c r="C36" s="129"/>
      <c r="E36" s="145"/>
      <c r="F36" s="154"/>
      <c r="G36" s="145"/>
      <c r="H36" s="154"/>
      <c r="I36" s="145"/>
      <c r="J36" s="154"/>
      <c r="K36" s="145"/>
      <c r="L36" s="145"/>
      <c r="M36" s="145"/>
      <c r="N36" s="154"/>
      <c r="O36" s="145"/>
      <c r="P36" s="154"/>
      <c r="Q36" s="145"/>
      <c r="R36" s="155"/>
      <c r="S36" s="145"/>
      <c r="T36" s="155"/>
      <c r="U36" s="145"/>
      <c r="V36" s="155"/>
      <c r="W36" s="145"/>
      <c r="X36" s="154"/>
      <c r="Y36" s="145"/>
      <c r="Z36" s="155"/>
      <c r="AA36" s="145"/>
      <c r="AB36" s="155"/>
      <c r="AC36" s="145"/>
      <c r="AD36" s="155"/>
      <c r="AE36" s="145"/>
    </row>
    <row r="37" spans="1:31" s="130" customFormat="1" ht="19.350000000000001" customHeight="1" x14ac:dyDescent="0.35">
      <c r="A37" s="128" t="s">
        <v>103</v>
      </c>
      <c r="B37" s="128"/>
      <c r="C37" s="129"/>
      <c r="E37" s="145">
        <v>0</v>
      </c>
      <c r="F37" s="154"/>
      <c r="G37" s="145">
        <v>0</v>
      </c>
      <c r="H37" s="154"/>
      <c r="I37" s="145">
        <v>0</v>
      </c>
      <c r="J37" s="154"/>
      <c r="K37" s="145">
        <v>0</v>
      </c>
      <c r="L37" s="145"/>
      <c r="M37" s="145">
        <v>0</v>
      </c>
      <c r="N37" s="154"/>
      <c r="O37" s="145">
        <v>0</v>
      </c>
      <c r="P37" s="154"/>
      <c r="Q37" s="145">
        <v>0</v>
      </c>
      <c r="R37" s="155"/>
      <c r="S37" s="145">
        <v>0</v>
      </c>
      <c r="T37" s="155"/>
      <c r="U37" s="145">
        <v>0</v>
      </c>
      <c r="V37" s="145"/>
      <c r="W37" s="145">
        <v>0</v>
      </c>
      <c r="X37" s="145"/>
      <c r="Y37" s="145">
        <f>'Revenue 7-8 (6ด)'!F92</f>
        <v>544169694</v>
      </c>
      <c r="Z37" s="145"/>
      <c r="AA37" s="145">
        <f>SUM(S37:Y37)</f>
        <v>544169694</v>
      </c>
      <c r="AB37" s="145"/>
      <c r="AC37" s="145">
        <f>'Revenue 7-8 (6ด)'!F93</f>
        <v>6667063</v>
      </c>
      <c r="AD37" s="145"/>
      <c r="AE37" s="145">
        <f>AA37+AC37</f>
        <v>550836757</v>
      </c>
    </row>
    <row r="38" spans="1:31" s="130" customFormat="1" ht="19.350000000000001" customHeight="1" x14ac:dyDescent="0.35">
      <c r="A38" s="128" t="s">
        <v>167</v>
      </c>
      <c r="B38" s="128"/>
      <c r="C38" s="151">
        <v>21</v>
      </c>
      <c r="E38" s="145">
        <v>0</v>
      </c>
      <c r="F38" s="154"/>
      <c r="G38" s="145">
        <v>0</v>
      </c>
      <c r="H38" s="154"/>
      <c r="I38" s="145">
        <v>0</v>
      </c>
      <c r="J38" s="154"/>
      <c r="K38" s="145">
        <v>0</v>
      </c>
      <c r="L38" s="145"/>
      <c r="M38" s="145">
        <v>0</v>
      </c>
      <c r="N38" s="154"/>
      <c r="O38" s="145">
        <v>0</v>
      </c>
      <c r="P38" s="154"/>
      <c r="Q38" s="145">
        <v>0</v>
      </c>
      <c r="R38" s="155"/>
      <c r="S38" s="145">
        <v>0</v>
      </c>
      <c r="T38" s="155"/>
      <c r="U38" s="145">
        <v>0</v>
      </c>
      <c r="V38" s="155"/>
      <c r="W38" s="145">
        <v>0</v>
      </c>
      <c r="X38" s="154"/>
      <c r="Y38" s="145">
        <v>-594292036</v>
      </c>
      <c r="Z38" s="155"/>
      <c r="AA38" s="145">
        <v>-594292036</v>
      </c>
      <c r="AB38" s="155"/>
      <c r="AC38" s="145">
        <v>-18793184</v>
      </c>
      <c r="AD38" s="155"/>
      <c r="AE38" s="145">
        <f t="shared" ref="AE38" si="3">AA38+AC38</f>
        <v>-613085220</v>
      </c>
    </row>
    <row r="39" spans="1:31" s="130" customFormat="1" ht="19.350000000000001" customHeight="1" x14ac:dyDescent="0.35">
      <c r="A39" s="128" t="s">
        <v>146</v>
      </c>
      <c r="B39" s="128"/>
      <c r="C39" s="129"/>
      <c r="E39" s="145">
        <v>0</v>
      </c>
      <c r="F39" s="154"/>
      <c r="G39" s="145">
        <v>0</v>
      </c>
      <c r="H39" s="154"/>
      <c r="I39" s="145">
        <v>0</v>
      </c>
      <c r="J39" s="154"/>
      <c r="K39" s="145">
        <v>0</v>
      </c>
      <c r="L39" s="145"/>
      <c r="M39" s="145">
        <v>0</v>
      </c>
      <c r="N39" s="154"/>
      <c r="O39" s="145">
        <v>0</v>
      </c>
      <c r="P39" s="154"/>
      <c r="Q39" s="145">
        <v>0</v>
      </c>
      <c r="R39" s="155"/>
      <c r="S39" s="145">
        <v>0</v>
      </c>
      <c r="T39" s="155"/>
      <c r="U39" s="145">
        <v>0</v>
      </c>
      <c r="V39" s="155"/>
      <c r="W39" s="145">
        <v>0</v>
      </c>
      <c r="X39" s="154"/>
      <c r="Y39" s="145">
        <v>0</v>
      </c>
      <c r="Z39" s="155"/>
      <c r="AA39" s="145">
        <v>0</v>
      </c>
      <c r="AB39" s="155"/>
      <c r="AC39" s="145">
        <v>0</v>
      </c>
      <c r="AD39" s="155"/>
      <c r="AE39" s="145">
        <v>0</v>
      </c>
    </row>
    <row r="40" spans="1:31" s="130" customFormat="1" ht="19.350000000000001" customHeight="1" x14ac:dyDescent="0.35">
      <c r="A40" s="128" t="s">
        <v>168</v>
      </c>
      <c r="B40" s="128"/>
      <c r="C40" s="129"/>
      <c r="E40" s="145">
        <v>0</v>
      </c>
      <c r="F40" s="154"/>
      <c r="G40" s="145">
        <v>0</v>
      </c>
      <c r="H40" s="154"/>
      <c r="I40" s="145">
        <v>0</v>
      </c>
      <c r="J40" s="154"/>
      <c r="K40" s="145">
        <v>0</v>
      </c>
      <c r="L40" s="145"/>
      <c r="M40" s="145">
        <v>0</v>
      </c>
      <c r="N40" s="154"/>
      <c r="O40" s="145">
        <v>0</v>
      </c>
      <c r="P40" s="154"/>
      <c r="Q40" s="145">
        <v>0</v>
      </c>
      <c r="R40" s="155"/>
      <c r="S40" s="145">
        <v>0</v>
      </c>
      <c r="T40" s="155"/>
      <c r="U40" s="145">
        <v>0</v>
      </c>
      <c r="V40" s="155"/>
      <c r="W40" s="145">
        <v>0</v>
      </c>
      <c r="X40" s="154"/>
      <c r="Y40" s="145">
        <v>0</v>
      </c>
      <c r="Z40" s="155"/>
      <c r="AA40" s="145">
        <v>0</v>
      </c>
      <c r="AB40" s="155"/>
      <c r="AC40" s="145">
        <v>0</v>
      </c>
      <c r="AD40" s="155"/>
      <c r="AE40" s="145">
        <v>0</v>
      </c>
    </row>
    <row r="41" spans="1:31" s="130" customFormat="1" ht="19.350000000000001" customHeight="1" x14ac:dyDescent="0.35">
      <c r="A41" s="128" t="s">
        <v>169</v>
      </c>
      <c r="B41" s="128"/>
      <c r="C41" s="151"/>
      <c r="E41" s="145">
        <v>0</v>
      </c>
      <c r="F41" s="154"/>
      <c r="G41" s="145">
        <v>0</v>
      </c>
      <c r="H41" s="154"/>
      <c r="I41" s="145">
        <v>0</v>
      </c>
      <c r="J41" s="154"/>
      <c r="K41" s="145">
        <v>0</v>
      </c>
      <c r="L41" s="145"/>
      <c r="M41" s="145">
        <v>146120737</v>
      </c>
      <c r="N41" s="145"/>
      <c r="O41" s="145">
        <v>0</v>
      </c>
      <c r="P41" s="154"/>
      <c r="Q41" s="145">
        <v>0</v>
      </c>
      <c r="R41" s="155"/>
      <c r="S41" s="145">
        <v>146120737</v>
      </c>
      <c r="T41" s="155"/>
      <c r="U41" s="145">
        <v>0</v>
      </c>
      <c r="V41" s="155"/>
      <c r="W41" s="145">
        <v>79408941</v>
      </c>
      <c r="X41" s="154"/>
      <c r="Y41" s="145">
        <f>-SUM(S41:W41)</f>
        <v>-225529678</v>
      </c>
      <c r="Z41" s="155"/>
      <c r="AA41" s="145">
        <v>0</v>
      </c>
      <c r="AB41" s="155"/>
      <c r="AC41" s="145">
        <v>0</v>
      </c>
      <c r="AD41" s="155"/>
      <c r="AE41" s="145">
        <v>0</v>
      </c>
    </row>
    <row r="42" spans="1:31" s="130" customFormat="1" ht="19.350000000000001" customHeight="1" x14ac:dyDescent="0.35">
      <c r="A42" s="128" t="s">
        <v>170</v>
      </c>
      <c r="B42" s="128"/>
      <c r="C42" s="151"/>
      <c r="E42" s="145">
        <v>0</v>
      </c>
      <c r="F42" s="154"/>
      <c r="G42" s="145">
        <v>0</v>
      </c>
      <c r="H42" s="154"/>
      <c r="I42" s="145">
        <v>0</v>
      </c>
      <c r="J42" s="154"/>
      <c r="K42" s="145">
        <v>0</v>
      </c>
      <c r="L42" s="145"/>
      <c r="M42" s="145">
        <v>0</v>
      </c>
      <c r="N42" s="145"/>
      <c r="O42" s="145">
        <v>0</v>
      </c>
      <c r="P42" s="154"/>
      <c r="Q42" s="145">
        <v>0</v>
      </c>
      <c r="R42" s="155"/>
      <c r="S42" s="145">
        <v>0</v>
      </c>
      <c r="T42" s="155"/>
      <c r="U42" s="145">
        <v>1686563</v>
      </c>
      <c r="V42" s="155"/>
      <c r="W42" s="145">
        <v>0</v>
      </c>
      <c r="X42" s="154"/>
      <c r="Y42" s="145">
        <f>-SUM(S42:W42)</f>
        <v>-1686563</v>
      </c>
      <c r="Z42" s="155"/>
      <c r="AA42" s="145">
        <v>0</v>
      </c>
      <c r="AB42" s="155"/>
      <c r="AC42" s="145"/>
      <c r="AD42" s="155"/>
      <c r="AE42" s="145">
        <v>0</v>
      </c>
    </row>
    <row r="43" spans="1:31" s="130" customFormat="1" ht="19.350000000000001" customHeight="1" x14ac:dyDescent="0.4">
      <c r="A43" s="156" t="s">
        <v>171</v>
      </c>
      <c r="B43" s="128"/>
      <c r="C43" s="129"/>
      <c r="E43" s="153">
        <v>0</v>
      </c>
      <c r="F43" s="154"/>
      <c r="G43" s="153">
        <v>0</v>
      </c>
      <c r="H43" s="154"/>
      <c r="I43" s="153">
        <v>0</v>
      </c>
      <c r="J43" s="154"/>
      <c r="K43" s="153">
        <v>23023529</v>
      </c>
      <c r="L43" s="157"/>
      <c r="M43" s="153">
        <v>-711043370</v>
      </c>
      <c r="N43" s="145"/>
      <c r="O43" s="153">
        <v>-52973314</v>
      </c>
      <c r="P43" s="154"/>
      <c r="Q43" s="153">
        <v>0</v>
      </c>
      <c r="R43" s="154"/>
      <c r="S43" s="153">
        <f>SUM(K43:Q43)</f>
        <v>-740993155</v>
      </c>
      <c r="T43" s="154"/>
      <c r="U43" s="153">
        <v>0</v>
      </c>
      <c r="V43" s="155"/>
      <c r="W43" s="153">
        <v>0</v>
      </c>
      <c r="X43" s="154"/>
      <c r="Y43" s="167">
        <v>0</v>
      </c>
      <c r="Z43" s="154"/>
      <c r="AA43" s="153">
        <f>SUM(S43:Y43)</f>
        <v>-740993155</v>
      </c>
      <c r="AB43" s="154"/>
      <c r="AC43" s="153">
        <v>-7284150</v>
      </c>
      <c r="AD43" s="154"/>
      <c r="AE43" s="153">
        <f>AA43+AC43</f>
        <v>-748277305</v>
      </c>
    </row>
    <row r="44" spans="1:31" s="130" customFormat="1" ht="8.1" customHeight="1" x14ac:dyDescent="0.35">
      <c r="A44" s="128"/>
      <c r="B44" s="128"/>
      <c r="C44" s="129"/>
      <c r="E44" s="158"/>
      <c r="F44" s="158"/>
      <c r="G44" s="158"/>
      <c r="H44" s="158"/>
      <c r="I44" s="158"/>
      <c r="J44" s="158"/>
      <c r="K44" s="158"/>
      <c r="L44" s="158"/>
      <c r="M44" s="158"/>
      <c r="N44" s="159"/>
      <c r="O44" s="158"/>
      <c r="P44" s="159"/>
      <c r="Q44" s="158"/>
      <c r="R44" s="159"/>
      <c r="S44" s="158"/>
      <c r="T44" s="159"/>
      <c r="U44" s="158"/>
      <c r="V44" s="159"/>
      <c r="W44" s="158"/>
      <c r="X44" s="158"/>
      <c r="Y44" s="158"/>
      <c r="Z44" s="158"/>
      <c r="AA44" s="158"/>
      <c r="AB44" s="159"/>
      <c r="AC44" s="158"/>
      <c r="AD44" s="159"/>
      <c r="AE44" s="158"/>
    </row>
    <row r="45" spans="1:31" s="130" customFormat="1" ht="19.350000000000001" customHeight="1" thickBot="1" x14ac:dyDescent="0.4">
      <c r="A45" s="160" t="s">
        <v>175</v>
      </c>
      <c r="B45" s="160"/>
      <c r="C45" s="161"/>
      <c r="E45" s="162">
        <f>SUM(E34:E43)</f>
        <v>594292336</v>
      </c>
      <c r="F45" s="154"/>
      <c r="G45" s="162">
        <f>SUM(G34:G43)</f>
        <v>895385444</v>
      </c>
      <c r="H45" s="154"/>
      <c r="I45" s="162">
        <f>SUM(I34:I43)</f>
        <v>1354834</v>
      </c>
      <c r="J45" s="154"/>
      <c r="K45" s="162">
        <f>SUM(K34:K43)</f>
        <v>22134496</v>
      </c>
      <c r="L45" s="129"/>
      <c r="M45" s="162">
        <f>SUM(M34:M43)</f>
        <v>-4141284447</v>
      </c>
      <c r="N45" s="154"/>
      <c r="O45" s="162">
        <f>SUM(O34:O43)</f>
        <v>-37120155</v>
      </c>
      <c r="P45" s="154"/>
      <c r="Q45" s="162">
        <f>SUM(Q34:Q43)</f>
        <v>67989354</v>
      </c>
      <c r="R45" s="154"/>
      <c r="S45" s="162">
        <f>SUM(S34:S43)</f>
        <v>-4088280752</v>
      </c>
      <c r="T45" s="154"/>
      <c r="U45" s="162">
        <f>SUM(U34:U43)</f>
        <v>123160397</v>
      </c>
      <c r="V45" s="154"/>
      <c r="W45" s="162">
        <f>SUM(W34:W43)</f>
        <v>1368882388</v>
      </c>
      <c r="X45" s="154"/>
      <c r="Y45" s="162">
        <f>SUM(Y34:Y43)</f>
        <v>8357067102</v>
      </c>
      <c r="Z45" s="154"/>
      <c r="AA45" s="162">
        <f>SUM(AA34:AA43)</f>
        <v>7251861749</v>
      </c>
      <c r="AB45" s="154"/>
      <c r="AC45" s="162">
        <f>SUM(AC34:AC43)</f>
        <v>163176689</v>
      </c>
      <c r="AD45" s="154"/>
      <c r="AE45" s="164">
        <f>SUM(AE34:AE43)</f>
        <v>7415038438</v>
      </c>
    </row>
    <row r="46" spans="1:31" ht="19.350000000000001" customHeight="1" thickTop="1" x14ac:dyDescent="0.4">
      <c r="A46" s="1"/>
      <c r="B46" s="1"/>
      <c r="C46" s="96"/>
      <c r="D46" s="2"/>
      <c r="E46" s="124"/>
      <c r="F46" s="126"/>
      <c r="G46" s="124"/>
      <c r="H46" s="126"/>
      <c r="I46" s="124"/>
      <c r="J46" s="126"/>
      <c r="K46" s="124"/>
      <c r="L46" s="124"/>
      <c r="M46" s="124"/>
      <c r="N46" s="126"/>
      <c r="O46" s="124"/>
      <c r="P46" s="126"/>
      <c r="Q46" s="124"/>
      <c r="R46" s="126"/>
      <c r="S46" s="168"/>
      <c r="T46" s="126"/>
      <c r="U46" s="168"/>
      <c r="V46" s="126"/>
      <c r="W46" s="124"/>
      <c r="X46" s="126"/>
      <c r="Y46" s="124"/>
      <c r="Z46" s="126"/>
      <c r="AA46" s="124"/>
      <c r="AB46" s="126"/>
      <c r="AC46" s="124"/>
      <c r="AD46" s="126"/>
      <c r="AE46" s="124"/>
    </row>
    <row r="47" spans="1:31" ht="19.350000000000001" customHeight="1" x14ac:dyDescent="0.4">
      <c r="A47" s="1"/>
      <c r="B47" s="1"/>
      <c r="C47" s="96"/>
      <c r="D47" s="2"/>
      <c r="E47" s="124"/>
      <c r="F47" s="126"/>
      <c r="G47" s="124"/>
      <c r="H47" s="126"/>
      <c r="I47" s="124"/>
      <c r="J47" s="126"/>
      <c r="K47" s="124"/>
      <c r="L47" s="124"/>
      <c r="M47" s="124"/>
      <c r="N47" s="126"/>
      <c r="O47" s="124"/>
      <c r="P47" s="126"/>
      <c r="Q47" s="124"/>
      <c r="R47" s="126"/>
      <c r="S47" s="168"/>
      <c r="T47" s="126"/>
      <c r="U47" s="168"/>
      <c r="V47" s="126"/>
      <c r="W47" s="124"/>
      <c r="X47" s="126"/>
      <c r="Y47" s="124"/>
      <c r="Z47" s="126"/>
      <c r="AA47" s="124"/>
      <c r="AB47" s="126"/>
      <c r="AC47" s="124"/>
      <c r="AD47" s="126"/>
      <c r="AE47" s="124"/>
    </row>
    <row r="48" spans="1:31" ht="19.350000000000001" customHeight="1" x14ac:dyDescent="0.4">
      <c r="A48" s="1"/>
      <c r="B48" s="1"/>
      <c r="C48" s="96"/>
      <c r="D48" s="2"/>
      <c r="E48" s="124"/>
      <c r="F48" s="126"/>
      <c r="G48" s="124"/>
      <c r="H48" s="126"/>
      <c r="I48" s="124"/>
      <c r="J48" s="126"/>
      <c r="K48" s="124"/>
      <c r="L48" s="124"/>
      <c r="M48" s="124"/>
      <c r="N48" s="126"/>
      <c r="O48" s="124"/>
      <c r="P48" s="126"/>
      <c r="Q48" s="124"/>
      <c r="R48" s="126"/>
      <c r="S48" s="168"/>
      <c r="T48" s="126"/>
      <c r="U48" s="168"/>
      <c r="V48" s="126"/>
      <c r="W48" s="124"/>
      <c r="X48" s="126"/>
      <c r="Y48" s="124"/>
      <c r="Z48" s="126"/>
      <c r="AA48" s="124"/>
      <c r="AB48" s="126"/>
      <c r="AC48" s="124"/>
      <c r="AD48" s="126"/>
      <c r="AE48" s="124"/>
    </row>
    <row r="49" spans="1:31" ht="19.350000000000001" customHeight="1" x14ac:dyDescent="0.4">
      <c r="A49" s="1"/>
      <c r="B49" s="1"/>
      <c r="C49" s="96"/>
      <c r="D49" s="2"/>
      <c r="E49" s="124"/>
      <c r="F49" s="126"/>
      <c r="G49" s="124"/>
      <c r="H49" s="126"/>
      <c r="I49" s="124"/>
      <c r="J49" s="126"/>
      <c r="K49" s="124"/>
      <c r="L49" s="124"/>
      <c r="M49" s="124"/>
      <c r="N49" s="126"/>
      <c r="O49" s="124"/>
      <c r="P49" s="126"/>
      <c r="Q49" s="124"/>
      <c r="R49" s="126"/>
      <c r="S49" s="168"/>
      <c r="T49" s="126"/>
      <c r="U49" s="168"/>
      <c r="V49" s="126"/>
      <c r="W49" s="124"/>
      <c r="X49" s="126"/>
      <c r="Y49" s="124"/>
      <c r="Z49" s="126"/>
      <c r="AA49" s="124"/>
      <c r="AB49" s="126"/>
      <c r="AC49" s="124"/>
      <c r="AD49" s="126"/>
      <c r="AE49" s="124"/>
    </row>
    <row r="50" spans="1:31" ht="19.350000000000001" customHeight="1" x14ac:dyDescent="0.4">
      <c r="A50" s="1"/>
      <c r="B50" s="1"/>
      <c r="C50" s="96"/>
      <c r="D50" s="2"/>
      <c r="E50" s="124"/>
      <c r="F50" s="126"/>
      <c r="G50" s="124"/>
      <c r="H50" s="126"/>
      <c r="I50" s="124"/>
      <c r="J50" s="126"/>
      <c r="K50" s="124"/>
      <c r="L50" s="124"/>
      <c r="M50" s="124"/>
      <c r="N50" s="126"/>
      <c r="O50" s="124"/>
      <c r="P50" s="126"/>
      <c r="Q50" s="124"/>
      <c r="R50" s="126"/>
      <c r="S50" s="168"/>
      <c r="T50" s="126"/>
      <c r="U50" s="168"/>
      <c r="V50" s="126"/>
      <c r="W50" s="124"/>
      <c r="X50" s="126"/>
      <c r="Y50" s="124"/>
      <c r="Z50" s="126"/>
      <c r="AA50" s="124"/>
      <c r="AB50" s="126"/>
      <c r="AC50" s="124"/>
      <c r="AD50" s="126"/>
      <c r="AE50" s="124"/>
    </row>
    <row r="51" spans="1:31" ht="14.25" customHeight="1" x14ac:dyDescent="0.4">
      <c r="A51" s="1"/>
      <c r="B51" s="1"/>
      <c r="C51" s="96"/>
      <c r="D51" s="2"/>
      <c r="E51" s="124"/>
      <c r="F51" s="126"/>
      <c r="G51" s="124"/>
      <c r="H51" s="126"/>
      <c r="I51" s="124"/>
      <c r="J51" s="126"/>
      <c r="K51" s="124"/>
      <c r="L51" s="124"/>
      <c r="M51" s="124"/>
      <c r="N51" s="126"/>
      <c r="O51" s="124"/>
      <c r="P51" s="126"/>
      <c r="Q51" s="124"/>
      <c r="R51" s="126"/>
      <c r="S51" s="168"/>
      <c r="T51" s="126"/>
      <c r="U51" s="168"/>
      <c r="V51" s="126"/>
      <c r="W51" s="124"/>
      <c r="X51" s="126"/>
      <c r="Y51" s="124"/>
      <c r="Z51" s="126"/>
      <c r="AA51" s="124"/>
      <c r="AB51" s="126"/>
      <c r="AC51" s="124"/>
      <c r="AD51" s="126"/>
      <c r="AE51" s="124"/>
    </row>
    <row r="52" spans="1:31" ht="11.25" customHeight="1" x14ac:dyDescent="0.4">
      <c r="A52" s="2"/>
      <c r="B52" s="169"/>
      <c r="C52" s="124"/>
      <c r="D52" s="2"/>
      <c r="E52" s="170"/>
      <c r="F52" s="170"/>
      <c r="G52" s="170"/>
      <c r="H52" s="170"/>
      <c r="I52" s="170"/>
      <c r="J52" s="170"/>
      <c r="K52" s="170"/>
      <c r="L52" s="170"/>
      <c r="M52" s="170"/>
      <c r="N52" s="170"/>
      <c r="O52" s="170"/>
      <c r="P52" s="170"/>
      <c r="Q52" s="170"/>
      <c r="R52" s="170"/>
      <c r="S52" s="170"/>
      <c r="T52" s="170"/>
      <c r="U52" s="170"/>
      <c r="V52" s="170"/>
      <c r="W52" s="170"/>
      <c r="X52" s="170"/>
      <c r="Y52" s="170"/>
      <c r="Z52" s="170"/>
      <c r="AA52" s="170"/>
      <c r="AB52" s="170"/>
      <c r="AC52" s="127"/>
      <c r="AD52" s="170"/>
      <c r="AE52" s="127"/>
    </row>
    <row r="53" spans="1:31" ht="21.75" customHeight="1" x14ac:dyDescent="0.45">
      <c r="A53" s="228" t="s">
        <v>45</v>
      </c>
      <c r="B53" s="228"/>
      <c r="C53" s="228"/>
      <c r="D53" s="228"/>
      <c r="E53" s="228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  <c r="Z53" s="171"/>
      <c r="AA53" s="171"/>
      <c r="AB53" s="171"/>
      <c r="AC53" s="171"/>
      <c r="AD53" s="171"/>
      <c r="AE53" s="171"/>
    </row>
  </sheetData>
  <mergeCells count="6">
    <mergeCell ref="A53:E53"/>
    <mergeCell ref="E5:AE5"/>
    <mergeCell ref="K6:AA6"/>
    <mergeCell ref="K7:S7"/>
    <mergeCell ref="U9:Y9"/>
    <mergeCell ref="U10:W10"/>
  </mergeCells>
  <pageMargins left="0.4" right="0.4" top="0.5" bottom="0.6" header="0.49" footer="0.4"/>
  <pageSetup paperSize="9" scale="56" firstPageNumber="9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670F7-FD03-4C36-9DCD-6E8DFA8651B3}">
  <dimension ref="A1:O27"/>
  <sheetViews>
    <sheetView topLeftCell="A3" zoomScaleNormal="100" zoomScaleSheetLayoutView="70" workbookViewId="0">
      <selection activeCell="D22" sqref="D22"/>
    </sheetView>
  </sheetViews>
  <sheetFormatPr defaultColWidth="11" defaultRowHeight="18.75" x14ac:dyDescent="0.4"/>
  <cols>
    <col min="1" max="1" width="1.42578125" style="55" customWidth="1"/>
    <col min="2" max="2" width="34" style="55" customWidth="1"/>
    <col min="3" max="3" width="8.140625" style="55" bestFit="1" customWidth="1"/>
    <col min="4" max="4" width="1.140625" style="172" customWidth="1"/>
    <col min="5" max="5" width="12.28515625" style="25" customWidth="1"/>
    <col min="6" max="6" width="1.140625" style="25" customWidth="1"/>
    <col min="7" max="7" width="13" style="25" customWidth="1"/>
    <col min="8" max="8" width="1.140625" style="25" customWidth="1"/>
    <col min="9" max="9" width="30" style="25" bestFit="1" customWidth="1"/>
    <col min="10" max="10" width="1.140625" style="25" customWidth="1"/>
    <col min="11" max="11" width="19" style="25" customWidth="1"/>
    <col min="12" max="12" width="1.140625" style="25" customWidth="1"/>
    <col min="13" max="13" width="14.7109375" style="25" customWidth="1"/>
    <col min="14" max="14" width="1.140625" style="25" customWidth="1"/>
    <col min="15" max="15" width="14.7109375" style="25" customWidth="1"/>
    <col min="16" max="16384" width="11" style="2"/>
  </cols>
  <sheetData>
    <row r="1" spans="1:15" ht="21.75" customHeight="1" x14ac:dyDescent="0.45">
      <c r="A1" s="1" t="s">
        <v>0</v>
      </c>
      <c r="D1" s="2"/>
    </row>
    <row r="2" spans="1:15" ht="21.75" customHeight="1" x14ac:dyDescent="0.45">
      <c r="A2" s="102" t="s">
        <v>130</v>
      </c>
      <c r="B2" s="102"/>
      <c r="C2" s="102"/>
      <c r="D2" s="2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</row>
    <row r="3" spans="1:15" ht="21.75" customHeight="1" x14ac:dyDescent="0.45">
      <c r="A3" s="121" t="str">
        <f>'Revenue 7-8 (6ด)'!A3</f>
        <v>สำหรับรอบระยะเวลาหกเดือนสิ้นสุดวันที่ 30 มิถุนายน พ.ศ. 2568</v>
      </c>
      <c r="B3" s="121"/>
      <c r="C3" s="121"/>
      <c r="D3" s="9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</row>
    <row r="4" spans="1:15" ht="21" customHeight="1" x14ac:dyDescent="0.4">
      <c r="A4" s="123"/>
      <c r="B4" s="123"/>
      <c r="C4" s="123"/>
      <c r="D4" s="2"/>
      <c r="E4" s="168"/>
      <c r="F4" s="173"/>
      <c r="G4" s="168"/>
      <c r="H4" s="173"/>
      <c r="I4" s="168"/>
      <c r="J4" s="173"/>
      <c r="K4" s="168"/>
      <c r="L4" s="174"/>
      <c r="M4" s="168"/>
      <c r="N4" s="174"/>
      <c r="O4" s="168"/>
    </row>
    <row r="5" spans="1:15" ht="21" customHeight="1" x14ac:dyDescent="0.4">
      <c r="A5" s="123"/>
      <c r="B5" s="123"/>
      <c r="C5" s="123"/>
      <c r="D5" s="2"/>
      <c r="E5" s="234" t="s">
        <v>4</v>
      </c>
      <c r="F5" s="234"/>
      <c r="G5" s="234"/>
      <c r="H5" s="234"/>
      <c r="I5" s="234"/>
      <c r="J5" s="234"/>
      <c r="K5" s="234"/>
      <c r="L5" s="234"/>
      <c r="M5" s="234"/>
      <c r="N5" s="234"/>
      <c r="O5" s="234"/>
    </row>
    <row r="6" spans="1:15" ht="21" customHeight="1" x14ac:dyDescent="0.4">
      <c r="A6" s="2"/>
      <c r="B6" s="2"/>
      <c r="C6" s="2"/>
      <c r="D6" s="2"/>
      <c r="E6" s="12"/>
      <c r="F6" s="69"/>
      <c r="G6" s="12"/>
      <c r="H6" s="69"/>
      <c r="I6" s="175" t="s">
        <v>73</v>
      </c>
      <c r="J6" s="69"/>
      <c r="K6" s="235" t="s">
        <v>68</v>
      </c>
      <c r="L6" s="235"/>
      <c r="M6" s="235"/>
      <c r="N6" s="69"/>
      <c r="O6" s="178"/>
    </row>
    <row r="7" spans="1:15" ht="21" customHeight="1" x14ac:dyDescent="0.4">
      <c r="A7" s="2"/>
      <c r="B7" s="2"/>
      <c r="C7" s="2"/>
      <c r="D7" s="2"/>
      <c r="E7" s="69"/>
      <c r="F7" s="69"/>
      <c r="G7" s="12"/>
      <c r="H7" s="69"/>
      <c r="I7" s="177" t="s">
        <v>223</v>
      </c>
      <c r="J7" s="69"/>
      <c r="K7" s="179" t="s">
        <v>144</v>
      </c>
      <c r="L7" s="176"/>
      <c r="M7" s="176"/>
      <c r="N7" s="69"/>
      <c r="O7" s="178"/>
    </row>
    <row r="8" spans="1:15" ht="21" customHeight="1" x14ac:dyDescent="0.4">
      <c r="A8" s="2"/>
      <c r="B8" s="2"/>
      <c r="C8" s="2"/>
      <c r="D8" s="2"/>
      <c r="E8" s="69" t="s">
        <v>146</v>
      </c>
      <c r="F8" s="69"/>
      <c r="G8" s="69" t="s">
        <v>147</v>
      </c>
      <c r="H8" s="69"/>
      <c r="I8" s="177" t="s">
        <v>224</v>
      </c>
      <c r="J8" s="69"/>
      <c r="K8" s="177" t="s">
        <v>152</v>
      </c>
      <c r="L8" s="177"/>
      <c r="M8" s="180"/>
      <c r="N8" s="180"/>
      <c r="O8" s="178"/>
    </row>
    <row r="9" spans="1:15" ht="21" customHeight="1" x14ac:dyDescent="0.4">
      <c r="A9" s="2"/>
      <c r="B9" s="2"/>
      <c r="C9" s="2"/>
      <c r="D9" s="2"/>
      <c r="E9" s="69" t="s">
        <v>154</v>
      </c>
      <c r="F9" s="69"/>
      <c r="G9" s="69" t="s">
        <v>155</v>
      </c>
      <c r="H9" s="69"/>
      <c r="I9" s="177" t="s">
        <v>157</v>
      </c>
      <c r="J9" s="69"/>
      <c r="K9" s="177" t="s">
        <v>159</v>
      </c>
      <c r="L9" s="177"/>
      <c r="M9" s="177" t="s">
        <v>72</v>
      </c>
      <c r="N9" s="177"/>
      <c r="O9" s="178" t="s">
        <v>139</v>
      </c>
    </row>
    <row r="10" spans="1:15" ht="21" customHeight="1" x14ac:dyDescent="0.45">
      <c r="A10" s="181"/>
      <c r="B10" s="181"/>
      <c r="C10" s="182" t="s">
        <v>13</v>
      </c>
      <c r="D10" s="2"/>
      <c r="E10" s="70" t="s">
        <v>14</v>
      </c>
      <c r="F10" s="69"/>
      <c r="G10" s="70" t="s">
        <v>14</v>
      </c>
      <c r="H10" s="69"/>
      <c r="I10" s="70" t="s">
        <v>14</v>
      </c>
      <c r="J10" s="69"/>
      <c r="K10" s="70" t="s">
        <v>14</v>
      </c>
      <c r="L10" s="69"/>
      <c r="M10" s="70" t="s">
        <v>14</v>
      </c>
      <c r="N10" s="69"/>
      <c r="O10" s="70" t="s">
        <v>14</v>
      </c>
    </row>
    <row r="11" spans="1:15" s="172" customFormat="1" ht="6" customHeight="1" x14ac:dyDescent="0.4">
      <c r="A11" s="183"/>
      <c r="B11" s="184"/>
      <c r="C11" s="184"/>
      <c r="D11" s="177"/>
      <c r="E11" s="177"/>
      <c r="F11" s="177"/>
      <c r="G11" s="177"/>
      <c r="H11" s="180"/>
      <c r="I11" s="177"/>
      <c r="J11" s="177"/>
      <c r="K11" s="177"/>
      <c r="L11" s="177"/>
      <c r="M11" s="177"/>
      <c r="N11" s="177"/>
      <c r="O11" s="177"/>
    </row>
    <row r="12" spans="1:15" ht="21" customHeight="1" x14ac:dyDescent="0.4">
      <c r="A12" s="169" t="s">
        <v>176</v>
      </c>
      <c r="B12" s="123"/>
      <c r="C12" s="123"/>
      <c r="D12" s="2"/>
      <c r="E12" s="125">
        <v>594292336</v>
      </c>
      <c r="F12" s="125"/>
      <c r="G12" s="125">
        <v>8541105044</v>
      </c>
      <c r="H12" s="125"/>
      <c r="I12" s="125">
        <v>1052326</v>
      </c>
      <c r="J12" s="125"/>
      <c r="K12" s="125">
        <v>59429234</v>
      </c>
      <c r="L12" s="39"/>
      <c r="M12" s="125">
        <v>48156403</v>
      </c>
      <c r="N12" s="39"/>
      <c r="O12" s="32">
        <f>SUM(E12:G12,I12:M12)</f>
        <v>9244035343</v>
      </c>
    </row>
    <row r="13" spans="1:15" ht="21" customHeight="1" x14ac:dyDescent="0.4">
      <c r="A13" s="123" t="s">
        <v>103</v>
      </c>
      <c r="B13" s="123"/>
      <c r="C13" s="123"/>
      <c r="D13" s="2"/>
      <c r="E13" s="168">
        <v>0</v>
      </c>
      <c r="F13" s="173"/>
      <c r="G13" s="168">
        <v>0</v>
      </c>
      <c r="H13" s="173"/>
      <c r="I13" s="168">
        <v>0</v>
      </c>
      <c r="J13" s="173"/>
      <c r="K13" s="168">
        <v>0</v>
      </c>
      <c r="L13" s="174"/>
      <c r="M13" s="168">
        <v>620729669</v>
      </c>
      <c r="N13" s="174"/>
      <c r="O13" s="168">
        <f>SUM(E13:G13,I13:M13)</f>
        <v>620729669</v>
      </c>
    </row>
    <row r="14" spans="1:15" ht="21" customHeight="1" x14ac:dyDescent="0.4">
      <c r="A14" s="123" t="s">
        <v>177</v>
      </c>
      <c r="B14" s="123"/>
      <c r="C14" s="185">
        <v>21</v>
      </c>
      <c r="D14" s="2"/>
      <c r="E14" s="167">
        <v>0</v>
      </c>
      <c r="F14" s="126"/>
      <c r="G14" s="167">
        <v>0</v>
      </c>
      <c r="H14" s="126"/>
      <c r="I14" s="167">
        <v>0</v>
      </c>
      <c r="J14" s="126"/>
      <c r="K14" s="167">
        <v>0</v>
      </c>
      <c r="L14" s="127"/>
      <c r="M14" s="167">
        <v>-653721239</v>
      </c>
      <c r="N14" s="127"/>
      <c r="O14" s="167">
        <f>SUM(E14:G14,I14:M14)</f>
        <v>-653721239</v>
      </c>
    </row>
    <row r="15" spans="1:15" ht="6" customHeight="1" x14ac:dyDescent="0.4">
      <c r="A15" s="123"/>
      <c r="B15" s="123"/>
      <c r="C15" s="123"/>
      <c r="D15" s="2"/>
      <c r="E15" s="186"/>
      <c r="F15" s="186"/>
      <c r="G15" s="186"/>
      <c r="H15" s="186"/>
      <c r="I15" s="186"/>
      <c r="J15" s="186"/>
      <c r="K15" s="186"/>
      <c r="L15" s="186"/>
      <c r="M15" s="186"/>
      <c r="N15" s="170"/>
      <c r="O15" s="186"/>
    </row>
    <row r="16" spans="1:15" ht="21" customHeight="1" thickBot="1" x14ac:dyDescent="0.45">
      <c r="A16" s="1" t="s">
        <v>172</v>
      </c>
      <c r="B16" s="1"/>
      <c r="C16" s="1"/>
      <c r="D16" s="2"/>
      <c r="E16" s="187">
        <f>SUM(E12:E14)</f>
        <v>594292336</v>
      </c>
      <c r="F16" s="126"/>
      <c r="G16" s="187">
        <f>SUM(G12:G14)</f>
        <v>8541105044</v>
      </c>
      <c r="H16" s="126"/>
      <c r="I16" s="187">
        <f>SUM(I12:I14)</f>
        <v>1052326</v>
      </c>
      <c r="J16" s="126"/>
      <c r="K16" s="187">
        <f>SUM(K12:K14)</f>
        <v>59429234</v>
      </c>
      <c r="L16" s="126"/>
      <c r="M16" s="187">
        <f>SUM(M12:M14)</f>
        <v>15164833</v>
      </c>
      <c r="N16" s="126"/>
      <c r="O16" s="187">
        <f>SUM(O12:O14)</f>
        <v>9211043773</v>
      </c>
    </row>
    <row r="17" spans="1:15" ht="21" customHeight="1" thickTop="1" x14ac:dyDescent="0.4">
      <c r="A17" s="123"/>
      <c r="B17" s="123"/>
      <c r="C17" s="123"/>
      <c r="D17" s="2"/>
      <c r="E17" s="168"/>
      <c r="F17" s="173"/>
      <c r="G17" s="168"/>
      <c r="H17" s="173"/>
      <c r="I17" s="168"/>
      <c r="J17" s="173"/>
      <c r="K17" s="168"/>
      <c r="L17" s="174"/>
      <c r="M17" s="168"/>
      <c r="N17" s="174"/>
      <c r="O17" s="168"/>
    </row>
    <row r="18" spans="1:15" ht="21" customHeight="1" x14ac:dyDescent="0.4">
      <c r="A18" s="169" t="s">
        <v>178</v>
      </c>
      <c r="B18" s="188"/>
      <c r="C18" s="188"/>
      <c r="D18" s="96"/>
      <c r="E18" s="125">
        <v>594292336</v>
      </c>
      <c r="F18" s="126"/>
      <c r="G18" s="125">
        <v>8541105044</v>
      </c>
      <c r="H18" s="126"/>
      <c r="I18" s="125">
        <v>1573053</v>
      </c>
      <c r="J18" s="126"/>
      <c r="K18" s="125">
        <v>59429234</v>
      </c>
      <c r="L18" s="127"/>
      <c r="M18" s="125">
        <v>11835187</v>
      </c>
      <c r="N18" s="127"/>
      <c r="O18" s="125">
        <f>SUM(E18:G18,I18:M18)</f>
        <v>9208234854</v>
      </c>
    </row>
    <row r="19" spans="1:15" ht="21" customHeight="1" x14ac:dyDescent="0.4">
      <c r="A19" s="123" t="s">
        <v>103</v>
      </c>
      <c r="B19" s="123"/>
      <c r="C19" s="123"/>
      <c r="D19" s="2"/>
      <c r="E19" s="168">
        <v>0</v>
      </c>
      <c r="F19" s="173"/>
      <c r="G19" s="168">
        <v>0</v>
      </c>
      <c r="H19" s="173"/>
      <c r="I19" s="168">
        <v>0</v>
      </c>
      <c r="J19" s="173"/>
      <c r="K19" s="168">
        <v>0</v>
      </c>
      <c r="L19" s="174"/>
      <c r="M19" s="168">
        <v>634728537</v>
      </c>
      <c r="N19" s="174"/>
      <c r="O19" s="168">
        <f>SUM(E19:G19,I19:M19)</f>
        <v>634728537</v>
      </c>
    </row>
    <row r="20" spans="1:15" ht="21" customHeight="1" x14ac:dyDescent="0.4">
      <c r="A20" s="123" t="s">
        <v>177</v>
      </c>
      <c r="B20" s="123"/>
      <c r="C20" s="185">
        <v>21</v>
      </c>
      <c r="D20" s="2"/>
      <c r="E20" s="167">
        <v>0</v>
      </c>
      <c r="F20" s="126"/>
      <c r="G20" s="167">
        <v>0</v>
      </c>
      <c r="H20" s="126"/>
      <c r="I20" s="167">
        <v>0</v>
      </c>
      <c r="J20" s="126"/>
      <c r="K20" s="167">
        <v>0</v>
      </c>
      <c r="L20" s="127"/>
      <c r="M20" s="167">
        <v>-594292036</v>
      </c>
      <c r="N20" s="127"/>
      <c r="O20" s="167">
        <f>SUM(E20:G20,I20:M20)</f>
        <v>-594292036</v>
      </c>
    </row>
    <row r="21" spans="1:15" ht="6" customHeight="1" x14ac:dyDescent="0.4">
      <c r="A21" s="123"/>
      <c r="B21" s="123"/>
      <c r="C21" s="123"/>
      <c r="D21" s="2"/>
      <c r="E21" s="186"/>
      <c r="F21" s="186"/>
      <c r="G21" s="186"/>
      <c r="H21" s="186"/>
      <c r="I21" s="186"/>
      <c r="J21" s="186"/>
      <c r="K21" s="186"/>
      <c r="L21" s="186"/>
      <c r="M21" s="186"/>
      <c r="N21" s="170"/>
      <c r="O21" s="186"/>
    </row>
    <row r="22" spans="1:15" ht="21" customHeight="1" thickBot="1" x14ac:dyDescent="0.45">
      <c r="A22" s="1" t="s">
        <v>175</v>
      </c>
      <c r="B22" s="1"/>
      <c r="C22" s="1"/>
      <c r="D22" s="2"/>
      <c r="E22" s="187">
        <f>SUM(E18:E20)</f>
        <v>594292336</v>
      </c>
      <c r="F22" s="126"/>
      <c r="G22" s="187">
        <f>SUM(G18:G20)</f>
        <v>8541105044</v>
      </c>
      <c r="H22" s="126"/>
      <c r="I22" s="187">
        <f>SUM(I18:I20)</f>
        <v>1573053</v>
      </c>
      <c r="J22" s="126"/>
      <c r="K22" s="187">
        <f>SUM(K18:K20)</f>
        <v>59429234</v>
      </c>
      <c r="L22" s="126"/>
      <c r="M22" s="187">
        <f>SUM(M18:M20)</f>
        <v>52271688</v>
      </c>
      <c r="N22" s="126"/>
      <c r="O22" s="187">
        <f>SUM(O18:O20)</f>
        <v>9248671355</v>
      </c>
    </row>
    <row r="23" spans="1:15" ht="21" customHeight="1" thickTop="1" x14ac:dyDescent="0.4">
      <c r="A23" s="123"/>
      <c r="B23" s="123"/>
      <c r="C23" s="123"/>
      <c r="D23" s="2"/>
      <c r="E23" s="168"/>
      <c r="F23" s="173"/>
      <c r="G23" s="168"/>
      <c r="H23" s="173"/>
      <c r="I23" s="168"/>
      <c r="J23" s="173"/>
      <c r="K23" s="168"/>
      <c r="L23" s="174"/>
      <c r="M23" s="168"/>
      <c r="N23" s="174"/>
      <c r="O23" s="168"/>
    </row>
    <row r="24" spans="1:15" ht="21" customHeight="1" x14ac:dyDescent="0.4">
      <c r="A24" s="123"/>
      <c r="B24" s="123"/>
      <c r="C24" s="123"/>
      <c r="D24" s="2"/>
      <c r="E24" s="168"/>
      <c r="F24" s="173"/>
      <c r="G24" s="168"/>
      <c r="H24" s="173"/>
      <c r="I24" s="168"/>
      <c r="J24" s="173"/>
      <c r="K24" s="168"/>
      <c r="L24" s="174"/>
      <c r="M24" s="168"/>
      <c r="N24" s="174"/>
      <c r="O24" s="168"/>
    </row>
    <row r="25" spans="1:15" ht="21" customHeight="1" x14ac:dyDescent="0.4">
      <c r="A25" s="123"/>
      <c r="B25" s="123"/>
      <c r="C25" s="123"/>
      <c r="D25" s="2"/>
      <c r="E25" s="168"/>
      <c r="F25" s="173"/>
      <c r="G25" s="168"/>
      <c r="H25" s="173"/>
      <c r="I25" s="168"/>
      <c r="J25" s="173"/>
      <c r="K25" s="168"/>
      <c r="L25" s="174"/>
      <c r="M25" s="168"/>
      <c r="N25" s="174"/>
      <c r="O25" s="168"/>
    </row>
    <row r="26" spans="1:15" ht="21" customHeight="1" x14ac:dyDescent="0.4">
      <c r="A26" s="123"/>
      <c r="B26" s="123"/>
      <c r="C26" s="123"/>
      <c r="D26" s="2"/>
      <c r="E26" s="168"/>
      <c r="F26" s="173"/>
      <c r="G26" s="168"/>
      <c r="H26" s="173"/>
      <c r="I26" s="168"/>
      <c r="J26" s="173"/>
      <c r="K26" s="168"/>
      <c r="L26" s="174"/>
      <c r="M26" s="168"/>
      <c r="N26" s="174"/>
      <c r="O26" s="168"/>
    </row>
    <row r="27" spans="1:15" ht="21.75" customHeight="1" x14ac:dyDescent="0.45">
      <c r="A27" s="189" t="str">
        <f>'SH 9'!A53</f>
        <v>หมายเหตุประกอบข้อมูลทางการเงินเป็นส่วนหนึ่งของข้อมูลทางการเงินระหว่างกาลนี้</v>
      </c>
      <c r="B27" s="189"/>
      <c r="C27" s="189"/>
      <c r="D27" s="189"/>
      <c r="E27" s="171"/>
      <c r="F27" s="171"/>
      <c r="G27" s="171"/>
      <c r="H27" s="171"/>
      <c r="I27" s="171"/>
      <c r="J27" s="171"/>
      <c r="K27" s="171"/>
      <c r="L27" s="171"/>
      <c r="M27" s="171"/>
      <c r="N27" s="171"/>
      <c r="O27" s="171"/>
    </row>
  </sheetData>
  <mergeCells count="2">
    <mergeCell ref="E5:O5"/>
    <mergeCell ref="K6:M6"/>
  </mergeCells>
  <pageMargins left="0.5" right="0.5" top="0.5" bottom="0.6" header="0.49" footer="0.4"/>
  <pageSetup paperSize="9" firstPageNumber="1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1A3D2-A2D1-43AC-9FE3-93C3CC764964}">
  <dimension ref="A1:L92"/>
  <sheetViews>
    <sheetView topLeftCell="A74" zoomScaleNormal="100" zoomScaleSheetLayoutView="85" workbookViewId="0">
      <selection activeCell="D22" sqref="D22"/>
    </sheetView>
  </sheetViews>
  <sheetFormatPr defaultColWidth="11.140625" defaultRowHeight="21.6" customHeight="1" x14ac:dyDescent="0.45"/>
  <cols>
    <col min="1" max="2" width="1.42578125" style="193" customWidth="1"/>
    <col min="3" max="3" width="44.140625" style="193" customWidth="1"/>
    <col min="4" max="4" width="8.85546875" style="193" customWidth="1"/>
    <col min="5" max="5" width="0.85546875" style="193" customWidth="1"/>
    <col min="6" max="6" width="14.7109375" style="199" customWidth="1"/>
    <col min="7" max="7" width="0.85546875" style="199" customWidth="1"/>
    <col min="8" max="8" width="14.7109375" style="199" customWidth="1"/>
    <col min="9" max="9" width="0.85546875" style="193" customWidth="1"/>
    <col min="10" max="10" width="14.7109375" style="199" customWidth="1"/>
    <col min="11" max="11" width="0.85546875" style="199" customWidth="1"/>
    <col min="12" max="12" width="14.7109375" style="199" customWidth="1"/>
    <col min="13" max="232" width="11.140625" style="193"/>
    <col min="233" max="234" width="2" style="193" customWidth="1"/>
    <col min="235" max="235" width="52.42578125" style="193" customWidth="1"/>
    <col min="236" max="236" width="10.140625" style="193" customWidth="1"/>
    <col min="237" max="237" width="1.140625" style="193" customWidth="1"/>
    <col min="238" max="238" width="18.140625" style="193" customWidth="1"/>
    <col min="239" max="239" width="1.140625" style="193" customWidth="1"/>
    <col min="240" max="240" width="18.140625" style="193" customWidth="1"/>
    <col min="241" max="488" width="11.140625" style="193"/>
    <col min="489" max="490" width="2" style="193" customWidth="1"/>
    <col min="491" max="491" width="52.42578125" style="193" customWidth="1"/>
    <col min="492" max="492" width="10.140625" style="193" customWidth="1"/>
    <col min="493" max="493" width="1.140625" style="193" customWidth="1"/>
    <col min="494" max="494" width="18.140625" style="193" customWidth="1"/>
    <col min="495" max="495" width="1.140625" style="193" customWidth="1"/>
    <col min="496" max="496" width="18.140625" style="193" customWidth="1"/>
    <col min="497" max="744" width="11.140625" style="193"/>
    <col min="745" max="746" width="2" style="193" customWidth="1"/>
    <col min="747" max="747" width="52.42578125" style="193" customWidth="1"/>
    <col min="748" max="748" width="10.140625" style="193" customWidth="1"/>
    <col min="749" max="749" width="1.140625" style="193" customWidth="1"/>
    <col min="750" max="750" width="18.140625" style="193" customWidth="1"/>
    <col min="751" max="751" width="1.140625" style="193" customWidth="1"/>
    <col min="752" max="752" width="18.140625" style="193" customWidth="1"/>
    <col min="753" max="1000" width="11.140625" style="193"/>
    <col min="1001" max="1002" width="2" style="193" customWidth="1"/>
    <col min="1003" max="1003" width="52.42578125" style="193" customWidth="1"/>
    <col min="1004" max="1004" width="10.140625" style="193" customWidth="1"/>
    <col min="1005" max="1005" width="1.140625" style="193" customWidth="1"/>
    <col min="1006" max="1006" width="18.140625" style="193" customWidth="1"/>
    <col min="1007" max="1007" width="1.140625" style="193" customWidth="1"/>
    <col min="1008" max="1008" width="18.140625" style="193" customWidth="1"/>
    <col min="1009" max="1256" width="11.140625" style="193"/>
    <col min="1257" max="1258" width="2" style="193" customWidth="1"/>
    <col min="1259" max="1259" width="52.42578125" style="193" customWidth="1"/>
    <col min="1260" max="1260" width="10.140625" style="193" customWidth="1"/>
    <col min="1261" max="1261" width="1.140625" style="193" customWidth="1"/>
    <col min="1262" max="1262" width="18.140625" style="193" customWidth="1"/>
    <col min="1263" max="1263" width="1.140625" style="193" customWidth="1"/>
    <col min="1264" max="1264" width="18.140625" style="193" customWidth="1"/>
    <col min="1265" max="1512" width="11.140625" style="193"/>
    <col min="1513" max="1514" width="2" style="193" customWidth="1"/>
    <col min="1515" max="1515" width="52.42578125" style="193" customWidth="1"/>
    <col min="1516" max="1516" width="10.140625" style="193" customWidth="1"/>
    <col min="1517" max="1517" width="1.140625" style="193" customWidth="1"/>
    <col min="1518" max="1518" width="18.140625" style="193" customWidth="1"/>
    <col min="1519" max="1519" width="1.140625" style="193" customWidth="1"/>
    <col min="1520" max="1520" width="18.140625" style="193" customWidth="1"/>
    <col min="1521" max="1768" width="11.140625" style="193"/>
    <col min="1769" max="1770" width="2" style="193" customWidth="1"/>
    <col min="1771" max="1771" width="52.42578125" style="193" customWidth="1"/>
    <col min="1772" max="1772" width="10.140625" style="193" customWidth="1"/>
    <col min="1773" max="1773" width="1.140625" style="193" customWidth="1"/>
    <col min="1774" max="1774" width="18.140625" style="193" customWidth="1"/>
    <col min="1775" max="1775" width="1.140625" style="193" customWidth="1"/>
    <col min="1776" max="1776" width="18.140625" style="193" customWidth="1"/>
    <col min="1777" max="2024" width="11.140625" style="193"/>
    <col min="2025" max="2026" width="2" style="193" customWidth="1"/>
    <col min="2027" max="2027" width="52.42578125" style="193" customWidth="1"/>
    <col min="2028" max="2028" width="10.140625" style="193" customWidth="1"/>
    <col min="2029" max="2029" width="1.140625" style="193" customWidth="1"/>
    <col min="2030" max="2030" width="18.140625" style="193" customWidth="1"/>
    <col min="2031" max="2031" width="1.140625" style="193" customWidth="1"/>
    <col min="2032" max="2032" width="18.140625" style="193" customWidth="1"/>
    <col min="2033" max="2280" width="11.140625" style="193"/>
    <col min="2281" max="2282" width="2" style="193" customWidth="1"/>
    <col min="2283" max="2283" width="52.42578125" style="193" customWidth="1"/>
    <col min="2284" max="2284" width="10.140625" style="193" customWidth="1"/>
    <col min="2285" max="2285" width="1.140625" style="193" customWidth="1"/>
    <col min="2286" max="2286" width="18.140625" style="193" customWidth="1"/>
    <col min="2287" max="2287" width="1.140625" style="193" customWidth="1"/>
    <col min="2288" max="2288" width="18.140625" style="193" customWidth="1"/>
    <col min="2289" max="2536" width="11.140625" style="193"/>
    <col min="2537" max="2538" width="2" style="193" customWidth="1"/>
    <col min="2539" max="2539" width="52.42578125" style="193" customWidth="1"/>
    <col min="2540" max="2540" width="10.140625" style="193" customWidth="1"/>
    <col min="2541" max="2541" width="1.140625" style="193" customWidth="1"/>
    <col min="2542" max="2542" width="18.140625" style="193" customWidth="1"/>
    <col min="2543" max="2543" width="1.140625" style="193" customWidth="1"/>
    <col min="2544" max="2544" width="18.140625" style="193" customWidth="1"/>
    <col min="2545" max="2792" width="11.140625" style="193"/>
    <col min="2793" max="2794" width="2" style="193" customWidth="1"/>
    <col min="2795" max="2795" width="52.42578125" style="193" customWidth="1"/>
    <col min="2796" max="2796" width="10.140625" style="193" customWidth="1"/>
    <col min="2797" max="2797" width="1.140625" style="193" customWidth="1"/>
    <col min="2798" max="2798" width="18.140625" style="193" customWidth="1"/>
    <col min="2799" max="2799" width="1.140625" style="193" customWidth="1"/>
    <col min="2800" max="2800" width="18.140625" style="193" customWidth="1"/>
    <col min="2801" max="3048" width="11.140625" style="193"/>
    <col min="3049" max="3050" width="2" style="193" customWidth="1"/>
    <col min="3051" max="3051" width="52.42578125" style="193" customWidth="1"/>
    <col min="3052" max="3052" width="10.140625" style="193" customWidth="1"/>
    <col min="3053" max="3053" width="1.140625" style="193" customWidth="1"/>
    <col min="3054" max="3054" width="18.140625" style="193" customWidth="1"/>
    <col min="3055" max="3055" width="1.140625" style="193" customWidth="1"/>
    <col min="3056" max="3056" width="18.140625" style="193" customWidth="1"/>
    <col min="3057" max="3304" width="11.140625" style="193"/>
    <col min="3305" max="3306" width="2" style="193" customWidth="1"/>
    <col min="3307" max="3307" width="52.42578125" style="193" customWidth="1"/>
    <col min="3308" max="3308" width="10.140625" style="193" customWidth="1"/>
    <col min="3309" max="3309" width="1.140625" style="193" customWidth="1"/>
    <col min="3310" max="3310" width="18.140625" style="193" customWidth="1"/>
    <col min="3311" max="3311" width="1.140625" style="193" customWidth="1"/>
    <col min="3312" max="3312" width="18.140625" style="193" customWidth="1"/>
    <col min="3313" max="3560" width="11.140625" style="193"/>
    <col min="3561" max="3562" width="2" style="193" customWidth="1"/>
    <col min="3563" max="3563" width="52.42578125" style="193" customWidth="1"/>
    <col min="3564" max="3564" width="10.140625" style="193" customWidth="1"/>
    <col min="3565" max="3565" width="1.140625" style="193" customWidth="1"/>
    <col min="3566" max="3566" width="18.140625" style="193" customWidth="1"/>
    <col min="3567" max="3567" width="1.140625" style="193" customWidth="1"/>
    <col min="3568" max="3568" width="18.140625" style="193" customWidth="1"/>
    <col min="3569" max="3816" width="11.140625" style="193"/>
    <col min="3817" max="3818" width="2" style="193" customWidth="1"/>
    <col min="3819" max="3819" width="52.42578125" style="193" customWidth="1"/>
    <col min="3820" max="3820" width="10.140625" style="193" customWidth="1"/>
    <col min="3821" max="3821" width="1.140625" style="193" customWidth="1"/>
    <col min="3822" max="3822" width="18.140625" style="193" customWidth="1"/>
    <col min="3823" max="3823" width="1.140625" style="193" customWidth="1"/>
    <col min="3824" max="3824" width="18.140625" style="193" customWidth="1"/>
    <col min="3825" max="4072" width="11.140625" style="193"/>
    <col min="4073" max="4074" width="2" style="193" customWidth="1"/>
    <col min="4075" max="4075" width="52.42578125" style="193" customWidth="1"/>
    <col min="4076" max="4076" width="10.140625" style="193" customWidth="1"/>
    <col min="4077" max="4077" width="1.140625" style="193" customWidth="1"/>
    <col min="4078" max="4078" width="18.140625" style="193" customWidth="1"/>
    <col min="4079" max="4079" width="1.140625" style="193" customWidth="1"/>
    <col min="4080" max="4080" width="18.140625" style="193" customWidth="1"/>
    <col min="4081" max="4328" width="11.140625" style="193"/>
    <col min="4329" max="4330" width="2" style="193" customWidth="1"/>
    <col min="4331" max="4331" width="52.42578125" style="193" customWidth="1"/>
    <col min="4332" max="4332" width="10.140625" style="193" customWidth="1"/>
    <col min="4333" max="4333" width="1.140625" style="193" customWidth="1"/>
    <col min="4334" max="4334" width="18.140625" style="193" customWidth="1"/>
    <col min="4335" max="4335" width="1.140625" style="193" customWidth="1"/>
    <col min="4336" max="4336" width="18.140625" style="193" customWidth="1"/>
    <col min="4337" max="4584" width="11.140625" style="193"/>
    <col min="4585" max="4586" width="2" style="193" customWidth="1"/>
    <col min="4587" max="4587" width="52.42578125" style="193" customWidth="1"/>
    <col min="4588" max="4588" width="10.140625" style="193" customWidth="1"/>
    <col min="4589" max="4589" width="1.140625" style="193" customWidth="1"/>
    <col min="4590" max="4590" width="18.140625" style="193" customWidth="1"/>
    <col min="4591" max="4591" width="1.140625" style="193" customWidth="1"/>
    <col min="4592" max="4592" width="18.140625" style="193" customWidth="1"/>
    <col min="4593" max="4840" width="11.140625" style="193"/>
    <col min="4841" max="4842" width="2" style="193" customWidth="1"/>
    <col min="4843" max="4843" width="52.42578125" style="193" customWidth="1"/>
    <col min="4844" max="4844" width="10.140625" style="193" customWidth="1"/>
    <col min="4845" max="4845" width="1.140625" style="193" customWidth="1"/>
    <col min="4846" max="4846" width="18.140625" style="193" customWidth="1"/>
    <col min="4847" max="4847" width="1.140625" style="193" customWidth="1"/>
    <col min="4848" max="4848" width="18.140625" style="193" customWidth="1"/>
    <col min="4849" max="5096" width="11.140625" style="193"/>
    <col min="5097" max="5098" width="2" style="193" customWidth="1"/>
    <col min="5099" max="5099" width="52.42578125" style="193" customWidth="1"/>
    <col min="5100" max="5100" width="10.140625" style="193" customWidth="1"/>
    <col min="5101" max="5101" width="1.140625" style="193" customWidth="1"/>
    <col min="5102" max="5102" width="18.140625" style="193" customWidth="1"/>
    <col min="5103" max="5103" width="1.140625" style="193" customWidth="1"/>
    <col min="5104" max="5104" width="18.140625" style="193" customWidth="1"/>
    <col min="5105" max="5352" width="11.140625" style="193"/>
    <col min="5353" max="5354" width="2" style="193" customWidth="1"/>
    <col min="5355" max="5355" width="52.42578125" style="193" customWidth="1"/>
    <col min="5356" max="5356" width="10.140625" style="193" customWidth="1"/>
    <col min="5357" max="5357" width="1.140625" style="193" customWidth="1"/>
    <col min="5358" max="5358" width="18.140625" style="193" customWidth="1"/>
    <col min="5359" max="5359" width="1.140625" style="193" customWidth="1"/>
    <col min="5360" max="5360" width="18.140625" style="193" customWidth="1"/>
    <col min="5361" max="5608" width="11.140625" style="193"/>
    <col min="5609" max="5610" width="2" style="193" customWidth="1"/>
    <col min="5611" max="5611" width="52.42578125" style="193" customWidth="1"/>
    <col min="5612" max="5612" width="10.140625" style="193" customWidth="1"/>
    <col min="5613" max="5613" width="1.140625" style="193" customWidth="1"/>
    <col min="5614" max="5614" width="18.140625" style="193" customWidth="1"/>
    <col min="5615" max="5615" width="1.140625" style="193" customWidth="1"/>
    <col min="5616" max="5616" width="18.140625" style="193" customWidth="1"/>
    <col min="5617" max="5864" width="11.140625" style="193"/>
    <col min="5865" max="5866" width="2" style="193" customWidth="1"/>
    <col min="5867" max="5867" width="52.42578125" style="193" customWidth="1"/>
    <col min="5868" max="5868" width="10.140625" style="193" customWidth="1"/>
    <col min="5869" max="5869" width="1.140625" style="193" customWidth="1"/>
    <col min="5870" max="5870" width="18.140625" style="193" customWidth="1"/>
    <col min="5871" max="5871" width="1.140625" style="193" customWidth="1"/>
    <col min="5872" max="5872" width="18.140625" style="193" customWidth="1"/>
    <col min="5873" max="6120" width="11.140625" style="193"/>
    <col min="6121" max="6122" width="2" style="193" customWidth="1"/>
    <col min="6123" max="6123" width="52.42578125" style="193" customWidth="1"/>
    <col min="6124" max="6124" width="10.140625" style="193" customWidth="1"/>
    <col min="6125" max="6125" width="1.140625" style="193" customWidth="1"/>
    <col min="6126" max="6126" width="18.140625" style="193" customWidth="1"/>
    <col min="6127" max="6127" width="1.140625" style="193" customWidth="1"/>
    <col min="6128" max="6128" width="18.140625" style="193" customWidth="1"/>
    <col min="6129" max="6376" width="11.140625" style="193"/>
    <col min="6377" max="6378" width="2" style="193" customWidth="1"/>
    <col min="6379" max="6379" width="52.42578125" style="193" customWidth="1"/>
    <col min="6380" max="6380" width="10.140625" style="193" customWidth="1"/>
    <col min="6381" max="6381" width="1.140625" style="193" customWidth="1"/>
    <col min="6382" max="6382" width="18.140625" style="193" customWidth="1"/>
    <col min="6383" max="6383" width="1.140625" style="193" customWidth="1"/>
    <col min="6384" max="6384" width="18.140625" style="193" customWidth="1"/>
    <col min="6385" max="6632" width="11.140625" style="193"/>
    <col min="6633" max="6634" width="2" style="193" customWidth="1"/>
    <col min="6635" max="6635" width="52.42578125" style="193" customWidth="1"/>
    <col min="6636" max="6636" width="10.140625" style="193" customWidth="1"/>
    <col min="6637" max="6637" width="1.140625" style="193" customWidth="1"/>
    <col min="6638" max="6638" width="18.140625" style="193" customWidth="1"/>
    <col min="6639" max="6639" width="1.140625" style="193" customWidth="1"/>
    <col min="6640" max="6640" width="18.140625" style="193" customWidth="1"/>
    <col min="6641" max="6888" width="11.140625" style="193"/>
    <col min="6889" max="6890" width="2" style="193" customWidth="1"/>
    <col min="6891" max="6891" width="52.42578125" style="193" customWidth="1"/>
    <col min="6892" max="6892" width="10.140625" style="193" customWidth="1"/>
    <col min="6893" max="6893" width="1.140625" style="193" customWidth="1"/>
    <col min="6894" max="6894" width="18.140625" style="193" customWidth="1"/>
    <col min="6895" max="6895" width="1.140625" style="193" customWidth="1"/>
    <col min="6896" max="6896" width="18.140625" style="193" customWidth="1"/>
    <col min="6897" max="7144" width="11.140625" style="193"/>
    <col min="7145" max="7146" width="2" style="193" customWidth="1"/>
    <col min="7147" max="7147" width="52.42578125" style="193" customWidth="1"/>
    <col min="7148" max="7148" width="10.140625" style="193" customWidth="1"/>
    <col min="7149" max="7149" width="1.140625" style="193" customWidth="1"/>
    <col min="7150" max="7150" width="18.140625" style="193" customWidth="1"/>
    <col min="7151" max="7151" width="1.140625" style="193" customWidth="1"/>
    <col min="7152" max="7152" width="18.140625" style="193" customWidth="1"/>
    <col min="7153" max="7400" width="11.140625" style="193"/>
    <col min="7401" max="7402" width="2" style="193" customWidth="1"/>
    <col min="7403" max="7403" width="52.42578125" style="193" customWidth="1"/>
    <col min="7404" max="7404" width="10.140625" style="193" customWidth="1"/>
    <col min="7405" max="7405" width="1.140625" style="193" customWidth="1"/>
    <col min="7406" max="7406" width="18.140625" style="193" customWidth="1"/>
    <col min="7407" max="7407" width="1.140625" style="193" customWidth="1"/>
    <col min="7408" max="7408" width="18.140625" style="193" customWidth="1"/>
    <col min="7409" max="7656" width="11.140625" style="193"/>
    <col min="7657" max="7658" width="2" style="193" customWidth="1"/>
    <col min="7659" max="7659" width="52.42578125" style="193" customWidth="1"/>
    <col min="7660" max="7660" width="10.140625" style="193" customWidth="1"/>
    <col min="7661" max="7661" width="1.140625" style="193" customWidth="1"/>
    <col min="7662" max="7662" width="18.140625" style="193" customWidth="1"/>
    <col min="7663" max="7663" width="1.140625" style="193" customWidth="1"/>
    <col min="7664" max="7664" width="18.140625" style="193" customWidth="1"/>
    <col min="7665" max="7912" width="11.140625" style="193"/>
    <col min="7913" max="7914" width="2" style="193" customWidth="1"/>
    <col min="7915" max="7915" width="52.42578125" style="193" customWidth="1"/>
    <col min="7916" max="7916" width="10.140625" style="193" customWidth="1"/>
    <col min="7917" max="7917" width="1.140625" style="193" customWidth="1"/>
    <col min="7918" max="7918" width="18.140625" style="193" customWidth="1"/>
    <col min="7919" max="7919" width="1.140625" style="193" customWidth="1"/>
    <col min="7920" max="7920" width="18.140625" style="193" customWidth="1"/>
    <col min="7921" max="8168" width="11.140625" style="193"/>
    <col min="8169" max="8170" width="2" style="193" customWidth="1"/>
    <col min="8171" max="8171" width="52.42578125" style="193" customWidth="1"/>
    <col min="8172" max="8172" width="10.140625" style="193" customWidth="1"/>
    <col min="8173" max="8173" width="1.140625" style="193" customWidth="1"/>
    <col min="8174" max="8174" width="18.140625" style="193" customWidth="1"/>
    <col min="8175" max="8175" width="1.140625" style="193" customWidth="1"/>
    <col min="8176" max="8176" width="18.140625" style="193" customWidth="1"/>
    <col min="8177" max="8424" width="11.140625" style="193"/>
    <col min="8425" max="8426" width="2" style="193" customWidth="1"/>
    <col min="8427" max="8427" width="52.42578125" style="193" customWidth="1"/>
    <col min="8428" max="8428" width="10.140625" style="193" customWidth="1"/>
    <col min="8429" max="8429" width="1.140625" style="193" customWidth="1"/>
    <col min="8430" max="8430" width="18.140625" style="193" customWidth="1"/>
    <col min="8431" max="8431" width="1.140625" style="193" customWidth="1"/>
    <col min="8432" max="8432" width="18.140625" style="193" customWidth="1"/>
    <col min="8433" max="8680" width="11.140625" style="193"/>
    <col min="8681" max="8682" width="2" style="193" customWidth="1"/>
    <col min="8683" max="8683" width="52.42578125" style="193" customWidth="1"/>
    <col min="8684" max="8684" width="10.140625" style="193" customWidth="1"/>
    <col min="8685" max="8685" width="1.140625" style="193" customWidth="1"/>
    <col min="8686" max="8686" width="18.140625" style="193" customWidth="1"/>
    <col min="8687" max="8687" width="1.140625" style="193" customWidth="1"/>
    <col min="8688" max="8688" width="18.140625" style="193" customWidth="1"/>
    <col min="8689" max="8936" width="11.140625" style="193"/>
    <col min="8937" max="8938" width="2" style="193" customWidth="1"/>
    <col min="8939" max="8939" width="52.42578125" style="193" customWidth="1"/>
    <col min="8940" max="8940" width="10.140625" style="193" customWidth="1"/>
    <col min="8941" max="8941" width="1.140625" style="193" customWidth="1"/>
    <col min="8942" max="8942" width="18.140625" style="193" customWidth="1"/>
    <col min="8943" max="8943" width="1.140625" style="193" customWidth="1"/>
    <col min="8944" max="8944" width="18.140625" style="193" customWidth="1"/>
    <col min="8945" max="9192" width="11.140625" style="193"/>
    <col min="9193" max="9194" width="2" style="193" customWidth="1"/>
    <col min="9195" max="9195" width="52.42578125" style="193" customWidth="1"/>
    <col min="9196" max="9196" width="10.140625" style="193" customWidth="1"/>
    <col min="9197" max="9197" width="1.140625" style="193" customWidth="1"/>
    <col min="9198" max="9198" width="18.140625" style="193" customWidth="1"/>
    <col min="9199" max="9199" width="1.140625" style="193" customWidth="1"/>
    <col min="9200" max="9200" width="18.140625" style="193" customWidth="1"/>
    <col min="9201" max="9448" width="11.140625" style="193"/>
    <col min="9449" max="9450" width="2" style="193" customWidth="1"/>
    <col min="9451" max="9451" width="52.42578125" style="193" customWidth="1"/>
    <col min="9452" max="9452" width="10.140625" style="193" customWidth="1"/>
    <col min="9453" max="9453" width="1.140625" style="193" customWidth="1"/>
    <col min="9454" max="9454" width="18.140625" style="193" customWidth="1"/>
    <col min="9455" max="9455" width="1.140625" style="193" customWidth="1"/>
    <col min="9456" max="9456" width="18.140625" style="193" customWidth="1"/>
    <col min="9457" max="9704" width="11.140625" style="193"/>
    <col min="9705" max="9706" width="2" style="193" customWidth="1"/>
    <col min="9707" max="9707" width="52.42578125" style="193" customWidth="1"/>
    <col min="9708" max="9708" width="10.140625" style="193" customWidth="1"/>
    <col min="9709" max="9709" width="1.140625" style="193" customWidth="1"/>
    <col min="9710" max="9710" width="18.140625" style="193" customWidth="1"/>
    <col min="9711" max="9711" width="1.140625" style="193" customWidth="1"/>
    <col min="9712" max="9712" width="18.140625" style="193" customWidth="1"/>
    <col min="9713" max="9960" width="11.140625" style="193"/>
    <col min="9961" max="9962" width="2" style="193" customWidth="1"/>
    <col min="9963" max="9963" width="52.42578125" style="193" customWidth="1"/>
    <col min="9964" max="9964" width="10.140625" style="193" customWidth="1"/>
    <col min="9965" max="9965" width="1.140625" style="193" customWidth="1"/>
    <col min="9966" max="9966" width="18.140625" style="193" customWidth="1"/>
    <col min="9967" max="9967" width="1.140625" style="193" customWidth="1"/>
    <col min="9968" max="9968" width="18.140625" style="193" customWidth="1"/>
    <col min="9969" max="10216" width="11.140625" style="193"/>
    <col min="10217" max="10218" width="2" style="193" customWidth="1"/>
    <col min="10219" max="10219" width="52.42578125" style="193" customWidth="1"/>
    <col min="10220" max="10220" width="10.140625" style="193" customWidth="1"/>
    <col min="10221" max="10221" width="1.140625" style="193" customWidth="1"/>
    <col min="10222" max="10222" width="18.140625" style="193" customWidth="1"/>
    <col min="10223" max="10223" width="1.140625" style="193" customWidth="1"/>
    <col min="10224" max="10224" width="18.140625" style="193" customWidth="1"/>
    <col min="10225" max="10472" width="11.140625" style="193"/>
    <col min="10473" max="10474" width="2" style="193" customWidth="1"/>
    <col min="10475" max="10475" width="52.42578125" style="193" customWidth="1"/>
    <col min="10476" max="10476" width="10.140625" style="193" customWidth="1"/>
    <col min="10477" max="10477" width="1.140625" style="193" customWidth="1"/>
    <col min="10478" max="10478" width="18.140625" style="193" customWidth="1"/>
    <col min="10479" max="10479" width="1.140625" style="193" customWidth="1"/>
    <col min="10480" max="10480" width="18.140625" style="193" customWidth="1"/>
    <col min="10481" max="10728" width="11.140625" style="193"/>
    <col min="10729" max="10730" width="2" style="193" customWidth="1"/>
    <col min="10731" max="10731" width="52.42578125" style="193" customWidth="1"/>
    <col min="10732" max="10732" width="10.140625" style="193" customWidth="1"/>
    <col min="10733" max="10733" width="1.140625" style="193" customWidth="1"/>
    <col min="10734" max="10734" width="18.140625" style="193" customWidth="1"/>
    <col min="10735" max="10735" width="1.140625" style="193" customWidth="1"/>
    <col min="10736" max="10736" width="18.140625" style="193" customWidth="1"/>
    <col min="10737" max="10984" width="11.140625" style="193"/>
    <col min="10985" max="10986" width="2" style="193" customWidth="1"/>
    <col min="10987" max="10987" width="52.42578125" style="193" customWidth="1"/>
    <col min="10988" max="10988" width="10.140625" style="193" customWidth="1"/>
    <col min="10989" max="10989" width="1.140625" style="193" customWidth="1"/>
    <col min="10990" max="10990" width="18.140625" style="193" customWidth="1"/>
    <col min="10991" max="10991" width="1.140625" style="193" customWidth="1"/>
    <col min="10992" max="10992" width="18.140625" style="193" customWidth="1"/>
    <col min="10993" max="11240" width="11.140625" style="193"/>
    <col min="11241" max="11242" width="2" style="193" customWidth="1"/>
    <col min="11243" max="11243" width="52.42578125" style="193" customWidth="1"/>
    <col min="11244" max="11244" width="10.140625" style="193" customWidth="1"/>
    <col min="11245" max="11245" width="1.140625" style="193" customWidth="1"/>
    <col min="11246" max="11246" width="18.140625" style="193" customWidth="1"/>
    <col min="11247" max="11247" width="1.140625" style="193" customWidth="1"/>
    <col min="11248" max="11248" width="18.140625" style="193" customWidth="1"/>
    <col min="11249" max="11496" width="11.140625" style="193"/>
    <col min="11497" max="11498" width="2" style="193" customWidth="1"/>
    <col min="11499" max="11499" width="52.42578125" style="193" customWidth="1"/>
    <col min="11500" max="11500" width="10.140625" style="193" customWidth="1"/>
    <col min="11501" max="11501" width="1.140625" style="193" customWidth="1"/>
    <col min="11502" max="11502" width="18.140625" style="193" customWidth="1"/>
    <col min="11503" max="11503" width="1.140625" style="193" customWidth="1"/>
    <col min="11504" max="11504" width="18.140625" style="193" customWidth="1"/>
    <col min="11505" max="11752" width="11.140625" style="193"/>
    <col min="11753" max="11754" width="2" style="193" customWidth="1"/>
    <col min="11755" max="11755" width="52.42578125" style="193" customWidth="1"/>
    <col min="11756" max="11756" width="10.140625" style="193" customWidth="1"/>
    <col min="11757" max="11757" width="1.140625" style="193" customWidth="1"/>
    <col min="11758" max="11758" width="18.140625" style="193" customWidth="1"/>
    <col min="11759" max="11759" width="1.140625" style="193" customWidth="1"/>
    <col min="11760" max="11760" width="18.140625" style="193" customWidth="1"/>
    <col min="11761" max="12008" width="11.140625" style="193"/>
    <col min="12009" max="12010" width="2" style="193" customWidth="1"/>
    <col min="12011" max="12011" width="52.42578125" style="193" customWidth="1"/>
    <col min="12012" max="12012" width="10.140625" style="193" customWidth="1"/>
    <col min="12013" max="12013" width="1.140625" style="193" customWidth="1"/>
    <col min="12014" max="12014" width="18.140625" style="193" customWidth="1"/>
    <col min="12015" max="12015" width="1.140625" style="193" customWidth="1"/>
    <col min="12016" max="12016" width="18.140625" style="193" customWidth="1"/>
    <col min="12017" max="12264" width="11.140625" style="193"/>
    <col min="12265" max="12266" width="2" style="193" customWidth="1"/>
    <col min="12267" max="12267" width="52.42578125" style="193" customWidth="1"/>
    <col min="12268" max="12268" width="10.140625" style="193" customWidth="1"/>
    <col min="12269" max="12269" width="1.140625" style="193" customWidth="1"/>
    <col min="12270" max="12270" width="18.140625" style="193" customWidth="1"/>
    <col min="12271" max="12271" width="1.140625" style="193" customWidth="1"/>
    <col min="12272" max="12272" width="18.140625" style="193" customWidth="1"/>
    <col min="12273" max="12520" width="11.140625" style="193"/>
    <col min="12521" max="12522" width="2" style="193" customWidth="1"/>
    <col min="12523" max="12523" width="52.42578125" style="193" customWidth="1"/>
    <col min="12524" max="12524" width="10.140625" style="193" customWidth="1"/>
    <col min="12525" max="12525" width="1.140625" style="193" customWidth="1"/>
    <col min="12526" max="12526" width="18.140625" style="193" customWidth="1"/>
    <col min="12527" max="12527" width="1.140625" style="193" customWidth="1"/>
    <col min="12528" max="12528" width="18.140625" style="193" customWidth="1"/>
    <col min="12529" max="12776" width="11.140625" style="193"/>
    <col min="12777" max="12778" width="2" style="193" customWidth="1"/>
    <col min="12779" max="12779" width="52.42578125" style="193" customWidth="1"/>
    <col min="12780" max="12780" width="10.140625" style="193" customWidth="1"/>
    <col min="12781" max="12781" width="1.140625" style="193" customWidth="1"/>
    <col min="12782" max="12782" width="18.140625" style="193" customWidth="1"/>
    <col min="12783" max="12783" width="1.140625" style="193" customWidth="1"/>
    <col min="12784" max="12784" width="18.140625" style="193" customWidth="1"/>
    <col min="12785" max="13032" width="11.140625" style="193"/>
    <col min="13033" max="13034" width="2" style="193" customWidth="1"/>
    <col min="13035" max="13035" width="52.42578125" style="193" customWidth="1"/>
    <col min="13036" max="13036" width="10.140625" style="193" customWidth="1"/>
    <col min="13037" max="13037" width="1.140625" style="193" customWidth="1"/>
    <col min="13038" max="13038" width="18.140625" style="193" customWidth="1"/>
    <col min="13039" max="13039" width="1.140625" style="193" customWidth="1"/>
    <col min="13040" max="13040" width="18.140625" style="193" customWidth="1"/>
    <col min="13041" max="13288" width="11.140625" style="193"/>
    <col min="13289" max="13290" width="2" style="193" customWidth="1"/>
    <col min="13291" max="13291" width="52.42578125" style="193" customWidth="1"/>
    <col min="13292" max="13292" width="10.140625" style="193" customWidth="1"/>
    <col min="13293" max="13293" width="1.140625" style="193" customWidth="1"/>
    <col min="13294" max="13294" width="18.140625" style="193" customWidth="1"/>
    <col min="13295" max="13295" width="1.140625" style="193" customWidth="1"/>
    <col min="13296" max="13296" width="18.140625" style="193" customWidth="1"/>
    <col min="13297" max="13544" width="11.140625" style="193"/>
    <col min="13545" max="13546" width="2" style="193" customWidth="1"/>
    <col min="13547" max="13547" width="52.42578125" style="193" customWidth="1"/>
    <col min="13548" max="13548" width="10.140625" style="193" customWidth="1"/>
    <col min="13549" max="13549" width="1.140625" style="193" customWidth="1"/>
    <col min="13550" max="13550" width="18.140625" style="193" customWidth="1"/>
    <col min="13551" max="13551" width="1.140625" style="193" customWidth="1"/>
    <col min="13552" max="13552" width="18.140625" style="193" customWidth="1"/>
    <col min="13553" max="13800" width="11.140625" style="193"/>
    <col min="13801" max="13802" width="2" style="193" customWidth="1"/>
    <col min="13803" max="13803" width="52.42578125" style="193" customWidth="1"/>
    <col min="13804" max="13804" width="10.140625" style="193" customWidth="1"/>
    <col min="13805" max="13805" width="1.140625" style="193" customWidth="1"/>
    <col min="13806" max="13806" width="18.140625" style="193" customWidth="1"/>
    <col min="13807" max="13807" width="1.140625" style="193" customWidth="1"/>
    <col min="13808" max="13808" width="18.140625" style="193" customWidth="1"/>
    <col min="13809" max="14056" width="11.140625" style="193"/>
    <col min="14057" max="14058" width="2" style="193" customWidth="1"/>
    <col min="14059" max="14059" width="52.42578125" style="193" customWidth="1"/>
    <col min="14060" max="14060" width="10.140625" style="193" customWidth="1"/>
    <col min="14061" max="14061" width="1.140625" style="193" customWidth="1"/>
    <col min="14062" max="14062" width="18.140625" style="193" customWidth="1"/>
    <col min="14063" max="14063" width="1.140625" style="193" customWidth="1"/>
    <col min="14064" max="14064" width="18.140625" style="193" customWidth="1"/>
    <col min="14065" max="14312" width="11.140625" style="193"/>
    <col min="14313" max="14314" width="2" style="193" customWidth="1"/>
    <col min="14315" max="14315" width="52.42578125" style="193" customWidth="1"/>
    <col min="14316" max="14316" width="10.140625" style="193" customWidth="1"/>
    <col min="14317" max="14317" width="1.140625" style="193" customWidth="1"/>
    <col min="14318" max="14318" width="18.140625" style="193" customWidth="1"/>
    <col min="14319" max="14319" width="1.140625" style="193" customWidth="1"/>
    <col min="14320" max="14320" width="18.140625" style="193" customWidth="1"/>
    <col min="14321" max="14568" width="11.140625" style="193"/>
    <col min="14569" max="14570" width="2" style="193" customWidth="1"/>
    <col min="14571" max="14571" width="52.42578125" style="193" customWidth="1"/>
    <col min="14572" max="14572" width="10.140625" style="193" customWidth="1"/>
    <col min="14573" max="14573" width="1.140625" style="193" customWidth="1"/>
    <col min="14574" max="14574" width="18.140625" style="193" customWidth="1"/>
    <col min="14575" max="14575" width="1.140625" style="193" customWidth="1"/>
    <col min="14576" max="14576" width="18.140625" style="193" customWidth="1"/>
    <col min="14577" max="14824" width="11.140625" style="193"/>
    <col min="14825" max="14826" width="2" style="193" customWidth="1"/>
    <col min="14827" max="14827" width="52.42578125" style="193" customWidth="1"/>
    <col min="14828" max="14828" width="10.140625" style="193" customWidth="1"/>
    <col min="14829" max="14829" width="1.140625" style="193" customWidth="1"/>
    <col min="14830" max="14830" width="18.140625" style="193" customWidth="1"/>
    <col min="14831" max="14831" width="1.140625" style="193" customWidth="1"/>
    <col min="14832" max="14832" width="18.140625" style="193" customWidth="1"/>
    <col min="14833" max="15080" width="11.140625" style="193"/>
    <col min="15081" max="15082" width="2" style="193" customWidth="1"/>
    <col min="15083" max="15083" width="52.42578125" style="193" customWidth="1"/>
    <col min="15084" max="15084" width="10.140625" style="193" customWidth="1"/>
    <col min="15085" max="15085" width="1.140625" style="193" customWidth="1"/>
    <col min="15086" max="15086" width="18.140625" style="193" customWidth="1"/>
    <col min="15087" max="15087" width="1.140625" style="193" customWidth="1"/>
    <col min="15088" max="15088" width="18.140625" style="193" customWidth="1"/>
    <col min="15089" max="15336" width="11.140625" style="193"/>
    <col min="15337" max="15338" width="2" style="193" customWidth="1"/>
    <col min="15339" max="15339" width="52.42578125" style="193" customWidth="1"/>
    <col min="15340" max="15340" width="10.140625" style="193" customWidth="1"/>
    <col min="15341" max="15341" width="1.140625" style="193" customWidth="1"/>
    <col min="15342" max="15342" width="18.140625" style="193" customWidth="1"/>
    <col min="15343" max="15343" width="1.140625" style="193" customWidth="1"/>
    <col min="15344" max="15344" width="18.140625" style="193" customWidth="1"/>
    <col min="15345" max="15592" width="11.140625" style="193"/>
    <col min="15593" max="15594" width="2" style="193" customWidth="1"/>
    <col min="15595" max="15595" width="52.42578125" style="193" customWidth="1"/>
    <col min="15596" max="15596" width="10.140625" style="193" customWidth="1"/>
    <col min="15597" max="15597" width="1.140625" style="193" customWidth="1"/>
    <col min="15598" max="15598" width="18.140625" style="193" customWidth="1"/>
    <col min="15599" max="15599" width="1.140625" style="193" customWidth="1"/>
    <col min="15600" max="15600" width="18.140625" style="193" customWidth="1"/>
    <col min="15601" max="15848" width="11.140625" style="193"/>
    <col min="15849" max="15850" width="2" style="193" customWidth="1"/>
    <col min="15851" max="15851" width="52.42578125" style="193" customWidth="1"/>
    <col min="15852" max="15852" width="10.140625" style="193" customWidth="1"/>
    <col min="15853" max="15853" width="1.140625" style="193" customWidth="1"/>
    <col min="15854" max="15854" width="18.140625" style="193" customWidth="1"/>
    <col min="15855" max="15855" width="1.140625" style="193" customWidth="1"/>
    <col min="15856" max="15856" width="18.140625" style="193" customWidth="1"/>
    <col min="15857" max="16104" width="11.140625" style="193"/>
    <col min="16105" max="16106" width="2" style="193" customWidth="1"/>
    <col min="16107" max="16107" width="52.42578125" style="193" customWidth="1"/>
    <col min="16108" max="16108" width="10.140625" style="193" customWidth="1"/>
    <col min="16109" max="16109" width="1.140625" style="193" customWidth="1"/>
    <col min="16110" max="16110" width="18.140625" style="193" customWidth="1"/>
    <col min="16111" max="16111" width="1.140625" style="193" customWidth="1"/>
    <col min="16112" max="16112" width="18.140625" style="193" customWidth="1"/>
    <col min="16113" max="16384" width="11.140625" style="193"/>
  </cols>
  <sheetData>
    <row r="1" spans="1:12" ht="21.75" customHeight="1" x14ac:dyDescent="0.45">
      <c r="A1" s="190" t="s">
        <v>0</v>
      </c>
      <c r="B1" s="190"/>
      <c r="C1" s="190"/>
      <c r="D1" s="191"/>
      <c r="E1" s="191"/>
      <c r="F1" s="192"/>
      <c r="G1" s="192"/>
      <c r="H1" s="192"/>
      <c r="I1" s="191"/>
      <c r="J1" s="192"/>
      <c r="K1" s="192"/>
      <c r="L1" s="192"/>
    </row>
    <row r="2" spans="1:12" ht="21.75" customHeight="1" x14ac:dyDescent="0.45">
      <c r="A2" s="190" t="s">
        <v>179</v>
      </c>
      <c r="B2" s="190"/>
      <c r="C2" s="190"/>
      <c r="D2" s="191"/>
      <c r="E2" s="191"/>
      <c r="F2" s="192"/>
      <c r="G2" s="192"/>
      <c r="H2" s="192"/>
      <c r="I2" s="191"/>
      <c r="J2" s="192"/>
      <c r="K2" s="192"/>
      <c r="L2" s="192"/>
    </row>
    <row r="3" spans="1:12" ht="21.75" customHeight="1" x14ac:dyDescent="0.45">
      <c r="A3" s="194" t="s">
        <v>126</v>
      </c>
      <c r="B3" s="194"/>
      <c r="C3" s="194"/>
      <c r="D3" s="195"/>
      <c r="E3" s="195"/>
      <c r="F3" s="196"/>
      <c r="G3" s="196"/>
      <c r="H3" s="196"/>
      <c r="I3" s="195"/>
      <c r="J3" s="196"/>
      <c r="K3" s="196"/>
      <c r="L3" s="196"/>
    </row>
    <row r="4" spans="1:12" ht="21.75" customHeight="1" x14ac:dyDescent="0.45">
      <c r="A4" s="197"/>
      <c r="B4" s="197"/>
      <c r="C4" s="197"/>
      <c r="D4" s="191"/>
      <c r="E4" s="191"/>
      <c r="F4" s="192"/>
      <c r="G4" s="192"/>
      <c r="H4" s="192"/>
      <c r="I4" s="191"/>
      <c r="J4" s="192"/>
      <c r="K4" s="192"/>
      <c r="L4" s="192"/>
    </row>
    <row r="5" spans="1:12" ht="21.75" customHeight="1" x14ac:dyDescent="0.45">
      <c r="A5" s="197"/>
      <c r="B5" s="197"/>
      <c r="C5" s="197"/>
      <c r="D5" s="191"/>
      <c r="E5" s="191"/>
      <c r="F5" s="227" t="s">
        <v>3</v>
      </c>
      <c r="G5" s="227"/>
      <c r="H5" s="227"/>
      <c r="I5" s="4"/>
      <c r="J5" s="227" t="s">
        <v>4</v>
      </c>
      <c r="K5" s="227"/>
      <c r="L5" s="227"/>
    </row>
    <row r="6" spans="1:12" s="67" customFormat="1" ht="21.75" customHeight="1" x14ac:dyDescent="0.45">
      <c r="A6" s="65"/>
      <c r="B6" s="65"/>
      <c r="C6" s="65"/>
      <c r="D6" s="66"/>
      <c r="E6" s="4"/>
      <c r="F6" s="4"/>
      <c r="G6" s="4"/>
      <c r="H6" s="10" t="s">
        <v>5</v>
      </c>
      <c r="I6" s="4"/>
      <c r="J6" s="4"/>
      <c r="K6" s="4"/>
      <c r="L6" s="10"/>
    </row>
    <row r="7" spans="1:12" s="67" customFormat="1" ht="21.75" customHeight="1" x14ac:dyDescent="0.45">
      <c r="A7" s="65"/>
      <c r="B7" s="65"/>
      <c r="C7" s="65"/>
      <c r="D7" s="66"/>
      <c r="E7" s="4"/>
      <c r="F7" s="68" t="s">
        <v>8</v>
      </c>
      <c r="G7" s="4"/>
      <c r="H7" s="68" t="s">
        <v>8</v>
      </c>
      <c r="I7" s="4"/>
      <c r="J7" s="68" t="s">
        <v>8</v>
      </c>
      <c r="K7" s="4"/>
      <c r="L7" s="68" t="s">
        <v>8</v>
      </c>
    </row>
    <row r="8" spans="1:12" s="66" customFormat="1" ht="21.75" customHeight="1" x14ac:dyDescent="0.45">
      <c r="A8" s="65"/>
      <c r="B8" s="65"/>
      <c r="C8" s="65"/>
      <c r="D8" s="29"/>
      <c r="E8" s="2"/>
      <c r="F8" s="69" t="s">
        <v>11</v>
      </c>
      <c r="G8" s="2"/>
      <c r="H8" s="69" t="s">
        <v>12</v>
      </c>
      <c r="I8" s="2"/>
      <c r="J8" s="69" t="s">
        <v>11</v>
      </c>
      <c r="K8" s="2"/>
      <c r="L8" s="69" t="s">
        <v>12</v>
      </c>
    </row>
    <row r="9" spans="1:12" s="66" customFormat="1" ht="21.75" customHeight="1" x14ac:dyDescent="0.45">
      <c r="A9" s="65"/>
      <c r="B9" s="65"/>
      <c r="C9" s="65"/>
      <c r="D9" s="8" t="s">
        <v>13</v>
      </c>
      <c r="E9" s="4"/>
      <c r="F9" s="70" t="s">
        <v>14</v>
      </c>
      <c r="G9" s="4"/>
      <c r="H9" s="70" t="s">
        <v>14</v>
      </c>
      <c r="I9" s="4"/>
      <c r="J9" s="70" t="s">
        <v>14</v>
      </c>
      <c r="K9" s="4"/>
      <c r="L9" s="70" t="s">
        <v>14</v>
      </c>
    </row>
    <row r="10" spans="1:12" ht="6" customHeight="1" x14ac:dyDescent="0.45">
      <c r="D10" s="198"/>
      <c r="E10" s="198"/>
      <c r="I10" s="198"/>
    </row>
    <row r="11" spans="1:12" ht="21.75" customHeight="1" x14ac:dyDescent="0.45">
      <c r="A11" s="200" t="s">
        <v>180</v>
      </c>
      <c r="B11" s="200"/>
    </row>
    <row r="12" spans="1:12" ht="21.75" customHeight="1" x14ac:dyDescent="0.45">
      <c r="B12" s="201" t="s">
        <v>181</v>
      </c>
      <c r="D12" s="202">
        <v>18</v>
      </c>
      <c r="E12" s="198"/>
      <c r="F12" s="199">
        <v>14630910193</v>
      </c>
      <c r="H12" s="203">
        <v>15059525625</v>
      </c>
      <c r="I12" s="198"/>
      <c r="J12" s="203">
        <v>0</v>
      </c>
      <c r="L12" s="203">
        <v>0</v>
      </c>
    </row>
    <row r="13" spans="1:12" ht="21.75" customHeight="1" x14ac:dyDescent="0.45">
      <c r="B13" s="201" t="s">
        <v>182</v>
      </c>
      <c r="D13" s="198"/>
      <c r="E13" s="198"/>
      <c r="I13" s="198"/>
    </row>
    <row r="14" spans="1:12" ht="21.75" customHeight="1" x14ac:dyDescent="0.45">
      <c r="B14" s="201"/>
      <c r="C14" s="193" t="s">
        <v>183</v>
      </c>
      <c r="D14" s="202">
        <v>18</v>
      </c>
      <c r="E14" s="198"/>
      <c r="F14" s="199">
        <v>-9205516972</v>
      </c>
      <c r="H14" s="199">
        <v>-8326696036</v>
      </c>
      <c r="I14" s="198"/>
      <c r="J14" s="199">
        <v>0</v>
      </c>
      <c r="L14" s="199">
        <v>0</v>
      </c>
    </row>
    <row r="15" spans="1:12" ht="21.75" customHeight="1" x14ac:dyDescent="0.45">
      <c r="B15" s="201" t="s">
        <v>184</v>
      </c>
      <c r="D15" s="202">
        <v>18</v>
      </c>
      <c r="E15" s="198"/>
      <c r="F15" s="199">
        <v>6480543053</v>
      </c>
      <c r="H15" s="199">
        <v>6740696077</v>
      </c>
      <c r="I15" s="198"/>
      <c r="J15" s="199">
        <v>0</v>
      </c>
      <c r="L15" s="199">
        <v>0</v>
      </c>
    </row>
    <row r="16" spans="1:12" ht="21.75" customHeight="1" x14ac:dyDescent="0.45">
      <c r="B16" s="201" t="s">
        <v>185</v>
      </c>
      <c r="D16" s="202"/>
      <c r="E16" s="198"/>
      <c r="I16" s="198"/>
    </row>
    <row r="17" spans="1:12" ht="21.75" customHeight="1" x14ac:dyDescent="0.45">
      <c r="B17" s="201"/>
      <c r="C17" s="193" t="s">
        <v>186</v>
      </c>
      <c r="D17" s="202">
        <v>18</v>
      </c>
      <c r="E17" s="198"/>
      <c r="F17" s="199">
        <v>-8562259062</v>
      </c>
      <c r="H17" s="199">
        <v>-9985772948</v>
      </c>
      <c r="I17" s="198"/>
      <c r="J17" s="199">
        <v>0</v>
      </c>
      <c r="L17" s="199">
        <v>0</v>
      </c>
    </row>
    <row r="18" spans="1:12" ht="21.75" customHeight="1" x14ac:dyDescent="0.45">
      <c r="B18" s="201" t="s">
        <v>187</v>
      </c>
      <c r="D18" s="202">
        <v>18</v>
      </c>
      <c r="E18" s="198"/>
      <c r="F18" s="199">
        <v>-2623530714</v>
      </c>
      <c r="H18" s="199">
        <v>-2537417965</v>
      </c>
      <c r="I18" s="198"/>
      <c r="J18" s="199">
        <v>0</v>
      </c>
      <c r="L18" s="199">
        <v>0</v>
      </c>
    </row>
    <row r="19" spans="1:12" ht="21.75" customHeight="1" x14ac:dyDescent="0.45">
      <c r="B19" s="201" t="s">
        <v>188</v>
      </c>
      <c r="D19" s="198"/>
      <c r="E19" s="198"/>
      <c r="F19" s="199">
        <v>27028839</v>
      </c>
      <c r="H19" s="199">
        <v>5447796</v>
      </c>
      <c r="I19" s="198"/>
      <c r="J19" s="199">
        <v>84907171</v>
      </c>
      <c r="L19" s="199">
        <v>6309644</v>
      </c>
    </row>
    <row r="20" spans="1:12" ht="21.75" customHeight="1" x14ac:dyDescent="0.45">
      <c r="B20" s="201" t="s">
        <v>189</v>
      </c>
      <c r="D20" s="198"/>
      <c r="E20" s="198"/>
      <c r="F20" s="199">
        <v>81149612</v>
      </c>
      <c r="H20" s="199">
        <v>86615290</v>
      </c>
      <c r="I20" s="198"/>
      <c r="J20" s="203">
        <v>658469</v>
      </c>
      <c r="L20" s="203">
        <v>1327226</v>
      </c>
    </row>
    <row r="21" spans="1:12" ht="21.75" customHeight="1" x14ac:dyDescent="0.45">
      <c r="B21" s="201" t="s">
        <v>190</v>
      </c>
      <c r="D21" s="198"/>
      <c r="E21" s="198"/>
      <c r="F21" s="199">
        <v>357879155</v>
      </c>
      <c r="H21" s="203">
        <v>315671474</v>
      </c>
      <c r="I21" s="198"/>
      <c r="J21" s="199">
        <v>681250568</v>
      </c>
      <c r="L21" s="199">
        <v>676788561</v>
      </c>
    </row>
    <row r="22" spans="1:12" ht="21.75" customHeight="1" x14ac:dyDescent="0.45">
      <c r="B22" s="201" t="s">
        <v>100</v>
      </c>
      <c r="D22" s="198"/>
      <c r="E22" s="198"/>
      <c r="F22" s="199">
        <v>48680672</v>
      </c>
      <c r="H22" s="199">
        <v>54939932</v>
      </c>
      <c r="I22" s="198"/>
      <c r="J22" s="203">
        <v>1</v>
      </c>
      <c r="L22" s="203">
        <v>0</v>
      </c>
    </row>
    <row r="23" spans="1:12" ht="21.75" customHeight="1" x14ac:dyDescent="0.45">
      <c r="B23" s="201" t="s">
        <v>97</v>
      </c>
      <c r="D23" s="204"/>
      <c r="E23" s="198"/>
      <c r="F23" s="199">
        <v>-388414311</v>
      </c>
      <c r="H23" s="199">
        <v>-413411136</v>
      </c>
      <c r="I23" s="198"/>
      <c r="J23" s="199">
        <v>-45303557</v>
      </c>
      <c r="L23" s="199">
        <v>-38854572</v>
      </c>
    </row>
    <row r="24" spans="1:12" ht="21.75" customHeight="1" x14ac:dyDescent="0.45">
      <c r="B24" s="201" t="s">
        <v>102</v>
      </c>
      <c r="D24" s="198"/>
      <c r="E24" s="198"/>
      <c r="F24" s="199">
        <v>50970566</v>
      </c>
      <c r="H24" s="199">
        <v>-64657974</v>
      </c>
      <c r="I24" s="198"/>
      <c r="J24" s="199">
        <v>-4587407</v>
      </c>
      <c r="L24" s="199">
        <v>-199474</v>
      </c>
    </row>
    <row r="25" spans="1:12" ht="21.75" customHeight="1" x14ac:dyDescent="0.45">
      <c r="B25" s="201" t="s">
        <v>191</v>
      </c>
      <c r="D25" s="198"/>
      <c r="E25" s="198"/>
      <c r="F25" s="199">
        <v>2701131611</v>
      </c>
      <c r="H25" s="199">
        <v>2632517285</v>
      </c>
      <c r="I25" s="198"/>
      <c r="J25" s="203">
        <v>0</v>
      </c>
      <c r="L25" s="203">
        <v>0</v>
      </c>
    </row>
    <row r="26" spans="1:12" ht="21.75" customHeight="1" x14ac:dyDescent="0.45">
      <c r="B26" s="201" t="s">
        <v>192</v>
      </c>
      <c r="D26" s="198"/>
      <c r="E26" s="198"/>
      <c r="F26" s="199">
        <v>-2731008620</v>
      </c>
      <c r="H26" s="203">
        <v>-3571791354</v>
      </c>
      <c r="I26" s="198"/>
      <c r="J26" s="199">
        <v>0</v>
      </c>
      <c r="L26" s="199">
        <v>0</v>
      </c>
    </row>
    <row r="27" spans="1:12" ht="21.75" customHeight="1" x14ac:dyDescent="0.45">
      <c r="B27" s="201" t="s">
        <v>193</v>
      </c>
      <c r="D27" s="198"/>
      <c r="E27" s="198"/>
      <c r="F27" s="205">
        <v>-394691165</v>
      </c>
      <c r="H27" s="205">
        <v>-65434599</v>
      </c>
      <c r="I27" s="198"/>
      <c r="J27" s="205">
        <v>-970878</v>
      </c>
      <c r="L27" s="205">
        <v>38741341</v>
      </c>
    </row>
    <row r="28" spans="1:12" ht="6" customHeight="1" x14ac:dyDescent="0.45">
      <c r="D28" s="198"/>
      <c r="E28" s="198"/>
      <c r="I28" s="198"/>
    </row>
    <row r="29" spans="1:12" ht="21.75" customHeight="1" x14ac:dyDescent="0.45">
      <c r="A29" s="193" t="s">
        <v>194</v>
      </c>
      <c r="D29" s="206"/>
      <c r="E29" s="206"/>
      <c r="F29" s="205">
        <f>SUM(F12:F28)</f>
        <v>472872857</v>
      </c>
      <c r="H29" s="205">
        <f>SUM(H12:H28)</f>
        <v>-69768533</v>
      </c>
      <c r="I29" s="206"/>
      <c r="J29" s="205">
        <f>SUM(J12:J28)</f>
        <v>715954367</v>
      </c>
      <c r="L29" s="205">
        <f>SUM(L12:L28)</f>
        <v>684112726</v>
      </c>
    </row>
    <row r="30" spans="1:12" ht="21.75" customHeight="1" x14ac:dyDescent="0.45">
      <c r="D30" s="206"/>
      <c r="E30" s="206"/>
      <c r="F30" s="207"/>
      <c r="H30" s="207"/>
      <c r="I30" s="206"/>
      <c r="J30" s="207"/>
      <c r="L30" s="207"/>
    </row>
    <row r="31" spans="1:12" ht="21.75" customHeight="1" x14ac:dyDescent="0.45">
      <c r="D31" s="206"/>
      <c r="E31" s="206"/>
      <c r="F31" s="207"/>
      <c r="H31" s="207"/>
      <c r="I31" s="206"/>
      <c r="J31" s="207"/>
      <c r="L31" s="207"/>
    </row>
    <row r="32" spans="1:12" ht="21.75" customHeight="1" x14ac:dyDescent="0.45">
      <c r="D32" s="206"/>
      <c r="E32" s="206"/>
      <c r="F32" s="207"/>
      <c r="H32" s="207"/>
      <c r="I32" s="206"/>
      <c r="J32" s="207"/>
      <c r="L32" s="207"/>
    </row>
    <row r="33" spans="1:12" ht="21.75" customHeight="1" x14ac:dyDescent="0.45">
      <c r="D33" s="206"/>
      <c r="E33" s="206"/>
      <c r="F33" s="207"/>
      <c r="H33" s="207"/>
      <c r="I33" s="206"/>
      <c r="J33" s="207"/>
      <c r="L33" s="207"/>
    </row>
    <row r="34" spans="1:12" ht="21.75" customHeight="1" x14ac:dyDescent="0.45">
      <c r="D34" s="206"/>
      <c r="E34" s="206"/>
      <c r="F34" s="207"/>
      <c r="H34" s="207"/>
      <c r="I34" s="206"/>
      <c r="J34" s="207"/>
      <c r="L34" s="207"/>
    </row>
    <row r="35" spans="1:12" ht="21.75" customHeight="1" x14ac:dyDescent="0.45">
      <c r="D35" s="206"/>
      <c r="E35" s="206"/>
      <c r="F35" s="207"/>
      <c r="H35" s="207"/>
      <c r="I35" s="206"/>
      <c r="J35" s="207"/>
      <c r="L35" s="207"/>
    </row>
    <row r="36" spans="1:12" ht="21.75" customHeight="1" x14ac:dyDescent="0.45">
      <c r="D36" s="206"/>
      <c r="E36" s="206"/>
      <c r="F36" s="207"/>
      <c r="H36" s="207"/>
      <c r="I36" s="206"/>
      <c r="J36" s="207"/>
      <c r="L36" s="207"/>
    </row>
    <row r="37" spans="1:12" ht="24" customHeight="1" x14ac:dyDescent="0.45">
      <c r="D37" s="206"/>
      <c r="E37" s="206"/>
      <c r="F37" s="207"/>
      <c r="H37" s="207"/>
      <c r="I37" s="206"/>
      <c r="J37" s="207"/>
      <c r="L37" s="207"/>
    </row>
    <row r="38" spans="1:12" ht="27.75" customHeight="1" x14ac:dyDescent="0.45">
      <c r="D38" s="206"/>
      <c r="E38" s="206"/>
      <c r="F38" s="207"/>
      <c r="H38" s="207"/>
      <c r="I38" s="206"/>
      <c r="J38" s="207"/>
      <c r="L38" s="207"/>
    </row>
    <row r="39" spans="1:12" ht="21.75" customHeight="1" x14ac:dyDescent="0.45">
      <c r="D39" s="206"/>
      <c r="E39" s="206"/>
      <c r="F39" s="207"/>
      <c r="H39" s="207"/>
      <c r="I39" s="206"/>
      <c r="J39" s="207"/>
      <c r="L39" s="207"/>
    </row>
    <row r="40" spans="1:12" ht="24.75" customHeight="1" x14ac:dyDescent="0.45">
      <c r="D40" s="206"/>
      <c r="E40" s="206"/>
      <c r="F40" s="207"/>
      <c r="H40" s="207"/>
      <c r="I40" s="206"/>
      <c r="J40" s="207"/>
      <c r="L40" s="207"/>
    </row>
    <row r="41" spans="1:12" ht="21.75" customHeight="1" x14ac:dyDescent="0.45">
      <c r="D41" s="206"/>
      <c r="E41" s="206"/>
      <c r="F41" s="207"/>
      <c r="H41" s="207"/>
      <c r="I41" s="206"/>
      <c r="J41" s="207"/>
      <c r="L41" s="207"/>
    </row>
    <row r="42" spans="1:12" ht="21.75" customHeight="1" x14ac:dyDescent="0.45">
      <c r="D42" s="206"/>
      <c r="E42" s="206"/>
      <c r="F42" s="207"/>
      <c r="H42" s="207"/>
      <c r="I42" s="206"/>
      <c r="J42" s="207"/>
      <c r="L42" s="207"/>
    </row>
    <row r="43" spans="1:12" ht="3" customHeight="1" x14ac:dyDescent="0.45">
      <c r="D43" s="206"/>
      <c r="E43" s="206"/>
      <c r="F43" s="207"/>
      <c r="H43" s="207"/>
      <c r="I43" s="206"/>
      <c r="J43" s="207"/>
      <c r="L43" s="207"/>
    </row>
    <row r="44" spans="1:12" ht="21.75" customHeight="1" x14ac:dyDescent="0.45">
      <c r="A44" s="208" t="s">
        <v>45</v>
      </c>
      <c r="B44" s="208"/>
      <c r="C44" s="208"/>
      <c r="D44" s="208"/>
      <c r="E44" s="208"/>
      <c r="F44" s="205"/>
      <c r="G44" s="205"/>
      <c r="H44" s="205"/>
      <c r="I44" s="208"/>
      <c r="J44" s="205"/>
      <c r="K44" s="205"/>
      <c r="L44" s="205"/>
    </row>
    <row r="45" spans="1:12" ht="21.75" customHeight="1" x14ac:dyDescent="0.45">
      <c r="A45" s="190" t="s">
        <v>0</v>
      </c>
      <c r="B45" s="206"/>
      <c r="C45" s="206"/>
      <c r="D45" s="206"/>
      <c r="E45" s="206"/>
      <c r="F45" s="209"/>
      <c r="G45" s="209"/>
      <c r="H45" s="209"/>
      <c r="I45" s="206"/>
      <c r="J45" s="209"/>
      <c r="K45" s="209"/>
      <c r="L45" s="209"/>
    </row>
    <row r="46" spans="1:12" ht="21.75" customHeight="1" x14ac:dyDescent="0.45">
      <c r="A46" s="190" t="s">
        <v>195</v>
      </c>
      <c r="B46" s="206"/>
      <c r="C46" s="206"/>
      <c r="D46" s="206"/>
      <c r="E46" s="206"/>
      <c r="F46" s="209"/>
      <c r="G46" s="209"/>
      <c r="H46" s="209"/>
      <c r="I46" s="206"/>
      <c r="J46" s="209"/>
      <c r="K46" s="209"/>
      <c r="L46" s="209"/>
    </row>
    <row r="47" spans="1:12" ht="21.75" customHeight="1" x14ac:dyDescent="0.45">
      <c r="A47" s="194" t="str">
        <f>+A3</f>
        <v>สำหรับรอบระยะเวลาหกเดือนสิ้นสุดวันที่ 30 มิถุนายน พ.ศ. 2568</v>
      </c>
      <c r="B47" s="210"/>
      <c r="C47" s="210"/>
      <c r="D47" s="211"/>
      <c r="E47" s="211"/>
      <c r="F47" s="212"/>
      <c r="G47" s="212"/>
      <c r="H47" s="212"/>
      <c r="I47" s="211"/>
      <c r="J47" s="212"/>
      <c r="K47" s="212"/>
      <c r="L47" s="212"/>
    </row>
    <row r="48" spans="1:12" ht="21.75" customHeight="1" x14ac:dyDescent="0.45">
      <c r="A48" s="197"/>
      <c r="B48" s="213"/>
      <c r="C48" s="213"/>
      <c r="D48" s="191"/>
      <c r="E48" s="191"/>
      <c r="F48" s="192"/>
      <c r="G48" s="192"/>
      <c r="H48" s="192"/>
      <c r="I48" s="191"/>
      <c r="J48" s="192"/>
      <c r="K48" s="192"/>
      <c r="L48" s="192"/>
    </row>
    <row r="49" spans="1:12" ht="21.75" customHeight="1" x14ac:dyDescent="0.45">
      <c r="A49" s="197"/>
      <c r="B49" s="197"/>
      <c r="C49" s="197"/>
      <c r="D49" s="191"/>
      <c r="E49" s="191"/>
      <c r="F49" s="227" t="s">
        <v>3</v>
      </c>
      <c r="G49" s="227"/>
      <c r="H49" s="227"/>
      <c r="I49" s="4"/>
      <c r="J49" s="227" t="s">
        <v>4</v>
      </c>
      <c r="K49" s="227"/>
      <c r="L49" s="227"/>
    </row>
    <row r="50" spans="1:12" s="67" customFormat="1" ht="21.75" customHeight="1" x14ac:dyDescent="0.45">
      <c r="A50" s="65"/>
      <c r="B50" s="65"/>
      <c r="C50" s="65"/>
      <c r="D50" s="66"/>
      <c r="E50" s="4"/>
      <c r="F50" s="4"/>
      <c r="G50" s="4"/>
      <c r="H50" s="10" t="s">
        <v>5</v>
      </c>
      <c r="I50" s="4"/>
      <c r="J50" s="4"/>
      <c r="K50" s="4"/>
      <c r="L50" s="10"/>
    </row>
    <row r="51" spans="1:12" s="67" customFormat="1" ht="21.75" customHeight="1" x14ac:dyDescent="0.45">
      <c r="A51" s="65"/>
      <c r="B51" s="65"/>
      <c r="C51" s="65"/>
      <c r="D51" s="66"/>
      <c r="E51" s="4"/>
      <c r="F51" s="68" t="s">
        <v>8</v>
      </c>
      <c r="G51" s="4"/>
      <c r="H51" s="68" t="s">
        <v>8</v>
      </c>
      <c r="I51" s="4"/>
      <c r="J51" s="68" t="s">
        <v>8</v>
      </c>
      <c r="K51" s="4"/>
      <c r="L51" s="68" t="s">
        <v>8</v>
      </c>
    </row>
    <row r="52" spans="1:12" s="66" customFormat="1" ht="21.75" customHeight="1" x14ac:dyDescent="0.45">
      <c r="A52" s="65"/>
      <c r="B52" s="65"/>
      <c r="C52" s="65"/>
      <c r="D52" s="29"/>
      <c r="E52" s="2"/>
      <c r="F52" s="69" t="s">
        <v>11</v>
      </c>
      <c r="G52" s="2"/>
      <c r="H52" s="69" t="s">
        <v>12</v>
      </c>
      <c r="I52" s="2"/>
      <c r="J52" s="69" t="s">
        <v>11</v>
      </c>
      <c r="K52" s="2"/>
      <c r="L52" s="69" t="s">
        <v>12</v>
      </c>
    </row>
    <row r="53" spans="1:12" s="66" customFormat="1" ht="21.75" customHeight="1" x14ac:dyDescent="0.45">
      <c r="A53" s="65"/>
      <c r="B53" s="65"/>
      <c r="C53" s="65"/>
      <c r="D53" s="8" t="s">
        <v>13</v>
      </c>
      <c r="E53" s="4"/>
      <c r="F53" s="70" t="s">
        <v>14</v>
      </c>
      <c r="G53" s="4"/>
      <c r="H53" s="70" t="s">
        <v>14</v>
      </c>
      <c r="I53" s="4"/>
      <c r="J53" s="70" t="s">
        <v>14</v>
      </c>
      <c r="K53" s="4"/>
      <c r="L53" s="70" t="s">
        <v>14</v>
      </c>
    </row>
    <row r="54" spans="1:12" ht="21.75" customHeight="1" x14ac:dyDescent="0.45">
      <c r="A54" s="200" t="s">
        <v>196</v>
      </c>
      <c r="D54" s="206"/>
      <c r="E54" s="206"/>
      <c r="F54" s="203"/>
      <c r="H54" s="203"/>
      <c r="I54" s="206"/>
      <c r="J54" s="203"/>
      <c r="L54" s="203"/>
    </row>
    <row r="55" spans="1:12" ht="21.75" customHeight="1" x14ac:dyDescent="0.45">
      <c r="B55" s="214" t="s">
        <v>197</v>
      </c>
      <c r="D55" s="206"/>
      <c r="E55" s="206"/>
      <c r="F55" s="203"/>
      <c r="H55" s="203"/>
      <c r="I55" s="206"/>
      <c r="J55" s="203"/>
      <c r="L55" s="203"/>
    </row>
    <row r="56" spans="1:12" ht="21.75" customHeight="1" x14ac:dyDescent="0.45">
      <c r="C56" s="201" t="s">
        <v>198</v>
      </c>
      <c r="D56" s="198"/>
      <c r="E56" s="198"/>
      <c r="F56" s="215">
        <v>299064</v>
      </c>
      <c r="H56" s="215">
        <v>322430</v>
      </c>
      <c r="I56" s="198"/>
      <c r="J56" s="215">
        <v>0</v>
      </c>
      <c r="L56" s="215">
        <v>0</v>
      </c>
    </row>
    <row r="57" spans="1:12" ht="6" customHeight="1" x14ac:dyDescent="0.45">
      <c r="D57" s="198"/>
      <c r="E57" s="198"/>
      <c r="F57" s="207"/>
      <c r="H57" s="207"/>
      <c r="I57" s="198"/>
      <c r="J57" s="207"/>
      <c r="L57" s="207"/>
    </row>
    <row r="58" spans="1:12" ht="21.75" customHeight="1" x14ac:dyDescent="0.45">
      <c r="C58" s="193" t="s">
        <v>199</v>
      </c>
      <c r="D58" s="206"/>
      <c r="E58" s="206"/>
      <c r="F58" s="215">
        <f>SUM(F56:F57)</f>
        <v>299064</v>
      </c>
      <c r="G58" s="207"/>
      <c r="H58" s="215">
        <f>SUM(H56:H57)</f>
        <v>322430</v>
      </c>
      <c r="I58" s="206"/>
      <c r="J58" s="215">
        <f>SUM(J56:J57)</f>
        <v>0</v>
      </c>
      <c r="K58" s="207"/>
      <c r="L58" s="215">
        <f>SUM(L56:L57)</f>
        <v>0</v>
      </c>
    </row>
    <row r="59" spans="1:12" ht="6" customHeight="1" x14ac:dyDescent="0.45">
      <c r="B59" s="201"/>
      <c r="D59" s="198"/>
      <c r="E59" s="198"/>
      <c r="I59" s="198"/>
    </row>
    <row r="60" spans="1:12" ht="21.75" customHeight="1" x14ac:dyDescent="0.45">
      <c r="B60" s="214" t="s">
        <v>200</v>
      </c>
    </row>
    <row r="61" spans="1:12" ht="21.75" customHeight="1" x14ac:dyDescent="0.45">
      <c r="C61" s="201" t="s">
        <v>201</v>
      </c>
      <c r="D61" s="198"/>
      <c r="E61" s="198"/>
      <c r="F61" s="199">
        <v>-6044896</v>
      </c>
      <c r="H61" s="199">
        <v>-25896044</v>
      </c>
      <c r="I61" s="198"/>
      <c r="J61" s="199">
        <v>0</v>
      </c>
      <c r="L61" s="199">
        <v>0</v>
      </c>
    </row>
    <row r="62" spans="1:12" ht="21.75" customHeight="1" x14ac:dyDescent="0.45">
      <c r="C62" s="201" t="s">
        <v>202</v>
      </c>
      <c r="D62" s="198"/>
      <c r="E62" s="198"/>
      <c r="F62" s="205">
        <v>-27544860</v>
      </c>
      <c r="H62" s="205">
        <v>-31717635</v>
      </c>
      <c r="I62" s="198"/>
      <c r="J62" s="205">
        <v>0</v>
      </c>
      <c r="L62" s="205">
        <v>0</v>
      </c>
    </row>
    <row r="63" spans="1:12" ht="6" customHeight="1" x14ac:dyDescent="0.45">
      <c r="B63" s="201"/>
      <c r="D63" s="198"/>
      <c r="E63" s="198"/>
      <c r="I63" s="198"/>
    </row>
    <row r="64" spans="1:12" ht="21.75" customHeight="1" x14ac:dyDescent="0.45">
      <c r="C64" s="201" t="s">
        <v>203</v>
      </c>
      <c r="F64" s="215">
        <f>SUM(F61:F62)</f>
        <v>-33589756</v>
      </c>
      <c r="G64" s="216"/>
      <c r="H64" s="215">
        <f>SUM(H61:H62)</f>
        <v>-57613679</v>
      </c>
      <c r="J64" s="215">
        <f>SUM(J61:J62)</f>
        <v>0</v>
      </c>
      <c r="K64" s="216"/>
      <c r="L64" s="215">
        <f>SUM(L61:L62)</f>
        <v>0</v>
      </c>
    </row>
    <row r="65" spans="1:12" ht="6" customHeight="1" x14ac:dyDescent="0.45">
      <c r="B65" s="201"/>
      <c r="D65" s="198"/>
      <c r="E65" s="198"/>
      <c r="I65" s="198"/>
    </row>
    <row r="66" spans="1:12" ht="21.75" customHeight="1" x14ac:dyDescent="0.45">
      <c r="A66" s="193" t="s">
        <v>204</v>
      </c>
      <c r="F66" s="205">
        <f>F64+F58</f>
        <v>-33290692</v>
      </c>
      <c r="H66" s="205">
        <f>H64+H58</f>
        <v>-57291249</v>
      </c>
      <c r="J66" s="205">
        <f>J64+J58</f>
        <v>0</v>
      </c>
      <c r="L66" s="205">
        <f>L64+L58</f>
        <v>0</v>
      </c>
    </row>
    <row r="67" spans="1:12" ht="8.1" customHeight="1" x14ac:dyDescent="0.45"/>
    <row r="68" spans="1:12" ht="21.75" customHeight="1" x14ac:dyDescent="0.45">
      <c r="A68" s="200" t="s">
        <v>205</v>
      </c>
      <c r="F68" s="203"/>
      <c r="H68" s="203"/>
      <c r="J68" s="203"/>
      <c r="L68" s="203"/>
    </row>
    <row r="69" spans="1:12" ht="21.75" customHeight="1" x14ac:dyDescent="0.45">
      <c r="B69" s="193" t="s">
        <v>95</v>
      </c>
      <c r="D69" s="198"/>
      <c r="E69" s="198"/>
      <c r="F69" s="199">
        <v>-17341370</v>
      </c>
      <c r="H69" s="199">
        <v>-17341370</v>
      </c>
      <c r="I69" s="198"/>
      <c r="J69" s="199">
        <v>-17341370</v>
      </c>
      <c r="L69" s="199">
        <v>-17341370</v>
      </c>
    </row>
    <row r="70" spans="1:12" ht="21.75" customHeight="1" x14ac:dyDescent="0.45">
      <c r="B70" s="193" t="s">
        <v>206</v>
      </c>
      <c r="D70" s="198"/>
      <c r="E70" s="198"/>
      <c r="F70" s="199">
        <v>-25547426</v>
      </c>
      <c r="H70" s="199">
        <v>-25257458</v>
      </c>
      <c r="I70" s="198"/>
      <c r="J70" s="199">
        <v>-3784076</v>
      </c>
      <c r="L70" s="199">
        <v>-585076</v>
      </c>
    </row>
    <row r="71" spans="1:12" ht="21.75" customHeight="1" x14ac:dyDescent="0.45">
      <c r="B71" s="193" t="s">
        <v>207</v>
      </c>
      <c r="D71" s="198"/>
      <c r="E71" s="198"/>
      <c r="F71" s="205">
        <v>-613085220</v>
      </c>
      <c r="H71" s="205">
        <v>-669391920</v>
      </c>
      <c r="I71" s="198"/>
      <c r="J71" s="205">
        <v>-594292036</v>
      </c>
      <c r="L71" s="205">
        <v>-653721239</v>
      </c>
    </row>
    <row r="72" spans="1:12" ht="6" customHeight="1" x14ac:dyDescent="0.45">
      <c r="D72" s="198"/>
      <c r="E72" s="198"/>
      <c r="I72" s="198"/>
    </row>
    <row r="73" spans="1:12" ht="21.75" customHeight="1" x14ac:dyDescent="0.45">
      <c r="A73" s="193" t="s">
        <v>208</v>
      </c>
      <c r="D73" s="198"/>
      <c r="E73" s="198"/>
      <c r="F73" s="205">
        <f>SUM(F69:F71)</f>
        <v>-655974016</v>
      </c>
      <c r="H73" s="205">
        <f>SUM(H69:H71)</f>
        <v>-711990748</v>
      </c>
      <c r="I73" s="198"/>
      <c r="J73" s="205">
        <f>SUM(J69:J71)</f>
        <v>-615417482</v>
      </c>
      <c r="L73" s="205">
        <f>SUM(L69:L71)</f>
        <v>-671647685</v>
      </c>
    </row>
    <row r="74" spans="1:12" ht="6" customHeight="1" x14ac:dyDescent="0.45">
      <c r="D74" s="198"/>
      <c r="E74" s="198"/>
      <c r="I74" s="198"/>
    </row>
    <row r="75" spans="1:12" ht="21.75" customHeight="1" x14ac:dyDescent="0.45">
      <c r="A75" s="200" t="s">
        <v>209</v>
      </c>
      <c r="D75" s="198"/>
      <c r="E75" s="198"/>
      <c r="F75" s="203">
        <f>+F29+F58+F64+F73</f>
        <v>-216391851</v>
      </c>
      <c r="G75" s="203"/>
      <c r="H75" s="203">
        <f>+H29+H58+H64+H73</f>
        <v>-839050530</v>
      </c>
      <c r="I75" s="198"/>
      <c r="J75" s="203">
        <f>+J29+J58+J64+J73</f>
        <v>100536885</v>
      </c>
      <c r="K75" s="203"/>
      <c r="L75" s="203">
        <f>+L29+L58+L64+L73</f>
        <v>12465041</v>
      </c>
    </row>
    <row r="76" spans="1:12" ht="21.75" customHeight="1" x14ac:dyDescent="0.45">
      <c r="A76" s="193" t="s">
        <v>210</v>
      </c>
      <c r="D76" s="202">
        <v>9</v>
      </c>
      <c r="E76" s="198"/>
      <c r="F76" s="215">
        <v>1781041573</v>
      </c>
      <c r="H76" s="215">
        <v>2607629149</v>
      </c>
      <c r="I76" s="198"/>
      <c r="J76" s="215">
        <v>50878713</v>
      </c>
      <c r="L76" s="215">
        <v>291171065</v>
      </c>
    </row>
    <row r="77" spans="1:12" ht="6" customHeight="1" x14ac:dyDescent="0.45">
      <c r="D77" s="198"/>
      <c r="E77" s="198"/>
      <c r="F77" s="207"/>
      <c r="H77" s="207"/>
      <c r="I77" s="198"/>
      <c r="J77" s="207"/>
      <c r="L77" s="207"/>
    </row>
    <row r="78" spans="1:12" ht="21.75" customHeight="1" thickBot="1" x14ac:dyDescent="0.5">
      <c r="A78" s="200" t="s">
        <v>211</v>
      </c>
      <c r="D78" s="202">
        <v>9</v>
      </c>
      <c r="E78" s="198"/>
      <c r="F78" s="217">
        <f>SUM(F75:F77)</f>
        <v>1564649722</v>
      </c>
      <c r="G78" s="207"/>
      <c r="H78" s="217">
        <f>SUM(H75:H77)</f>
        <v>1768578619</v>
      </c>
      <c r="I78" s="198"/>
      <c r="J78" s="217">
        <f>SUM(J75:J77)</f>
        <v>151415598</v>
      </c>
      <c r="K78" s="207"/>
      <c r="L78" s="217">
        <f>SUM(L75:L77)</f>
        <v>303636106</v>
      </c>
    </row>
    <row r="79" spans="1:12" ht="8.1" customHeight="1" thickTop="1" x14ac:dyDescent="0.45">
      <c r="A79" s="200"/>
      <c r="D79" s="198"/>
      <c r="E79" s="198"/>
      <c r="F79" s="207"/>
      <c r="G79" s="207"/>
      <c r="H79" s="207"/>
      <c r="I79" s="198"/>
      <c r="J79" s="207"/>
      <c r="K79" s="207"/>
      <c r="L79" s="207"/>
    </row>
    <row r="80" spans="1:12" ht="21.75" customHeight="1" x14ac:dyDescent="0.45">
      <c r="A80" s="200" t="s">
        <v>212</v>
      </c>
      <c r="F80" s="193"/>
      <c r="G80" s="193"/>
      <c r="H80" s="193"/>
      <c r="J80" s="193"/>
      <c r="K80" s="193"/>
      <c r="L80" s="193"/>
    </row>
    <row r="81" spans="1:12" ht="21.75" customHeight="1" x14ac:dyDescent="0.45">
      <c r="A81" s="193" t="s">
        <v>213</v>
      </c>
      <c r="F81" s="216">
        <v>626040</v>
      </c>
      <c r="G81" s="193"/>
      <c r="H81" s="216">
        <v>5897040</v>
      </c>
      <c r="J81" s="199">
        <v>0</v>
      </c>
      <c r="K81" s="193"/>
      <c r="L81" s="199">
        <v>0</v>
      </c>
    </row>
    <row r="82" spans="1:12" ht="21.75" customHeight="1" x14ac:dyDescent="0.45">
      <c r="A82" s="193" t="s">
        <v>214</v>
      </c>
      <c r="F82" s="216">
        <v>25160</v>
      </c>
      <c r="G82" s="193"/>
      <c r="H82" s="216">
        <v>725160</v>
      </c>
      <c r="J82" s="199">
        <v>0</v>
      </c>
      <c r="K82" s="193"/>
      <c r="L82" s="199">
        <v>0</v>
      </c>
    </row>
    <row r="83" spans="1:12" ht="21.75" customHeight="1" x14ac:dyDescent="0.45">
      <c r="A83" s="193" t="s">
        <v>215</v>
      </c>
      <c r="D83" s="219">
        <v>15.2</v>
      </c>
      <c r="F83" s="216">
        <v>28257096.190000001</v>
      </c>
      <c r="G83" s="193"/>
      <c r="H83" s="216">
        <v>56386822.999999993</v>
      </c>
      <c r="J83" s="216">
        <v>1523353.49</v>
      </c>
      <c r="K83" s="193"/>
      <c r="L83" s="216">
        <v>18814436</v>
      </c>
    </row>
    <row r="84" spans="1:12" ht="21.75" customHeight="1" x14ac:dyDescent="0.45">
      <c r="A84" s="193" t="s">
        <v>216</v>
      </c>
      <c r="D84" s="220"/>
      <c r="F84" s="218"/>
      <c r="G84" s="193"/>
      <c r="H84" s="216"/>
      <c r="J84" s="216"/>
      <c r="K84" s="193"/>
      <c r="L84" s="216"/>
    </row>
    <row r="85" spans="1:12" ht="21.75" customHeight="1" x14ac:dyDescent="0.45">
      <c r="B85" s="193" t="s">
        <v>217</v>
      </c>
      <c r="F85" s="216"/>
      <c r="G85" s="193"/>
      <c r="H85" s="216"/>
      <c r="J85" s="216"/>
      <c r="K85" s="193"/>
      <c r="L85" s="216"/>
    </row>
    <row r="86" spans="1:12" ht="21.75" customHeight="1" x14ac:dyDescent="0.45">
      <c r="B86" s="193" t="s">
        <v>218</v>
      </c>
      <c r="F86" s="199">
        <v>0</v>
      </c>
      <c r="G86" s="193"/>
      <c r="H86" s="216">
        <v>99535714</v>
      </c>
      <c r="J86" s="199">
        <v>0</v>
      </c>
      <c r="K86" s="193"/>
      <c r="L86" s="199">
        <v>0</v>
      </c>
    </row>
    <row r="87" spans="1:12" ht="27" customHeight="1" x14ac:dyDescent="0.45">
      <c r="F87" s="221"/>
      <c r="G87" s="193"/>
      <c r="H87" s="216"/>
      <c r="J87" s="221"/>
      <c r="K87" s="193"/>
      <c r="L87" s="216"/>
    </row>
    <row r="88" spans="1:12" ht="27" customHeight="1" x14ac:dyDescent="0.45">
      <c r="F88" s="221"/>
      <c r="G88" s="193"/>
      <c r="H88" s="216"/>
      <c r="J88" s="221"/>
      <c r="K88" s="193"/>
      <c r="L88" s="216"/>
    </row>
    <row r="89" spans="1:12" ht="21.75" customHeight="1" x14ac:dyDescent="0.45">
      <c r="F89" s="221"/>
      <c r="G89" s="193"/>
      <c r="H89" s="216"/>
      <c r="J89" s="221"/>
      <c r="K89" s="193"/>
      <c r="L89" s="216"/>
    </row>
    <row r="90" spans="1:12" ht="21.75" customHeight="1" x14ac:dyDescent="0.45">
      <c r="F90" s="221"/>
      <c r="G90" s="193"/>
      <c r="H90" s="216"/>
      <c r="J90" s="221"/>
      <c r="K90" s="193"/>
      <c r="L90" s="216"/>
    </row>
    <row r="91" spans="1:12" ht="21.75" customHeight="1" x14ac:dyDescent="0.45">
      <c r="F91" s="221"/>
      <c r="G91" s="193"/>
      <c r="H91" s="216"/>
      <c r="J91" s="221"/>
      <c r="K91" s="193"/>
      <c r="L91" s="216"/>
    </row>
    <row r="92" spans="1:12" ht="21.75" customHeight="1" x14ac:dyDescent="0.45">
      <c r="A92" s="208" t="str">
        <f>+A44</f>
        <v>หมายเหตุประกอบข้อมูลทางการเงินเป็นส่วนหนึ่งของข้อมูลทางการเงินระหว่างกาลนี้</v>
      </c>
      <c r="B92" s="222"/>
      <c r="C92" s="208"/>
      <c r="D92" s="208"/>
      <c r="E92" s="208"/>
      <c r="F92" s="223"/>
      <c r="G92" s="205"/>
      <c r="H92" s="223"/>
      <c r="I92" s="208"/>
      <c r="J92" s="223"/>
      <c r="K92" s="205"/>
      <c r="L92" s="223"/>
    </row>
  </sheetData>
  <mergeCells count="4">
    <mergeCell ref="F5:H5"/>
    <mergeCell ref="J5:L5"/>
    <mergeCell ref="F49:H49"/>
    <mergeCell ref="J49:L49"/>
  </mergeCells>
  <pageMargins left="0.8" right="0.5" top="0.5" bottom="0.6" header="0.49" footer="0.4"/>
  <pageSetup paperSize="9" scale="85" firstPageNumber="11" fitToHeight="0" orientation="portrait" useFirstPageNumber="1" horizontalDpi="1200" verticalDpi="1200" r:id="rId1"/>
  <headerFooter>
    <oddFooter>&amp;R&amp;"Browallia New,Regular"&amp;13&amp;P</oddFooter>
    <firstFooter>&amp;R2</firstFooter>
  </headerFooter>
  <rowBreaks count="1" manualBreakCount="1">
    <brk id="4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A2B441A376CC5B40838EB62EAF38E1CD" ma:contentTypeVersion="15" ma:contentTypeDescription="สร้างเอกสารใหม่" ma:contentTypeScope="" ma:versionID="050d7eec61bcd207e6d89e385b2f2385">
  <xsd:schema xmlns:xsd="http://www.w3.org/2001/XMLSchema" xmlns:xs="http://www.w3.org/2001/XMLSchema" xmlns:p="http://schemas.microsoft.com/office/2006/metadata/properties" xmlns:ns2="62f6402d-d83c-4e93-a1fe-7acb564e4d46" xmlns:ns3="57bf0166-6ab9-4d31-bb86-8cd35e2d772a" targetNamespace="http://schemas.microsoft.com/office/2006/metadata/properties" ma:root="true" ma:fieldsID="125d19caf6568d46d0a77329b4812853" ns2:_="" ns3:_="">
    <xsd:import namespace="62f6402d-d83c-4e93-a1fe-7acb564e4d46"/>
    <xsd:import namespace="57bf0166-6ab9-4d31-bb86-8cd35e2d77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f6402d-d83c-4e93-a1fe-7acb564e4d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แท็กรูป" ma:readOnly="false" ma:fieldId="{5cf76f15-5ced-4ddc-b409-7134ff3c332f}" ma:taxonomyMulti="true" ma:sspId="2ef50f7e-d493-4597-8443-5f3fee5ddae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bf0166-6ab9-4d31-bb86-8cd35e2d772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191eb17-a609-4d75-9339-ea82f42ebc2b}" ma:internalName="TaxCatchAll" ma:showField="CatchAllData" ma:web="57bf0166-6ab9-4d31-bb86-8cd35e2d772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2f6402d-d83c-4e93-a1fe-7acb564e4d46">
      <Terms xmlns="http://schemas.microsoft.com/office/infopath/2007/PartnerControls"/>
    </lcf76f155ced4ddcb4097134ff3c332f>
    <TaxCatchAll xmlns="57bf0166-6ab9-4d31-bb86-8cd35e2d772a" xsi:nil="true"/>
  </documentManagement>
</p:properties>
</file>

<file path=customXml/itemProps1.xml><?xml version="1.0" encoding="utf-8"?>
<ds:datastoreItem xmlns:ds="http://schemas.openxmlformats.org/officeDocument/2006/customXml" ds:itemID="{C0A7B289-296A-4A8B-92AD-AFF9D9076BA1}"/>
</file>

<file path=customXml/itemProps2.xml><?xml version="1.0" encoding="utf-8"?>
<ds:datastoreItem xmlns:ds="http://schemas.openxmlformats.org/officeDocument/2006/customXml" ds:itemID="{6A46D9F7-2ACE-48F9-9768-254DD63EAD8E}"/>
</file>

<file path=customXml/itemProps3.xml><?xml version="1.0" encoding="utf-8"?>
<ds:datastoreItem xmlns:ds="http://schemas.openxmlformats.org/officeDocument/2006/customXml" ds:itemID="{25E5433C-4A34-4C4A-AFF1-BE4B7F647B8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BS 2-4</vt:lpstr>
      <vt:lpstr>Revenue 5-6 (3ด)</vt:lpstr>
      <vt:lpstr>Revenue 7-8 (6ด)</vt:lpstr>
      <vt:lpstr>SH 9</vt:lpstr>
      <vt:lpstr>SH 10</vt:lpstr>
      <vt:lpstr>CF 11-12</vt:lpstr>
      <vt:lpstr>'CF 11-12'!_Hlk58262159</vt:lpstr>
      <vt:lpstr>'CF 11-12'!Print_Area</vt:lpstr>
      <vt:lpstr>'SH 10'!Print_Area</vt:lpstr>
      <vt:lpstr>'SH 9'!Print_Area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Praphensri Puttaluck (TH)</dc:creator>
  <cp:lastModifiedBy>Kawin Imsamai (TH)</cp:lastModifiedBy>
  <cp:lastPrinted>2025-08-14T07:41:16Z</cp:lastPrinted>
  <dcterms:created xsi:type="dcterms:W3CDTF">2025-08-14T03:11:17Z</dcterms:created>
  <dcterms:modified xsi:type="dcterms:W3CDTF">2025-08-14T11:07:35Z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0x010100A2B441A376CC5B40838EB62EAF38E1CD</vt:lpwstr>
  </property>
</Properties>
</file>