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oros\OneDrive\Desktop\"/>
    </mc:Choice>
  </mc:AlternateContent>
  <xr:revisionPtr revIDLastSave="0" documentId="13_ncr:1_{5CB960BB-2A3C-4D3A-82B8-6DFEFD7F91A6}" xr6:coauthVersionLast="47" xr6:coauthVersionMax="47" xr10:uidLastSave="{00000000-0000-0000-0000-000000000000}"/>
  <bookViews>
    <workbookView xWindow="-110" yWindow="-110" windowWidth="19420" windowHeight="10300" tabRatio="758" activeTab="3" xr2:uid="{00000000-000D-0000-FFFF-FFFF00000000}"/>
  </bookViews>
  <sheets>
    <sheet name="Assets" sheetId="1" r:id="rId1"/>
    <sheet name="Liabilities" sheetId="16" r:id="rId2"/>
    <sheet name="Equity" sheetId="17" r:id="rId3"/>
    <sheet name="PL 3" sheetId="15" r:id="rId4"/>
    <sheet name="CE Conso" sheetId="20" r:id="rId5"/>
    <sheet name="CE Separate" sheetId="13" r:id="rId6"/>
    <sheet name="CF 1" sheetId="14" r:id="rId7"/>
    <sheet name="CF 2" sheetId="1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________st14" localSheetId="4">#REF!</definedName>
    <definedName name="__________st14">#REF!</definedName>
    <definedName name="__________st15" localSheetId="4">#REF!</definedName>
    <definedName name="__________st15">#REF!</definedName>
    <definedName name="_________st14" localSheetId="4">#REF!</definedName>
    <definedName name="_________st14">#REF!</definedName>
    <definedName name="_________st15" localSheetId="4">#REF!</definedName>
    <definedName name="_________st15">#REF!</definedName>
    <definedName name="_________xlfn.BAHTTEXT" hidden="1">#NAME?</definedName>
    <definedName name="________st14" localSheetId="4">#REF!</definedName>
    <definedName name="________st14">#REF!</definedName>
    <definedName name="________st15" localSheetId="4">#REF!</definedName>
    <definedName name="________st15">#REF!</definedName>
    <definedName name="________xlfn.BAHTTEXT" hidden="1">#NAME?</definedName>
    <definedName name="_______st14" localSheetId="4">#REF!</definedName>
    <definedName name="_______st14">#REF!</definedName>
    <definedName name="_______st15" localSheetId="4">#REF!</definedName>
    <definedName name="_______st15">#REF!</definedName>
    <definedName name="_______xlfn.BAHTTEXT" hidden="1">#NAME?</definedName>
    <definedName name="_______xlnm.Print_Titles_1">([1]สรุปสัญญา!$A:$A,[1]สรุปสัญญา!$1:$5)</definedName>
    <definedName name="______st14" localSheetId="4">#REF!</definedName>
    <definedName name="______st14">#REF!</definedName>
    <definedName name="______st15" localSheetId="4">#REF!</definedName>
    <definedName name="______st15">#REF!</definedName>
    <definedName name="______xlfn.BAHTTEXT" hidden="1">#NAME?</definedName>
    <definedName name="______xlnm.Print_Titles_1">([1]สรุปสัญญา!$A$1:$A$65536,[1]สรุปสัญญา!$A$1:$IV$5)</definedName>
    <definedName name="_____st14" localSheetId="4">#REF!</definedName>
    <definedName name="_____st14">#REF!</definedName>
    <definedName name="_____st15" localSheetId="4">#REF!</definedName>
    <definedName name="_____st15">#REF!</definedName>
    <definedName name="_____xlfn.BAHTTEXT" hidden="1">#NAME?</definedName>
    <definedName name="_____xlnm.Print_Titles_1">([1]สรุปสัญญา!$A$1:$A$65536,[1]สรุปสัญญา!$A$1:$IV$5)</definedName>
    <definedName name="____st14" localSheetId="4">#REF!</definedName>
    <definedName name="____st14">#REF!</definedName>
    <definedName name="____st15" localSheetId="4">#REF!</definedName>
    <definedName name="____st15">#REF!</definedName>
    <definedName name="____xlfn.BAHTTEXT" hidden="1">#NAME?</definedName>
    <definedName name="____xlnm.Print_Titles_1">([1]สรุปสัญญา!$A$1:$A$65536,[1]สรุปสัญญา!$A$1:$IV$5)</definedName>
    <definedName name="___st14" localSheetId="4">#REF!</definedName>
    <definedName name="___st14">#REF!</definedName>
    <definedName name="___st15" localSheetId="4">#REF!</definedName>
    <definedName name="___st15">#REF!</definedName>
    <definedName name="___xlfn.BAHTTEXT" hidden="1">#NAME?</definedName>
    <definedName name="___xlnm.Print_Titles_1">([1]สรุปสัญญา!$A$1:$A$65536,[1]สรุปสัญญา!$A$1:$IV$5)</definedName>
    <definedName name="__123Graph_D" hidden="1">[2]A!#REF!</definedName>
    <definedName name="__a1" hidden="1">{"'Eng (page2)'!$A$1:$D$52"}</definedName>
    <definedName name="__a2" hidden="1">{"'Eng (page2)'!$A$1:$D$52"}</definedName>
    <definedName name="__a3" hidden="1">{"'Eng (page2)'!$A$1:$D$52"}</definedName>
    <definedName name="__a4" hidden="1">{"'Eng (page2)'!$A$1:$D$52"}</definedName>
    <definedName name="__a5" hidden="1">{"'Eng (page2)'!$A$1:$D$52"}</definedName>
    <definedName name="__a6" hidden="1">{"'Eng (page2)'!$A$1:$D$52"}</definedName>
    <definedName name="__a7" hidden="1">{"'Eng (page2)'!$A$1:$D$52"}</definedName>
    <definedName name="__IntlFixup" hidden="1">TRUE</definedName>
    <definedName name="__st14" localSheetId="4">#REF!</definedName>
    <definedName name="__st14">#REF!</definedName>
    <definedName name="__st15" localSheetId="4">#REF!</definedName>
    <definedName name="__st15">#REF!</definedName>
    <definedName name="__xlfn.BAHTTEXT" hidden="1">#NAME?</definedName>
    <definedName name="__xlfn.IFERROR" hidden="1">#NAME?</definedName>
    <definedName name="__xlfn.SUMIFS" hidden="1">#NAME?</definedName>
    <definedName name="__xlnm.Print_Titles_1">([1]สรุปสัญญา!$A$1:$A$65536,[1]สรุปสัญญา!$A$1:$IV$5)</definedName>
    <definedName name="_1102" hidden="1">'[3]stat local'!$D$769:$D$3475</definedName>
    <definedName name="_a1" hidden="1">{"'Eng (page2)'!$A$1:$D$52"}</definedName>
    <definedName name="_a2" hidden="1">{"'Eng (page2)'!$A$1:$D$52"}</definedName>
    <definedName name="_a3" hidden="1">{"'Eng (page2)'!$A$1:$D$52"}</definedName>
    <definedName name="_a4" hidden="1">{"'Eng (page2)'!$A$1:$D$52"}</definedName>
    <definedName name="_a5" hidden="1">{"'Eng (page2)'!$A$1:$D$52"}</definedName>
    <definedName name="_a6" hidden="1">{"'Eng (page2)'!$A$1:$D$52"}</definedName>
    <definedName name="_a7" hidden="1">{"'Eng (page2)'!$A$1:$D$52"}</definedName>
    <definedName name="_Fill" hidden="1">#REF!</definedName>
    <definedName name="_xlnm._FilterDatabase" localSheetId="0" hidden="1">Assets!$H$16:$H$21</definedName>
    <definedName name="_Key1" localSheetId="4" hidden="1">#REF!</definedName>
    <definedName name="_Key1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4" hidden="1">#REF!</definedName>
    <definedName name="_Sort" hidden="1">#REF!</definedName>
    <definedName name="_st1" localSheetId="4">#REF!</definedName>
    <definedName name="_st1">#REF!</definedName>
    <definedName name="_st14" localSheetId="4">#REF!</definedName>
    <definedName name="_st14">#REF!</definedName>
    <definedName name="_st15" localSheetId="4">#REF!</definedName>
    <definedName name="_st15">#REF!</definedName>
    <definedName name="a" localSheetId="4" hidden="1">#REF!</definedName>
    <definedName name="a" hidden="1">#REF!</definedName>
    <definedName name="aa" localSheetId="4">#REF!</definedName>
    <definedName name="aa">#REF!</definedName>
    <definedName name="aaaa" localSheetId="4">#REF!</definedName>
    <definedName name="aaaa">#REF!</definedName>
    <definedName name="ab" localSheetId="4">#REF!</definedName>
    <definedName name="ab">#REF!</definedName>
    <definedName name="ac" hidden="1">{"'Eng (page2)'!$A$1:$D$52"}</definedName>
    <definedName name="Accountbook" localSheetId="4">#REF!</definedName>
    <definedName name="Accountbook">#REF!</definedName>
    <definedName name="ACCS" localSheetId="4">#REF!</definedName>
    <definedName name="ACCS">#REF!</definedName>
    <definedName name="ACS" localSheetId="4">#REF!</definedName>
    <definedName name="ACS">#REF!</definedName>
    <definedName name="ADMT" localSheetId="4">#REF!</definedName>
    <definedName name="ADMT">#REF!</definedName>
    <definedName name="AGING" localSheetId="4">#REF!</definedName>
    <definedName name="AGING">#REF!</definedName>
    <definedName name="AIR" localSheetId="4">#REF!</definedName>
    <definedName name="AIR">#REF!</definedName>
    <definedName name="ALL" localSheetId="4">#REF!</definedName>
    <definedName name="ALL">#REF!</definedName>
    <definedName name="AP_days" localSheetId="4">#REF!</definedName>
    <definedName name="AP_days">#REF!</definedName>
    <definedName name="aq" hidden="1">{"'Eng (page2)'!$A$1:$D$52"}</definedName>
    <definedName name="AR_days" localSheetId="4">#REF!</definedName>
    <definedName name="AR_days">#REF!</definedName>
    <definedName name="ARA_Threshold" localSheetId="4">[4]Lead!#REF!</definedName>
    <definedName name="ARA_Threshold">[4]Lead!#REF!</definedName>
    <definedName name="ARP_Threshold" localSheetId="4">[4]Lead!#REF!</definedName>
    <definedName name="ARP_Threshold">[4]Lead!#REF!</definedName>
    <definedName name="AS2DocOpenMode" hidden="1">"AS2DocumentEdit"</definedName>
    <definedName name="AS2ReportLS" hidden="1">1</definedName>
    <definedName name="AS2SyncStepLS" hidden="1">0</definedName>
    <definedName name="AS2TickmarkLS" localSheetId="4" hidden="1">#REF!</definedName>
    <definedName name="AS2TickmarkLS" hidden="1">#REF!</definedName>
    <definedName name="AS2VersionLS" hidden="1">300</definedName>
    <definedName name="aw" hidden="1">{"'Eng (page2)'!$A$1:$D$52"}</definedName>
    <definedName name="bb" localSheetId="4">#REF!</definedName>
    <definedName name="bb">#REF!</definedName>
    <definedName name="bbb" localSheetId="4">#REF!</definedName>
    <definedName name="bbb">#REF!</definedName>
    <definedName name="bbcc" localSheetId="4">#REF!</definedName>
    <definedName name="bbcc">#REF!</definedName>
    <definedName name="BCExport" localSheetId="4">#REF!</definedName>
    <definedName name="BCExport">#REF!</definedName>
    <definedName name="BG_Del" hidden="1">15</definedName>
    <definedName name="BG_Ins" hidden="1">4</definedName>
    <definedName name="BG_Mod" hidden="1">6</definedName>
    <definedName name="Birth" localSheetId="4">#REF!</definedName>
    <definedName name="Birth">#REF!</definedName>
    <definedName name="case">[5]data!$C$1</definedName>
    <definedName name="CASH1" localSheetId="4">#REF!</definedName>
    <definedName name="CASH1">#REF!</definedName>
    <definedName name="CASH10" localSheetId="4">#REF!</definedName>
    <definedName name="CASH10">#REF!</definedName>
    <definedName name="CASH2" localSheetId="4">#REF!</definedName>
    <definedName name="CASH2">#REF!</definedName>
    <definedName name="CASH3" localSheetId="4">#REF!</definedName>
    <definedName name="CASH3">#REF!</definedName>
    <definedName name="CASH4" localSheetId="4">#REF!</definedName>
    <definedName name="CASH4">#REF!</definedName>
    <definedName name="CASH5" localSheetId="4">#REF!</definedName>
    <definedName name="CASH5">#REF!</definedName>
    <definedName name="CASH6" localSheetId="4">#REF!</definedName>
    <definedName name="CASH6">#REF!</definedName>
    <definedName name="CASH7" localSheetId="4">#REF!</definedName>
    <definedName name="CASH7">#REF!</definedName>
    <definedName name="CASH8" localSheetId="4">#REF!</definedName>
    <definedName name="CASH8">#REF!</definedName>
    <definedName name="CASH9" localSheetId="4">#REF!</definedName>
    <definedName name="CASH9">#REF!</definedName>
    <definedName name="CASHALL" localSheetId="4">#REF!</definedName>
    <definedName name="CASHALL">#REF!</definedName>
    <definedName name="cr" localSheetId="4">#REF!</definedName>
    <definedName name="cr">#REF!</definedName>
    <definedName name="_xlnm.Criteria" localSheetId="4">#REF!</definedName>
    <definedName name="_xlnm.Criteria">#REF!</definedName>
    <definedName name="Criteria_MI" localSheetId="4">#REF!</definedName>
    <definedName name="Criteria_MI">#REF!</definedName>
    <definedName name="crmi" localSheetId="4">#REF!</definedName>
    <definedName name="crmi">#REF!</definedName>
    <definedName name="Currency_used" localSheetId="4">#REF!</definedName>
    <definedName name="Currency_used">#REF!</definedName>
    <definedName name="Current" localSheetId="4">#REF!</definedName>
    <definedName name="Current">#REF!</definedName>
    <definedName name="CW" localSheetId="4">#REF!</definedName>
    <definedName name="CW">#REF!</definedName>
    <definedName name="_xlnm.Database" localSheetId="4">#REF!</definedName>
    <definedName name="_xlnm.Database">#REF!</definedName>
    <definedName name="dbMP" localSheetId="4">[6]MP!$A$5:$E$17</definedName>
    <definedName name="dbMP">[7]MP!$A$5:$E$17</definedName>
    <definedName name="dbMP2" localSheetId="4">#REF!</definedName>
    <definedName name="dbMP2">#REF!</definedName>
    <definedName name="dENTAL" localSheetId="4">#REF!</definedName>
    <definedName name="dENTAL">#REF!</definedName>
    <definedName name="dfdfd" hidden="1">{"'Eng (page2)'!$A$1:$D$52"}</definedName>
    <definedName name="dfjd" hidden="1">[8]A!#REF!</definedName>
    <definedName name="dfone" hidden="1">{"'Eng (page2)'!$A$1:$D$52"}</definedName>
    <definedName name="Education" localSheetId="4">#REF!</definedName>
    <definedName name="Education">#REF!</definedName>
    <definedName name="ff">'[9]Id card'!$B$4:$E$1018</definedName>
    <definedName name="fff" localSheetId="4">#REF!</definedName>
    <definedName name="fff">#REF!</definedName>
    <definedName name="FL" localSheetId="4">#REF!</definedName>
    <definedName name="FL">#REF!</definedName>
    <definedName name="fmoe" hidden="1">0</definedName>
    <definedName name="FX_0" localSheetId="4">#REF!</definedName>
    <definedName name="FX_0">#REF!</definedName>
    <definedName name="FX_1" localSheetId="4">#REF!</definedName>
    <definedName name="FX_1">#REF!</definedName>
    <definedName name="FX_10" localSheetId="4">#REF!</definedName>
    <definedName name="FX_10">#REF!</definedName>
    <definedName name="FX_11" localSheetId="4">#REF!</definedName>
    <definedName name="FX_11">#REF!</definedName>
    <definedName name="FX_12" localSheetId="4">#REF!</definedName>
    <definedName name="FX_12">#REF!</definedName>
    <definedName name="FX_13" localSheetId="4">#REF!</definedName>
    <definedName name="FX_13">#REF!</definedName>
    <definedName name="FX_14" localSheetId="4">#REF!</definedName>
    <definedName name="FX_14">#REF!</definedName>
    <definedName name="FX_15" localSheetId="4">#REF!</definedName>
    <definedName name="FX_15">#REF!</definedName>
    <definedName name="FX_16" localSheetId="4">#REF!</definedName>
    <definedName name="FX_16">#REF!</definedName>
    <definedName name="FX_17" localSheetId="4">#REF!</definedName>
    <definedName name="FX_17">#REF!</definedName>
    <definedName name="FX_18" localSheetId="4">#REF!</definedName>
    <definedName name="FX_18">#REF!</definedName>
    <definedName name="FX_19" localSheetId="4">#REF!</definedName>
    <definedName name="FX_19">#REF!</definedName>
    <definedName name="FX_2" localSheetId="4">#REF!</definedName>
    <definedName name="FX_2">#REF!</definedName>
    <definedName name="FX_3" localSheetId="4">#REF!</definedName>
    <definedName name="FX_3">#REF!</definedName>
    <definedName name="FX_4" localSheetId="4">#REF!</definedName>
    <definedName name="FX_4">#REF!</definedName>
    <definedName name="FX_5" localSheetId="4">#REF!</definedName>
    <definedName name="FX_5">#REF!</definedName>
    <definedName name="FX_6" localSheetId="4">#REF!</definedName>
    <definedName name="FX_6">#REF!</definedName>
    <definedName name="FX_7" localSheetId="4">#REF!</definedName>
    <definedName name="FX_7">#REF!</definedName>
    <definedName name="FX_8" localSheetId="4">#REF!</definedName>
    <definedName name="FX_8">#REF!</definedName>
    <definedName name="FX_9" localSheetId="4">#REF!</definedName>
    <definedName name="FX_9">#REF!</definedName>
    <definedName name="gg" localSheetId="4">#REF!</definedName>
    <definedName name="gg">#REF!</definedName>
    <definedName name="hitech" localSheetId="4" hidden="1">#REF!</definedName>
    <definedName name="hitech" hidden="1">#REF!</definedName>
    <definedName name="HRAD" localSheetId="4">#REF!</definedName>
    <definedName name="HRAD">#REF!</definedName>
    <definedName name="HTML" hidden="1">{"'Eng (page2)'!$A$1:$D$52"}</definedName>
    <definedName name="HTML_CodePage" hidden="1">874</definedName>
    <definedName name="HTML_Control" hidden="1">{"'Monthly'!$A$3:$U$60"}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"\\Der2\vol1\DATABANK\DOWNLOAD\Tab6-1.htm"</definedName>
    <definedName name="HTML_PathTemplate" hidden="1">"\\Der2\vol1\DATABANK\DOWNLOAD\HEAD6-1.HTM"</definedName>
    <definedName name="HTML_Title" hidden="1">""</definedName>
    <definedName name="html1" hidden="1">{"'Eng (page2)'!$A$1:$D$52"}</definedName>
    <definedName name="idcard" localSheetId="4">#REF!</definedName>
    <definedName name="idcard">#REF!</definedName>
    <definedName name="Income_tax" localSheetId="4">#REF!</definedName>
    <definedName name="Income_tax">#REF!</definedName>
    <definedName name="index1" localSheetId="4">'[10]Non-Statistical Sampling Master'!$C$63</definedName>
    <definedName name="index1">'[11]Non-Statistical Sampling Master'!$C$63</definedName>
    <definedName name="ine" hidden="1">[12]A!#REF!</definedName>
    <definedName name="Inventory_days" localSheetId="4">#REF!</definedName>
    <definedName name="Inventory_days">#REF!</definedName>
    <definedName name="jkl" hidden="1">{"'Eng (page2)'!$A$1:$D$52"}</definedName>
    <definedName name="K_1" localSheetId="4">[6]KC!#REF!</definedName>
    <definedName name="K_1">[7]KC!#REF!</definedName>
    <definedName name="KB" localSheetId="4">#REF!</definedName>
    <definedName name="KB">#REF!</definedName>
    <definedName name="KCC" localSheetId="4">#REF!</definedName>
    <definedName name="KCC">#REF!</definedName>
    <definedName name="KHK" localSheetId="4">#REF!</definedName>
    <definedName name="KHK">#REF!</definedName>
    <definedName name="KTL" localSheetId="4">#REF!</definedName>
    <definedName name="KTL">#REF!</definedName>
    <definedName name="L_Adjust">[13]Links!$H$1:$H$65536</definedName>
    <definedName name="L_AJE_Tot">[13]Links!$G$1:$G$65536</definedName>
    <definedName name="L_CY_Beg">[13]Links!$F$1:$F$65536</definedName>
    <definedName name="L_CY_End">[13]Links!$J$1:$J$65536</definedName>
    <definedName name="L_PY_End">[13]Links!$K$1:$K$65536</definedName>
    <definedName name="L_RJE_Tot">[13]Links!$I$1:$I$65536</definedName>
    <definedName name="Language">[14]Basic_Information!$F$4</definedName>
    <definedName name="LEASE" localSheetId="4">#REF!</definedName>
    <definedName name="LEASE">#REF!</definedName>
    <definedName name="leasing" localSheetId="4">#REF!</definedName>
    <definedName name="leasing">#REF!</definedName>
    <definedName name="Locker" localSheetId="4">#REF!</definedName>
    <definedName name="Locker">#REF!</definedName>
    <definedName name="MATERNITY" localSheetId="4">#REF!</definedName>
    <definedName name="MATERNITY">#REF!</definedName>
    <definedName name="MGNT" localSheetId="4">#REF!</definedName>
    <definedName name="MGNT">#REF!</definedName>
    <definedName name="Minimum_cash" localSheetId="4">#REF!</definedName>
    <definedName name="Minimum_cash">#REF!</definedName>
    <definedName name="Minimum_OD" localSheetId="4">#REF!</definedName>
    <definedName name="Minimum_OD">#REF!</definedName>
    <definedName name="MIS" localSheetId="4">#REF!</definedName>
    <definedName name="MIS">#REF!</definedName>
    <definedName name="Movement" localSheetId="4">#REF!</definedName>
    <definedName name="Movement">#REF!</definedName>
    <definedName name="network_eq_life" localSheetId="4">#REF!</definedName>
    <definedName name="network_eq_life">#REF!</definedName>
    <definedName name="New" localSheetId="4">#REF!</definedName>
    <definedName name="New">#REF!</definedName>
    <definedName name="nidfn" hidden="1">[15]A!#REF!</definedName>
    <definedName name="nkkd" hidden="1">[16]A!#REF!</definedName>
    <definedName name="NS" localSheetId="4">'[17]Non-Statistical Sampling Master'!$C$63</definedName>
    <definedName name="NS">'[18]Non-Statistical Sampling Master'!$C$63</definedName>
    <definedName name="NSProjectionMethodIndex" localSheetId="4">'[19]Non-Statistical Sampling Master'!$C$63</definedName>
    <definedName name="NSProjectionMethodIndex">'[20]Non-Statistical Sampling Master'!$C$63</definedName>
    <definedName name="NSR" localSheetId="4">'[17]Non-Statistical Sampling Master'!$C$50:$C$53</definedName>
    <definedName name="NSR">'[18]Non-Statistical Sampling Master'!$C$50:$C$53</definedName>
    <definedName name="NSRequiredLevelOfEvidenceItems" localSheetId="4">'[19]Non-Statistical Sampling Master'!$C$50:$C$53</definedName>
    <definedName name="NSRequiredLevelOfEvidenceItems">'[20]Non-Statistical Sampling Master'!$C$50:$C$53</definedName>
    <definedName name="NSTargetedTestingItems" localSheetId="4">'[19]Two Step Revenue Testing Master'!$E$47</definedName>
    <definedName name="NSTargetedTestingItems">'[20]Two Step Revenue Testing Master'!$E$47</definedName>
    <definedName name="nuene" hidden="1">[12]A!#REF!</definedName>
    <definedName name="nut" hidden="1">[21]A!#REF!</definedName>
    <definedName name="onef" hidden="1">{"'Eng (page2)'!$A$1:$D$52"}</definedName>
    <definedName name="OPTEC" localSheetId="4">#REF!</definedName>
    <definedName name="OPTEC">#REF!</definedName>
    <definedName name="Other">[22]Data!$D$58:$D$59</definedName>
    <definedName name="Other_asset_life" localSheetId="4">#REF!</definedName>
    <definedName name="Other_asset_life">#REF!</definedName>
    <definedName name="Other_CA" localSheetId="4">#REF!</definedName>
    <definedName name="Other_CA">#REF!</definedName>
    <definedName name="Other_CL" localSheetId="4">#REF!</definedName>
    <definedName name="Other_CL">#REF!</definedName>
    <definedName name="PeriodsInYear">[23]!PeriodsInYear</definedName>
    <definedName name="PIE" localSheetId="4">'[19]Two Step Revenue Testing Master'!$C$87</definedName>
    <definedName name="PIE">'[20]Two Step Revenue Testing Master'!$C$87</definedName>
    <definedName name="pit" hidden="1">[24]A!#REF!</definedName>
    <definedName name="PooNim" localSheetId="4">#REF!</definedName>
    <definedName name="PooNim">#REF!</definedName>
    <definedName name="_xlnm.Print_Area" localSheetId="0">Assets!$A$1:$J$40</definedName>
    <definedName name="_xlnm.Print_Area" localSheetId="4">'CE Conso'!$A$1:$AD$35</definedName>
    <definedName name="_xlnm.Print_Area" localSheetId="5">'CE Separate'!$A$1:$S$23</definedName>
    <definedName name="_xlnm.Print_Area" localSheetId="6">'CF 1'!$A$1:$N$55</definedName>
    <definedName name="_xlnm.Print_Area" localSheetId="7">'CF 2'!$A$1:$N$62</definedName>
    <definedName name="_xlnm.Print_Area" localSheetId="2">Equity!$A$1:$L$26</definedName>
    <definedName name="_xlnm.Print_Area" localSheetId="1">Liabilities!$A$1:$J$31</definedName>
    <definedName name="_xlnm.Print_Area" localSheetId="3">'PL 3'!$A$1:$M$69</definedName>
    <definedName name="_xlnm.Print_Area">#REF!</definedName>
    <definedName name="PRINT_AREA_MI" localSheetId="4">#REF!</definedName>
    <definedName name="PRINT_AREA_MI">#REF!</definedName>
    <definedName name="_xlnm.Print_Titles">#REF!</definedName>
    <definedName name="PRINT_TITLES_MI" localSheetId="4">#REF!</definedName>
    <definedName name="PRINT_TITLES_MI">#REF!</definedName>
    <definedName name="RetAge" localSheetId="4">#REF!</definedName>
    <definedName name="RetAge">#REF!</definedName>
    <definedName name="rrrr" localSheetId="4">#REF!</definedName>
    <definedName name="rrrr">#REF!</definedName>
    <definedName name="s" localSheetId="4">[25]Budget!#REF!</definedName>
    <definedName name="s">[25]Budget!#REF!</definedName>
    <definedName name="S_Adjust" localSheetId="4">[4]Lead!#REF!</definedName>
    <definedName name="S_Adjust">[4]Lead!#REF!</definedName>
    <definedName name="S_Adjust_Data" localSheetId="4">[4]Lead!#REF!</definedName>
    <definedName name="S_Adjust_Data">[4]Lead!#REF!</definedName>
    <definedName name="S_Adjust_GT" localSheetId="4">[4]Lead!#REF!</definedName>
    <definedName name="S_Adjust_GT">[4]Lead!#REF!</definedName>
    <definedName name="S_AJE_Tot">[4]Lead!#REF!</definedName>
    <definedName name="S_AJE_Tot_Data">[4]Lead!#REF!</definedName>
    <definedName name="S_AJE_Tot_GT">[4]Lead!#REF!</definedName>
    <definedName name="S_CY_Beg_Data">[4]Lead!$F$1:$F$348</definedName>
    <definedName name="S_CY_End">[4]Lead!#REF!</definedName>
    <definedName name="S_CY_End_Data">[4]Lead!#REF!</definedName>
    <definedName name="S_CY_End_GT">[4]Lead!#REF!</definedName>
    <definedName name="S_Diff_Amt">[4]Lead!#REF!</definedName>
    <definedName name="S_Diff_Pct">[4]Lead!#REF!</definedName>
    <definedName name="S_PY_End">[4]Lead!#REF!</definedName>
    <definedName name="S_PY_End_Data">[4]Lead!#REF!</definedName>
    <definedName name="S_PY_End_GT">[4]Lead!#REF!</definedName>
    <definedName name="S_RJE_Tot">[4]Lead!#REF!</definedName>
    <definedName name="S_RJE_Tot_Data">[4]Lead!#REF!</definedName>
    <definedName name="S_RJE_Tot_GT">[4]Lead!#REF!</definedName>
    <definedName name="SALES" localSheetId="4">#REF!</definedName>
    <definedName name="SALES">#REF!</definedName>
    <definedName name="sdsd" hidden="1">{"'Eng (page2)'!$A$1:$D$52"}</definedName>
    <definedName name="sdwsdwdw" hidden="1">[26]A!#REF!</definedName>
    <definedName name="SEA" localSheetId="4">#REF!</definedName>
    <definedName name="SEA">#REF!</definedName>
    <definedName name="sf" localSheetId="4">#REF!</definedName>
    <definedName name="sf">#REF!</definedName>
    <definedName name="sfdawgsrgedrhdthtfdjh" hidden="1">{"'Eng (page2)'!$A$1:$D$52"}</definedName>
    <definedName name="SHEETNAME">"REPLACE(GET.WORKBOOK(1),1,FIND(""]"",GET.WORKBOOK(1)),"""")"</definedName>
    <definedName name="Shift" localSheetId="4">#REF!</definedName>
    <definedName name="Shift">#REF!</definedName>
    <definedName name="Spec" localSheetId="4">#REF!</definedName>
    <definedName name="Spec">#REF!</definedName>
    <definedName name="sq">0.195*1.21</definedName>
    <definedName name="SS" localSheetId="4">#REF!</definedName>
    <definedName name="SS">#REF!</definedName>
    <definedName name="sss" hidden="1">{"'Eng (page2)'!$A$1:$D$52"}</definedName>
    <definedName name="ST" localSheetId="4">#REF!</definedName>
    <definedName name="ST">#REF!</definedName>
    <definedName name="st14.1" localSheetId="4">#REF!</definedName>
    <definedName name="st14.1">#REF!</definedName>
    <definedName name="st14.2" localSheetId="4">#REF!</definedName>
    <definedName name="st14.2">#REF!</definedName>
    <definedName name="st15.0" localSheetId="4">#REF!</definedName>
    <definedName name="st15.0">#REF!</definedName>
    <definedName name="st15.1" localSheetId="4">#REF!</definedName>
    <definedName name="st15.1">#REF!</definedName>
    <definedName name="st15.2" localSheetId="4">#REF!</definedName>
    <definedName name="st15.2">#REF!</definedName>
    <definedName name="Status">[27]Info!$A$2:$A$6</definedName>
    <definedName name="stt" localSheetId="4" hidden="1">#REF!</definedName>
    <definedName name="stt" hidden="1">#REF!</definedName>
    <definedName name="TextRefCopyRangeCount" hidden="1">5</definedName>
    <definedName name="Title" localSheetId="4">[28]Mgr!$B$5:$AA$7</definedName>
    <definedName name="Title">[29]Mgr!$B$5:$AA$7</definedName>
    <definedName name="tom" hidden="1">{"'Eng (page2)'!$A$1:$D$52"}</definedName>
    <definedName name="TRAN" localSheetId="4">#REF!</definedName>
    <definedName name="TRAN">#REF!</definedName>
    <definedName name="TTDesiredLevelOfEvidenceItems" localSheetId="4">'[19]Global Data'!$B$92:$B$95</definedName>
    <definedName name="TTDesiredLevelOfEvidenceItems">'[20]Global Data'!$B$92:$B$95</definedName>
    <definedName name="TwoStepMisstatementIdentified" localSheetId="4">'[19]Two Step Revenue Testing Master'!$C$85</definedName>
    <definedName name="TwoStepMisstatementIdentified">'[20]Two Step Revenue Testing Master'!$C$85</definedName>
    <definedName name="TwoStepTolerableEstMisstmtCalc" localSheetId="4">'[19]Two Step Revenue Testing Master'!$T$45</definedName>
    <definedName name="TwoStepTolerableEstMisstmtCalc">'[20]Two Step Revenue Testing Master'!$T$45</definedName>
    <definedName name="TWS" localSheetId="4">'[17]Two Step Revenue Testing Master'!$T$45</definedName>
    <definedName name="TWS">'[18]Two Step Revenue Testing Master'!$T$45</definedName>
    <definedName name="TWSM" localSheetId="4">#REF!</definedName>
    <definedName name="TWSM">#REF!</definedName>
    <definedName name="Unit_Used" localSheetId="4">#REF!</definedName>
    <definedName name="Unit_Used">#REF!</definedName>
    <definedName name="ValDate" localSheetId="4">#REF!</definedName>
    <definedName name="ValDate">#REF!</definedName>
    <definedName name="Van" localSheetId="4">#REF!</definedName>
    <definedName name="Van">#REF!</definedName>
    <definedName name="VATR" localSheetId="4">'[30]AR Summary'!$C$8</definedName>
    <definedName name="VATR">'[31]AR Summary'!$C$8</definedName>
    <definedName name="WARE" localSheetId="4">#REF!</definedName>
    <definedName name="WARE">#REF!</definedName>
    <definedName name="Y53Y" localSheetId="4">#REF!</definedName>
    <definedName name="Y53Y">#REF!</definedName>
    <definedName name="YL" localSheetId="4">#REF!</definedName>
    <definedName name="YL">#REF!</definedName>
    <definedName name="เ294">'[25]Cash flow  (2)'!$G$32</definedName>
    <definedName name="ก297" localSheetId="4">#REF!</definedName>
    <definedName name="ก297">#REF!</definedName>
    <definedName name="กกก" localSheetId="4">#REF!</definedName>
    <definedName name="กกก">#REF!</definedName>
    <definedName name="กดกด" hidden="1">[32]A!#REF!</definedName>
    <definedName name="กดากดน" hidden="1">{"'Eng (page2)'!$A$1:$D$52"}</definedName>
    <definedName name="เงินเดือน" hidden="1">{"'Eng (page2)'!$A$1:$D$52"}</definedName>
    <definedName name="ด47" localSheetId="4">#REF!</definedName>
    <definedName name="ด47">#REF!</definedName>
    <definedName name="ด59" localSheetId="4">#REF!</definedName>
    <definedName name="ด59">#REF!</definedName>
    <definedName name="ดดดดดดดดดดดดดดดดดดดด" localSheetId="4">#REF!</definedName>
    <definedName name="ดดดดดดดดดดดดดดดดดดดด">#REF!</definedName>
    <definedName name="ท138" localSheetId="4">[25]Budget!#REF!</definedName>
    <definedName name="ท138">[25]Budget!#REF!</definedName>
    <definedName name="ฟ1" localSheetId="4">#REF!</definedName>
    <definedName name="ฟ1">#REF!</definedName>
    <definedName name="ย75" localSheetId="4">#REF!</definedName>
    <definedName name="ย75">#REF!</definedName>
    <definedName name="ร89" localSheetId="4">#REF!</definedName>
    <definedName name="ร89">#REF!</definedName>
    <definedName name="สินทรัพย์ไม่มีตัวตน" localSheetId="4">#REF!</definedName>
    <definedName name="สินทรัพย์ไม่มีตัวตน">#REF!</definedName>
    <definedName name="หก" localSheetId="4">#REF!</definedName>
    <definedName name="หก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3" l="1"/>
  <c r="K10" i="13"/>
  <c r="G10" i="13"/>
  <c r="E10" i="13"/>
  <c r="I69" i="15"/>
  <c r="G69" i="15" l="1"/>
  <c r="L11" i="14" l="1"/>
  <c r="J11" i="14"/>
  <c r="H11" i="14"/>
  <c r="D20" i="16" l="1"/>
  <c r="H20" i="16"/>
  <c r="H29" i="16"/>
  <c r="D29" i="16"/>
  <c r="H19" i="1"/>
  <c r="J45" i="18" l="1"/>
  <c r="L47" i="14" l="1"/>
  <c r="I14" i="15" l="1"/>
  <c r="N13" i="14" l="1"/>
  <c r="J13" i="14" l="1"/>
  <c r="H18" i="18"/>
  <c r="J18" i="18"/>
  <c r="L18" i="18"/>
  <c r="N18" i="18"/>
  <c r="H51" i="18"/>
  <c r="H41" i="18"/>
  <c r="H13" i="14"/>
  <c r="L13" i="14"/>
  <c r="F11" i="1" l="1"/>
  <c r="H47" i="18" s="1"/>
  <c r="F14" i="16" l="1"/>
  <c r="F27" i="16"/>
  <c r="F26" i="16"/>
  <c r="F22" i="16"/>
  <c r="F16" i="16"/>
  <c r="F13" i="16"/>
  <c r="F12" i="16"/>
  <c r="F11" i="16"/>
  <c r="X24" i="20" l="1"/>
  <c r="D34" i="20"/>
  <c r="F18" i="16"/>
  <c r="J23" i="16" l="1"/>
  <c r="H23" i="16"/>
  <c r="F23" i="16"/>
  <c r="J21" i="1"/>
  <c r="F21" i="1"/>
  <c r="D21" i="1"/>
  <c r="D16" i="16" l="1"/>
  <c r="D23" i="16" s="1"/>
  <c r="J18" i="20" l="1"/>
  <c r="P30" i="20"/>
  <c r="AB29" i="20"/>
  <c r="X16" i="20"/>
  <c r="X14" i="20"/>
  <c r="Z14" i="20" s="1"/>
  <c r="X29" i="20"/>
  <c r="X30" i="20" l="1"/>
  <c r="Z30" i="20" s="1"/>
  <c r="AD30" i="20" s="1"/>
  <c r="AB31" i="20"/>
  <c r="V31" i="20"/>
  <c r="V34" i="20" s="1"/>
  <c r="T31" i="20"/>
  <c r="T34" i="20" s="1"/>
  <c r="R31" i="20"/>
  <c r="R34" i="20" s="1"/>
  <c r="P31" i="20"/>
  <c r="N31" i="20"/>
  <c r="N34" i="20" s="1"/>
  <c r="J31" i="20"/>
  <c r="J34" i="20" s="1"/>
  <c r="F31" i="20"/>
  <c r="F34" i="20" s="1"/>
  <c r="D31" i="20"/>
  <c r="E23" i="13"/>
  <c r="AB34" i="20" l="1"/>
  <c r="F23" i="17" s="1"/>
  <c r="X31" i="20"/>
  <c r="P34" i="20"/>
  <c r="X34" i="20" s="1"/>
  <c r="F21" i="17" s="1"/>
  <c r="O16" i="13" l="1"/>
  <c r="I56" i="15" l="1"/>
  <c r="R22" i="15"/>
  <c r="R30" i="15"/>
  <c r="R19" i="15"/>
  <c r="R14" i="15"/>
  <c r="R10" i="15"/>
  <c r="P16" i="15"/>
  <c r="P12" i="15"/>
  <c r="O21" i="15"/>
  <c r="R21" i="15" s="1"/>
  <c r="O16" i="15"/>
  <c r="O12" i="15"/>
  <c r="O17" i="15" l="1"/>
  <c r="O28" i="15" s="1"/>
  <c r="O34" i="15" s="1"/>
  <c r="O36" i="15" s="1"/>
  <c r="P17" i="15"/>
  <c r="P28" i="15" s="1"/>
  <c r="P34" i="15" s="1"/>
  <c r="P36" i="15" s="1"/>
  <c r="P65" i="15" l="1"/>
  <c r="P68" i="15" s="1"/>
  <c r="AB17" i="20"/>
  <c r="L47" i="18" l="1"/>
  <c r="G56" i="15" l="1"/>
  <c r="AF30" i="20" s="1"/>
  <c r="H21" i="1" l="1"/>
  <c r="Q16" i="13" l="1"/>
  <c r="K16" i="13"/>
  <c r="S10" i="13"/>
  <c r="P17" i="20"/>
  <c r="X17" i="20" l="1"/>
  <c r="M15" i="17"/>
  <c r="X13" i="20"/>
  <c r="Z17" i="20" l="1"/>
  <c r="AD17" i="20" s="1"/>
  <c r="N13" i="13"/>
  <c r="N14" i="13" s="1"/>
  <c r="P13" i="13"/>
  <c r="Q13" i="13"/>
  <c r="P14" i="13"/>
  <c r="Q14" i="13"/>
  <c r="S16" i="13"/>
  <c r="N20" i="13"/>
  <c r="P20" i="13"/>
  <c r="P23" i="13" s="1"/>
  <c r="Q20" i="13"/>
  <c r="N23" i="13"/>
  <c r="Q23" i="13"/>
  <c r="J21" i="17" s="1"/>
  <c r="X12" i="20"/>
  <c r="AD13" i="20"/>
  <c r="AB16" i="20"/>
  <c r="N18" i="20"/>
  <c r="P18" i="20"/>
  <c r="R18" i="20"/>
  <c r="R22" i="20" s="1"/>
  <c r="T18" i="20"/>
  <c r="V18" i="20"/>
  <c r="V22" i="20" s="1"/>
  <c r="X19" i="20"/>
  <c r="X20" i="20"/>
  <c r="X21" i="20"/>
  <c r="X27" i="20"/>
  <c r="AF31" i="20" l="1"/>
  <c r="AB18" i="20"/>
  <c r="AF18" i="20" s="1"/>
  <c r="AG16" i="20"/>
  <c r="X18" i="20"/>
  <c r="Z12" i="20"/>
  <c r="AD14" i="20" s="1"/>
  <c r="N22" i="20"/>
  <c r="T22" i="20"/>
  <c r="P22" i="20"/>
  <c r="AB22" i="20" l="1"/>
  <c r="AD12" i="20"/>
  <c r="AB37" i="20"/>
  <c r="X22" i="20"/>
  <c r="E13" i="13" l="1"/>
  <c r="H22" i="17"/>
  <c r="E14" i="13" l="1"/>
  <c r="M20" i="13" l="1"/>
  <c r="K20" i="13"/>
  <c r="I20" i="13"/>
  <c r="G20" i="13"/>
  <c r="E20" i="13"/>
  <c r="H18" i="20" l="1"/>
  <c r="H22" i="20" s="1"/>
  <c r="F18" i="20"/>
  <c r="F22" i="20" s="1"/>
  <c r="M17" i="17" s="1"/>
  <c r="D18" i="20"/>
  <c r="D22" i="20" s="1"/>
  <c r="J22" i="20" l="1"/>
  <c r="Z24" i="20"/>
  <c r="AD24" i="20" s="1"/>
  <c r="H24" i="17"/>
  <c r="J30" i="16"/>
  <c r="H30" i="16"/>
  <c r="F30" i="16"/>
  <c r="M23" i="13"/>
  <c r="L20" i="13"/>
  <c r="L23" i="13" s="1"/>
  <c r="K23" i="13"/>
  <c r="J20" i="13"/>
  <c r="J23" i="13" s="1"/>
  <c r="I23" i="13"/>
  <c r="H20" i="13"/>
  <c r="G23" i="13"/>
  <c r="M13" i="13"/>
  <c r="M14" i="13" s="1"/>
  <c r="L13" i="13"/>
  <c r="L14" i="13" s="1"/>
  <c r="K13" i="13"/>
  <c r="K14" i="13" s="1"/>
  <c r="J13" i="13"/>
  <c r="J14" i="13" s="1"/>
  <c r="I13" i="13"/>
  <c r="I14" i="13" s="1"/>
  <c r="H13" i="13"/>
  <c r="H14" i="13" s="1"/>
  <c r="G13" i="13"/>
  <c r="K56" i="15"/>
  <c r="G14" i="13" l="1"/>
  <c r="H23" i="13"/>
  <c r="F31" i="16"/>
  <c r="H29" i="17" s="1"/>
  <c r="M56" i="15" l="1"/>
  <c r="AF17" i="20"/>
  <c r="N41" i="18" l="1"/>
  <c r="L41" i="18"/>
  <c r="J41" i="18"/>
  <c r="I12" i="15" l="1"/>
  <c r="M16" i="15"/>
  <c r="K16" i="15"/>
  <c r="I16" i="15"/>
  <c r="G16" i="15"/>
  <c r="M12" i="15"/>
  <c r="K12" i="15"/>
  <c r="G12" i="15"/>
  <c r="D30" i="16"/>
  <c r="K17" i="15" l="1"/>
  <c r="K28" i="15" s="1"/>
  <c r="K34" i="15" s="1"/>
  <c r="G17" i="15"/>
  <c r="G28" i="15" s="1"/>
  <c r="D31" i="16"/>
  <c r="I17" i="15"/>
  <c r="I28" i="15" s="1"/>
  <c r="I34" i="15" s="1"/>
  <c r="M17" i="15"/>
  <c r="M28" i="15" s="1"/>
  <c r="M34" i="15" s="1"/>
  <c r="M36" i="15" s="1"/>
  <c r="M38" i="15" s="1"/>
  <c r="L22" i="17"/>
  <c r="L24" i="17" s="1"/>
  <c r="F38" i="1"/>
  <c r="F40" i="1" s="1"/>
  <c r="J38" i="1"/>
  <c r="J40" i="1" s="1"/>
  <c r="I36" i="15" l="1"/>
  <c r="I38" i="15" s="1"/>
  <c r="K36" i="15"/>
  <c r="K38" i="15" s="1"/>
  <c r="H26" i="17"/>
  <c r="H28" i="17" s="1"/>
  <c r="J31" i="16"/>
  <c r="A3" i="14"/>
  <c r="A3" i="18" s="1"/>
  <c r="L26" i="17" l="1"/>
  <c r="L28" i="17" s="1"/>
  <c r="L29" i="17"/>
  <c r="I62" i="15"/>
  <c r="N10" i="14"/>
  <c r="N53" i="14" s="1"/>
  <c r="N55" i="14" s="1"/>
  <c r="N44" i="18" s="1"/>
  <c r="I57" i="15"/>
  <c r="J10" i="14"/>
  <c r="I60" i="15" l="1"/>
  <c r="I64" i="15"/>
  <c r="J53" i="14"/>
  <c r="N46" i="18"/>
  <c r="N48" i="18" s="1"/>
  <c r="S48" i="18" s="1"/>
  <c r="M57" i="15"/>
  <c r="M60" i="15" s="1"/>
  <c r="M62" i="15" l="1"/>
  <c r="M64" i="15" s="1"/>
  <c r="M66" i="15" s="1"/>
  <c r="L16" i="20"/>
  <c r="I68" i="15"/>
  <c r="Z16" i="20"/>
  <c r="AH16" i="20" s="1"/>
  <c r="L18" i="20"/>
  <c r="L22" i="20" s="1"/>
  <c r="J55" i="14"/>
  <c r="I66" i="15"/>
  <c r="P64" i="15"/>
  <c r="P67" i="15" s="1"/>
  <c r="O12" i="13" l="1"/>
  <c r="Z18" i="20"/>
  <c r="Z22" i="20" s="1"/>
  <c r="AD16" i="20"/>
  <c r="J44" i="18"/>
  <c r="J46" i="18" s="1"/>
  <c r="J48" i="18" s="1"/>
  <c r="Q48" i="18" s="1"/>
  <c r="S12" i="13"/>
  <c r="O13" i="13"/>
  <c r="AG18" i="20" l="1"/>
  <c r="AD18" i="20"/>
  <c r="AD22" i="20" s="1"/>
  <c r="AE16" i="20"/>
  <c r="AF16" i="20"/>
  <c r="O14" i="13"/>
  <c r="S13" i="13"/>
  <c r="S14" i="13" s="1"/>
  <c r="H38" i="1" l="1"/>
  <c r="H40" i="1" s="1"/>
  <c r="H31" i="16" l="1"/>
  <c r="L10" i="14" l="1"/>
  <c r="L53" i="14" s="1"/>
  <c r="L55" i="14" s="1"/>
  <c r="L44" i="18" l="1"/>
  <c r="L46" i="18" s="1"/>
  <c r="L48" i="18" s="1"/>
  <c r="R48" i="18" s="1"/>
  <c r="O18" i="13"/>
  <c r="K60" i="15"/>
  <c r="K57" i="15"/>
  <c r="K64" i="15"/>
  <c r="K66" i="15" s="1"/>
  <c r="K68" i="15" l="1"/>
  <c r="K62" i="15"/>
  <c r="S18" i="13"/>
  <c r="O20" i="13"/>
  <c r="O23" i="13" l="1"/>
  <c r="S20" i="13"/>
  <c r="S23" i="13" l="1"/>
  <c r="J20" i="17"/>
  <c r="J22" i="17" l="1"/>
  <c r="J24" i="17" s="1"/>
  <c r="D38" i="1"/>
  <c r="D40" i="1" s="1"/>
  <c r="J26" i="17" l="1"/>
  <c r="J28" i="17" s="1"/>
  <c r="J29" i="17"/>
  <c r="G34" i="15" l="1"/>
  <c r="G36" i="15" s="1"/>
  <c r="G38" i="15" s="1"/>
  <c r="G57" i="15" l="1"/>
  <c r="H10" i="14"/>
  <c r="H53" i="14" s="1"/>
  <c r="H55" i="14" s="1"/>
  <c r="H44" i="18" l="1"/>
  <c r="H46" i="18" s="1"/>
  <c r="H48" i="18" s="1"/>
  <c r="P48" i="18" s="1"/>
  <c r="G60" i="15"/>
  <c r="G68" i="15" s="1"/>
  <c r="G64" i="15"/>
  <c r="G62" i="15" l="1"/>
  <c r="N62" i="15" s="1"/>
  <c r="L29" i="20"/>
  <c r="G66" i="15"/>
  <c r="Z29" i="20" l="1"/>
  <c r="AD29" i="20" s="1"/>
  <c r="L31" i="20"/>
  <c r="L34" i="20" l="1"/>
  <c r="Z31" i="20"/>
  <c r="AG31" i="20" s="1"/>
  <c r="AF29" i="20"/>
  <c r="AD31" i="20"/>
  <c r="AD34" i="20" s="1"/>
  <c r="Z34" i="20" l="1"/>
  <c r="F20" i="17"/>
  <c r="F22" i="17" l="1"/>
  <c r="F24" i="17" s="1"/>
  <c r="F26" i="17" l="1"/>
  <c r="F28" i="17" s="1"/>
  <c r="F29" i="17"/>
  <c r="AA37" i="15" l="1"/>
</calcChain>
</file>

<file path=xl/sharedStrings.xml><?xml version="1.0" encoding="utf-8"?>
<sst xmlns="http://schemas.openxmlformats.org/spreadsheetml/2006/main" count="417" uniqueCount="286">
  <si>
    <t>บริษัท ทาพาโก้ จำกัด (มหาชน) และบริษัทย่อย</t>
  </si>
  <si>
    <t>งบการเงินรวม</t>
  </si>
  <si>
    <t>งบการเงินเฉพาะกิจการ</t>
  </si>
  <si>
    <t>31 มกราคม</t>
  </si>
  <si>
    <t>31 ตุลาคม</t>
  </si>
  <si>
    <t>สินทรัพย์</t>
  </si>
  <si>
    <t>หมายเหตุ</t>
  </si>
  <si>
    <t>(ไม่ได้ตรวจสอบ</t>
  </si>
  <si>
    <t>(ตรวจสอบแล้ว)</t>
  </si>
  <si>
    <t>แต่สอบทานแล้ว)</t>
  </si>
  <si>
    <t>(พันบาท)</t>
  </si>
  <si>
    <t>สินทรัพย์หมุนเวียน</t>
  </si>
  <si>
    <t>สินทรัพย์ที่เกิดจากสัญญา</t>
  </si>
  <si>
    <t>เงินให้กู้ยืมระยะสั้นและดอกเบี้ยค้างรับ</t>
  </si>
  <si>
    <t>แก่กิจการที่เกี่ยวข้องกัน</t>
  </si>
  <si>
    <t>สินค้าคงเหลือ</t>
  </si>
  <si>
    <t>ภาษีเงินได้จ่ายล่วงหน้า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</si>
  <si>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</si>
  <si>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</si>
  <si>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</si>
  <si>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เงินฝากสถาบันการเงินที่ติดภาระค้ำประกัน</t>
  </si>
  <si>
    <t>เงินจ่ายล่วงหน้าค่าซื้อที่ดิน</t>
  </si>
  <si>
    <t>สินทรัพย์ทางการเงินไม่หมุนเวียนอื่น</t>
  </si>
  <si>
    <t>เงินลงทุนในบริษัทร่วม</t>
  </si>
  <si>
    <t>เงินลงทุนในบริษัทย่อย</t>
  </si>
  <si>
    <t>ตั๋วเงินรับระยะยาว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</si>
  <si>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</si>
  <si>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</si>
  <si>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</si>
  <si>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 xml:space="preserve">สินทรัพย์ไม่มีตัวตน </t>
  </si>
  <si>
    <t>ภาษีถูกหัก ณ ที่จ่ายขอคืน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</si>
  <si>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</si>
  <si>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</si>
  <si>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</si>
  <si>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</si>
  <si>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</si>
  <si>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</si>
  <si>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</si>
  <si>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หนี้สินที่เกิดจากสัญญา</t>
  </si>
  <si>
    <t>เงินกู้ยืมระยะสั้นจากกิจการที่ไม่เกี่ยวข้องกัน</t>
  </si>
  <si>
    <t>ส่วนของหนี้สินที่ถึงกำหนดชำระภายในหนึ่งปี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</si>
  <si>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</si>
  <si>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</si>
  <si>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</si>
  <si>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</si>
  <si>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</si>
  <si>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</si>
  <si>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</si>
  <si>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</si>
  <si>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เงินกู้ยืมระยะยาวจากสถาบันการเงิน</t>
  </si>
  <si>
    <t>ประมาณการหนี้สินไม่หมุนเวียนสำหรับผลประโยชน์พนักงาน</t>
  </si>
  <si>
    <t>กำไรรอตัดบัญชีจากการขายแล้วเช่ากลับคืน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</si>
  <si>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</si>
  <si>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</si>
  <si>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</si>
  <si>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</si>
  <si>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</si>
  <si>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ทุนที่ออกจำหน่ายและชำระแล้ว</t>
  </si>
  <si>
    <t>กำไรสะสม</t>
  </si>
  <si>
    <t>จัดสรรแล้ว - สำรองตามกฎหมาย</t>
  </si>
  <si>
    <t>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</si>
  <si>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</si>
  <si>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</si>
  <si>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</si>
  <si>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</si>
  <si>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</si>
  <si>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</si>
  <si>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</si>
  <si>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รายได้ค่าก่อสร้างและพัฒนาที่ดิน</t>
  </si>
  <si>
    <t>รวมรายได้</t>
  </si>
  <si>
    <t>ต้นทุนขายและบริการ</t>
  </si>
  <si>
    <t>ต้นทุนงานก่อสร้างและพัฒนาที่ดิน</t>
  </si>
  <si>
    <t>รวมต้นทุน</t>
  </si>
  <si>
    <t>กำไรขั้นต้น</t>
  </si>
  <si>
    <t>เงินปันผลรับ</t>
  </si>
  <si>
    <t>รายได้อื่น</t>
  </si>
  <si>
    <t>ค่าใช้จ่ายในการบริหาร</t>
  </si>
  <si>
    <t>ขาดทุนจากการด้อยค่าในเงินลงทุนในบริษัทย่อย</t>
  </si>
  <si>
    <t>ผลขาดทุนด้านเครดิต - เงินให้กู้ยืมแก่กิจการที่เกี่ยวข้องกัน</t>
  </si>
  <si>
    <t>กำไร (ขาดทุน) จากการดำเนินงาน</t>
  </si>
  <si>
    <t>รายได้ทางการเงิน</t>
  </si>
  <si>
    <t>ต้นทุนทางการเงิน</t>
  </si>
  <si>
    <t>กำไรจากการจำหน่ายเงินลงทุน</t>
  </si>
  <si>
    <t>กำไรจากการจัดประเภทเงินลงทุนในบริษัทร่วมเป็นเงินลงทุนในตราสารทุน</t>
  </si>
  <si>
    <t>ส่วนแบ่งกำไรจากเงินลงทุนในบริษัทร่วม</t>
  </si>
  <si>
    <t>กำไร (ขาดทุน) สำหรับงวด</t>
  </si>
  <si>
    <t>งบกำไรขาดทุนเบ็ดเสร็จ (ต่อ)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</si>
  <si>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</si>
  <si>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</si>
  <si>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</si>
  <si>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รายการที่จะไม่ถูกจัดประเภทใหม่ไว้ในกำไรหรือขาดทุนในภายหลัง</t>
  </si>
  <si>
    <t>ขาดทุนจากการขายเงินลงทุนในตราสารทุน</t>
  </si>
  <si>
    <t>ผลกำไรจากการวัดมูลค่าใหม่ของผลประโยชน์พนักงานที่กำหนดไว้</t>
  </si>
  <si>
    <t>รวมกำไร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</si>
  <si>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</si>
  <si>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 สำหรับงวด</t>
  </si>
  <si>
    <t>ส่วนที่เป็นของผู้ถือหุ้นของบริษัท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</si>
  <si>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</si>
  <si>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เบ็ดเสร็จรวมสำหรับงวด</t>
  </si>
  <si>
    <t>งบการเงินเฉพาะของกิจการ</t>
  </si>
  <si>
    <t>กำไร (ขาดทุน)  จากการ</t>
  </si>
  <si>
    <t xml:space="preserve">ทุนเรือนหุ้น </t>
  </si>
  <si>
    <t>จัดสรรแล้ว -</t>
  </si>
  <si>
    <t>ประมาณการตามหลักคณิตศาสตร์</t>
  </si>
  <si>
    <t>ที่ออกและ</t>
  </si>
  <si>
    <t>ส่วนเกินมูลค่า</t>
  </si>
  <si>
    <t>หุ้นสามัญ</t>
  </si>
  <si>
    <t>สำรองตาม</t>
  </si>
  <si>
    <t xml:space="preserve">จัดสรรแล้ว - </t>
  </si>
  <si>
    <t>ประกันภัยสำหรับโครงการ</t>
  </si>
  <si>
    <t>ชำระแล้ว</t>
  </si>
  <si>
    <t>ซื้อคืน</t>
  </si>
  <si>
    <t>กฎหมาย</t>
  </si>
  <si>
    <t>เพื่อการซื้อหุ้นคืน</t>
  </si>
  <si>
    <t>ผลประโยชน์ที่กำหนดไว้</t>
  </si>
  <si>
    <t>รวม</t>
  </si>
  <si>
    <t>การเปลี่ยนแปลงในส่วนของผู้ถือหุ้น</t>
  </si>
  <si>
    <t>ยอดคงเหลือ ณ วันที่ 1 พฤศจิกายน 2565</t>
  </si>
  <si>
    <t>กำไรเบ็ดเสร็จอื่นสำหรับงวด</t>
  </si>
  <si>
    <t>ใบสำคัญแสดงสิทธิ</t>
  </si>
  <si>
    <t>เงินปันผลจ่าย</t>
  </si>
  <si>
    <t>ยอดคงเหลือ ณ วันที่ 31 มกราคม 2566</t>
  </si>
  <si>
    <t xml:space="preserve">กำไร (ขาดทุน) </t>
  </si>
  <si>
    <t>กำไร (ขาดทุน) ที่ยังไม่เกิดขึ้น</t>
  </si>
  <si>
    <t>จากการประมาณการ</t>
  </si>
  <si>
    <t>จากการวัดมูลค่าเงินลงทุน</t>
  </si>
  <si>
    <t>ขาดทุน</t>
  </si>
  <si>
    <t>กำไรขาดทุน</t>
  </si>
  <si>
    <t>ส่วนเกิน</t>
  </si>
  <si>
    <t>ตามหลักคณิตศาสตร์</t>
  </si>
  <si>
    <t>ในตราสารทุน</t>
  </si>
  <si>
    <t>ผลต่างจาก</t>
  </si>
  <si>
    <t>จากการ</t>
  </si>
  <si>
    <t>จากการเปลี่ยนแปลง</t>
  </si>
  <si>
    <t>รวมส่วนของ</t>
  </si>
  <si>
    <t>ส่วนได้เสีย</t>
  </si>
  <si>
    <t>มูลค่า</t>
  </si>
  <si>
    <t>ยังไม่ได้</t>
  </si>
  <si>
    <t>วัดมูลค่ายุติธรรมผ่าน</t>
  </si>
  <si>
    <t>การแปลงค่า</t>
  </si>
  <si>
    <t>จัดประเภท</t>
  </si>
  <si>
    <t>สัดส่วนการลงทุน</t>
  </si>
  <si>
    <t>ผู้ถือหุ้นของ</t>
  </si>
  <si>
    <t>ที่ไม่มีอำนาจ</t>
  </si>
  <si>
    <t>จัดสรร</t>
  </si>
  <si>
    <t>งบการเงิน</t>
  </si>
  <si>
    <t>เงินลงทุน</t>
  </si>
  <si>
    <t>ในบริษัทย่อย</t>
  </si>
  <si>
    <t>บริษัทใหญ่</t>
  </si>
  <si>
    <t>ควบคุม</t>
  </si>
  <si>
    <t>รวมการเปลี่ยนแปลงในส่วนของผู้ถือหุ้น</t>
  </si>
  <si>
    <t>จัดสรรสำรองตามกฎหมาย</t>
  </si>
  <si>
    <t>งบกระแสเงินสด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</si>
  <si>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</si>
  <si>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</si>
  <si>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ค่าเสื่อมราคาและค่าตัดจำหน่าย</t>
  </si>
  <si>
    <t>ผลขาดทุนจากการด้อยค่าสินทรัพย์</t>
  </si>
  <si>
    <t>สำรองผลประโยชน์พนักงาน</t>
  </si>
  <si>
    <t>(กำไร) ขาดทุนจากอัตราแลกเปลี่ยนที่ยังไม่ได้เกิดขึ้นจริง</t>
  </si>
  <si>
    <t>ขาดทุนจากการจัดประเภทเป็นเงินลงทุนในตราสารทุน</t>
  </si>
  <si>
    <t>วัดมูลค่ายุติธรรมผ่านกำไรขาดทุนเบ็ดเสร็จอื่น</t>
  </si>
  <si>
    <t>กำไรจากการเปลี่ยนแปลงสัญญาเช่า</t>
  </si>
  <si>
    <t>ส่วนแบ่งกำไรจากขายที่ดิน</t>
  </si>
  <si>
    <t>กำไรจากการขายอสังหาริมทรัพย์เพื่อการลงทุน</t>
  </si>
  <si>
    <t>ตัดจำหน่ายกำไรจากการขายและเช่ากลับคืน</t>
  </si>
  <si>
    <t>กำไรจากการจำหน่ายเงินลงทุนในบริษัทร่วม</t>
  </si>
  <si>
    <t>การเปลี่ยนแปลงในสินทรัพย์และหนี้สินดำเนินงาน</t>
  </si>
  <si>
    <t xml:space="preserve">สินค้าคงเหลือ </t>
  </si>
  <si>
    <t>เงินสดจ่ายหนี้สินจากคดีความฟ้องร้อง</t>
  </si>
  <si>
    <t>เงินสดจ่ายผลประโยชน์พนักงาน</t>
  </si>
  <si>
    <t>กระแสเงินสดสุทธิได้มาจาก (ใช้ไปใน) การดำเนินงาน</t>
  </si>
  <si>
    <t>งบกระแสเงินสด (ต่อ)</t>
  </si>
  <si>
    <t>จ่ายภาษีเงินได้</t>
  </si>
  <si>
    <t>กระแสเงินสดสุทธิได้มาจาก (ใช้ไปใน) กิจกรรมดำเนินงาน</t>
  </si>
  <si>
    <t>กระแสเงินสดจากกิจกรรมลงทุน</t>
  </si>
  <si>
    <t>เงินสดรับจากเงินปันผล</t>
  </si>
  <si>
    <t>เงินสดจ่ายชำระเงินลงทุนในบริษัทย่อย</t>
  </si>
  <si>
    <t>เงินสดจ่ายเงินให้กู้ยืมระยะสั้นแก่บริษัทย่อย</t>
  </si>
  <si>
    <t>เงินสดจ่ายซื้อสินทรัพย์ไม่มีตัวตน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</si>
  <si>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</si>
  <si>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</si>
  <si>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จ่ายเงินปันผล</t>
  </si>
  <si>
    <t>จ่ายปันผลให้กับผู้ถือหุ้นส่วนน้อย</t>
  </si>
  <si>
    <t>เงินสดจ่ายดอกเบี้ย</t>
  </si>
  <si>
    <t>เงินสดรับจากเงินเบิกเกินบัญชีและเงินกู้ยืมระยะสั้นจากสถาบันการเงิน</t>
  </si>
  <si>
    <t>เงินสดจ่ายเงินเบิกเกินบัญชีและเงินกู้ยืมระยะสั้นจากสถาบันการเงิน</t>
  </si>
  <si>
    <t>เงินสดรับจากเงินกู้ยืมระยะสั้นจากกิจการที่ไม่เกี่ยวข้องกัน</t>
  </si>
  <si>
    <t>เงินสดจ่ายเงินกู้ยืมระยะสั้นจากกิจการที่ไม่เกี่ยวข้องกัน</t>
  </si>
  <si>
    <t>เงินสดจ่ายจากเงินกู้ยืมระยะยาวจากกิจการที่ไม่เกี่ยวข้องกัน</t>
  </si>
  <si>
    <t>เงินสดรับจากเงินกู้ยืมระยะยาวจากกิจการที่ไม่เกี่ยวข้องกัน</t>
  </si>
  <si>
    <t>เงินสดจ่ายชำระหนี้สินตามสัญญาเช่า</t>
  </si>
  <si>
    <t>จ่ายชำระเจ้าหนี้ค่าซื้อที่ดิน</t>
  </si>
  <si>
    <t>เงินสดรับเงินกู้ยืมระยะยาวจากสถาบันการเงิน</t>
  </si>
  <si>
    <t>จ่ายชำระค่าธรรมเนียมการกู้ยืมเงิน</t>
  </si>
  <si>
    <t>เงินสดจ่ายเงินกู้ยืมระยะยาวจากสถาบันการเงิน</t>
  </si>
  <si>
    <t>เงินสดรับจากใบสำคัญแสดงสิทธิ</t>
  </si>
  <si>
    <t>เงินสดรับจากการขายและเช่ากลับคืนเครื่องจักร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</si>
  <si>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</si>
  <si>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</si>
  <si>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ก่อนผลกระทบจากการแปลงค่างบการเงินที่เป็นเงินตราต่างประเทศ</t>
  </si>
  <si>
    <t>ผลกระทบจากการแปลงค่างบการเงินที่เป็นเงินตราต่างประเทศ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</si>
  <si>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</si>
  <si>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วันปลายงวด</t>
  </si>
  <si>
    <t>ข้อมูลกระแสเงินสดเปิดเผยเพิ่มเติม</t>
  </si>
  <si>
    <t>ซื้อสินทรัพย์ถาวรที่ยังไม่ได้จ่ายชำระ</t>
  </si>
  <si>
    <t>ขายอสังหาริมทรัพย์เพื่อการลงทุนรับชำระโดยการลดหนี้</t>
  </si>
  <si>
    <t xml:space="preserve">ปรับปรุงสินทรัพย์สิทธิการใช้จากที่ดิน อาคารและอุปกรณ์ </t>
  </si>
  <si>
    <t>เงินช่วยเหลือบริษัทย่อยปรับเพิ่มในเงินลงทุนในบริษัทย่อย</t>
  </si>
  <si>
    <t>จัดประเภทอสังหาริมทรัพย์เพื่อการลงทุนเป็นสินค้าคงเหลือ</t>
  </si>
  <si>
    <t>ซื้อสินค้าโดยยังไม่ได้จ่ายชำระ</t>
  </si>
  <si>
    <t>สินทรัพย์สิทธิการใช้ที่เพิ่มขึ้นจากหนี้สินสัญญาเช่า</t>
  </si>
  <si>
    <t>จัดประเภทสินทรัพย์สิทธิการใช้จากที่ดิน อาคารและอุปกรณ์</t>
  </si>
  <si>
    <t>จัดประเภทสินทรัพย์ทางการเงินไม่หมุนเวียนอื่นจากเงินลงทุนในบริษัทร่วม</t>
  </si>
  <si>
    <t>ขายที่ดินด้วยตั๋วเงินรับระยะยาว</t>
  </si>
  <si>
    <t>ผลกระทบจากการเปลี่ยนแปลงนโยบายการบัญชีใหม่</t>
  </si>
  <si>
    <t>สินทรัพย์สิทธิการใช้เพิ่มขึ้น</t>
  </si>
  <si>
    <t>หนี้สินตามสัญญาเช่าเพิ่มขึ้น</t>
  </si>
  <si>
    <t>ผลกระทบจากการเปลี่ยนแปลงสัญญาเช่า</t>
  </si>
  <si>
    <t>สินทรัพย์สิทธิการใช้ลดลง</t>
  </si>
  <si>
    <t>หนี้สินตามสัญญาเช่าลดลง</t>
  </si>
  <si>
    <t>ซื้อสินทรัพย์ไม่มีตัวตนที่ยังไม่ได้จ่ายชำระ</t>
  </si>
  <si>
    <t>ผลกระทบสะสมจากการปรับปรุงงบการเงินปีก่อน</t>
  </si>
  <si>
    <t>ยอดคงเหลือ ณ วันที่ 1 พฤศจิกายน 2565 - ที่ปรับปรุงใหม่</t>
  </si>
  <si>
    <t>(ปรับปรุงใหม่)</t>
  </si>
  <si>
    <t>หุ้นสามัญจำนวน 617,795,851 มูลค่า 1 บาทต่อหุ้น</t>
  </si>
  <si>
    <t>หุ้นสามัญจำนวน 411,864,308 มูลค่า 1 บาทต่อหุ้น</t>
  </si>
  <si>
    <t>ส่วนเกินมูลค่าหุ้นสามัญ</t>
  </si>
  <si>
    <t>ณ วันที่ 31 มกราคม 2567</t>
  </si>
  <si>
    <t>ยอดคงเหลือ ณ วันที่ 1 พฤศจิกายน 2566</t>
  </si>
  <si>
    <t>ยอดคงเหลือ ณ วันที่ 31 มกราคม 2567</t>
  </si>
  <si>
    <t>FX rate</t>
  </si>
  <si>
    <t>สำหรับงวดสามเดือนสิ้นสุดวันที่ 31 มกราคม 2567 (ยังไม่ได้ตรวจสอบ แต่สอบทานแล้ว)</t>
  </si>
  <si>
    <t>เงินลงทุนระยะสั้น</t>
  </si>
  <si>
    <t>ยอดคงเหลือ ณ วันที่ 1 พฤศจิกายน 2565 - ที่รายงานไว้เดิม</t>
  </si>
  <si>
    <t>ขาดทุนสำหรับงวด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</si>
  <si>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</si>
  <si>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</si>
  <si>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งบฐานะการเงิน</t>
  </si>
  <si>
    <t>งบฐานะการเงิน (ต่อ)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</si>
  <si>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</si>
  <si>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</si>
  <si>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ตราสารทุนวัดมูลค่ายุติธรรมผ่านกำไรขาดทุนเบ็ดเสร็จอื่น</t>
  </si>
  <si>
    <t>เงินสดรับจากเงินให้กู้ยืมระยะสั้นแก่บริษัทย่อย</t>
  </si>
  <si>
    <t>เงินสดรับจากเงินกู้ยืมระยะสั้นจากกิจการอื่นที่เกี่ยวข้องกัน</t>
  </si>
  <si>
    <t>ขาดทุนสำหรับงวด - ปรับปรุงใหม่</t>
  </si>
  <si>
    <t>(2566: หุ้นสามัญจำนวน 411,864,308 มูลค่า 1 บาทต่อหุ้น)</t>
  </si>
  <si>
    <t>กำไร (ขาดทุน) ที่ยังไม่เกิดขึ้นจากการวัดมูลค่าเงินลงทุนใน</t>
  </si>
  <si>
    <t>ประมาณการหนี้สินหมุนเวียนสำหรับผลประโยชน์พนักงาน</t>
  </si>
  <si>
    <t>H</t>
  </si>
  <si>
    <t>กำไร (ขาดทุน) ต่อหุ้นขั้นพื้นฐานจากการดำเนินงานต่อเนื่อง (บาท)</t>
  </si>
  <si>
    <t xml:space="preserve"> </t>
  </si>
  <si>
    <t>กำไร (ขาดทุน) ก่อนภาษีเงินได้</t>
  </si>
  <si>
    <t>กำไร (ขาดทุน) สำหรับงวดจากการดำเนินงานต่อเนื่อง</t>
  </si>
  <si>
    <t>ขาดทุนก่อนภาษีจากการดำเนินงานต่อเนื่อง</t>
  </si>
  <si>
    <t>กำไรจากอัตราแลกเปลี่ยน</t>
  </si>
  <si>
    <t>รายได้ (ค่าใช้จ่าย) ภาษีเงินได้</t>
  </si>
  <si>
    <t>3, 22</t>
  </si>
  <si>
    <t>เงินสดและรายการเทียบเท่าเงินสด</t>
  </si>
  <si>
    <t>เงินสดจ่ายเงินให้กู้ยืมระยะสั้นแก่บริษัทอื่น</t>
  </si>
  <si>
    <t>เงินสดจ่ายเงินกู้ยืมระยะสั้นจากบริษัทอื่น</t>
  </si>
  <si>
    <t>ยอดคงเหลือ ณ วันที่ 31 มกราคม 2566 - ปรับปรุงใหม่</t>
  </si>
  <si>
    <t>กำไรจากการตัดจำหน่ายสินทรัพย์</t>
  </si>
  <si>
    <t>ขาดทุนจากการตัดจำหน่ายสินทรัพย์</t>
  </si>
  <si>
    <t>เงินสดจ่ายจากเงินกู้ยืมระยะสั้นจากกิจการที่ไม่เกี่ยวข้องกัน</t>
  </si>
  <si>
    <t>กำไรจากการยกเลิกสัญญาเช่า</t>
  </si>
  <si>
    <t>ค่าเผื่อผลขาดทุนด้านเครดิตเงินให้กู้ยืมระยะสั้นแก่กิจการที่เกี่ยวข้องกัน</t>
  </si>
  <si>
    <t>l</t>
  </si>
  <si>
    <t>ต้นทุนในการจัดจำหน่าย</t>
  </si>
  <si>
    <t>กำไร (ขาดทุน) เบ็ดเสร็จอื่นสำหรับงวด - ปรับปรุงใหม่</t>
  </si>
  <si>
    <t>กำไร (ขาดทุน) เบ็ดเสร็จรวมสำหรับงวด - ปรับปรุงใหม่</t>
  </si>
  <si>
    <t>กำไร (ขาดทุน) เบ็ดเสร็จอื่นสำหรับงวด</t>
  </si>
  <si>
    <t>(กลับรายการ) ขาดทุนจากการปรับมูลค่าสินค้าคงเหลือ</t>
  </si>
  <si>
    <t>เงินสดรับจากรายได้ทางการเงิน</t>
  </si>
  <si>
    <t>เงินสดจ่ายซื้อ ที่ดิน อาคารและอุปกรณ์</t>
  </si>
  <si>
    <t>รวมส่วนของผู้ถือหุ้นของบริษัท</t>
  </si>
  <si>
    <t>ส่วนแบ่งขาดทุนจากเงินลงทุนในบริษัทร่วม</t>
  </si>
  <si>
    <t>ขาดทุนจากการตัดจำหน่าย ที่ดิน อาคาร และอุปกรณ์</t>
  </si>
  <si>
    <t>สินทรัพย์สุทธิจากการดำเนินงานในต่างประเทศ</t>
  </si>
  <si>
    <t>หนี้สินสุทธิจากการดำเนินงานในต่างประเทศ</t>
  </si>
  <si>
    <t>ค่าเผื่อผลขาดทุนด้านเครดิตที่คาดว่าจะเกิดขึ้น</t>
  </si>
  <si>
    <t>หนี้สูญ (โอนกลับ) ค่าเผื่อหนี้สงสัยจะสูญ</t>
  </si>
  <si>
    <t>ขาดทุนสุทธิสำหรับงวดจากส่วนงานรับจ้างก่อสร้างและอสังหาริมทรัพย์</t>
  </si>
  <si>
    <t xml:space="preserve"> - สุทธิจากภาษีเงินได้</t>
  </si>
  <si>
    <t>ขาดทุนสุทธิสำหรับงวดจากส่วนงานดำเนินงานที่ยกเลิก  - สุทธิจากภาษีเงินได้</t>
  </si>
  <si>
    <t>กำไร (ขาดทุน) สุทธิสำหรับงวดจากส่วนงานดำเนินงานที่ยกเลิก (บาท)</t>
  </si>
  <si>
    <t>21.1, 23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</si>
</sst>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2"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_-* #,##0_-;\-* #,##0_-;_-* &quot;-&quot;??_-;_-@_-"/>
    <numFmt numFmtId="172" formatCode="_(* #,##0_);_(* \(#,##0\);_(* &quot;-&quot;??_);_(@_)"/>
    <numFmt numFmtId="173" formatCode="#,##0_);[Black]\(#,##0\)"/>
    <numFmt numFmtId="174" formatCode="_#\,##0_);\(#,##0\)"/>
    <numFmt numFmtId="175" formatCode="#,##0.00&quot; F&quot;;\-#,##0.00&quot; F&quot;"/>
    <numFmt numFmtId="176" formatCode="dd\-mmm\-yy_)"/>
    <numFmt numFmtId="177" formatCode="0.0%"/>
    <numFmt numFmtId="178" formatCode="0.00_)"/>
    <numFmt numFmtId="179" formatCode="0.000%"/>
    <numFmt numFmtId="180" formatCode="[$-409]d/mmm/yy;@"/>
    <numFmt numFmtId="181" formatCode="_-* #,##0.00_-;_-* #,##0.00\-;_-* &quot;-&quot;??_-;_-@_-"/>
    <numFmt numFmtId="182" formatCode="_(* #,##0.000_);_(* \(#,##0.000\);_(* &quot;-&quot;??_);_(@_)"/>
    <numFmt numFmtId="183" formatCode="_(* #,##0.0000_);_(* \(#,##0.0000\);_(* &quot;-&quot;??_);_(@_)"/>
    <numFmt numFmtId="184" formatCode="_-&quot;Dfl.&quot;\ * #,##0.00_-;_-&quot;Dfl.&quot;\ * #,##0.00\-;_-&quot;Dfl.&quot;\ * &quot;-&quot;??_-;_-@_-"/>
    <numFmt numFmtId="185" formatCode="_-* #,##0.00_-;\-* #,##0.00_-;_-* &quot;0&quot;??_-;_-@_-"/>
    <numFmt numFmtId="186" formatCode="_-&quot;?&quot;* #,##0_-;\-&quot;?&quot;* #,##0_-;_-&quot;?&quot;* &quot;-&quot;_-;_-@_-"/>
    <numFmt numFmtId="187" formatCode="_-&quot;?&quot;* #,##0.00_-;\-&quot;?&quot;* #,##0.00_-;_-&quot;?&quot;* &quot;-&quot;??_-;_-@_-"/>
    <numFmt numFmtId="188" formatCode="_-* #,##0_-;_-* #,##0\-;_-* &quot;-&quot;_-;_-@_-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[$USD]\ #,##0"/>
    <numFmt numFmtId="192" formatCode="_-* #,##0_-;\-* #,##0_-;_-* \-_-;_-@_-"/>
    <numFmt numFmtId="193" formatCode="_ * #,##0_)\ _฿_ ;_ * \(#,##0\)\ _฿_ ;_ * &quot;-&quot;_)\ _฿_ ;_ @_ "/>
    <numFmt numFmtId="194" formatCode="_ * #,##0_)\ _฿_ ;_ * \(#,##0&quot;) &quot;_฿_ ;_ * \-_)\ _฿_ ;_ @_ "/>
    <numFmt numFmtId="195" formatCode="&quot;\&quot;#,##0;[Red]&quot;\&quot;\-#,##0"/>
    <numFmt numFmtId="196" formatCode="&quot;\&quot;#,##0.00;[Red]&quot;\&quot;\-#,##0.00"/>
    <numFmt numFmtId="197" formatCode="#,##0.0%;[Red]\(#,##0.0%\)"/>
    <numFmt numFmtId="198" formatCode="#.\ \ "/>
    <numFmt numFmtId="199" formatCode="##.\ \ "/>
    <numFmt numFmtId="200" formatCode="###0_);[Red]\(###0\)"/>
    <numFmt numFmtId="201" formatCode="#,##0.0_);\(#,##0.0\)"/>
    <numFmt numFmtId="202" formatCode="_-&quot;$&quot;* #,##0.00_-;\-&quot;$&quot;* #,##0.00_-;_-&quot;$&quot;* &quot;-&quot;??_-;_-@_-"/>
    <numFmt numFmtId="203" formatCode="0.0%;\(0.0%\)"/>
    <numFmt numFmtId="204" formatCode="&quot;ฃ&quot;#,##0;\-&quot;ฃ&quot;#,##0"/>
    <numFmt numFmtId="205" formatCode="General_)"/>
    <numFmt numFmtId="206" formatCode="[$-1010409]d\ mmm\ yy;@"/>
    <numFmt numFmtId="207" formatCode="0&quot;  &quot;"/>
    <numFmt numFmtId="208" formatCode="&quot;฿&quot;\t#,##0_);[Red]\(&quot;฿&quot;\t#,##0\)"/>
    <numFmt numFmtId="209" formatCode="_(* #,##0.00_);_(* \(\ #,##0.00\ \);_(* &quot;-&quot;??_);_(\ @_ \)"/>
    <numFmt numFmtId="210" formatCode="#,##0.00\ &quot;F&quot;;\-#,##0.00\ &quot;F&quot;"/>
    <numFmt numFmtId="211" formatCode="_-&quot;$&quot;* #,##0_-;\-&quot;$&quot;* #,##0_-;_-&quot;$&quot;* &quot;-&quot;_-;_-@_-"/>
    <numFmt numFmtId="212" formatCode="&quot;$&quot;#,##0_);\(&quot;$&quot;#,##0.0\)"/>
    <numFmt numFmtId="213" formatCode="\ว\ \ด\ด\ด\ด\ &quot;ค.ศ.&quot;\ \ค\ค\ค\ค"/>
    <numFmt numFmtId="214" formatCode="#,##0\ &quot;FB&quot;;[Red]\-#,##0\ &quot;FB&quot;"/>
    <numFmt numFmtId="215" formatCode="#,##0.00\ &quot;FB&quot;;[Red]\-#,##0.00\ &quot;FB&quot;"/>
    <numFmt numFmtId="216" formatCode="_(* #,##0.00_);_(* \(#,##0.00\);_(* \-??_);_(@_)"/>
    <numFmt numFmtId="217" formatCode="#,##0\ \ ;\(#,##0\)\ ;\—\ \ \ \ "/>
    <numFmt numFmtId="218" formatCode="#,##0.00;\(#,##0.00\)"/>
    <numFmt numFmtId="219" formatCode="#,###,##0.00;\(#,###,##0.00\)"/>
    <numFmt numFmtId="220" formatCode="\$#,###,##0.00;\(\$#,###,##0.00\)"/>
    <numFmt numFmtId="221" formatCode="#,###.00%;\(#,##0.00%\)"/>
    <numFmt numFmtId="222" formatCode="0."/>
    <numFmt numFmtId="223" formatCode="_-* #,##0&quot; F&quot;_-;\-* #,##0&quot; F&quot;_-;_-* &quot;-&quot;&quot; F&quot;_-;_-@_-"/>
    <numFmt numFmtId="224" formatCode="_-* #,##0.00&quot; F&quot;_-;\-* #,##0.00&quot; F&quot;_-;_-* &quot;-&quot;??&quot; F&quot;_-;_-@_-"/>
    <numFmt numFmtId="225" formatCode="#,##0.00;[Red]\(#,##0.00\)"/>
    <numFmt numFmtId="226" formatCode="#,##0.00_ ;[Red]\(#,##0.00\)"/>
    <numFmt numFmtId="227" formatCode="[$-409]d\-mmm\-yy;@"/>
    <numFmt numFmtId="228" formatCode="[$-1010000]d/m/yy;@"/>
    <numFmt numFmtId="229" formatCode="#,##0&quot;£&quot;_);[Red]\(#,##0&quot;£&quot;\)"/>
    <numFmt numFmtId="230" formatCode="[$-409]dd\-mmm\-yy;@"/>
  </numFmts>
  <fonts count="197"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UPC"/>
      <family val="2"/>
      <charset val="222"/>
    </font>
    <font>
      <sz val="14"/>
      <name val="CordiaUPC"/>
      <family val="2"/>
    </font>
    <font>
      <sz val="10"/>
      <name val="ApFont"/>
      <charset val="22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sz val="10"/>
      <name val="ApFont"/>
    </font>
    <font>
      <sz val="11"/>
      <color theme="1"/>
      <name val="Calibri"/>
      <family val="2"/>
      <charset val="22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  <family val="2"/>
    </font>
    <font>
      <sz val="14"/>
      <name val="Cordia New"/>
      <family val="2"/>
    </font>
    <font>
      <sz val="11"/>
      <name val="Calibri"/>
      <family val="2"/>
    </font>
    <font>
      <sz val="11"/>
      <color indexed="8"/>
      <name val="แบบอักษรของเนื้อความ"/>
      <family val="2"/>
      <charset val="222"/>
    </font>
    <font>
      <sz val="11"/>
      <color theme="1"/>
      <name val="แบบอักษรของเนื้อความ"/>
      <family val="2"/>
      <charset val="22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4"/>
      <name val="BrowalliaUPC"/>
      <family val="2"/>
    </font>
    <font>
      <sz val="11"/>
      <color indexed="8"/>
      <name val="Tahoma"/>
      <family val="2"/>
      <charset val="222"/>
    </font>
    <font>
      <sz val="11"/>
      <color rgb="FF000000"/>
      <name val="Calibri"/>
      <family val="2"/>
    </font>
    <font>
      <sz val="14"/>
      <color theme="1"/>
      <name val="BrowalliaUPC"/>
      <family val="2"/>
      <charset val="222"/>
    </font>
    <font>
      <sz val="14"/>
      <color theme="1"/>
      <name val="Angsana New"/>
      <family val="2"/>
      <charset val="222"/>
    </font>
    <font>
      <sz val="10"/>
      <color theme="1"/>
      <name val="Tahoma"/>
      <family val="2"/>
      <charset val="222"/>
    </font>
    <font>
      <sz val="16"/>
      <color theme="1"/>
      <name val="DilleniaUPC"/>
      <family val="2"/>
    </font>
    <font>
      <u/>
      <sz val="10"/>
      <color indexed="12"/>
      <name val="Arial"/>
      <family val="2"/>
    </font>
    <font>
      <sz val="10"/>
      <color theme="1"/>
      <name val="Calibri"/>
      <family val="2"/>
      <charset val="222"/>
      <scheme val="minor"/>
    </font>
    <font>
      <sz val="10"/>
      <color theme="1"/>
      <name val="Calibri"/>
      <family val="2"/>
      <charset val="222"/>
    </font>
    <font>
      <sz val="10"/>
      <name val="Tahoma"/>
      <family val="2"/>
    </font>
    <font>
      <sz val="10"/>
      <color theme="1"/>
      <name val="Arial Unicode MS"/>
      <family val="2"/>
    </font>
    <font>
      <sz val="10"/>
      <name val="MS Sans Serif"/>
      <family val="2"/>
      <charset val="222"/>
    </font>
    <font>
      <sz val="11"/>
      <color theme="1"/>
      <name val="Arial Narrow"/>
      <family val="2"/>
      <charset val="222"/>
    </font>
    <font>
      <sz val="11"/>
      <color theme="1"/>
      <name val="Arial"/>
      <family val="2"/>
      <charset val="222"/>
    </font>
    <font>
      <sz val="14"/>
      <name val="Cordia New"/>
      <family val="2"/>
      <charset val="222"/>
    </font>
    <font>
      <sz val="14"/>
      <name val="AngsanaUPC"/>
      <family val="1"/>
    </font>
    <font>
      <b/>
      <sz val="10"/>
      <name val="Arial"/>
      <family val="2"/>
    </font>
    <font>
      <sz val="12"/>
      <name val="Helv"/>
      <charset val="222"/>
    </font>
    <font>
      <sz val="9"/>
      <name val="Arial"/>
      <family val="2"/>
    </font>
    <font>
      <sz val="10"/>
      <name val="Times New Roman"/>
      <family val="1"/>
    </font>
    <font>
      <sz val="12"/>
      <name val="Courier"/>
      <family val="3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2"/>
      <name val="???"/>
      <family val="1"/>
      <charset val="129"/>
    </font>
    <font>
      <sz val="11"/>
      <name val="?l?r ?o?S?V?b?N"/>
      <family val="1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8"/>
      <name val="Times New Roman"/>
      <family val="1"/>
    </font>
    <font>
      <sz val="11"/>
      <color indexed="20"/>
      <name val="Tahoma"/>
      <family val="2"/>
      <charset val="22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SWISS-1"/>
    </font>
    <font>
      <sz val="11"/>
      <color indexed="8"/>
      <name val="Calibri"/>
      <family val="2"/>
      <charset val="222"/>
    </font>
    <font>
      <sz val="10"/>
      <name val="Segoe UI"/>
      <family val="2"/>
    </font>
    <font>
      <sz val="10"/>
      <name val="MS Serif"/>
      <family val="1"/>
    </font>
    <font>
      <b/>
      <sz val="10"/>
      <name val="Tms Rmn"/>
      <family val="1"/>
    </font>
    <font>
      <b/>
      <sz val="10"/>
      <name val="Times New Roman"/>
      <family val="1"/>
    </font>
    <font>
      <sz val="12"/>
      <name val="Tms Rmn"/>
      <charset val="222"/>
    </font>
    <font>
      <b/>
      <sz val="11"/>
      <color indexed="8"/>
      <name val="Cordia New"/>
      <family val="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11"/>
      <name val="Times New Roman"/>
      <family val="1"/>
    </font>
    <font>
      <b/>
      <sz val="16"/>
      <color indexed="0"/>
      <name val="BrowalliaUPC"/>
      <family val="2"/>
      <charset val="222"/>
    </font>
    <font>
      <sz val="14"/>
      <color indexed="0"/>
      <name val="EucrosiaUPC"/>
      <family val="1"/>
      <charset val="222"/>
    </font>
    <font>
      <sz val="11"/>
      <color indexed="17"/>
      <name val="Tahoma"/>
      <family val="2"/>
      <charset val="222"/>
    </font>
    <font>
      <b/>
      <sz val="12"/>
      <color indexed="9"/>
      <name val="Tms Rmn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2"/>
      <name val="Arial"/>
      <family val="2"/>
      <charset val="222"/>
    </font>
    <font>
      <b/>
      <sz val="12"/>
      <name val="Tahoma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52"/>
      <name val="Tahoma"/>
      <family val="2"/>
      <charset val="222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b/>
      <i/>
      <sz val="16"/>
      <name val="Helv"/>
      <charset val="222"/>
    </font>
    <font>
      <b/>
      <i/>
      <sz val="16"/>
      <name val="Helv"/>
    </font>
    <font>
      <sz val="10"/>
      <name val="Angsana New"/>
      <family val="1"/>
    </font>
    <font>
      <sz val="10"/>
      <name val="CG Times (WN)"/>
      <charset val="222"/>
    </font>
    <font>
      <b/>
      <sz val="11"/>
      <color indexed="63"/>
      <name val="Tahoma"/>
      <family val="2"/>
      <charset val="22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28"/>
      <name val="Angsana New"/>
      <family val="1"/>
      <charset val="222"/>
    </font>
    <font>
      <sz val="8"/>
      <name val="Wingdings"/>
      <charset val="2"/>
    </font>
    <font>
      <b/>
      <sz val="18"/>
      <color indexed="62"/>
      <name val="Angsana New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sz val="10"/>
      <color indexed="8"/>
      <name val="Times New Roman"/>
      <family val="1"/>
    </font>
    <font>
      <sz val="9"/>
      <name val="Microsoft Sans Serif"/>
      <family val="2"/>
    </font>
    <font>
      <b/>
      <sz val="14"/>
      <color rgb="FF000000"/>
      <name val="EucrosiaUPC"/>
      <family val="1"/>
    </font>
    <font>
      <b/>
      <sz val="10"/>
      <color indexed="8"/>
      <name val="Times New Roman"/>
      <family val="1"/>
    </font>
    <font>
      <i/>
      <sz val="10"/>
      <color rgb="FF000000"/>
      <name val="Times New Roman"/>
      <family val="1"/>
    </font>
    <font>
      <b/>
      <sz val="16"/>
      <color indexed="8"/>
      <name val="EucrosiaUPC"/>
      <family val="1"/>
      <charset val="222"/>
    </font>
    <font>
      <b/>
      <i/>
      <sz val="9"/>
      <color rgb="FF000000"/>
      <name val="Arial"/>
      <family val="2"/>
    </font>
    <font>
      <sz val="14"/>
      <color indexed="8"/>
      <name val="EucrosiaUPC"/>
      <family val="1"/>
      <charset val="222"/>
    </font>
    <font>
      <b/>
      <sz val="12"/>
      <color rgb="FF000000"/>
      <name val="Arial"/>
      <family val="2"/>
    </font>
    <font>
      <i/>
      <sz val="10"/>
      <color indexed="8"/>
      <name val="Times New Roman"/>
      <family val="1"/>
    </font>
    <font>
      <b/>
      <sz val="16"/>
      <color rgb="FF000000"/>
      <name val="EucrosiaUPC"/>
      <family val="1"/>
    </font>
    <font>
      <sz val="14"/>
      <color rgb="FF000000"/>
      <name val="EucrosiaUPC"/>
      <family val="1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1"/>
      <name val="Times New Roman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24"/>
      <name val="AngsanaUPC"/>
      <family val="1"/>
      <charset val="222"/>
    </font>
    <font>
      <sz val="8"/>
      <color indexed="12"/>
      <name val="Arial"/>
      <family val="2"/>
    </font>
    <font>
      <sz val="10"/>
      <name val="Helv"/>
    </font>
    <font>
      <sz val="11"/>
      <color indexed="10"/>
      <name val="Tahoma"/>
      <family val="2"/>
      <charset val="22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name val="ＭＳ Ｐゴシック"/>
      <charset val="128"/>
    </font>
    <font>
      <b/>
      <sz val="18"/>
      <color indexed="63"/>
      <name val="Cambria"/>
      <family val="2"/>
    </font>
    <font>
      <u/>
      <sz val="14"/>
      <color indexed="12"/>
      <name val="Cordia New"/>
      <family val="2"/>
    </font>
    <font>
      <u/>
      <sz val="14"/>
      <color indexed="12"/>
      <name val="AngsanaUPC"/>
      <family val="1"/>
      <charset val="22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name val="ทsฒำฉ๚ล้"/>
      <charset val="136"/>
    </font>
    <font>
      <sz val="11"/>
      <color indexed="17"/>
      <name val="Calibri"/>
      <family val="2"/>
    </font>
    <font>
      <u/>
      <sz val="14"/>
      <color indexed="36"/>
      <name val="Cordia New"/>
      <family val="2"/>
    </font>
    <font>
      <u/>
      <sz val="11.9"/>
      <color indexed="36"/>
      <name val="CordiaUPC"/>
      <family val="2"/>
      <charset val="22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b/>
      <sz val="15"/>
      <color indexed="63"/>
      <name val="Calibri"/>
      <family val="2"/>
    </font>
    <font>
      <b/>
      <sz val="13"/>
      <color indexed="63"/>
      <name val="Calibri"/>
      <family val="2"/>
    </font>
    <font>
      <sz val="12"/>
      <name val="นูลมรผ"/>
      <charset val="129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新細明體"/>
      <family val="1"/>
      <charset val="136"/>
    </font>
    <font>
      <b/>
      <sz val="14"/>
      <name val="Cordia New"/>
      <family val="2"/>
    </font>
    <font>
      <b/>
      <u/>
      <sz val="14"/>
      <name val="Cordia New"/>
      <family val="2"/>
    </font>
    <font>
      <i/>
      <sz val="14"/>
      <name val="Cordia New"/>
      <family val="2"/>
    </font>
    <font>
      <sz val="14"/>
      <color theme="1"/>
      <name val="Cordia New"/>
      <family val="2"/>
    </font>
    <font>
      <b/>
      <i/>
      <sz val="14"/>
      <name val="Cordia New"/>
      <family val="2"/>
    </font>
    <font>
      <b/>
      <sz val="15"/>
      <name val="Cordia New"/>
      <family val="2"/>
    </font>
    <font>
      <sz val="15"/>
      <name val="Cordia New"/>
      <family val="2"/>
    </font>
    <font>
      <sz val="14"/>
      <color theme="0"/>
      <name val="Cordia New"/>
      <family val="2"/>
    </font>
    <font>
      <sz val="14"/>
      <color rgb="FF0070C0"/>
      <name val="Cordia New"/>
      <family val="2"/>
    </font>
    <font>
      <sz val="14"/>
      <color rgb="FFFF0000"/>
      <name val="Cordia New"/>
      <family val="2"/>
    </font>
    <font>
      <b/>
      <sz val="14"/>
      <color rgb="FFFF0000"/>
      <name val="Cordia New"/>
      <family val="2"/>
    </font>
    <font>
      <i/>
      <sz val="14"/>
      <color rgb="FFFF0000"/>
      <name val="Cordia New"/>
      <family val="2"/>
    </font>
    <font>
      <b/>
      <sz val="14"/>
      <color theme="1"/>
      <name val="Cordia New"/>
      <family val="2"/>
    </font>
    <font>
      <b/>
      <sz val="14"/>
      <color theme="0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sz val="14"/>
      <name val="Cordia New"/>
      <family val="2"/>
    </font>
    <font>
      <i/>
      <sz val="14"/>
      <color theme="1"/>
      <name val="Cordia New"/>
      <family val="2"/>
    </font>
    <font>
      <b/>
      <i/>
      <sz val="14"/>
      <color theme="1"/>
      <name val="Cordia New"/>
      <family val="2"/>
    </font>
    <font>
      <sz val="14"/>
      <name val="Cordia New"/>
      <family val="2"/>
    </font>
    <font>
      <u/>
      <sz val="11"/>
      <color theme="10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color theme="1"/>
      <name val="Cordia New"/>
      <family val="2"/>
    </font>
    <font>
      <b/>
      <i/>
      <sz val="14"/>
      <name val="Cordia New"/>
      <family val="2"/>
    </font>
    <font>
      <i/>
      <sz val="14"/>
      <name val="Cordia New"/>
      <family val="2"/>
    </font>
    <font>
      <b/>
      <sz val="14"/>
      <name val="Cordia New"/>
      <family val="2"/>
    </font>
    <font>
      <i/>
      <sz val="14"/>
      <color theme="1"/>
      <name val="Cordia New"/>
      <family val="2"/>
    </font>
    <font>
      <sz val="14"/>
      <name val="Cordia New"/>
      <family val="2"/>
    </font>
    <font>
      <b/>
      <sz val="14"/>
      <name val="Cordia New"/>
      <family val="2"/>
    </font>
    <font>
      <i/>
      <sz val="14"/>
      <name val="Cordia New"/>
      <family val="2"/>
    </font>
    <font>
      <sz val="14"/>
      <name val="Cordia New"/>
      <family val="2"/>
    </font>
    <font>
      <i/>
      <sz val="14"/>
      <name val="Cordia New"/>
      <family val="2"/>
    </font>
  </fonts>
  <fills count="4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62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11"/>
        <bgColor indexed="11"/>
      </patternFill>
    </fill>
    <fill>
      <patternFill patternType="solid">
        <fgColor indexed="5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4"/>
      </patternFill>
    </fill>
    <fill>
      <patternFill patternType="lightUp">
        <fgColor indexed="9"/>
        <bgColor indexed="51"/>
      </patternFill>
    </fill>
    <fill>
      <patternFill patternType="lightUp">
        <fgColor indexed="9"/>
        <bgColor indexed="11"/>
      </patternFill>
    </fill>
    <fill>
      <patternFill patternType="solid">
        <fgColor indexed="9"/>
        <bgColor indexed="64"/>
      </patternFill>
    </fill>
    <fill>
      <patternFill patternType="gray125">
        <fgColor indexed="8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rgb="FFC0C0C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3134">
    <xf numFmtId="0" fontId="0" fillId="0" borderId="0"/>
    <xf numFmtId="17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2" fillId="0" borderId="0"/>
    <xf numFmtId="0" fontId="3" fillId="0" borderId="0"/>
    <xf numFmtId="0" fontId="7" fillId="0" borderId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5" fillId="0" borderId="0"/>
    <xf numFmtId="0" fontId="11" fillId="0" borderId="0">
      <alignment vertical="top"/>
    </xf>
    <xf numFmtId="0" fontId="8" fillId="0" borderId="0"/>
    <xf numFmtId="170" fontId="8" fillId="0" borderId="0" applyFont="0" applyFill="0" applyBorder="0" applyAlignment="0" applyProtection="0"/>
    <xf numFmtId="4" fontId="9" fillId="0" borderId="0" applyFont="0" applyFill="0" applyBorder="0" applyAlignment="0" applyProtection="0"/>
    <xf numFmtId="175" fontId="13" fillId="0" borderId="0"/>
    <xf numFmtId="176" fontId="13" fillId="0" borderId="0"/>
    <xf numFmtId="177" fontId="13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37" fontId="14" fillId="0" borderId="0"/>
    <xf numFmtId="178" fontId="15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10" fontId="9" fillId="0" borderId="0" applyFill="0" applyBorder="0" applyAlignment="0" applyProtection="0"/>
    <xf numFmtId="0" fontId="8" fillId="0" borderId="4" applyNumberFormat="0" applyFill="0" applyAlignment="0" applyProtection="0"/>
    <xf numFmtId="0" fontId="1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6" fillId="0" borderId="0"/>
    <xf numFmtId="0" fontId="1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5" fillId="0" borderId="0" applyFont="0" applyFill="0" applyBorder="0" applyAlignment="0" applyProtection="0"/>
    <xf numFmtId="0" fontId="8" fillId="0" borderId="0"/>
    <xf numFmtId="0" fontId="2" fillId="0" borderId="0"/>
    <xf numFmtId="43" fontId="18" fillId="0" borderId="0" applyFont="0" applyFill="0" applyBorder="0" applyAlignment="0" applyProtection="0"/>
    <xf numFmtId="0" fontId="19" fillId="0" borderId="0"/>
    <xf numFmtId="0" fontId="10" fillId="0" borderId="0"/>
    <xf numFmtId="170" fontId="5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0" fontId="8" fillId="0" borderId="0" applyFont="0" applyFill="0" applyBorder="0" applyAlignment="0" applyProtection="0"/>
    <xf numFmtId="0" fontId="8" fillId="0" borderId="0"/>
    <xf numFmtId="170" fontId="5" fillId="0" borderId="0" applyFont="0" applyFill="0" applyBorder="0" applyAlignment="0" applyProtection="0"/>
    <xf numFmtId="0" fontId="22" fillId="0" borderId="0"/>
    <xf numFmtId="0" fontId="8" fillId="0" borderId="0"/>
    <xf numFmtId="170" fontId="23" fillId="0" borderId="0" applyFont="0" applyFill="0" applyBorder="0" applyAlignment="0" applyProtection="0"/>
    <xf numFmtId="0" fontId="5" fillId="0" borderId="0"/>
    <xf numFmtId="0" fontId="10" fillId="0" borderId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26" fillId="0" borderId="0"/>
    <xf numFmtId="0" fontId="5" fillId="0" borderId="0"/>
    <xf numFmtId="43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2" fillId="0" borderId="0"/>
    <xf numFmtId="0" fontId="8" fillId="0" borderId="0"/>
    <xf numFmtId="0" fontId="27" fillId="0" borderId="0"/>
    <xf numFmtId="0" fontId="8" fillId="0" borderId="0"/>
    <xf numFmtId="0" fontId="10" fillId="0" borderId="0"/>
    <xf numFmtId="0" fontId="28" fillId="0" borderId="0"/>
    <xf numFmtId="43" fontId="28" fillId="0" borderId="0" applyFont="0" applyFill="0" applyBorder="0" applyAlignment="0" applyProtection="0"/>
    <xf numFmtId="0" fontId="29" fillId="0" borderId="0"/>
    <xf numFmtId="0" fontId="5" fillId="0" borderId="0"/>
    <xf numFmtId="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0" fillId="0" borderId="0" applyFont="0" applyFill="0" applyBorder="0" applyAlignment="0" applyProtection="0"/>
    <xf numFmtId="0" fontId="8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/>
    <xf numFmtId="43" fontId="3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8" fillId="0" borderId="0"/>
    <xf numFmtId="0" fontId="24" fillId="0" borderId="0"/>
    <xf numFmtId="0" fontId="10" fillId="0" borderId="0"/>
    <xf numFmtId="0" fontId="10" fillId="0" borderId="0"/>
    <xf numFmtId="0" fontId="5" fillId="0" borderId="0"/>
    <xf numFmtId="43" fontId="8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1" fillId="0" borderId="0"/>
    <xf numFmtId="0" fontId="10" fillId="0" borderId="0"/>
    <xf numFmtId="170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80" fontId="8" fillId="0" borderId="0"/>
    <xf numFmtId="181" fontId="8" fillId="0" borderId="0" applyFont="0" applyFill="0" applyBorder="0" applyAlignment="0" applyProtection="0"/>
    <xf numFmtId="0" fontId="24" fillId="0" borderId="0"/>
    <xf numFmtId="0" fontId="34" fillId="0" borderId="0"/>
    <xf numFmtId="0" fontId="33" fillId="0" borderId="0"/>
    <xf numFmtId="0" fontId="35" fillId="0" borderId="0"/>
    <xf numFmtId="0" fontId="5" fillId="0" borderId="0"/>
    <xf numFmtId="43" fontId="10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21" fillId="0" borderId="0"/>
    <xf numFmtId="170" fontId="21" fillId="0" borderId="0" applyFont="0" applyFill="0" applyBorder="0" applyAlignment="0" applyProtection="0"/>
    <xf numFmtId="0" fontId="21" fillId="0" borderId="0"/>
    <xf numFmtId="170" fontId="21" fillId="0" borderId="0" applyFont="0" applyFill="0" applyBorder="0" applyAlignment="0" applyProtection="0"/>
    <xf numFmtId="0" fontId="21" fillId="0" borderId="0"/>
    <xf numFmtId="170" fontId="21" fillId="0" borderId="0" applyFont="0" applyFill="0" applyBorder="0" applyAlignment="0" applyProtection="0"/>
    <xf numFmtId="0" fontId="21" fillId="0" borderId="0"/>
    <xf numFmtId="170" fontId="21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0" fillId="0" borderId="0"/>
    <xf numFmtId="170" fontId="8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0" fontId="1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170" fontId="10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17" fillId="0" borderId="0"/>
    <xf numFmtId="0" fontId="10" fillId="0" borderId="0"/>
    <xf numFmtId="43" fontId="19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0" fontId="43" fillId="0" borderId="0"/>
    <xf numFmtId="0" fontId="43" fillId="0" borderId="0"/>
    <xf numFmtId="37" fontId="4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169" fontId="8" fillId="0" borderId="0" applyFont="0" applyFill="0" applyBorder="0" applyAlignment="0" applyProtection="0"/>
    <xf numFmtId="39" fontId="41" fillId="0" borderId="0"/>
    <xf numFmtId="184" fontId="8" fillId="0" borderId="0" applyFont="0" applyFill="0" applyBorder="0" applyAlignment="0" applyProtection="0"/>
    <xf numFmtId="39" fontId="41" fillId="0" borderId="0"/>
    <xf numFmtId="185" fontId="39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45" fillId="0" borderId="0"/>
    <xf numFmtId="181" fontId="8" fillId="0" borderId="0" applyFont="0" applyFill="0" applyBorder="0" applyAlignment="0" applyProtection="0"/>
    <xf numFmtId="39" fontId="41" fillId="0" borderId="0"/>
    <xf numFmtId="39" fontId="41" fillId="0" borderId="0"/>
    <xf numFmtId="0" fontId="46" fillId="0" borderId="0" applyNumberFormat="0" applyFill="0" applyBorder="0" applyAlignment="0" applyProtection="0">
      <alignment vertical="top"/>
      <protection locked="0"/>
    </xf>
    <xf numFmtId="41" fontId="39" fillId="0" borderId="0" applyFont="0" applyFill="0" applyBorder="0" applyAlignment="0" applyProtection="0"/>
    <xf numFmtId="186" fontId="39" fillId="0" borderId="0" applyFont="0" applyFill="0" applyBorder="0" applyAlignment="0" applyProtection="0"/>
    <xf numFmtId="187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88" fontId="8" fillId="0" borderId="0" applyFont="0" applyFill="0" applyBorder="0" applyAlignment="0" applyProtection="0"/>
    <xf numFmtId="41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8" fillId="0" borderId="0"/>
    <xf numFmtId="41" fontId="39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90" fontId="39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39" fillId="0" borderId="0" applyFont="0" applyFill="0" applyBorder="0" applyAlignment="0" applyProtection="0"/>
    <xf numFmtId="190" fontId="39" fillId="0" borderId="0" applyFont="0" applyFill="0" applyBorder="0" applyAlignment="0" applyProtection="0"/>
    <xf numFmtId="190" fontId="39" fillId="0" borderId="0" applyFont="0" applyFill="0" applyBorder="0" applyAlignment="0" applyProtection="0"/>
    <xf numFmtId="190" fontId="39" fillId="0" borderId="0" applyFont="0" applyFill="0" applyBorder="0" applyAlignment="0" applyProtection="0"/>
    <xf numFmtId="190" fontId="39" fillId="0" borderId="0" applyFont="0" applyFill="0" applyBorder="0" applyAlignment="0" applyProtection="0"/>
    <xf numFmtId="16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0" fontId="39" fillId="0" borderId="0"/>
    <xf numFmtId="0" fontId="13" fillId="0" borderId="0"/>
    <xf numFmtId="191" fontId="13" fillId="0" borderId="0"/>
    <xf numFmtId="0" fontId="13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0" fontId="16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192" fontId="8" fillId="0" borderId="0" applyFill="0" applyBorder="0" applyAlignment="0" applyProtection="0"/>
    <xf numFmtId="0" fontId="8" fillId="0" borderId="0"/>
    <xf numFmtId="0" fontId="8" fillId="0" borderId="0"/>
    <xf numFmtId="195" fontId="49" fillId="0" borderId="0" applyFont="0" applyFill="0" applyBorder="0" applyAlignment="0" applyProtection="0"/>
    <xf numFmtId="196" fontId="49" fillId="0" borderId="0" applyFont="0" applyFill="0" applyBorder="0" applyAlignment="0" applyProtection="0"/>
    <xf numFmtId="0" fontId="49" fillId="0" borderId="0"/>
    <xf numFmtId="0" fontId="39" fillId="0" borderId="0" applyFont="0" applyFill="0" applyBorder="0" applyAlignment="0" applyProtection="0"/>
    <xf numFmtId="0" fontId="8" fillId="0" borderId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6" fillId="8" borderId="0" applyNumberFormat="0" applyBorder="0" applyAlignment="0" applyProtection="0"/>
    <xf numFmtId="191" fontId="6" fillId="8" borderId="0" applyNumberFormat="0" applyBorder="0" applyAlignment="0" applyProtection="0"/>
    <xf numFmtId="191" fontId="6" fillId="8" borderId="0" applyNumberFormat="0" applyBorder="0" applyAlignment="0" applyProtection="0"/>
    <xf numFmtId="191" fontId="6" fillId="8" borderId="0" applyNumberFormat="0" applyBorder="0" applyAlignment="0" applyProtection="0"/>
    <xf numFmtId="191" fontId="6" fillId="8" borderId="0" applyNumberFormat="0" applyBorder="0" applyAlignment="0" applyProtection="0"/>
    <xf numFmtId="0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0" fontId="6" fillId="9" borderId="0" applyNumberFormat="0" applyBorder="0" applyAlignment="0" applyProtection="0"/>
    <xf numFmtId="191" fontId="6" fillId="9" borderId="0" applyNumberFormat="0" applyBorder="0" applyAlignment="0" applyProtection="0"/>
    <xf numFmtId="191" fontId="6" fillId="9" borderId="0" applyNumberFormat="0" applyBorder="0" applyAlignment="0" applyProtection="0"/>
    <xf numFmtId="191" fontId="6" fillId="9" borderId="0" applyNumberFormat="0" applyBorder="0" applyAlignment="0" applyProtection="0"/>
    <xf numFmtId="191" fontId="6" fillId="9" borderId="0" applyNumberFormat="0" applyBorder="0" applyAlignment="0" applyProtection="0"/>
    <xf numFmtId="0" fontId="6" fillId="10" borderId="0" applyNumberFormat="0" applyBorder="0" applyAlignment="0" applyProtection="0"/>
    <xf numFmtId="191" fontId="6" fillId="10" borderId="0" applyNumberFormat="0" applyBorder="0" applyAlignment="0" applyProtection="0"/>
    <xf numFmtId="191" fontId="6" fillId="10" borderId="0" applyNumberFormat="0" applyBorder="0" applyAlignment="0" applyProtection="0"/>
    <xf numFmtId="191" fontId="6" fillId="10" borderId="0" applyNumberFormat="0" applyBorder="0" applyAlignment="0" applyProtection="0"/>
    <xf numFmtId="191" fontId="6" fillId="10" borderId="0" applyNumberFormat="0" applyBorder="0" applyAlignment="0" applyProtection="0"/>
    <xf numFmtId="0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0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7" fontId="8" fillId="0" borderId="0" applyProtection="0">
      <protection locked="0"/>
    </xf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6" fillId="12" borderId="0" applyNumberFormat="0" applyBorder="0" applyAlignment="0" applyProtection="0"/>
    <xf numFmtId="191" fontId="6" fillId="12" borderId="0" applyNumberFormat="0" applyBorder="0" applyAlignment="0" applyProtection="0"/>
    <xf numFmtId="191" fontId="6" fillId="12" borderId="0" applyNumberFormat="0" applyBorder="0" applyAlignment="0" applyProtection="0"/>
    <xf numFmtId="191" fontId="6" fillId="12" borderId="0" applyNumberFormat="0" applyBorder="0" applyAlignment="0" applyProtection="0"/>
    <xf numFmtId="191" fontId="6" fillId="12" borderId="0" applyNumberFormat="0" applyBorder="0" applyAlignment="0" applyProtection="0"/>
    <xf numFmtId="0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191" fontId="6" fillId="5" borderId="0" applyNumberFormat="0" applyBorder="0" applyAlignment="0" applyProtection="0"/>
    <xf numFmtId="0" fontId="6" fillId="9" borderId="0" applyNumberFormat="0" applyBorder="0" applyAlignment="0" applyProtection="0"/>
    <xf numFmtId="191" fontId="6" fillId="9" borderId="0" applyNumberFormat="0" applyBorder="0" applyAlignment="0" applyProtection="0"/>
    <xf numFmtId="191" fontId="6" fillId="9" borderId="0" applyNumberFormat="0" applyBorder="0" applyAlignment="0" applyProtection="0"/>
    <xf numFmtId="191" fontId="6" fillId="9" borderId="0" applyNumberFormat="0" applyBorder="0" applyAlignment="0" applyProtection="0"/>
    <xf numFmtId="191" fontId="6" fillId="9" borderId="0" applyNumberFormat="0" applyBorder="0" applyAlignment="0" applyProtection="0"/>
    <xf numFmtId="0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0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191" fontId="6" fillId="11" borderId="0" applyNumberFormat="0" applyBorder="0" applyAlignment="0" applyProtection="0"/>
    <xf numFmtId="0" fontId="6" fillId="16" borderId="0" applyNumberFormat="0" applyBorder="0" applyAlignment="0" applyProtection="0"/>
    <xf numFmtId="191" fontId="6" fillId="16" borderId="0" applyNumberFormat="0" applyBorder="0" applyAlignment="0" applyProtection="0"/>
    <xf numFmtId="191" fontId="6" fillId="16" borderId="0" applyNumberFormat="0" applyBorder="0" applyAlignment="0" applyProtection="0"/>
    <xf numFmtId="191" fontId="6" fillId="16" borderId="0" applyNumberFormat="0" applyBorder="0" applyAlignment="0" applyProtection="0"/>
    <xf numFmtId="191" fontId="6" fillId="16" borderId="0" applyNumberFormat="0" applyBorder="0" applyAlignment="0" applyProtection="0"/>
    <xf numFmtId="170" fontId="50" fillId="0" borderId="10">
      <alignment horizontal="right" vertical="center"/>
    </xf>
    <xf numFmtId="0" fontId="51" fillId="17" borderId="0" applyNumberFormat="0" applyBorder="0" applyAlignment="0" applyProtection="0"/>
    <xf numFmtId="0" fontId="51" fillId="17" borderId="0" applyNumberFormat="0" applyBorder="0" applyAlignment="0" applyProtection="0"/>
    <xf numFmtId="0" fontId="51" fillId="13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1" fillId="14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0" borderId="0" applyNumberFormat="0" applyBorder="0" applyAlignment="0" applyProtection="0"/>
    <xf numFmtId="0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0" fontId="52" fillId="5" borderId="0" applyNumberFormat="0" applyBorder="0" applyAlignment="0" applyProtection="0"/>
    <xf numFmtId="191" fontId="52" fillId="5" borderId="0" applyNumberFormat="0" applyBorder="0" applyAlignment="0" applyProtection="0"/>
    <xf numFmtId="191" fontId="52" fillId="5" borderId="0" applyNumberFormat="0" applyBorder="0" applyAlignment="0" applyProtection="0"/>
    <xf numFmtId="191" fontId="52" fillId="5" borderId="0" applyNumberFormat="0" applyBorder="0" applyAlignment="0" applyProtection="0"/>
    <xf numFmtId="191" fontId="52" fillId="5" borderId="0" applyNumberFormat="0" applyBorder="0" applyAlignment="0" applyProtection="0"/>
    <xf numFmtId="0" fontId="52" fillId="13" borderId="0" applyNumberFormat="0" applyBorder="0" applyAlignment="0" applyProtection="0"/>
    <xf numFmtId="191" fontId="52" fillId="13" borderId="0" applyNumberFormat="0" applyBorder="0" applyAlignment="0" applyProtection="0"/>
    <xf numFmtId="191" fontId="52" fillId="13" borderId="0" applyNumberFormat="0" applyBorder="0" applyAlignment="0" applyProtection="0"/>
    <xf numFmtId="191" fontId="52" fillId="13" borderId="0" applyNumberFormat="0" applyBorder="0" applyAlignment="0" applyProtection="0"/>
    <xf numFmtId="191" fontId="52" fillId="13" borderId="0" applyNumberFormat="0" applyBorder="0" applyAlignment="0" applyProtection="0"/>
    <xf numFmtId="0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0" fontId="52" fillId="21" borderId="0" applyNumberFormat="0" applyBorder="0" applyAlignment="0" applyProtection="0"/>
    <xf numFmtId="191" fontId="52" fillId="21" borderId="0" applyNumberFormat="0" applyBorder="0" applyAlignment="0" applyProtection="0"/>
    <xf numFmtId="191" fontId="52" fillId="21" borderId="0" applyNumberFormat="0" applyBorder="0" applyAlignment="0" applyProtection="0"/>
    <xf numFmtId="191" fontId="52" fillId="21" borderId="0" applyNumberFormat="0" applyBorder="0" applyAlignment="0" applyProtection="0"/>
    <xf numFmtId="191" fontId="52" fillId="21" borderId="0" applyNumberFormat="0" applyBorder="0" applyAlignment="0" applyProtection="0"/>
    <xf numFmtId="0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9" fontId="39" fillId="0" borderId="0"/>
    <xf numFmtId="0" fontId="53" fillId="0" borderId="0" applyFont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54" fillId="0" borderId="6">
      <alignment horizontal="center"/>
    </xf>
    <xf numFmtId="0" fontId="55" fillId="0" borderId="0"/>
    <xf numFmtId="0" fontId="55" fillId="0" borderId="5" applyFill="0">
      <alignment horizontal="center"/>
      <protection locked="0"/>
    </xf>
    <xf numFmtId="0" fontId="54" fillId="0" borderId="0" applyFill="0">
      <alignment horizontal="center"/>
      <protection locked="0"/>
    </xf>
    <xf numFmtId="0" fontId="54" fillId="22" borderId="0"/>
    <xf numFmtId="0" fontId="54" fillId="0" borderId="0">
      <protection locked="0"/>
    </xf>
    <xf numFmtId="0" fontId="54" fillId="0" borderId="0"/>
    <xf numFmtId="198" fontId="54" fillId="0" borderId="0"/>
    <xf numFmtId="199" fontId="54" fillId="0" borderId="0"/>
    <xf numFmtId="0" fontId="55" fillId="23" borderId="0">
      <alignment horizontal="right"/>
    </xf>
    <xf numFmtId="0" fontId="54" fillId="0" borderId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7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6" borderId="0" applyNumberFormat="0" applyBorder="0" applyAlignment="0" applyProtection="0"/>
    <xf numFmtId="0" fontId="57" fillId="26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8" borderId="0" applyNumberFormat="0" applyBorder="0" applyAlignment="0" applyProtection="0"/>
    <xf numFmtId="0" fontId="57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7" fillId="31" borderId="0" applyNumberFormat="0" applyBorder="0" applyAlignment="0" applyProtection="0"/>
    <xf numFmtId="0" fontId="51" fillId="18" borderId="0" applyNumberFormat="0" applyBorder="0" applyAlignment="0" applyProtection="0"/>
    <xf numFmtId="0" fontId="51" fillId="18" borderId="0" applyNumberFormat="0" applyBorder="0" applyAlignment="0" applyProtection="0"/>
    <xf numFmtId="0" fontId="56" fillId="24" borderId="0" applyNumberFormat="0" applyBorder="0" applyAlignment="0" applyProtection="0"/>
    <xf numFmtId="0" fontId="56" fillId="24" borderId="0" applyNumberFormat="0" applyBorder="0" applyAlignment="0" applyProtection="0"/>
    <xf numFmtId="0" fontId="57" fillId="24" borderId="0" applyNumberFormat="0" applyBorder="0" applyAlignment="0" applyProtection="0"/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6" fillId="32" borderId="0" applyNumberFormat="0" applyBorder="0" applyAlignment="0" applyProtection="0"/>
    <xf numFmtId="0" fontId="56" fillId="26" borderId="0" applyNumberFormat="0" applyBorder="0" applyAlignment="0" applyProtection="0"/>
    <xf numFmtId="0" fontId="57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58" fillId="12" borderId="11">
      <alignment horizontal="center" vertical="center"/>
    </xf>
    <xf numFmtId="0" fontId="59" fillId="0" borderId="0">
      <alignment horizontal="center" wrapText="1"/>
      <protection locked="0"/>
    </xf>
    <xf numFmtId="0" fontId="60" fillId="5" borderId="0" applyNumberFormat="0" applyBorder="0" applyAlignment="0" applyProtection="0"/>
    <xf numFmtId="0" fontId="60" fillId="5" borderId="0" applyNumberFormat="0" applyBorder="0" applyAlignment="0" applyProtection="0"/>
    <xf numFmtId="37" fontId="61" fillId="0" borderId="0"/>
    <xf numFmtId="0" fontId="62" fillId="0" borderId="0" applyNumberFormat="0" applyFill="0" applyBorder="0" applyAlignment="0" applyProtection="0"/>
    <xf numFmtId="37" fontId="63" fillId="0" borderId="0"/>
    <xf numFmtId="37" fontId="63" fillId="0" borderId="0"/>
    <xf numFmtId="164" fontId="64" fillId="0" borderId="2" applyAlignment="0" applyProtection="0"/>
    <xf numFmtId="200" fontId="8" fillId="0" borderId="0" applyFill="0" applyBorder="0" applyAlignment="0"/>
    <xf numFmtId="200" fontId="8" fillId="0" borderId="0" applyFill="0" applyBorder="0" applyAlignment="0"/>
    <xf numFmtId="201" fontId="65" fillId="0" borderId="0" applyFill="0" applyBorder="0" applyAlignment="0"/>
    <xf numFmtId="183" fontId="65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202" fontId="65" fillId="0" borderId="0" applyFill="0" applyBorder="0" applyAlignment="0"/>
    <xf numFmtId="203" fontId="65" fillId="0" borderId="0" applyFill="0" applyBorder="0" applyAlignment="0"/>
    <xf numFmtId="201" fontId="65" fillId="0" borderId="0" applyFill="0" applyBorder="0" applyAlignment="0"/>
    <xf numFmtId="0" fontId="66" fillId="11" borderId="12" applyNumberFormat="0" applyAlignment="0" applyProtection="0"/>
    <xf numFmtId="0" fontId="66" fillId="11" borderId="12" applyNumberFormat="0" applyAlignment="0" applyProtection="0"/>
    <xf numFmtId="0" fontId="67" fillId="35" borderId="13" applyNumberFormat="0" applyAlignment="0" applyProtection="0"/>
    <xf numFmtId="0" fontId="67" fillId="35" borderId="13" applyNumberFormat="0" applyAlignment="0" applyProtection="0"/>
    <xf numFmtId="204" fontId="39" fillId="0" borderId="0" applyFont="0" applyFill="0" applyBorder="0" applyAlignment="0" applyProtection="0"/>
    <xf numFmtId="205" fontId="68" fillId="0" borderId="0"/>
    <xf numFmtId="205" fontId="68" fillId="0" borderId="0"/>
    <xf numFmtId="205" fontId="68" fillId="0" borderId="0"/>
    <xf numFmtId="205" fontId="68" fillId="0" borderId="0"/>
    <xf numFmtId="205" fontId="68" fillId="0" borderId="0"/>
    <xf numFmtId="205" fontId="68" fillId="0" borderId="0"/>
    <xf numFmtId="205" fontId="68" fillId="0" borderId="0"/>
    <xf numFmtId="39" fontId="41" fillId="0" borderId="0"/>
    <xf numFmtId="205" fontId="68" fillId="0" borderId="0"/>
    <xf numFmtId="39" fontId="41" fillId="0" borderId="0"/>
    <xf numFmtId="41" fontId="69" fillId="0" borderId="0" applyFont="0" applyFill="0" applyBorder="0" applyAlignment="0" applyProtection="0"/>
    <xf numFmtId="202" fontId="65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2" fontId="18" fillId="0" borderId="0" applyFont="0" applyFill="0" applyBorder="0" applyAlignment="0" applyProtection="0"/>
    <xf numFmtId="170" fontId="6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20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206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207" fontId="13" fillId="0" borderId="0" applyFont="0" applyFill="0" applyBorder="0" applyAlignment="0" applyProtection="0"/>
    <xf numFmtId="207" fontId="13" fillId="0" borderId="0" applyFont="0" applyFill="0" applyBorder="0" applyAlignment="0" applyProtection="0"/>
    <xf numFmtId="208" fontId="13" fillId="0" borderId="0" applyFont="0" applyFill="0" applyBorder="0" applyAlignment="0" applyProtection="0"/>
    <xf numFmtId="207" fontId="13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8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NumberFormat="0" applyFill="0" applyBorder="0" applyAlignment="0" applyProtection="0"/>
    <xf numFmtId="170" fontId="8" fillId="0" borderId="0" applyNumberFormat="0" applyFill="0" applyBorder="0" applyAlignment="0" applyProtection="0"/>
    <xf numFmtId="170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88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92" fontId="8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170" fontId="6" fillId="0" borderId="0" applyFont="0" applyFill="0" applyBorder="0" applyAlignment="0" applyProtection="0"/>
    <xf numFmtId="188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69" fillId="0" borderId="0" applyFont="0" applyFill="0" applyBorder="0" applyAlignment="0" applyProtection="0"/>
    <xf numFmtId="209" fontId="70" fillId="0" borderId="0" applyFont="0" applyFill="0" applyBorder="0" applyAlignment="0" applyProtection="0"/>
    <xf numFmtId="43" fontId="6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7" fontId="39" fillId="0" borderId="0"/>
    <xf numFmtId="210" fontId="13" fillId="0" borderId="0"/>
    <xf numFmtId="3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72" fillId="0" borderId="0"/>
    <xf numFmtId="0" fontId="72" fillId="0" borderId="0"/>
    <xf numFmtId="211" fontId="73" fillId="0" borderId="14" applyBorder="0"/>
    <xf numFmtId="201" fontId="65" fillId="0" borderId="0" applyFont="0" applyFill="0" applyBorder="0" applyAlignment="0" applyProtection="0"/>
    <xf numFmtId="212" fontId="8" fillId="0" borderId="0">
      <protection locked="0"/>
    </xf>
    <xf numFmtId="213" fontId="3" fillId="0" borderId="0" applyFont="0" applyFill="0" applyBorder="0" applyAlignment="0" applyProtection="0"/>
    <xf numFmtId="214" fontId="39" fillId="0" borderId="0"/>
    <xf numFmtId="176" fontId="13" fillId="0" borderId="0"/>
    <xf numFmtId="0" fontId="40" fillId="36" borderId="0" applyNumberFormat="0" applyFont="0" applyFill="0" applyBorder="0" applyProtection="0">
      <alignment horizontal="left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4" fontId="11" fillId="0" borderId="0" applyFill="0" applyBorder="0" applyAlignment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15" fontId="39" fillId="0" borderId="0"/>
    <xf numFmtId="177" fontId="13" fillId="0" borderId="0"/>
    <xf numFmtId="0" fontId="74" fillId="0" borderId="0" applyNumberFormat="0" applyFill="0" applyBorder="0" applyAlignment="0" applyProtection="0"/>
    <xf numFmtId="0" fontId="75" fillId="37" borderId="0" applyNumberFormat="0" applyBorder="0" applyAlignment="0" applyProtection="0"/>
    <xf numFmtId="0" fontId="75" fillId="38" borderId="0" applyNumberFormat="0" applyBorder="0" applyAlignment="0" applyProtection="0"/>
    <xf numFmtId="0" fontId="75" fillId="39" borderId="0" applyNumberFormat="0" applyBorder="0" applyAlignment="0" applyProtection="0"/>
    <xf numFmtId="202" fontId="65" fillId="0" borderId="0" applyFill="0" applyBorder="0" applyAlignment="0"/>
    <xf numFmtId="201" fontId="65" fillId="0" borderId="0" applyFill="0" applyBorder="0" applyAlignment="0"/>
    <xf numFmtId="202" fontId="65" fillId="0" borderId="0" applyFill="0" applyBorder="0" applyAlignment="0"/>
    <xf numFmtId="203" fontId="65" fillId="0" borderId="0" applyFill="0" applyBorder="0" applyAlignment="0"/>
    <xf numFmtId="201" fontId="65" fillId="0" borderId="0" applyFill="0" applyBorder="0" applyAlignment="0"/>
    <xf numFmtId="0" fontId="76" fillId="0" borderId="0" applyNumberFormat="0" applyAlignment="0">
      <alignment horizontal="left"/>
    </xf>
    <xf numFmtId="0" fontId="24" fillId="0" borderId="0"/>
    <xf numFmtId="216" fontId="8" fillId="0" borderId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2" fontId="8" fillId="0" borderId="0" applyFont="0" applyFill="0" applyBorder="0" applyAlignment="0" applyProtection="0"/>
    <xf numFmtId="2" fontId="8" fillId="0" borderId="0" applyFont="0" applyFill="0" applyBorder="0" applyAlignment="0" applyProtection="0"/>
    <xf numFmtId="217" fontId="78" fillId="0" borderId="0">
      <alignment horizontal="right"/>
    </xf>
    <xf numFmtId="218" fontId="79" fillId="0" borderId="0"/>
    <xf numFmtId="219" fontId="80" fillId="0" borderId="0"/>
    <xf numFmtId="219" fontId="80" fillId="0" borderId="0"/>
    <xf numFmtId="220" fontId="80" fillId="0" borderId="0"/>
    <xf numFmtId="221" fontId="80" fillId="0" borderId="0"/>
    <xf numFmtId="0" fontId="81" fillId="6" borderId="0" applyNumberFormat="0" applyBorder="0" applyAlignment="0" applyProtection="0"/>
    <xf numFmtId="0" fontId="81" fillId="6" borderId="0" applyNumberFormat="0" applyBorder="0" applyAlignment="0" applyProtection="0"/>
    <xf numFmtId="38" fontId="12" fillId="40" borderId="0" applyNumberFormat="0" applyBorder="0" applyAlignment="0" applyProtection="0"/>
    <xf numFmtId="38" fontId="12" fillId="36" borderId="0" applyNumberFormat="0" applyBorder="0" applyAlignment="0" applyProtection="0"/>
    <xf numFmtId="0" fontId="8" fillId="0" borderId="0"/>
    <xf numFmtId="0" fontId="8" fillId="0" borderId="0"/>
    <xf numFmtId="0" fontId="82" fillId="22" borderId="0"/>
    <xf numFmtId="0" fontId="83" fillId="0" borderId="0" applyNumberFormat="0" applyFill="0" applyBorder="0" applyAlignment="0" applyProtection="0"/>
    <xf numFmtId="0" fontId="63" fillId="41" borderId="4"/>
    <xf numFmtId="0" fontId="84" fillId="0" borderId="7" applyNumberFormat="0" applyAlignment="0" applyProtection="0">
      <alignment horizontal="left" vertical="center"/>
    </xf>
    <xf numFmtId="0" fontId="85" fillId="0" borderId="7" applyNumberFormat="0" applyAlignment="0" applyProtection="0">
      <alignment horizontal="left" vertical="center"/>
    </xf>
    <xf numFmtId="0" fontId="84" fillId="0" borderId="3">
      <alignment horizontal="left" vertical="center"/>
    </xf>
    <xf numFmtId="0" fontId="85" fillId="0" borderId="3">
      <alignment horizontal="left" vertical="center"/>
    </xf>
    <xf numFmtId="222" fontId="86" fillId="42" borderId="0">
      <alignment horizontal="left" vertical="top"/>
    </xf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7" fillId="0" borderId="15" applyNumberFormat="0" applyFill="0" applyAlignment="0" applyProtection="0"/>
    <xf numFmtId="0" fontId="88" fillId="0" borderId="16" applyNumberFormat="0" applyFill="0" applyAlignment="0" applyProtection="0"/>
    <xf numFmtId="0" fontId="88" fillId="0" borderId="16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40" fillId="43" borderId="9">
      <alignment vertical="center" wrapText="1"/>
    </xf>
    <xf numFmtId="0" fontId="90" fillId="0" borderId="0" applyProtection="0"/>
    <xf numFmtId="0" fontId="84" fillId="0" borderId="0" applyProtection="0"/>
    <xf numFmtId="0" fontId="91" fillId="0" borderId="5">
      <alignment horizontal="center"/>
    </xf>
    <xf numFmtId="0" fontId="91" fillId="0" borderId="0">
      <alignment horizontal="center"/>
    </xf>
    <xf numFmtId="0" fontId="92" fillId="0" borderId="18" applyNumberFormat="0" applyFill="0" applyAlignment="0" applyProtection="0"/>
    <xf numFmtId="0" fontId="33" fillId="42" borderId="0">
      <alignment horizontal="left" wrapText="1" indent="2"/>
    </xf>
    <xf numFmtId="10" fontId="12" fillId="40" borderId="6" applyNumberFormat="0" applyBorder="0" applyAlignment="0" applyProtection="0"/>
    <xf numFmtId="10" fontId="12" fillId="42" borderId="6" applyNumberFormat="0" applyBorder="0" applyAlignment="0" applyProtection="0"/>
    <xf numFmtId="0" fontId="93" fillId="9" borderId="12" applyNumberFormat="0" applyAlignment="0" applyProtection="0"/>
    <xf numFmtId="0" fontId="93" fillId="9" borderId="12" applyNumberFormat="0" applyAlignment="0" applyProtection="0"/>
    <xf numFmtId="38" fontId="94" fillId="0" borderId="0"/>
    <xf numFmtId="38" fontId="95" fillId="0" borderId="0"/>
    <xf numFmtId="38" fontId="96" fillId="0" borderId="0"/>
    <xf numFmtId="38" fontId="97" fillId="0" borderId="0"/>
    <xf numFmtId="0" fontId="78" fillId="0" borderId="0"/>
    <xf numFmtId="0" fontId="78" fillId="0" borderId="0"/>
    <xf numFmtId="0" fontId="78" fillId="0" borderId="0"/>
    <xf numFmtId="0" fontId="43" fillId="0" borderId="0" applyNumberFormat="0" applyFont="0" applyFill="0" applyBorder="0" applyProtection="0">
      <alignment horizontal="left" vertical="center"/>
    </xf>
    <xf numFmtId="202" fontId="65" fillId="0" borderId="0" applyFill="0" applyBorder="0" applyAlignment="0"/>
    <xf numFmtId="201" fontId="65" fillId="0" borderId="0" applyFill="0" applyBorder="0" applyAlignment="0"/>
    <xf numFmtId="202" fontId="65" fillId="0" borderId="0" applyFill="0" applyBorder="0" applyAlignment="0"/>
    <xf numFmtId="203" fontId="65" fillId="0" borderId="0" applyFill="0" applyBorder="0" applyAlignment="0"/>
    <xf numFmtId="201" fontId="65" fillId="0" borderId="0" applyFill="0" applyBorder="0" applyAlignment="0"/>
    <xf numFmtId="0" fontId="98" fillId="0" borderId="19" applyNumberFormat="0" applyFill="0" applyAlignment="0" applyProtection="0"/>
    <xf numFmtId="0" fontId="98" fillId="0" borderId="19" applyNumberFormat="0" applyFill="0" applyAlignment="0" applyProtection="0"/>
    <xf numFmtId="0" fontId="99" fillId="0" borderId="0"/>
    <xf numFmtId="0" fontId="100" fillId="0" borderId="0"/>
    <xf numFmtId="0" fontId="99" fillId="0" borderId="0"/>
    <xf numFmtId="0" fontId="100" fillId="0" borderId="0"/>
    <xf numFmtId="0" fontId="101" fillId="0" borderId="0"/>
    <xf numFmtId="208" fontId="3" fillId="0" borderId="0" applyFont="0" applyFill="0" applyBorder="0" applyAlignment="0" applyProtection="0"/>
    <xf numFmtId="38" fontId="102" fillId="0" borderId="0" applyFont="0" applyFill="0" applyBorder="0" applyAlignment="0" applyProtection="0"/>
    <xf numFmtId="40" fontId="102" fillId="0" borderId="0" applyFont="0" applyFill="0" applyBorder="0" applyAlignment="0" applyProtection="0"/>
    <xf numFmtId="165" fontId="102" fillId="0" borderId="0" applyFont="0" applyFill="0" applyBorder="0" applyAlignment="0" applyProtection="0"/>
    <xf numFmtId="166" fontId="102" fillId="0" borderId="0" applyFont="0" applyFill="0" applyBorder="0" applyAlignment="0" applyProtection="0"/>
    <xf numFmtId="223" fontId="103" fillId="0" borderId="0" applyFont="0" applyFill="0" applyBorder="0" applyAlignment="0" applyProtection="0"/>
    <xf numFmtId="224" fontId="103" fillId="0" borderId="0" applyFont="0" applyFill="0" applyBorder="0" applyAlignment="0" applyProtection="0"/>
    <xf numFmtId="14" fontId="8" fillId="0" borderId="0" applyFill="0" applyBorder="0" applyProtection="0"/>
    <xf numFmtId="225" fontId="8" fillId="0" borderId="0" applyFill="0" applyBorder="0"/>
    <xf numFmtId="226" fontId="8" fillId="0" borderId="0" applyFill="0" applyBorder="0"/>
    <xf numFmtId="225" fontId="8" fillId="0" borderId="0" applyFill="0" applyBorder="0"/>
    <xf numFmtId="10" fontId="8" fillId="0" borderId="0" applyFill="0" applyBorder="0" applyProtection="0"/>
    <xf numFmtId="0" fontId="104" fillId="44" borderId="0" applyNumberFormat="0" applyBorder="0" applyAlignment="0" applyProtection="0"/>
    <xf numFmtId="0" fontId="104" fillId="44" borderId="0" applyNumberFormat="0" applyBorder="0" applyAlignment="0" applyProtection="0"/>
    <xf numFmtId="0" fontId="99" fillId="0" borderId="0"/>
    <xf numFmtId="0" fontId="100" fillId="0" borderId="0"/>
    <xf numFmtId="0" fontId="100" fillId="0" borderId="0"/>
    <xf numFmtId="0" fontId="105" fillId="0" borderId="0"/>
    <xf numFmtId="178" fontId="106" fillId="0" borderId="0"/>
    <xf numFmtId="0" fontId="72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227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28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227" fontId="8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27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8" fillId="0" borderId="0"/>
    <xf numFmtId="0" fontId="8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10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7" fillId="0" borderId="0"/>
    <xf numFmtId="0" fontId="107" fillId="0" borderId="0"/>
    <xf numFmtId="0" fontId="8" fillId="0" borderId="0"/>
    <xf numFmtId="0" fontId="8" fillId="0" borderId="0"/>
    <xf numFmtId="227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6" fillId="0" borderId="0"/>
    <xf numFmtId="0" fontId="16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8" fillId="0" borderId="0"/>
    <xf numFmtId="0" fontId="38" fillId="45" borderId="20" applyNumberFormat="0" applyFont="0" applyAlignment="0" applyProtection="0"/>
    <xf numFmtId="0" fontId="38" fillId="45" borderId="20" applyNumberFormat="0" applyFont="0" applyAlignment="0" applyProtection="0"/>
    <xf numFmtId="193" fontId="39" fillId="0" borderId="0" applyFont="0" applyFill="0" applyBorder="0" applyAlignment="0" applyProtection="0"/>
    <xf numFmtId="0" fontId="109" fillId="11" borderId="21" applyNumberFormat="0" applyAlignment="0" applyProtection="0"/>
    <xf numFmtId="0" fontId="109" fillId="11" borderId="21" applyNumberFormat="0" applyAlignment="0" applyProtection="0"/>
    <xf numFmtId="40" fontId="110" fillId="40" borderId="0">
      <alignment horizontal="right"/>
    </xf>
    <xf numFmtId="0" fontId="111" fillId="40" borderId="22"/>
    <xf numFmtId="14" fontId="59" fillId="0" borderId="0">
      <alignment horizontal="center" wrapText="1"/>
      <protection locked="0"/>
    </xf>
    <xf numFmtId="0" fontId="8" fillId="0" borderId="0" applyFont="0" applyFill="0" applyBorder="0" applyAlignment="0" applyProtection="0"/>
    <xf numFmtId="0" fontId="42" fillId="0" borderId="0" applyFont="0" applyFill="0" applyBorder="0" applyAlignment="0" applyProtection="0"/>
    <xf numFmtId="1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102" fillId="0" borderId="23" applyNumberFormat="0" applyBorder="0"/>
    <xf numFmtId="3" fontId="112" fillId="0" borderId="0" applyNumberFormat="0" applyFill="0" applyBorder="0" applyAlignment="0" applyProtection="0"/>
    <xf numFmtId="202" fontId="65" fillId="0" borderId="0" applyFill="0" applyBorder="0" applyAlignment="0"/>
    <xf numFmtId="201" fontId="65" fillId="0" borderId="0" applyFill="0" applyBorder="0" applyAlignment="0"/>
    <xf numFmtId="202" fontId="65" fillId="0" borderId="0" applyFill="0" applyBorder="0" applyAlignment="0"/>
    <xf numFmtId="203" fontId="65" fillId="0" borderId="0" applyFill="0" applyBorder="0" applyAlignment="0"/>
    <xf numFmtId="201" fontId="65" fillId="0" borderId="0" applyFill="0" applyBorder="0" applyAlignment="0"/>
    <xf numFmtId="0" fontId="43" fillId="0" borderId="0" applyNumberFormat="0" applyFill="0" applyBorder="0" applyAlignment="0" applyProtection="0">
      <alignment horizontal="left"/>
    </xf>
    <xf numFmtId="0" fontId="73" fillId="0" borderId="5" applyBorder="0">
      <alignment horizontal="center"/>
    </xf>
    <xf numFmtId="37" fontId="7" fillId="0" borderId="0"/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justify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191" fontId="39" fillId="0" borderId="0" applyFont="0" applyFill="0" applyBorder="0" applyAlignment="0" applyProtection="0"/>
    <xf numFmtId="1" fontId="8" fillId="0" borderId="8" applyNumberFormat="0" applyFill="0" applyAlignment="0" applyProtection="0">
      <alignment horizontal="center" vertical="center"/>
    </xf>
    <xf numFmtId="1" fontId="8" fillId="0" borderId="8" applyNumberFormat="0" applyFill="0" applyAlignment="0" applyProtection="0">
      <alignment horizontal="center" vertical="center"/>
    </xf>
    <xf numFmtId="0" fontId="113" fillId="46" borderId="0" applyNumberFormat="0" applyFont="0" applyBorder="0" applyAlignment="0">
      <alignment horizontal="center"/>
    </xf>
    <xf numFmtId="229" fontId="8" fillId="0" borderId="0" applyNumberFormat="0" applyFill="0" applyBorder="0" applyAlignment="0" applyProtection="0">
      <alignment horizontal="left"/>
    </xf>
    <xf numFmtId="229" fontId="8" fillId="0" borderId="0" applyNumberFormat="0" applyFill="0" applyBorder="0" applyAlignment="0" applyProtection="0">
      <alignment horizontal="left"/>
    </xf>
    <xf numFmtId="38" fontId="43" fillId="0" borderId="0" applyNumberFormat="0" applyFont="0" applyFill="0" applyBorder="0" applyAlignment="0"/>
    <xf numFmtId="0" fontId="113" fillId="1" borderId="3" applyNumberFormat="0" applyFont="0" applyAlignment="0">
      <alignment horizontal="center"/>
    </xf>
    <xf numFmtId="0" fontId="114" fillId="0" borderId="0" applyNumberFormat="0" applyFill="0" applyBorder="0" applyAlignment="0" applyProtection="0"/>
    <xf numFmtId="0" fontId="43" fillId="0" borderId="24" applyAlignment="0">
      <alignment horizontal="centerContinuous"/>
    </xf>
    <xf numFmtId="0" fontId="115" fillId="0" borderId="0" applyNumberFormat="0" applyFill="0" applyBorder="0" applyAlignment="0">
      <alignment horizontal="center"/>
    </xf>
    <xf numFmtId="12" fontId="116" fillId="0" borderId="6">
      <alignment horizontal="center"/>
    </xf>
    <xf numFmtId="3" fontId="117" fillId="43" borderId="6">
      <alignment horizontal="left" vertical="top" wrapText="1"/>
      <protection locked="0"/>
    </xf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18" fillId="0" borderId="0" applyNumberFormat="0" applyBorder="0"/>
    <xf numFmtId="0" fontId="119" fillId="0" borderId="0" applyNumberFormat="0" applyBorder="0" applyAlignment="0"/>
    <xf numFmtId="0" fontId="120" fillId="0" borderId="0" applyNumberFormat="0" applyBorder="0" applyAlignment="0"/>
    <xf numFmtId="0" fontId="121" fillId="0" borderId="0" applyNumberFormat="0" applyBorder="0" applyAlignment="0"/>
    <xf numFmtId="0" fontId="122" fillId="0" borderId="0" applyNumberFormat="0" applyBorder="0" applyAlignment="0"/>
    <xf numFmtId="0" fontId="123" fillId="0" borderId="0" applyNumberFormat="0" applyBorder="0" applyAlignment="0"/>
    <xf numFmtId="0" fontId="124" fillId="0" borderId="0" applyNumberFormat="0" applyBorder="0" applyAlignment="0"/>
    <xf numFmtId="0" fontId="125" fillId="47" borderId="0" applyNumberFormat="0" applyBorder="0" applyAlignment="0"/>
    <xf numFmtId="0" fontId="126" fillId="0" borderId="0" applyNumberFormat="0" applyBorder="0" applyAlignment="0"/>
    <xf numFmtId="0" fontId="127" fillId="0" borderId="0" applyNumberFormat="0" applyBorder="0" applyAlignment="0"/>
    <xf numFmtId="0" fontId="124" fillId="0" borderId="0" applyNumberFormat="0" applyBorder="0" applyAlignment="0"/>
    <xf numFmtId="0" fontId="128" fillId="0" borderId="0" applyNumberFormat="0" applyBorder="0" applyAlignment="0"/>
    <xf numFmtId="0" fontId="122" fillId="0" borderId="0" applyNumberFormat="0" applyBorder="0" applyAlignment="0"/>
    <xf numFmtId="0" fontId="129" fillId="42" borderId="0">
      <alignment wrapText="1"/>
    </xf>
    <xf numFmtId="40" fontId="130" fillId="0" borderId="0" applyBorder="0">
      <alignment horizontal="right"/>
    </xf>
    <xf numFmtId="3" fontId="8" fillId="0" borderId="6" applyNumberFormat="0" applyFont="0" applyFill="0" applyAlignment="0" applyProtection="0">
      <alignment vertical="center"/>
    </xf>
    <xf numFmtId="49" fontId="11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40" fontId="131" fillId="0" borderId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3" fillId="0" borderId="25" applyNumberFormat="0" applyFill="0" applyAlignment="0" applyProtection="0"/>
    <xf numFmtId="3" fontId="134" fillId="0" borderId="26">
      <alignment horizontal="center"/>
    </xf>
    <xf numFmtId="0" fontId="133" fillId="0" borderId="25" applyNumberFormat="0" applyFill="0" applyAlignment="0" applyProtection="0"/>
    <xf numFmtId="40" fontId="102" fillId="0" borderId="0" applyFont="0" applyFill="0" applyBorder="0" applyAlignment="0" applyProtection="0"/>
    <xf numFmtId="37" fontId="12" fillId="44" borderId="0" applyNumberFormat="0" applyBorder="0" applyAlignment="0" applyProtection="0"/>
    <xf numFmtId="37" fontId="12" fillId="0" borderId="0"/>
    <xf numFmtId="37" fontId="12" fillId="43" borderId="0" applyNumberFormat="0" applyBorder="0" applyAlignment="0" applyProtection="0"/>
    <xf numFmtId="3" fontId="135" fillId="0" borderId="18" applyProtection="0"/>
    <xf numFmtId="165" fontId="35" fillId="0" borderId="0" applyFont="0" applyFill="0" applyBorder="0" applyAlignment="0" applyProtection="0"/>
    <xf numFmtId="8" fontId="136" fillId="0" borderId="0" applyFont="0" applyFill="0" applyBorder="0" applyAlignment="0" applyProtection="0"/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Continuous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00" fillId="0" borderId="27"/>
    <xf numFmtId="0" fontId="103" fillId="0" borderId="0" applyNumberFormat="0" applyFont="0" applyFill="0" applyBorder="0" applyProtection="0">
      <alignment horizontal="center" vertical="center" wrapText="1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38" fillId="11" borderId="12" applyNumberFormat="0" applyAlignment="0" applyProtection="0"/>
    <xf numFmtId="191" fontId="138" fillId="11" borderId="12" applyNumberFormat="0" applyAlignment="0" applyProtection="0"/>
    <xf numFmtId="191" fontId="138" fillId="11" borderId="12" applyNumberFormat="0" applyAlignment="0" applyProtection="0"/>
    <xf numFmtId="191" fontId="138" fillId="11" borderId="12" applyNumberFormat="0" applyAlignment="0" applyProtection="0"/>
    <xf numFmtId="191" fontId="138" fillId="11" borderId="12" applyNumberFormat="0" applyAlignment="0" applyProtection="0"/>
    <xf numFmtId="0" fontId="139" fillId="0" borderId="0" applyNumberFormat="0" applyFill="0" applyBorder="0" applyAlignment="0" applyProtection="0"/>
    <xf numFmtId="191" fontId="139" fillId="0" borderId="0" applyNumberFormat="0" applyFill="0" applyBorder="0" applyAlignment="0" applyProtection="0"/>
    <xf numFmtId="191" fontId="139" fillId="0" borderId="0" applyNumberFormat="0" applyFill="0" applyBorder="0" applyAlignment="0" applyProtection="0"/>
    <xf numFmtId="191" fontId="139" fillId="0" borderId="0" applyNumberFormat="0" applyFill="0" applyBorder="0" applyAlignment="0" applyProtection="0"/>
    <xf numFmtId="191" fontId="139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191" fontId="140" fillId="0" borderId="0" applyNumberFormat="0" applyFill="0" applyBorder="0" applyAlignment="0" applyProtection="0"/>
    <xf numFmtId="191" fontId="140" fillId="0" borderId="0" applyNumberFormat="0" applyFill="0" applyBorder="0" applyAlignment="0" applyProtection="0"/>
    <xf numFmtId="191" fontId="140" fillId="0" borderId="0" applyNumberFormat="0" applyFill="0" applyBorder="0" applyAlignment="0" applyProtection="0"/>
    <xf numFmtId="191" fontId="140" fillId="0" borderId="0" applyNumberFormat="0" applyFill="0" applyBorder="0" applyAlignment="0" applyProtection="0"/>
    <xf numFmtId="38" fontId="141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230" fontId="38" fillId="0" borderId="0" applyFont="0" applyFill="0" applyBorder="0" applyAlignment="0" applyProtection="0"/>
    <xf numFmtId="170" fontId="16" fillId="0" borderId="0" applyFont="0" applyFill="0" applyBorder="0" applyAlignment="0" applyProtection="0"/>
    <xf numFmtId="230" fontId="38" fillId="0" borderId="0" applyFont="0" applyFill="0" applyBorder="0" applyAlignment="0" applyProtection="0"/>
    <xf numFmtId="170" fontId="8" fillId="0" borderId="0" applyFont="0" applyFill="0" applyBorder="0" applyAlignment="0" applyProtection="0"/>
    <xf numFmtId="42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42" fillId="0" borderId="0" applyNumberFormat="0" applyFill="0" applyBorder="0" applyAlignment="0" applyProtection="0"/>
    <xf numFmtId="0" fontId="143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0" fontId="145" fillId="35" borderId="13" applyNumberFormat="0" applyAlignment="0" applyProtection="0"/>
    <xf numFmtId="191" fontId="145" fillId="35" borderId="13" applyNumberFormat="0" applyAlignment="0" applyProtection="0"/>
    <xf numFmtId="191" fontId="145" fillId="35" borderId="13" applyNumberFormat="0" applyAlignment="0" applyProtection="0"/>
    <xf numFmtId="191" fontId="145" fillId="35" borderId="13" applyNumberFormat="0" applyAlignment="0" applyProtection="0"/>
    <xf numFmtId="191" fontId="145" fillId="35" borderId="13" applyNumberFormat="0" applyAlignment="0" applyProtection="0"/>
    <xf numFmtId="0" fontId="146" fillId="0" borderId="19" applyNumberFormat="0" applyFill="0" applyAlignment="0" applyProtection="0"/>
    <xf numFmtId="191" fontId="146" fillId="0" borderId="19" applyNumberFormat="0" applyFill="0" applyAlignment="0" applyProtection="0"/>
    <xf numFmtId="191" fontId="146" fillId="0" borderId="19" applyNumberFormat="0" applyFill="0" applyAlignment="0" applyProtection="0"/>
    <xf numFmtId="191" fontId="146" fillId="0" borderId="19" applyNumberFormat="0" applyFill="0" applyAlignment="0" applyProtection="0"/>
    <xf numFmtId="191" fontId="146" fillId="0" borderId="19" applyNumberFormat="0" applyFill="0" applyAlignment="0" applyProtection="0"/>
    <xf numFmtId="202" fontId="147" fillId="0" borderId="0" applyFont="0" applyFill="0" applyBorder="0" applyAlignment="0" applyProtection="0"/>
    <xf numFmtId="0" fontId="148" fillId="6" borderId="0" applyNumberFormat="0" applyBorder="0" applyAlignment="0" applyProtection="0"/>
    <xf numFmtId="191" fontId="148" fillId="6" borderId="0" applyNumberFormat="0" applyBorder="0" applyAlignment="0" applyProtection="0"/>
    <xf numFmtId="191" fontId="148" fillId="6" borderId="0" applyNumberFormat="0" applyBorder="0" applyAlignment="0" applyProtection="0"/>
    <xf numFmtId="191" fontId="148" fillId="6" borderId="0" applyNumberFormat="0" applyBorder="0" applyAlignment="0" applyProtection="0"/>
    <xf numFmtId="191" fontId="148" fillId="6" borderId="0" applyNumberFormat="0" applyBorder="0" applyAlignment="0" applyProtection="0"/>
    <xf numFmtId="0" fontId="149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9" fontId="5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28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1" fillId="9" borderId="12" applyNumberFormat="0" applyAlignment="0" applyProtection="0"/>
    <xf numFmtId="191" fontId="151" fillId="9" borderId="12" applyNumberFormat="0" applyAlignment="0" applyProtection="0"/>
    <xf numFmtId="191" fontId="151" fillId="9" borderId="12" applyNumberFormat="0" applyAlignment="0" applyProtection="0"/>
    <xf numFmtId="191" fontId="151" fillId="9" borderId="12" applyNumberFormat="0" applyAlignment="0" applyProtection="0"/>
    <xf numFmtId="191" fontId="151" fillId="9" borderId="12" applyNumberFormat="0" applyAlignment="0" applyProtection="0"/>
    <xf numFmtId="0" fontId="152" fillId="44" borderId="0" applyNumberFormat="0" applyBorder="0" applyAlignment="0" applyProtection="0"/>
    <xf numFmtId="191" fontId="152" fillId="44" borderId="0" applyNumberFormat="0" applyBorder="0" applyAlignment="0" applyProtection="0"/>
    <xf numFmtId="191" fontId="152" fillId="44" borderId="0" applyNumberFormat="0" applyBorder="0" applyAlignment="0" applyProtection="0"/>
    <xf numFmtId="191" fontId="152" fillId="44" borderId="0" applyNumberFormat="0" applyBorder="0" applyAlignment="0" applyProtection="0"/>
    <xf numFmtId="191" fontId="152" fillId="44" borderId="0" applyNumberFormat="0" applyBorder="0" applyAlignment="0" applyProtection="0"/>
    <xf numFmtId="0" fontId="153" fillId="0" borderId="28" applyNumberFormat="0" applyFill="0" applyAlignment="0" applyProtection="0"/>
    <xf numFmtId="191" fontId="153" fillId="0" borderId="28" applyNumberFormat="0" applyFill="0" applyAlignment="0" applyProtection="0"/>
    <xf numFmtId="191" fontId="153" fillId="0" borderId="28" applyNumberFormat="0" applyFill="0" applyAlignment="0" applyProtection="0"/>
    <xf numFmtId="191" fontId="153" fillId="0" borderId="28" applyNumberFormat="0" applyFill="0" applyAlignment="0" applyProtection="0"/>
    <xf numFmtId="191" fontId="153" fillId="0" borderId="28" applyNumberFormat="0" applyFill="0" applyAlignment="0" applyProtection="0"/>
    <xf numFmtId="0" fontId="154" fillId="5" borderId="0" applyNumberFormat="0" applyBorder="0" applyAlignment="0" applyProtection="0"/>
    <xf numFmtId="191" fontId="154" fillId="5" borderId="0" applyNumberFormat="0" applyBorder="0" applyAlignment="0" applyProtection="0"/>
    <xf numFmtId="191" fontId="154" fillId="5" borderId="0" applyNumberFormat="0" applyBorder="0" applyAlignment="0" applyProtection="0"/>
    <xf numFmtId="191" fontId="154" fillId="5" borderId="0" applyNumberFormat="0" applyBorder="0" applyAlignment="0" applyProtection="0"/>
    <xf numFmtId="191" fontId="154" fillId="5" borderId="0" applyNumberFormat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53" fillId="0" borderId="0"/>
    <xf numFmtId="0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191" fontId="52" fillId="19" borderId="0" applyNumberFormat="0" applyBorder="0" applyAlignment="0" applyProtection="0"/>
    <xf numFmtId="0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0" fontId="52" fillId="34" borderId="0" applyNumberFormat="0" applyBorder="0" applyAlignment="0" applyProtection="0"/>
    <xf numFmtId="191" fontId="52" fillId="34" borderId="0" applyNumberFormat="0" applyBorder="0" applyAlignment="0" applyProtection="0"/>
    <xf numFmtId="191" fontId="52" fillId="34" borderId="0" applyNumberFormat="0" applyBorder="0" applyAlignment="0" applyProtection="0"/>
    <xf numFmtId="191" fontId="52" fillId="34" borderId="0" applyNumberFormat="0" applyBorder="0" applyAlignment="0" applyProtection="0"/>
    <xf numFmtId="191" fontId="52" fillId="34" borderId="0" applyNumberFormat="0" applyBorder="0" applyAlignment="0" applyProtection="0"/>
    <xf numFmtId="0" fontId="52" fillId="25" borderId="0" applyNumberFormat="0" applyBorder="0" applyAlignment="0" applyProtection="0"/>
    <xf numFmtId="191" fontId="52" fillId="25" borderId="0" applyNumberFormat="0" applyBorder="0" applyAlignment="0" applyProtection="0"/>
    <xf numFmtId="191" fontId="52" fillId="25" borderId="0" applyNumberFormat="0" applyBorder="0" applyAlignment="0" applyProtection="0"/>
    <xf numFmtId="191" fontId="52" fillId="25" borderId="0" applyNumberFormat="0" applyBorder="0" applyAlignment="0" applyProtection="0"/>
    <xf numFmtId="191" fontId="52" fillId="25" borderId="0" applyNumberFormat="0" applyBorder="0" applyAlignment="0" applyProtection="0"/>
    <xf numFmtId="0" fontId="52" fillId="21" borderId="0" applyNumberFormat="0" applyBorder="0" applyAlignment="0" applyProtection="0"/>
    <xf numFmtId="191" fontId="52" fillId="21" borderId="0" applyNumberFormat="0" applyBorder="0" applyAlignment="0" applyProtection="0"/>
    <xf numFmtId="191" fontId="52" fillId="21" borderId="0" applyNumberFormat="0" applyBorder="0" applyAlignment="0" applyProtection="0"/>
    <xf numFmtId="191" fontId="52" fillId="21" borderId="0" applyNumberFormat="0" applyBorder="0" applyAlignment="0" applyProtection="0"/>
    <xf numFmtId="191" fontId="52" fillId="21" borderId="0" applyNumberFormat="0" applyBorder="0" applyAlignment="0" applyProtection="0"/>
    <xf numFmtId="0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191" fontId="52" fillId="16" borderId="0" applyNumberFormat="0" applyBorder="0" applyAlignment="0" applyProtection="0"/>
    <xf numFmtId="0" fontId="155" fillId="11" borderId="21" applyNumberFormat="0" applyAlignment="0" applyProtection="0"/>
    <xf numFmtId="191" fontId="155" fillId="11" borderId="21" applyNumberFormat="0" applyAlignment="0" applyProtection="0"/>
    <xf numFmtId="191" fontId="155" fillId="11" borderId="21" applyNumberFormat="0" applyAlignment="0" applyProtection="0"/>
    <xf numFmtId="191" fontId="155" fillId="11" borderId="21" applyNumberFormat="0" applyAlignment="0" applyProtection="0"/>
    <xf numFmtId="191" fontId="155" fillId="11" borderId="21" applyNumberFormat="0" applyAlignment="0" applyProtection="0"/>
    <xf numFmtId="0" fontId="8" fillId="45" borderId="20" applyNumberFormat="0" applyFont="0" applyAlignment="0" applyProtection="0"/>
    <xf numFmtId="0" fontId="8" fillId="45" borderId="20" applyNumberFormat="0" applyFont="0" applyAlignment="0" applyProtection="0"/>
    <xf numFmtId="0" fontId="156" fillId="0" borderId="29" applyNumberFormat="0" applyFill="0" applyAlignment="0" applyProtection="0"/>
    <xf numFmtId="0" fontId="157" fillId="0" borderId="29" applyNumberFormat="0" applyFill="0" applyAlignment="0" applyProtection="0"/>
    <xf numFmtId="0" fontId="155" fillId="0" borderId="30" applyNumberFormat="0" applyFill="0" applyAlignment="0" applyProtection="0"/>
    <xf numFmtId="191" fontId="155" fillId="0" borderId="30" applyNumberFormat="0" applyFill="0" applyAlignment="0" applyProtection="0"/>
    <xf numFmtId="191" fontId="155" fillId="0" borderId="30" applyNumberFormat="0" applyFill="0" applyAlignment="0" applyProtection="0"/>
    <xf numFmtId="191" fontId="155" fillId="0" borderId="30" applyNumberFormat="0" applyFill="0" applyAlignment="0" applyProtection="0"/>
    <xf numFmtId="191" fontId="155" fillId="0" borderId="30" applyNumberFormat="0" applyFill="0" applyAlignment="0" applyProtection="0"/>
    <xf numFmtId="0" fontId="155" fillId="0" borderId="0" applyNumberFormat="0" applyFill="0" applyBorder="0" applyAlignment="0" applyProtection="0"/>
    <xf numFmtId="191" fontId="155" fillId="0" borderId="0" applyNumberFormat="0" applyFill="0" applyBorder="0" applyAlignment="0" applyProtection="0"/>
    <xf numFmtId="191" fontId="155" fillId="0" borderId="0" applyNumberFormat="0" applyFill="0" applyBorder="0" applyAlignment="0" applyProtection="0"/>
    <xf numFmtId="191" fontId="155" fillId="0" borderId="0" applyNumberFormat="0" applyFill="0" applyBorder="0" applyAlignment="0" applyProtection="0"/>
    <xf numFmtId="191" fontId="155" fillId="0" borderId="0" applyNumberFormat="0" applyFill="0" applyBorder="0" applyAlignment="0" applyProtection="0"/>
    <xf numFmtId="191" fontId="158" fillId="0" borderId="0" applyFont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3" fontId="39" fillId="0" borderId="0" applyFont="0" applyFill="0" applyBorder="0" applyAlignment="0" applyProtection="0"/>
    <xf numFmtId="194" fontId="8" fillId="0" borderId="0" applyFill="0" applyBorder="0" applyAlignment="0" applyProtection="0"/>
    <xf numFmtId="191" fontId="39" fillId="0" borderId="0" applyFont="0" applyFill="0" applyBorder="0" applyAlignment="0" applyProtection="0"/>
    <xf numFmtId="211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0" fontId="159" fillId="0" borderId="0"/>
    <xf numFmtId="205" fontId="65" fillId="0" borderId="0"/>
    <xf numFmtId="168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160" fillId="0" borderId="0"/>
    <xf numFmtId="40" fontId="161" fillId="0" borderId="0" applyFont="0" applyFill="0" applyBorder="0" applyAlignment="0" applyProtection="0"/>
    <xf numFmtId="38" fontId="161" fillId="0" borderId="0" applyFont="0" applyFill="0" applyBorder="0" applyAlignment="0" applyProtection="0"/>
    <xf numFmtId="0" fontId="162" fillId="0" borderId="0"/>
    <xf numFmtId="211" fontId="163" fillId="0" borderId="0" applyFont="0" applyFill="0" applyBorder="0" applyAlignment="0" applyProtection="0"/>
    <xf numFmtId="211" fontId="7" fillId="0" borderId="0" applyFont="0" applyFill="0" applyBorder="0" applyAlignment="0" applyProtection="0"/>
    <xf numFmtId="202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96" fontId="161" fillId="0" borderId="0" applyFont="0" applyFill="0" applyBorder="0" applyAlignment="0" applyProtection="0"/>
    <xf numFmtId="195" fontId="16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" fontId="8" fillId="0" borderId="31" applyNumberFormat="0" applyFill="0" applyAlignment="0" applyProtection="0">
      <alignment horizontal="center" vertical="center"/>
    </xf>
    <xf numFmtId="1" fontId="8" fillId="0" borderId="31" applyNumberFormat="0" applyFill="0" applyAlignment="0" applyProtection="0">
      <alignment horizontal="center" vertical="center"/>
    </xf>
    <xf numFmtId="0" fontId="8" fillId="0" borderId="32" applyNumberFormat="0" applyFill="0" applyAlignment="0" applyProtection="0"/>
    <xf numFmtId="0" fontId="184" fillId="0" borderId="0" applyNumberFormat="0" applyFill="0" applyBorder="0" applyAlignment="0" applyProtection="0"/>
  </cellStyleXfs>
  <cellXfs count="390">
    <xf numFmtId="0" fontId="0" fillId="0" borderId="0" xfId="0"/>
    <xf numFmtId="172" fontId="16" fillId="0" borderId="0" xfId="1" applyNumberFormat="1" applyFont="1" applyFill="1" applyAlignment="1">
      <alignment vertical="center"/>
    </xf>
    <xf numFmtId="172" fontId="164" fillId="0" borderId="0" xfId="1" applyNumberFormat="1" applyFont="1" applyFill="1" applyAlignment="1">
      <alignment horizontal="centerContinuous"/>
    </xf>
    <xf numFmtId="172" fontId="164" fillId="0" borderId="0" xfId="1" applyNumberFormat="1" applyFont="1" applyFill="1" applyBorder="1" applyAlignment="1">
      <alignment horizontal="centerContinuous"/>
    </xf>
    <xf numFmtId="172" fontId="16" fillId="0" borderId="0" xfId="1" applyNumberFormat="1" applyFont="1" applyFill="1" applyAlignment="1"/>
    <xf numFmtId="171" fontId="16" fillId="0" borderId="0" xfId="1" applyNumberFormat="1" applyFont="1" applyFill="1" applyAlignment="1"/>
    <xf numFmtId="171" fontId="16" fillId="0" borderId="0" xfId="1" applyNumberFormat="1" applyFont="1" applyFill="1" applyBorder="1" applyAlignment="1">
      <alignment horizontal="left"/>
    </xf>
    <xf numFmtId="171" fontId="16" fillId="0" borderId="0" xfId="1" applyNumberFormat="1" applyFont="1" applyFill="1" applyBorder="1" applyAlignment="1"/>
    <xf numFmtId="172" fontId="164" fillId="0" borderId="3" xfId="1" applyNumberFormat="1" applyFont="1" applyFill="1" applyBorder="1" applyAlignment="1"/>
    <xf numFmtId="171" fontId="164" fillId="0" borderId="0" xfId="1" applyNumberFormat="1" applyFont="1" applyFill="1" applyBorder="1" applyAlignment="1"/>
    <xf numFmtId="171" fontId="16" fillId="0" borderId="0" xfId="1" applyNumberFormat="1" applyFont="1" applyFill="1" applyAlignment="1">
      <alignment horizontal="left"/>
    </xf>
    <xf numFmtId="172" fontId="16" fillId="0" borderId="2" xfId="1" applyNumberFormat="1" applyFont="1" applyFill="1" applyBorder="1" applyAlignment="1"/>
    <xf numFmtId="172" fontId="164" fillId="0" borderId="33" xfId="1" applyNumberFormat="1" applyFont="1" applyFill="1" applyBorder="1" applyAlignment="1"/>
    <xf numFmtId="170" fontId="16" fillId="0" borderId="0" xfId="1" applyFont="1" applyFill="1" applyBorder="1" applyAlignment="1">
      <alignment vertical="center"/>
    </xf>
    <xf numFmtId="170" fontId="16" fillId="0" borderId="0" xfId="1" applyFont="1" applyFill="1" applyBorder="1" applyAlignment="1"/>
    <xf numFmtId="171" fontId="164" fillId="0" borderId="3" xfId="1" applyNumberFormat="1" applyFont="1" applyFill="1" applyBorder="1" applyAlignment="1"/>
    <xf numFmtId="171" fontId="164" fillId="0" borderId="0" xfId="1" applyNumberFormat="1" applyFont="1" applyFill="1" applyAlignment="1"/>
    <xf numFmtId="170" fontId="16" fillId="0" borderId="0" xfId="1" applyFont="1" applyFill="1" applyAlignment="1">
      <alignment vertical="center"/>
    </xf>
    <xf numFmtId="172" fontId="16" fillId="0" borderId="1" xfId="1" applyNumberFormat="1" applyFont="1" applyFill="1" applyBorder="1" applyAlignment="1">
      <alignment vertical="center"/>
    </xf>
    <xf numFmtId="171" fontId="16" fillId="0" borderId="0" xfId="1" applyNumberFormat="1" applyFont="1" applyFill="1" applyAlignment="1">
      <alignment wrapText="1"/>
    </xf>
    <xf numFmtId="172" fontId="16" fillId="0" borderId="0" xfId="1" applyNumberFormat="1" applyFont="1" applyFill="1" applyAlignment="1">
      <alignment horizontal="center" wrapText="1"/>
    </xf>
    <xf numFmtId="168" fontId="16" fillId="0" borderId="0" xfId="1" applyNumberFormat="1" applyFont="1" applyFill="1" applyBorder="1" applyAlignment="1">
      <alignment wrapText="1"/>
    </xf>
    <xf numFmtId="170" fontId="16" fillId="0" borderId="0" xfId="1" applyFont="1" applyFill="1" applyAlignment="1"/>
    <xf numFmtId="172" fontId="16" fillId="0" borderId="1" xfId="1" applyNumberFormat="1" applyFont="1" applyFill="1" applyBorder="1" applyAlignment="1"/>
    <xf numFmtId="171" fontId="164" fillId="0" borderId="0" xfId="1" applyNumberFormat="1" applyFont="1" applyFill="1" applyBorder="1" applyAlignment="1">
      <alignment wrapText="1"/>
    </xf>
    <xf numFmtId="168" fontId="16" fillId="0" borderId="0" xfId="1" applyNumberFormat="1" applyFont="1" applyFill="1" applyBorder="1" applyAlignment="1"/>
    <xf numFmtId="171" fontId="164" fillId="0" borderId="1" xfId="1" applyNumberFormat="1" applyFont="1" applyFill="1" applyBorder="1" applyAlignment="1"/>
    <xf numFmtId="171" fontId="164" fillId="0" borderId="0" xfId="1" applyNumberFormat="1" applyFont="1" applyFill="1" applyAlignment="1">
      <alignment wrapText="1"/>
    </xf>
    <xf numFmtId="171" fontId="164" fillId="0" borderId="33" xfId="1" applyNumberFormat="1" applyFont="1" applyFill="1" applyBorder="1" applyAlignment="1"/>
    <xf numFmtId="172" fontId="16" fillId="0" borderId="0" xfId="1" applyNumberFormat="1" applyFont="1" applyFill="1" applyBorder="1" applyAlignment="1">
      <alignment vertical="center"/>
    </xf>
    <xf numFmtId="179" fontId="164" fillId="0" borderId="0" xfId="67" applyNumberFormat="1" applyFont="1" applyFill="1" applyAlignment="1">
      <alignment horizontal="center"/>
    </xf>
    <xf numFmtId="172" fontId="16" fillId="0" borderId="0" xfId="1" applyNumberFormat="1" applyFont="1" applyFill="1" applyAlignment="1">
      <alignment wrapText="1"/>
    </xf>
    <xf numFmtId="172" fontId="164" fillId="0" borderId="0" xfId="1" applyNumberFormat="1" applyFont="1" applyFill="1" applyBorder="1" applyAlignment="1"/>
    <xf numFmtId="172" fontId="164" fillId="0" borderId="0" xfId="1" applyNumberFormat="1" applyFont="1" applyFill="1" applyAlignment="1">
      <alignment wrapText="1"/>
    </xf>
    <xf numFmtId="172" fontId="164" fillId="0" borderId="0" xfId="1" applyNumberFormat="1" applyFont="1" applyFill="1" applyAlignment="1"/>
    <xf numFmtId="172" fontId="16" fillId="0" borderId="0" xfId="1" applyNumberFormat="1" applyFont="1" applyFill="1" applyBorder="1" applyAlignment="1">
      <alignment wrapText="1"/>
    </xf>
    <xf numFmtId="172" fontId="16" fillId="0" borderId="0" xfId="1" applyNumberFormat="1" applyFont="1" applyFill="1" applyBorder="1" applyAlignment="1"/>
    <xf numFmtId="172" fontId="164" fillId="0" borderId="0" xfId="1" applyNumberFormat="1" applyFont="1" applyFill="1" applyBorder="1" applyAlignment="1">
      <alignment wrapText="1"/>
    </xf>
    <xf numFmtId="173" fontId="16" fillId="0" borderId="0" xfId="1" applyNumberFormat="1" applyFont="1" applyFill="1" applyAlignment="1"/>
    <xf numFmtId="170" fontId="16" fillId="0" borderId="0" xfId="1" applyFont="1" applyFill="1" applyAlignment="1">
      <alignment wrapText="1"/>
    </xf>
    <xf numFmtId="172" fontId="16" fillId="0" borderId="0" xfId="1" applyNumberFormat="1" applyFont="1" applyFill="1" applyAlignment="1">
      <alignment horizontal="right" vertical="center" wrapText="1"/>
    </xf>
    <xf numFmtId="170" fontId="16" fillId="0" borderId="0" xfId="1" applyFont="1" applyFill="1" applyAlignment="1">
      <alignment horizontal="right" vertical="center" wrapText="1"/>
    </xf>
    <xf numFmtId="172" fontId="16" fillId="0" borderId="0" xfId="1" applyNumberFormat="1" applyFont="1" applyFill="1" applyBorder="1" applyAlignment="1">
      <alignment horizontal="left" vertical="center"/>
    </xf>
    <xf numFmtId="168" fontId="16" fillId="0" borderId="0" xfId="1" applyNumberFormat="1" applyFont="1" applyFill="1" applyBorder="1" applyAlignment="1">
      <alignment horizontal="left" vertical="center"/>
    </xf>
    <xf numFmtId="172" fontId="16" fillId="0" borderId="1" xfId="1" applyNumberFormat="1" applyFont="1" applyFill="1" applyBorder="1" applyAlignment="1">
      <alignment horizontal="left" vertical="center"/>
    </xf>
    <xf numFmtId="171" fontId="173" fillId="0" borderId="0" xfId="1" applyNumberFormat="1" applyFont="1" applyFill="1" applyBorder="1" applyAlignment="1">
      <alignment horizontal="left" vertical="center"/>
    </xf>
    <xf numFmtId="172" fontId="173" fillId="0" borderId="0" xfId="1" applyNumberFormat="1" applyFont="1" applyFill="1" applyBorder="1" applyAlignment="1">
      <alignment vertical="center"/>
    </xf>
    <xf numFmtId="171" fontId="173" fillId="0" borderId="0" xfId="1" applyNumberFormat="1" applyFont="1" applyFill="1" applyAlignment="1">
      <alignment horizontal="left" vertical="center"/>
    </xf>
    <xf numFmtId="170" fontId="173" fillId="0" borderId="0" xfId="1" applyFont="1" applyFill="1" applyBorder="1" applyAlignment="1">
      <alignment vertical="center"/>
    </xf>
    <xf numFmtId="172" fontId="173" fillId="0" borderId="0" xfId="1" applyNumberFormat="1" applyFont="1" applyFill="1" applyAlignment="1">
      <alignment vertical="center"/>
    </xf>
    <xf numFmtId="172" fontId="174" fillId="0" borderId="0" xfId="1" applyNumberFormat="1" applyFont="1" applyFill="1" applyAlignment="1">
      <alignment vertical="center"/>
    </xf>
    <xf numFmtId="170" fontId="173" fillId="0" borderId="0" xfId="1" applyFont="1" applyFill="1" applyAlignment="1">
      <alignment vertical="center"/>
    </xf>
    <xf numFmtId="172" fontId="166" fillId="0" borderId="0" xfId="1" applyNumberFormat="1" applyFont="1" applyFill="1" applyAlignment="1">
      <alignment vertical="center"/>
    </xf>
    <xf numFmtId="172" fontId="164" fillId="0" borderId="0" xfId="1" applyNumberFormat="1" applyFont="1" applyFill="1" applyBorder="1" applyAlignment="1">
      <alignment horizontal="left" vertical="center"/>
    </xf>
    <xf numFmtId="172" fontId="164" fillId="0" borderId="1" xfId="1" applyNumberFormat="1" applyFont="1" applyFill="1" applyBorder="1" applyAlignment="1">
      <alignment horizontal="left" vertical="center"/>
    </xf>
    <xf numFmtId="172" fontId="164" fillId="0" borderId="33" xfId="1" applyNumberFormat="1" applyFont="1" applyFill="1" applyBorder="1" applyAlignment="1">
      <alignment horizontal="left" vertical="center"/>
    </xf>
    <xf numFmtId="170" fontId="164" fillId="0" borderId="0" xfId="1" applyFont="1" applyFill="1" applyBorder="1" applyAlignment="1">
      <alignment horizontal="centerContinuous"/>
    </xf>
    <xf numFmtId="172" fontId="164" fillId="0" borderId="0" xfId="1" applyNumberFormat="1" applyFont="1" applyFill="1" applyBorder="1" applyAlignment="1">
      <alignment horizontal="left"/>
    </xf>
    <xf numFmtId="170" fontId="164" fillId="0" borderId="0" xfId="1" applyFont="1" applyFill="1" applyBorder="1" applyAlignment="1"/>
    <xf numFmtId="172" fontId="16" fillId="0" borderId="0" xfId="1" applyNumberFormat="1" applyFont="1" applyFill="1" applyBorder="1" applyAlignment="1">
      <alignment horizontal="left"/>
    </xf>
    <xf numFmtId="168" fontId="16" fillId="0" borderId="0" xfId="1" applyNumberFormat="1" applyFont="1" applyFill="1" applyBorder="1" applyAlignment="1">
      <alignment horizontal="left"/>
    </xf>
    <xf numFmtId="168" fontId="164" fillId="0" borderId="0" xfId="1" applyNumberFormat="1" applyFont="1" applyFill="1" applyBorder="1" applyAlignment="1">
      <alignment horizontal="left"/>
    </xf>
    <xf numFmtId="172" fontId="164" fillId="0" borderId="3" xfId="1" applyNumberFormat="1" applyFont="1" applyFill="1" applyBorder="1" applyAlignment="1">
      <alignment horizontal="left"/>
    </xf>
    <xf numFmtId="172" fontId="164" fillId="0" borderId="34" xfId="1" applyNumberFormat="1" applyFont="1" applyFill="1" applyBorder="1" applyAlignment="1">
      <alignment horizontal="left"/>
    </xf>
    <xf numFmtId="174" fontId="16" fillId="0" borderId="0" xfId="1" applyNumberFormat="1" applyFont="1" applyFill="1" applyBorder="1" applyAlignment="1">
      <alignment horizontal="right"/>
    </xf>
    <xf numFmtId="172" fontId="164" fillId="0" borderId="0" xfId="1" applyNumberFormat="1" applyFont="1" applyFill="1" applyBorder="1" applyAlignment="1">
      <alignment horizontal="right"/>
    </xf>
    <xf numFmtId="174" fontId="164" fillId="0" borderId="0" xfId="1" applyNumberFormat="1" applyFont="1" applyFill="1" applyBorder="1" applyAlignment="1">
      <alignment horizontal="right"/>
    </xf>
    <xf numFmtId="172" fontId="167" fillId="0" borderId="0" xfId="1" applyNumberFormat="1" applyFont="1" applyFill="1" applyAlignment="1">
      <alignment vertical="center"/>
    </xf>
    <xf numFmtId="172" fontId="164" fillId="0" borderId="34" xfId="1" applyNumberFormat="1" applyFont="1" applyFill="1" applyBorder="1" applyAlignment="1">
      <alignment horizontal="left" vertical="center"/>
    </xf>
    <xf numFmtId="172" fontId="16" fillId="0" borderId="0" xfId="1" applyNumberFormat="1" applyFont="1" applyFill="1" applyBorder="1" applyAlignment="1">
      <alignment horizontal="center"/>
    </xf>
    <xf numFmtId="172" fontId="16" fillId="0" borderId="0" xfId="1" applyNumberFormat="1" applyFont="1" applyFill="1" applyAlignment="1">
      <alignment horizontal="center"/>
    </xf>
    <xf numFmtId="172" fontId="16" fillId="0" borderId="35" xfId="1" applyNumberFormat="1" applyFont="1" applyFill="1" applyBorder="1" applyAlignment="1">
      <alignment horizontal="left" vertical="center"/>
    </xf>
    <xf numFmtId="172" fontId="16" fillId="0" borderId="35" xfId="1" applyNumberFormat="1" applyFont="1" applyFill="1" applyBorder="1" applyAlignment="1">
      <alignment vertical="center"/>
    </xf>
    <xf numFmtId="170" fontId="164" fillId="0" borderId="0" xfId="1" applyFont="1" applyFill="1" applyAlignment="1">
      <alignment horizontal="center" vertical="center"/>
    </xf>
    <xf numFmtId="170" fontId="164" fillId="0" borderId="0" xfId="1" applyFont="1" applyFill="1" applyBorder="1" applyAlignment="1">
      <alignment horizontal="center" vertical="center"/>
    </xf>
    <xf numFmtId="170" fontId="164" fillId="0" borderId="0" xfId="1" applyFont="1" applyFill="1" applyBorder="1" applyAlignment="1">
      <alignment horizontal="center" vertical="center" wrapText="1"/>
    </xf>
    <xf numFmtId="170" fontId="164" fillId="0" borderId="0" xfId="1" applyFont="1" applyFill="1" applyBorder="1" applyAlignment="1">
      <alignment horizontal="right"/>
    </xf>
    <xf numFmtId="170" fontId="164" fillId="0" borderId="0" xfId="1" applyFont="1" applyFill="1" applyBorder="1" applyAlignment="1">
      <alignment horizontal="center"/>
    </xf>
    <xf numFmtId="170" fontId="164" fillId="0" borderId="0" xfId="1" applyFont="1" applyFill="1" applyBorder="1" applyAlignment="1">
      <alignment horizontal="center" wrapText="1"/>
    </xf>
    <xf numFmtId="170" fontId="164" fillId="0" borderId="0" xfId="1" applyFont="1" applyFill="1" applyAlignment="1">
      <alignment horizontal="center"/>
    </xf>
    <xf numFmtId="170" fontId="164" fillId="0" borderId="1" xfId="1" applyFont="1" applyFill="1" applyBorder="1" applyAlignment="1">
      <alignment horizontal="center" wrapText="1"/>
    </xf>
    <xf numFmtId="170" fontId="164" fillId="0" borderId="1" xfId="1" applyFont="1" applyFill="1" applyBorder="1" applyAlignment="1">
      <alignment horizontal="center"/>
    </xf>
    <xf numFmtId="170" fontId="16" fillId="0" borderId="1" xfId="1" applyFont="1" applyFill="1" applyBorder="1" applyAlignment="1"/>
    <xf numFmtId="168" fontId="164" fillId="0" borderId="0" xfId="1" applyNumberFormat="1" applyFont="1" applyFill="1" applyBorder="1" applyAlignment="1"/>
    <xf numFmtId="170" fontId="164" fillId="0" borderId="1" xfId="1" applyFont="1" applyFill="1" applyBorder="1" applyAlignment="1">
      <alignment horizontal="center" vertical="center"/>
    </xf>
    <xf numFmtId="170" fontId="164" fillId="0" borderId="35" xfId="1" applyFont="1" applyFill="1" applyBorder="1" applyAlignment="1">
      <alignment horizontal="center" vertical="center"/>
    </xf>
    <xf numFmtId="170" fontId="16" fillId="0" borderId="0" xfId="1" applyFont="1" applyFill="1"/>
    <xf numFmtId="172" fontId="164" fillId="0" borderId="34" xfId="1" applyNumberFormat="1" applyFont="1" applyFill="1" applyBorder="1" applyAlignment="1">
      <alignment vertical="center" wrapText="1"/>
    </xf>
    <xf numFmtId="172" fontId="164" fillId="0" borderId="0" xfId="1" applyNumberFormat="1" applyFont="1" applyFill="1" applyBorder="1" applyAlignment="1">
      <alignment vertical="center" wrapText="1"/>
    </xf>
    <xf numFmtId="172" fontId="164" fillId="0" borderId="0" xfId="1" applyNumberFormat="1" applyFont="1" applyFill="1" applyAlignment="1">
      <alignment vertical="center" wrapText="1"/>
    </xf>
    <xf numFmtId="172" fontId="164" fillId="0" borderId="0" xfId="1" applyNumberFormat="1" applyFont="1" applyFill="1" applyAlignment="1">
      <alignment vertical="center"/>
    </xf>
    <xf numFmtId="170" fontId="164" fillId="0" borderId="0" xfId="1" applyFont="1" applyFill="1" applyBorder="1" applyAlignment="1">
      <alignment vertical="center" wrapText="1"/>
    </xf>
    <xf numFmtId="171" fontId="164" fillId="0" borderId="0" xfId="1" applyNumberFormat="1" applyFont="1" applyFill="1" applyAlignment="1">
      <alignment vertical="center" wrapText="1"/>
    </xf>
    <xf numFmtId="172" fontId="164" fillId="0" borderId="3" xfId="1" applyNumberFormat="1" applyFont="1" applyFill="1" applyBorder="1" applyAlignment="1">
      <alignment vertical="center" wrapText="1"/>
    </xf>
    <xf numFmtId="173" fontId="164" fillId="0" borderId="0" xfId="1" applyNumberFormat="1" applyFont="1" applyFill="1" applyAlignment="1">
      <alignment vertical="center" wrapText="1"/>
    </xf>
    <xf numFmtId="172" fontId="164" fillId="0" borderId="0" xfId="1" applyNumberFormat="1" applyFont="1" applyFill="1" applyBorder="1" applyAlignment="1">
      <alignment vertical="center"/>
    </xf>
    <xf numFmtId="172" fontId="164" fillId="0" borderId="2" xfId="1" applyNumberFormat="1" applyFont="1" applyFill="1" applyBorder="1" applyAlignment="1">
      <alignment vertical="center" wrapText="1"/>
    </xf>
    <xf numFmtId="168" fontId="164" fillId="0" borderId="33" xfId="1" applyNumberFormat="1" applyFont="1" applyFill="1" applyBorder="1" applyAlignment="1">
      <alignment vertical="center" wrapText="1"/>
    </xf>
    <xf numFmtId="171" fontId="164" fillId="0" borderId="0" xfId="1" applyNumberFormat="1" applyFont="1" applyFill="1" applyBorder="1" applyAlignment="1">
      <alignment vertical="center" wrapText="1"/>
    </xf>
    <xf numFmtId="172" fontId="16" fillId="0" borderId="0" xfId="1" applyNumberFormat="1" applyFont="1" applyFill="1" applyAlignment="1">
      <alignment vertical="center" wrapText="1"/>
    </xf>
    <xf numFmtId="171" fontId="171" fillId="0" borderId="0" xfId="1" applyNumberFormat="1" applyFont="1" applyFill="1" applyAlignment="1"/>
    <xf numFmtId="172" fontId="171" fillId="0" borderId="0" xfId="1" applyNumberFormat="1" applyFont="1" applyFill="1" applyAlignment="1"/>
    <xf numFmtId="172" fontId="177" fillId="0" borderId="0" xfId="1" applyNumberFormat="1" applyFont="1" applyFill="1" applyAlignment="1"/>
    <xf numFmtId="172" fontId="171" fillId="0" borderId="0" xfId="1" applyNumberFormat="1" applyFont="1" applyFill="1" applyBorder="1" applyAlignment="1"/>
    <xf numFmtId="172" fontId="171" fillId="0" borderId="0" xfId="1" applyNumberFormat="1" applyFont="1" applyFill="1" applyAlignment="1">
      <alignment horizontal="right" vertical="center" wrapText="1"/>
    </xf>
    <xf numFmtId="172" fontId="171" fillId="0" borderId="0" xfId="1" applyNumberFormat="1" applyFont="1" applyFill="1" applyAlignment="1">
      <alignment vertical="center"/>
    </xf>
    <xf numFmtId="9" fontId="16" fillId="0" borderId="0" xfId="67" applyFont="1" applyFill="1" applyAlignment="1"/>
    <xf numFmtId="172" fontId="166" fillId="0" borderId="0" xfId="1" applyNumberFormat="1" applyFont="1" applyFill="1" applyAlignment="1">
      <alignment horizontal="center" vertical="center"/>
    </xf>
    <xf numFmtId="172" fontId="166" fillId="0" borderId="0" xfId="1" applyNumberFormat="1" applyFont="1" applyFill="1" applyBorder="1" applyAlignment="1">
      <alignment horizontal="center"/>
    </xf>
    <xf numFmtId="172" fontId="167" fillId="0" borderId="0" xfId="1" applyNumberFormat="1" applyFont="1" applyFill="1"/>
    <xf numFmtId="172" fontId="16" fillId="0" borderId="0" xfId="67" applyNumberFormat="1" applyFont="1" applyFill="1" applyAlignment="1"/>
    <xf numFmtId="0" fontId="16" fillId="0" borderId="0" xfId="1" quotePrefix="1" applyNumberFormat="1" applyFont="1" applyFill="1" applyBorder="1" applyAlignment="1">
      <alignment horizontal="center"/>
    </xf>
    <xf numFmtId="171" fontId="179" fillId="0" borderId="0" xfId="1" applyNumberFormat="1" applyFont="1" applyFill="1" applyAlignment="1">
      <alignment vertical="center" wrapText="1"/>
    </xf>
    <xf numFmtId="172" fontId="166" fillId="0" borderId="0" xfId="1" applyNumberFormat="1" applyFont="1" applyFill="1" applyAlignment="1">
      <alignment horizontal="center"/>
    </xf>
    <xf numFmtId="172" fontId="164" fillId="0" borderId="1" xfId="1" applyNumberFormat="1" applyFont="1" applyFill="1" applyBorder="1" applyAlignment="1">
      <alignment vertical="center"/>
    </xf>
    <xf numFmtId="172" fontId="180" fillId="0" borderId="0" xfId="1" applyNumberFormat="1" applyFont="1" applyFill="1"/>
    <xf numFmtId="170" fontId="16" fillId="0" borderId="1" xfId="1" applyFont="1" applyFill="1" applyBorder="1"/>
    <xf numFmtId="168" fontId="164" fillId="0" borderId="0" xfId="1" applyNumberFormat="1" applyFont="1" applyFill="1" applyBorder="1" applyAlignment="1">
      <alignment vertical="center" wrapText="1"/>
    </xf>
    <xf numFmtId="172" fontId="16" fillId="0" borderId="0" xfId="1" applyNumberFormat="1" applyFont="1" applyFill="1" applyBorder="1" applyAlignment="1">
      <alignment horizontal="center" vertical="center"/>
    </xf>
    <xf numFmtId="172" fontId="164" fillId="0" borderId="2" xfId="1" applyNumberFormat="1" applyFont="1" applyFill="1" applyBorder="1" applyAlignment="1">
      <alignment horizontal="center" vertical="center"/>
    </xf>
    <xf numFmtId="172" fontId="16" fillId="0" borderId="0" xfId="1" applyNumberFormat="1" applyFont="1" applyFill="1" applyAlignment="1">
      <alignment horizontal="center" vertical="center"/>
    </xf>
    <xf numFmtId="172" fontId="164" fillId="0" borderId="3" xfId="1" applyNumberFormat="1" applyFont="1" applyFill="1" applyBorder="1" applyAlignment="1">
      <alignment horizontal="left" vertical="center"/>
    </xf>
    <xf numFmtId="172" fontId="167" fillId="0" borderId="0" xfId="1" applyNumberFormat="1" applyFont="1" applyFill="1" applyAlignment="1"/>
    <xf numFmtId="172" fontId="16" fillId="0" borderId="1" xfId="1" applyNumberFormat="1" applyFont="1" applyFill="1" applyBorder="1" applyAlignment="1">
      <alignment horizontal="left"/>
    </xf>
    <xf numFmtId="172" fontId="164" fillId="0" borderId="0" xfId="1" applyNumberFormat="1" applyFont="1" applyFill="1" applyBorder="1" applyAlignment="1">
      <alignment horizontal="center"/>
    </xf>
    <xf numFmtId="172" fontId="16" fillId="0" borderId="1" xfId="1" applyNumberFormat="1" applyFont="1" applyFill="1" applyBorder="1" applyAlignment="1">
      <alignment horizontal="center"/>
    </xf>
    <xf numFmtId="172" fontId="167" fillId="0" borderId="0" xfId="1" applyNumberFormat="1" applyFont="1" applyFill="1" applyBorder="1" applyAlignment="1">
      <alignment horizontal="left"/>
    </xf>
    <xf numFmtId="172" fontId="167" fillId="0" borderId="0" xfId="1" applyNumberFormat="1" applyFont="1" applyFill="1" applyBorder="1" applyAlignment="1">
      <alignment horizontal="center"/>
    </xf>
    <xf numFmtId="172" fontId="167" fillId="0" borderId="0" xfId="1" applyNumberFormat="1" applyFont="1" applyFill="1" applyBorder="1" applyAlignment="1"/>
    <xf numFmtId="170" fontId="167" fillId="0" borderId="0" xfId="1" applyFont="1" applyFill="1"/>
    <xf numFmtId="172" fontId="166" fillId="0" borderId="0" xfId="1" applyNumberFormat="1" applyFont="1" applyFill="1" applyBorder="1" applyAlignment="1">
      <alignment horizontal="center" vertical="center"/>
    </xf>
    <xf numFmtId="172" fontId="16" fillId="0" borderId="0" xfId="1" applyNumberFormat="1" applyFont="1" applyFill="1"/>
    <xf numFmtId="0" fontId="166" fillId="0" borderId="0" xfId="1" applyNumberFormat="1" applyFont="1" applyFill="1" applyBorder="1" applyAlignment="1">
      <alignment horizontal="center" vertical="center"/>
    </xf>
    <xf numFmtId="0" fontId="166" fillId="0" borderId="0" xfId="1" applyNumberFormat="1" applyFont="1" applyFill="1" applyBorder="1" applyAlignment="1">
      <alignment horizontal="center"/>
    </xf>
    <xf numFmtId="168" fontId="16" fillId="0" borderId="0" xfId="1" applyNumberFormat="1" applyFont="1" applyFill="1" applyBorder="1" applyAlignment="1">
      <alignment vertical="center" wrapText="1"/>
    </xf>
    <xf numFmtId="168" fontId="16" fillId="0" borderId="1" xfId="1" applyNumberFormat="1" applyFont="1" applyFill="1" applyBorder="1" applyAlignment="1">
      <alignment vertical="center" wrapText="1"/>
    </xf>
    <xf numFmtId="171" fontId="16" fillId="0" borderId="0" xfId="1" applyNumberFormat="1" applyFont="1" applyFill="1" applyBorder="1" applyAlignment="1">
      <alignment vertical="center" wrapText="1"/>
    </xf>
    <xf numFmtId="172" fontId="16" fillId="0" borderId="0" xfId="1" applyNumberFormat="1" applyFont="1" applyFill="1" applyBorder="1"/>
    <xf numFmtId="170" fontId="16" fillId="0" borderId="1" xfId="1" applyFont="1" applyFill="1" applyBorder="1" applyAlignment="1">
      <alignment vertical="center" wrapText="1"/>
    </xf>
    <xf numFmtId="172" fontId="164" fillId="0" borderId="3" xfId="1" applyNumberFormat="1" applyFont="1" applyFill="1" applyBorder="1" applyAlignment="1">
      <alignment vertical="center"/>
    </xf>
    <xf numFmtId="170" fontId="171" fillId="0" borderId="0" xfId="1" applyFont="1" applyFill="1" applyAlignment="1"/>
    <xf numFmtId="171" fontId="16" fillId="0" borderId="0" xfId="1" applyNumberFormat="1" applyFont="1" applyFill="1"/>
    <xf numFmtId="172" fontId="16" fillId="0" borderId="0" xfId="67" applyNumberFormat="1" applyFont="1" applyFill="1"/>
    <xf numFmtId="182" fontId="164" fillId="0" borderId="0" xfId="1" applyNumberFormat="1" applyFont="1" applyFill="1" applyBorder="1" applyAlignment="1">
      <alignment vertical="center" wrapText="1"/>
    </xf>
    <xf numFmtId="182" fontId="193" fillId="0" borderId="33" xfId="1" applyNumberFormat="1" applyFont="1" applyFill="1" applyBorder="1" applyAlignment="1">
      <alignment vertical="center" wrapText="1"/>
    </xf>
    <xf numFmtId="172" fontId="186" fillId="0" borderId="0" xfId="1" applyNumberFormat="1" applyFont="1" applyFill="1" applyAlignment="1">
      <alignment vertical="center"/>
    </xf>
    <xf numFmtId="172" fontId="195" fillId="0" borderId="0" xfId="1" applyNumberFormat="1" applyFont="1" applyFill="1" applyAlignment="1">
      <alignment horizontal="left" vertical="center"/>
    </xf>
    <xf numFmtId="0" fontId="196" fillId="0" borderId="0" xfId="1" applyNumberFormat="1" applyFont="1" applyFill="1" applyAlignment="1">
      <alignment horizontal="center" vertical="center"/>
    </xf>
    <xf numFmtId="172" fontId="186" fillId="0" borderId="0" xfId="1" applyNumberFormat="1" applyFont="1" applyFill="1"/>
    <xf numFmtId="172" fontId="195" fillId="0" borderId="1" xfId="1" applyNumberFormat="1" applyFont="1" applyFill="1" applyBorder="1" applyAlignment="1">
      <alignment horizontal="left" vertical="center"/>
    </xf>
    <xf numFmtId="172" fontId="186" fillId="0" borderId="0" xfId="1" applyNumberFormat="1" applyFont="1" applyFill="1" applyAlignment="1">
      <alignment horizontal="center" vertical="center"/>
    </xf>
    <xf numFmtId="172" fontId="186" fillId="0" borderId="0" xfId="1" applyNumberFormat="1" applyFont="1" applyFill="1" applyAlignment="1">
      <alignment horizontal="left" vertical="center"/>
    </xf>
    <xf numFmtId="172" fontId="16" fillId="0" borderId="0" xfId="1" applyNumberFormat="1" applyFont="1" applyFill="1" applyAlignment="1">
      <alignment horizontal="left" vertical="center"/>
    </xf>
    <xf numFmtId="172" fontId="186" fillId="0" borderId="1" xfId="1" applyNumberFormat="1" applyFont="1" applyFill="1" applyBorder="1" applyAlignment="1">
      <alignment horizontal="left" vertical="center"/>
    </xf>
    <xf numFmtId="168" fontId="186" fillId="0" borderId="0" xfId="1" applyNumberFormat="1" applyFont="1" applyFill="1" applyAlignment="1">
      <alignment horizontal="left" vertical="center"/>
    </xf>
    <xf numFmtId="172" fontId="190" fillId="0" borderId="3" xfId="1" applyNumberFormat="1" applyFont="1" applyFill="1" applyBorder="1" applyAlignment="1">
      <alignment horizontal="left" vertical="center"/>
    </xf>
    <xf numFmtId="0" fontId="169" fillId="0" borderId="0" xfId="4" applyFont="1" applyAlignment="1">
      <alignment horizontal="left" vertical="center"/>
    </xf>
    <xf numFmtId="0" fontId="167" fillId="0" borderId="0" xfId="0" applyFont="1" applyAlignment="1">
      <alignment vertical="center"/>
    </xf>
    <xf numFmtId="0" fontId="181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right"/>
    </xf>
    <xf numFmtId="49" fontId="16" fillId="0" borderId="0" xfId="0" applyNumberFormat="1" applyFont="1" applyAlignment="1">
      <alignment horizontal="center"/>
    </xf>
    <xf numFmtId="0" fontId="169" fillId="0" borderId="0" xfId="0" applyFont="1" applyAlignment="1">
      <alignment horizontal="left" vertical="center"/>
    </xf>
    <xf numFmtId="0" fontId="176" fillId="0" borderId="0" xfId="0" applyFont="1" applyAlignment="1">
      <alignment vertical="center"/>
    </xf>
    <xf numFmtId="0" fontId="182" fillId="0" borderId="0" xfId="0" applyFont="1" applyAlignment="1">
      <alignment horizontal="center" vertical="center"/>
    </xf>
    <xf numFmtId="0" fontId="164" fillId="0" borderId="0" xfId="0" applyFont="1" applyAlignment="1">
      <alignment horizontal="right" vertical="center"/>
    </xf>
    <xf numFmtId="0" fontId="17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4" applyFont="1" applyAlignment="1">
      <alignment vertical="center"/>
    </xf>
    <xf numFmtId="0" fontId="166" fillId="0" borderId="0" xfId="0" applyFont="1" applyAlignment="1">
      <alignment horizontal="center" vertical="center"/>
    </xf>
    <xf numFmtId="172" fontId="16" fillId="0" borderId="0" xfId="0" applyNumberFormat="1" applyFont="1" applyAlignment="1">
      <alignment vertical="center"/>
    </xf>
    <xf numFmtId="0" fontId="166" fillId="0" borderId="0" xfId="1" applyNumberFormat="1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0" fontId="166" fillId="0" borderId="0" xfId="0" applyFont="1" applyAlignment="1">
      <alignment horizontal="center"/>
    </xf>
    <xf numFmtId="172" fontId="167" fillId="0" borderId="0" xfId="0" applyNumberFormat="1" applyFont="1" applyAlignment="1">
      <alignment vertical="center"/>
    </xf>
    <xf numFmtId="0" fontId="187" fillId="0" borderId="0" xfId="0" applyFont="1" applyAlignment="1">
      <alignment vertical="center"/>
    </xf>
    <xf numFmtId="0" fontId="191" fillId="0" borderId="0" xfId="0" applyFont="1" applyAlignment="1">
      <alignment horizontal="center" vertical="center"/>
    </xf>
    <xf numFmtId="0" fontId="169" fillId="0" borderId="0" xfId="0" applyFont="1" applyAlignment="1">
      <alignment horizontal="left"/>
    </xf>
    <xf numFmtId="0" fontId="16" fillId="0" borderId="0" xfId="0" applyFont="1"/>
    <xf numFmtId="0" fontId="164" fillId="0" borderId="0" xfId="0" applyFont="1" applyAlignment="1">
      <alignment horizontal="centerContinuous"/>
    </xf>
    <xf numFmtId="0" fontId="164" fillId="0" borderId="0" xfId="0" applyFont="1" applyAlignment="1">
      <alignment horizontal="left"/>
    </xf>
    <xf numFmtId="0" fontId="164" fillId="0" borderId="0" xfId="0" applyFont="1" applyAlignment="1">
      <alignment horizontal="right"/>
    </xf>
    <xf numFmtId="0" fontId="164" fillId="0" borderId="0" xfId="0" applyFont="1" applyAlignment="1">
      <alignment horizontal="center"/>
    </xf>
    <xf numFmtId="0" fontId="164" fillId="0" borderId="0" xfId="0" applyFont="1"/>
    <xf numFmtId="16" fontId="16" fillId="0" borderId="0" xfId="5" quotePrefix="1" applyNumberFormat="1" applyFont="1" applyAlignment="1">
      <alignment horizontal="center"/>
    </xf>
    <xf numFmtId="0" fontId="16" fillId="0" borderId="0" xfId="5" applyFont="1" applyAlignment="1">
      <alignment horizontal="center"/>
    </xf>
    <xf numFmtId="0" fontId="16" fillId="0" borderId="0" xfId="5" quotePrefix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5" applyFont="1"/>
    <xf numFmtId="0" fontId="168" fillId="0" borderId="0" xfId="0" applyFont="1" applyAlignment="1">
      <alignment horizontal="left"/>
    </xf>
    <xf numFmtId="0" fontId="168" fillId="0" borderId="0" xfId="0" applyFont="1"/>
    <xf numFmtId="171" fontId="16" fillId="0" borderId="0" xfId="0" applyNumberFormat="1" applyFont="1"/>
    <xf numFmtId="172" fontId="16" fillId="0" borderId="0" xfId="0" applyNumberFormat="1" applyFont="1"/>
    <xf numFmtId="3" fontId="16" fillId="0" borderId="0" xfId="0" applyNumberFormat="1" applyFont="1"/>
    <xf numFmtId="168" fontId="16" fillId="0" borderId="0" xfId="0" applyNumberFormat="1" applyFont="1"/>
    <xf numFmtId="0" fontId="169" fillId="0" borderId="0" xfId="4" applyFont="1"/>
    <xf numFmtId="0" fontId="164" fillId="0" borderId="0" xfId="4" applyFont="1"/>
    <xf numFmtId="0" fontId="16" fillId="0" borderId="0" xfId="4" quotePrefix="1" applyFont="1" applyAlignment="1">
      <alignment horizontal="center"/>
    </xf>
    <xf numFmtId="0" fontId="16" fillId="0" borderId="0" xfId="4" applyFont="1"/>
    <xf numFmtId="168" fontId="164" fillId="0" borderId="0" xfId="4" applyNumberFormat="1" applyFont="1" applyAlignment="1">
      <alignment horizontal="center"/>
    </xf>
    <xf numFmtId="0" fontId="167" fillId="0" borderId="0" xfId="0" applyFont="1"/>
    <xf numFmtId="0" fontId="176" fillId="0" borderId="0" xfId="0" applyFont="1" applyAlignment="1">
      <alignment horizontal="center"/>
    </xf>
    <xf numFmtId="49" fontId="166" fillId="0" borderId="0" xfId="0" applyNumberFormat="1" applyFont="1" applyAlignment="1">
      <alignment horizontal="center"/>
    </xf>
    <xf numFmtId="0" fontId="188" fillId="0" borderId="0" xfId="4" applyFont="1" applyAlignment="1">
      <alignment vertical="center"/>
    </xf>
    <xf numFmtId="0" fontId="186" fillId="0" borderId="0" xfId="4" applyFont="1" applyAlignment="1">
      <alignment vertical="center"/>
    </xf>
    <xf numFmtId="0" fontId="186" fillId="0" borderId="0" xfId="4" quotePrefix="1" applyFont="1" applyAlignment="1">
      <alignment horizontal="center" vertical="center"/>
    </xf>
    <xf numFmtId="172" fontId="189" fillId="0" borderId="0" xfId="1" applyNumberFormat="1" applyFont="1" applyFill="1" applyAlignment="1">
      <alignment horizontal="center" vertical="center"/>
    </xf>
    <xf numFmtId="0" fontId="189" fillId="0" borderId="0" xfId="0" applyFont="1" applyAlignment="1">
      <alignment horizontal="center" vertical="center"/>
    </xf>
    <xf numFmtId="168" fontId="190" fillId="0" borderId="0" xfId="4" applyNumberFormat="1" applyFont="1" applyAlignment="1">
      <alignment horizontal="center" vertical="center"/>
    </xf>
    <xf numFmtId="172" fontId="187" fillId="0" borderId="0" xfId="1" applyNumberFormat="1" applyFont="1" applyFill="1" applyAlignment="1">
      <alignment vertical="center"/>
    </xf>
    <xf numFmtId="0" fontId="189" fillId="0" borderId="0" xfId="1" applyNumberFormat="1" applyFont="1" applyFill="1" applyAlignment="1">
      <alignment horizontal="center" vertical="center"/>
    </xf>
    <xf numFmtId="172" fontId="167" fillId="0" borderId="0" xfId="0" applyNumberFormat="1" applyFont="1"/>
    <xf numFmtId="0" fontId="190" fillId="0" borderId="0" xfId="0" applyFont="1" applyAlignment="1">
      <alignment horizontal="left" vertical="center"/>
    </xf>
    <xf numFmtId="0" fontId="187" fillId="0" borderId="0" xfId="0" quotePrefix="1" applyFont="1" applyAlignment="1">
      <alignment vertical="center"/>
    </xf>
    <xf numFmtId="0" fontId="168" fillId="0" borderId="0" xfId="4" applyFont="1"/>
    <xf numFmtId="172" fontId="16" fillId="0" borderId="0" xfId="4" applyNumberFormat="1" applyFont="1" applyAlignment="1">
      <alignment horizontal="center"/>
    </xf>
    <xf numFmtId="0" fontId="16" fillId="0" borderId="0" xfId="4" quotePrefix="1" applyFont="1" applyAlignment="1">
      <alignment horizontal="left"/>
    </xf>
    <xf numFmtId="172" fontId="187" fillId="0" borderId="0" xfId="1" applyNumberFormat="1" applyFont="1" applyFill="1"/>
    <xf numFmtId="172" fontId="186" fillId="0" borderId="0" xfId="4" applyNumberFormat="1" applyFont="1" applyAlignment="1">
      <alignment horizontal="center"/>
    </xf>
    <xf numFmtId="0" fontId="181" fillId="0" borderId="0" xfId="0" applyFont="1" applyAlignment="1">
      <alignment horizontal="center"/>
    </xf>
    <xf numFmtId="172" fontId="16" fillId="0" borderId="1" xfId="4" applyNumberFormat="1" applyFont="1" applyBorder="1"/>
    <xf numFmtId="172" fontId="16" fillId="0" borderId="1" xfId="4" applyNumberFormat="1" applyFont="1" applyBorder="1" applyAlignment="1">
      <alignment horizontal="center"/>
    </xf>
    <xf numFmtId="172" fontId="164" fillId="0" borderId="1" xfId="4" applyNumberFormat="1" applyFont="1" applyBorder="1" applyAlignment="1">
      <alignment horizontal="center"/>
    </xf>
    <xf numFmtId="172" fontId="164" fillId="0" borderId="0" xfId="4" applyNumberFormat="1" applyFont="1" applyAlignment="1">
      <alignment horizontal="center"/>
    </xf>
    <xf numFmtId="172" fontId="164" fillId="0" borderId="34" xfId="4" applyNumberFormat="1" applyFont="1" applyBorder="1" applyAlignment="1">
      <alignment horizontal="center"/>
    </xf>
    <xf numFmtId="172" fontId="167" fillId="0" borderId="0" xfId="4" applyNumberFormat="1" applyFont="1" applyAlignment="1">
      <alignment horizontal="center"/>
    </xf>
    <xf numFmtId="168" fontId="167" fillId="0" borderId="0" xfId="0" applyNumberFormat="1" applyFont="1"/>
    <xf numFmtId="0" fontId="165" fillId="0" borderId="0" xfId="4" applyFont="1"/>
    <xf numFmtId="0" fontId="167" fillId="0" borderId="0" xfId="0" quotePrefix="1" applyFont="1"/>
    <xf numFmtId="0" fontId="16" fillId="0" borderId="0" xfId="68" quotePrefix="1" applyFont="1"/>
    <xf numFmtId="0" fontId="16" fillId="0" borderId="0" xfId="0" quotePrefix="1" applyFont="1"/>
    <xf numFmtId="0" fontId="164" fillId="0" borderId="0" xfId="4" applyFont="1" applyAlignment="1">
      <alignment horizontal="centerContinuous"/>
    </xf>
    <xf numFmtId="0" fontId="164" fillId="0" borderId="1" xfId="4" applyFont="1" applyBorder="1" applyAlignment="1">
      <alignment horizontal="center"/>
    </xf>
    <xf numFmtId="0" fontId="164" fillId="0" borderId="0" xfId="4" applyFont="1" applyAlignment="1">
      <alignment horizontal="right" wrapText="1" shrinkToFit="1"/>
    </xf>
    <xf numFmtId="0" fontId="164" fillId="0" borderId="0" xfId="4" applyFont="1" applyAlignment="1">
      <alignment horizontal="center" vertical="center"/>
    </xf>
    <xf numFmtId="0" fontId="164" fillId="0" borderId="0" xfId="4" applyFont="1" applyAlignment="1">
      <alignment horizontal="center" vertical="center" shrinkToFit="1"/>
    </xf>
    <xf numFmtId="0" fontId="164" fillId="0" borderId="0" xfId="4" applyFont="1" applyAlignment="1">
      <alignment horizontal="center"/>
    </xf>
    <xf numFmtId="0" fontId="164" fillId="0" borderId="0" xfId="4" applyFont="1" applyAlignment="1">
      <alignment horizontal="center" wrapText="1" shrinkToFit="1"/>
    </xf>
    <xf numFmtId="49" fontId="164" fillId="0" borderId="0" xfId="4" applyNumberFormat="1" applyFont="1"/>
    <xf numFmtId="172" fontId="164" fillId="0" borderId="0" xfId="0" applyNumberFormat="1" applyFont="1" applyAlignment="1">
      <alignment horizontal="center"/>
    </xf>
    <xf numFmtId="0" fontId="16" fillId="0" borderId="0" xfId="4" applyFont="1" applyAlignment="1">
      <alignment horizontal="right" wrapText="1"/>
    </xf>
    <xf numFmtId="172" fontId="164" fillId="0" borderId="0" xfId="0" quotePrefix="1" applyNumberFormat="1" applyFont="1" applyAlignment="1">
      <alignment horizontal="center"/>
    </xf>
    <xf numFmtId="0" fontId="165" fillId="0" borderId="0" xfId="4" applyFont="1" applyAlignment="1">
      <alignment horizontal="left"/>
    </xf>
    <xf numFmtId="0" fontId="16" fillId="0" borderId="0" xfId="4" applyFont="1" applyAlignment="1">
      <alignment horizontal="center" wrapText="1"/>
    </xf>
    <xf numFmtId="0" fontId="164" fillId="0" borderId="1" xfId="4" applyFont="1" applyBorder="1" applyAlignment="1">
      <alignment horizontal="center" vertical="center" shrinkToFit="1"/>
    </xf>
    <xf numFmtId="37" fontId="164" fillId="0" borderId="1" xfId="5" applyNumberFormat="1" applyFont="1" applyBorder="1" applyAlignment="1">
      <alignment horizontal="center"/>
    </xf>
    <xf numFmtId="172" fontId="164" fillId="0" borderId="1" xfId="0" quotePrefix="1" applyNumberFormat="1" applyFont="1" applyBorder="1" applyAlignment="1">
      <alignment horizontal="center"/>
    </xf>
    <xf numFmtId="0" fontId="164" fillId="0" borderId="35" xfId="4" applyFont="1" applyBorder="1" applyAlignment="1">
      <alignment horizontal="center" vertical="center"/>
    </xf>
    <xf numFmtId="0" fontId="16" fillId="0" borderId="0" xfId="4" applyFont="1" applyAlignment="1">
      <alignment horizontal="center"/>
    </xf>
    <xf numFmtId="168" fontId="164" fillId="0" borderId="0" xfId="4" applyNumberFormat="1" applyFont="1" applyAlignment="1">
      <alignment horizontal="centerContinuous"/>
    </xf>
    <xf numFmtId="172" fontId="16" fillId="0" borderId="0" xfId="4" applyNumberFormat="1" applyFont="1"/>
    <xf numFmtId="0" fontId="164" fillId="0" borderId="0" xfId="212" applyFont="1" applyAlignment="1">
      <alignment vertical="center"/>
    </xf>
    <xf numFmtId="0" fontId="164" fillId="0" borderId="0" xfId="4" quotePrefix="1" applyFont="1" applyAlignment="1">
      <alignment horizontal="center"/>
    </xf>
    <xf numFmtId="168" fontId="16" fillId="0" borderId="0" xfId="4" applyNumberFormat="1" applyFont="1" applyAlignment="1">
      <alignment horizontal="center"/>
    </xf>
    <xf numFmtId="0" fontId="166" fillId="0" borderId="0" xfId="4" quotePrefix="1" applyFont="1" applyAlignment="1">
      <alignment horizontal="center"/>
    </xf>
    <xf numFmtId="49" fontId="16" fillId="0" borderId="0" xfId="4" applyNumberFormat="1" applyFont="1"/>
    <xf numFmtId="0" fontId="169" fillId="0" borderId="0" xfId="212" applyFont="1" applyAlignment="1">
      <alignment vertical="center"/>
    </xf>
    <xf numFmtId="0" fontId="16" fillId="0" borderId="0" xfId="212" applyFont="1" applyAlignment="1">
      <alignment vertical="center"/>
    </xf>
    <xf numFmtId="0" fontId="164" fillId="0" borderId="0" xfId="212" applyFont="1" applyAlignment="1">
      <alignment horizontal="center" vertical="center"/>
    </xf>
    <xf numFmtId="49" fontId="164" fillId="0" borderId="0" xfId="212" applyNumberFormat="1" applyFont="1" applyAlignment="1">
      <alignment horizontal="center" vertical="center"/>
    </xf>
    <xf numFmtId="0" fontId="164" fillId="0" borderId="1" xfId="212" applyFont="1" applyBorder="1" applyAlignment="1">
      <alignment horizontal="center" vertical="center"/>
    </xf>
    <xf numFmtId="49" fontId="164" fillId="0" borderId="0" xfId="212" applyNumberFormat="1" applyFont="1" applyAlignment="1">
      <alignment horizontal="center" vertical="center" wrapText="1"/>
    </xf>
    <xf numFmtId="0" fontId="164" fillId="0" borderId="0" xfId="212" applyFont="1" applyAlignment="1">
      <alignment horizontal="center" vertical="center" shrinkToFit="1"/>
    </xf>
    <xf numFmtId="37" fontId="164" fillId="0" borderId="0" xfId="213" applyNumberFormat="1" applyFont="1" applyAlignment="1">
      <alignment horizontal="center" vertical="center"/>
    </xf>
    <xf numFmtId="0" fontId="16" fillId="0" borderId="0" xfId="212" applyFont="1" applyAlignment="1">
      <alignment vertical="center" wrapText="1"/>
    </xf>
    <xf numFmtId="0" fontId="16" fillId="0" borderId="0" xfId="212" applyFont="1" applyAlignment="1">
      <alignment horizontal="right" vertical="center" wrapText="1"/>
    </xf>
    <xf numFmtId="0" fontId="164" fillId="0" borderId="1" xfId="212" applyFont="1" applyBorder="1" applyAlignment="1">
      <alignment horizontal="center" vertical="center" shrinkToFit="1"/>
    </xf>
    <xf numFmtId="0" fontId="164" fillId="0" borderId="35" xfId="212" applyFont="1" applyBorder="1" applyAlignment="1">
      <alignment horizontal="center" vertical="center"/>
    </xf>
    <xf numFmtId="49" fontId="164" fillId="0" borderId="1" xfId="212" applyNumberFormat="1" applyFont="1" applyBorder="1" applyAlignment="1">
      <alignment horizontal="center" vertical="center"/>
    </xf>
    <xf numFmtId="0" fontId="166" fillId="0" borderId="0" xfId="212" applyFont="1" applyAlignment="1">
      <alignment vertical="center"/>
    </xf>
    <xf numFmtId="172" fontId="164" fillId="0" borderId="0" xfId="212" applyNumberFormat="1" applyFont="1" applyAlignment="1">
      <alignment vertical="center"/>
    </xf>
    <xf numFmtId="0" fontId="166" fillId="0" borderId="0" xfId="212" applyFont="1" applyAlignment="1">
      <alignment horizontal="center" vertical="center"/>
    </xf>
    <xf numFmtId="172" fontId="164" fillId="0" borderId="0" xfId="212" applyNumberFormat="1" applyFont="1" applyAlignment="1">
      <alignment horizontal="center" vertical="center"/>
    </xf>
    <xf numFmtId="172" fontId="16" fillId="0" borderId="0" xfId="212" applyNumberFormat="1" applyFont="1" applyAlignment="1">
      <alignment vertical="center"/>
    </xf>
    <xf numFmtId="172" fontId="16" fillId="0" borderId="35" xfId="212" applyNumberFormat="1" applyFont="1" applyBorder="1" applyAlignment="1">
      <alignment vertical="center"/>
    </xf>
    <xf numFmtId="0" fontId="173" fillId="0" borderId="0" xfId="212" applyFont="1" applyAlignment="1">
      <alignment vertical="center"/>
    </xf>
    <xf numFmtId="0" fontId="175" fillId="0" borderId="0" xfId="212" applyFont="1" applyAlignment="1">
      <alignment vertical="center"/>
    </xf>
    <xf numFmtId="49" fontId="173" fillId="0" borderId="0" xfId="212" applyNumberFormat="1" applyFont="1" applyAlignment="1">
      <alignment vertical="center"/>
    </xf>
    <xf numFmtId="172" fontId="173" fillId="0" borderId="0" xfId="212" applyNumberFormat="1" applyFont="1" applyAlignment="1">
      <alignment vertical="center"/>
    </xf>
    <xf numFmtId="0" fontId="174" fillId="0" borderId="0" xfId="212" applyFont="1" applyAlignment="1">
      <alignment horizontal="center" vertical="center"/>
    </xf>
    <xf numFmtId="168" fontId="174" fillId="0" borderId="0" xfId="212" applyNumberFormat="1" applyFont="1" applyAlignment="1">
      <alignment horizontal="center" vertical="center"/>
    </xf>
    <xf numFmtId="2" fontId="173" fillId="0" borderId="0" xfId="212" applyNumberFormat="1" applyFont="1" applyAlignment="1">
      <alignment vertical="center"/>
    </xf>
    <xf numFmtId="2" fontId="174" fillId="0" borderId="0" xfId="212" applyNumberFormat="1" applyFont="1" applyAlignment="1">
      <alignment horizontal="center" vertical="center"/>
    </xf>
    <xf numFmtId="49" fontId="16" fillId="0" borderId="0" xfId="212" applyNumberFormat="1" applyFont="1" applyAlignment="1">
      <alignment vertical="center"/>
    </xf>
    <xf numFmtId="0" fontId="193" fillId="0" borderId="0" xfId="0" applyFont="1" applyAlignment="1">
      <alignment horizontal="right"/>
    </xf>
    <xf numFmtId="49" fontId="192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2" fontId="16" fillId="0" borderId="0" xfId="1" applyNumberFormat="1" applyFont="1" applyFill="1" applyAlignment="1">
      <alignment horizontal="right"/>
    </xf>
    <xf numFmtId="0" fontId="193" fillId="0" borderId="0" xfId="0" applyFont="1" applyAlignment="1">
      <alignment horizontal="center"/>
    </xf>
    <xf numFmtId="172" fontId="183" fillId="0" borderId="0" xfId="1" applyNumberFormat="1" applyFont="1" applyFill="1" applyAlignment="1">
      <alignment horizontal="center" vertical="center" wrapText="1"/>
    </xf>
    <xf numFmtId="172" fontId="184" fillId="0" borderId="0" xfId="3133" applyNumberFormat="1" applyFill="1" applyAlignment="1">
      <alignment horizontal="right"/>
    </xf>
    <xf numFmtId="0" fontId="192" fillId="0" borderId="0" xfId="0" applyFont="1" applyAlignment="1">
      <alignment horizontal="center"/>
    </xf>
    <xf numFmtId="172" fontId="183" fillId="0" borderId="0" xfId="1" applyNumberFormat="1" applyFont="1" applyFill="1" applyAlignment="1">
      <alignment horizontal="center"/>
    </xf>
    <xf numFmtId="172" fontId="183" fillId="0" borderId="0" xfId="1" applyNumberFormat="1" applyFont="1" applyFill="1" applyAlignment="1">
      <alignment horizontal="right"/>
    </xf>
    <xf numFmtId="172" fontId="192" fillId="0" borderId="0" xfId="1" applyNumberFormat="1" applyFont="1" applyFill="1"/>
    <xf numFmtId="172" fontId="173" fillId="0" borderId="0" xfId="1" applyNumberFormat="1" applyFont="1" applyFill="1" applyAlignment="1">
      <alignment horizontal="center"/>
    </xf>
    <xf numFmtId="172" fontId="16" fillId="0" borderId="0" xfId="0" applyNumberFormat="1" applyFont="1" applyAlignment="1">
      <alignment horizontal="right"/>
    </xf>
    <xf numFmtId="0" fontId="168" fillId="0" borderId="0" xfId="0" applyFont="1" applyAlignment="1">
      <alignment horizontal="center"/>
    </xf>
    <xf numFmtId="172" fontId="193" fillId="0" borderId="3" xfId="1" applyNumberFormat="1" applyFont="1" applyFill="1" applyBorder="1"/>
    <xf numFmtId="172" fontId="164" fillId="0" borderId="0" xfId="0" applyNumberFormat="1" applyFont="1"/>
    <xf numFmtId="172" fontId="164" fillId="0" borderId="0" xfId="1" applyNumberFormat="1" applyFont="1" applyFill="1"/>
    <xf numFmtId="170" fontId="164" fillId="0" borderId="0" xfId="1" applyFont="1" applyFill="1" applyAlignment="1">
      <alignment horizontal="right"/>
    </xf>
    <xf numFmtId="170" fontId="164" fillId="0" borderId="0" xfId="1" applyFont="1" applyFill="1"/>
    <xf numFmtId="172" fontId="193" fillId="0" borderId="0" xfId="1" applyNumberFormat="1" applyFont="1" applyFill="1"/>
    <xf numFmtId="172" fontId="164" fillId="0" borderId="0" xfId="1" applyNumberFormat="1" applyFont="1" applyFill="1" applyAlignment="1">
      <alignment horizontal="right"/>
    </xf>
    <xf numFmtId="0" fontId="164" fillId="0" borderId="0" xfId="0" applyFont="1" applyAlignment="1">
      <alignment vertical="center"/>
    </xf>
    <xf numFmtId="172" fontId="193" fillId="0" borderId="0" xfId="1" applyNumberFormat="1" applyFont="1" applyFill="1" applyAlignment="1">
      <alignment vertical="center"/>
    </xf>
    <xf numFmtId="172" fontId="16" fillId="0" borderId="0" xfId="1" applyNumberFormat="1" applyFont="1" applyFill="1" applyAlignment="1">
      <alignment horizontal="right" vertical="center"/>
    </xf>
    <xf numFmtId="172" fontId="192" fillId="0" borderId="0" xfId="1" applyNumberFormat="1" applyFont="1" applyFill="1" applyAlignment="1">
      <alignment vertical="center"/>
    </xf>
    <xf numFmtId="172" fontId="193" fillId="0" borderId="2" xfId="1" applyNumberFormat="1" applyFont="1" applyFill="1" applyBorder="1" applyAlignment="1">
      <alignment vertical="center" wrapText="1"/>
    </xf>
    <xf numFmtId="172" fontId="164" fillId="0" borderId="0" xfId="1" applyNumberFormat="1" applyFont="1" applyFill="1" applyAlignment="1">
      <alignment horizontal="right" vertical="center"/>
    </xf>
    <xf numFmtId="172" fontId="192" fillId="0" borderId="0" xfId="1" applyNumberFormat="1" applyFont="1" applyFill="1" applyAlignment="1">
      <alignment wrapText="1"/>
    </xf>
    <xf numFmtId="170" fontId="192" fillId="0" borderId="0" xfId="1" applyFont="1" applyFill="1"/>
    <xf numFmtId="172" fontId="193" fillId="0" borderId="3" xfId="1" applyNumberFormat="1" applyFont="1" applyFill="1" applyBorder="1" applyAlignment="1">
      <alignment vertical="center" wrapText="1"/>
    </xf>
    <xf numFmtId="172" fontId="185" fillId="0" borderId="0" xfId="1" applyNumberFormat="1" applyFont="1" applyFill="1" applyAlignment="1">
      <alignment horizontal="right"/>
    </xf>
    <xf numFmtId="183" fontId="16" fillId="0" borderId="0" xfId="1" applyNumberFormat="1" applyFont="1" applyFill="1" applyAlignment="1">
      <alignment horizontal="right" vertical="center"/>
    </xf>
    <xf numFmtId="183" fontId="16" fillId="0" borderId="0" xfId="1" applyNumberFormat="1" applyFont="1" applyFill="1" applyAlignment="1">
      <alignment vertical="center"/>
    </xf>
    <xf numFmtId="172" fontId="193" fillId="0" borderId="0" xfId="1" applyNumberFormat="1" applyFont="1" applyFill="1" applyAlignment="1">
      <alignment wrapText="1"/>
    </xf>
    <xf numFmtId="183" fontId="16" fillId="0" borderId="0" xfId="1" applyNumberFormat="1" applyFont="1" applyFill="1" applyAlignment="1">
      <alignment horizontal="right"/>
    </xf>
    <xf numFmtId="183" fontId="16" fillId="0" borderId="0" xfId="1" applyNumberFormat="1" applyFont="1" applyFill="1"/>
    <xf numFmtId="49" fontId="192" fillId="0" borderId="0" xfId="0" applyNumberFormat="1" applyFont="1" applyAlignment="1">
      <alignment horizontal="center"/>
    </xf>
    <xf numFmtId="0" fontId="166" fillId="0" borderId="0" xfId="0" applyFont="1"/>
    <xf numFmtId="170" fontId="16" fillId="0" borderId="0" xfId="1" applyFont="1" applyFill="1" applyAlignment="1">
      <alignment horizontal="right"/>
    </xf>
    <xf numFmtId="172" fontId="193" fillId="0" borderId="34" xfId="1" applyNumberFormat="1" applyFont="1" applyFill="1" applyBorder="1" applyAlignment="1">
      <alignment vertical="center" wrapText="1"/>
    </xf>
    <xf numFmtId="0" fontId="192" fillId="0" borderId="0" xfId="0" applyFont="1"/>
    <xf numFmtId="170" fontId="192" fillId="0" borderId="0" xfId="0" applyNumberFormat="1" applyFont="1"/>
    <xf numFmtId="172" fontId="192" fillId="0" borderId="0" xfId="0" applyNumberFormat="1" applyFont="1"/>
    <xf numFmtId="0" fontId="170" fillId="0" borderId="0" xfId="0" applyFont="1"/>
    <xf numFmtId="0" fontId="169" fillId="0" borderId="0" xfId="0" applyFont="1" applyAlignment="1">
      <alignment horizontal="centerContinuous"/>
    </xf>
    <xf numFmtId="171" fontId="164" fillId="0" borderId="0" xfId="0" applyNumberFormat="1" applyFont="1" applyAlignment="1">
      <alignment horizontal="centerContinuous"/>
    </xf>
    <xf numFmtId="0" fontId="164" fillId="0" borderId="0" xfId="0" applyFont="1" applyAlignment="1">
      <alignment horizontal="center" wrapText="1"/>
    </xf>
    <xf numFmtId="0" fontId="16" fillId="0" borderId="0" xfId="0" applyFont="1" applyAlignment="1">
      <alignment wrapText="1"/>
    </xf>
    <xf numFmtId="0" fontId="164" fillId="0" borderId="0" xfId="0" applyFont="1" applyAlignment="1">
      <alignment wrapText="1"/>
    </xf>
    <xf numFmtId="0" fontId="178" fillId="0" borderId="0" xfId="0" applyFont="1" applyAlignment="1">
      <alignment horizontal="center" vertical="center" wrapText="1"/>
    </xf>
    <xf numFmtId="0" fontId="179" fillId="0" borderId="0" xfId="0" applyFont="1" applyAlignment="1">
      <alignment vertical="center" wrapText="1"/>
    </xf>
    <xf numFmtId="172" fontId="171" fillId="0" borderId="0" xfId="1" applyNumberFormat="1" applyFont="1" applyFill="1"/>
    <xf numFmtId="0" fontId="171" fillId="0" borderId="0" xfId="0" applyFont="1"/>
    <xf numFmtId="172" fontId="172" fillId="0" borderId="0" xfId="1" applyNumberFormat="1" applyFont="1" applyFill="1"/>
    <xf numFmtId="0" fontId="172" fillId="0" borderId="0" xfId="0" applyFont="1"/>
    <xf numFmtId="0" fontId="173" fillId="0" borderId="0" xfId="0" applyFont="1"/>
    <xf numFmtId="170" fontId="16" fillId="0" borderId="0" xfId="0" applyNumberFormat="1" applyFont="1"/>
    <xf numFmtId="172" fontId="171" fillId="0" borderId="0" xfId="0" applyNumberFormat="1" applyFont="1"/>
    <xf numFmtId="170" fontId="171" fillId="0" borderId="0" xfId="1" applyFont="1" applyFill="1"/>
    <xf numFmtId="171" fontId="171" fillId="0" borderId="0" xfId="0" applyNumberFormat="1" applyFont="1"/>
    <xf numFmtId="171" fontId="167" fillId="0" borderId="0" xfId="0" applyNumberFormat="1" applyFont="1"/>
    <xf numFmtId="49" fontId="164" fillId="0" borderId="0" xfId="0" applyNumberFormat="1" applyFont="1" applyAlignment="1">
      <alignment horizontal="center"/>
    </xf>
    <xf numFmtId="43" fontId="167" fillId="0" borderId="0" xfId="0" applyNumberFormat="1" applyFont="1"/>
    <xf numFmtId="182" fontId="164" fillId="0" borderId="33" xfId="1" applyNumberFormat="1" applyFont="1" applyBorder="1" applyAlignment="1">
      <alignment vertical="center" wrapText="1"/>
    </xf>
    <xf numFmtId="170" fontId="164" fillId="0" borderId="0" xfId="1" applyFont="1" applyAlignment="1">
      <alignment vertical="center" wrapText="1"/>
    </xf>
    <xf numFmtId="170" fontId="167" fillId="0" borderId="0" xfId="0" applyNumberFormat="1" applyFont="1"/>
    <xf numFmtId="170" fontId="167" fillId="0" borderId="0" xfId="1" applyFont="1" applyFill="1" applyBorder="1" applyAlignment="1">
      <alignment horizontal="center"/>
    </xf>
    <xf numFmtId="172" fontId="193" fillId="0" borderId="0" xfId="1" applyNumberFormat="1" applyFont="1" applyFill="1" applyBorder="1" applyAlignment="1">
      <alignment vertical="center" wrapText="1"/>
    </xf>
    <xf numFmtId="172" fontId="192" fillId="0" borderId="1" xfId="1" applyNumberFormat="1" applyFont="1" applyFill="1" applyBorder="1" applyAlignment="1">
      <alignment wrapText="1"/>
    </xf>
    <xf numFmtId="0" fontId="16" fillId="0" borderId="0" xfId="1" applyNumberFormat="1" applyFont="1" applyFill="1" applyAlignment="1"/>
    <xf numFmtId="49" fontId="194" fillId="0" borderId="0" xfId="0" applyNumberFormat="1" applyFont="1" applyAlignment="1">
      <alignment horizontal="center"/>
    </xf>
    <xf numFmtId="172" fontId="16" fillId="0" borderId="0" xfId="5" applyNumberFormat="1" applyFont="1" applyAlignment="1">
      <alignment horizontal="center"/>
    </xf>
    <xf numFmtId="172" fontId="16" fillId="0" borderId="1" xfId="1" applyNumberFormat="1" applyFont="1" applyFill="1" applyBorder="1" applyAlignment="1">
      <alignment wrapText="1"/>
    </xf>
    <xf numFmtId="182" fontId="164" fillId="0" borderId="33" xfId="1" applyNumberFormat="1" applyFont="1" applyFill="1" applyBorder="1" applyAlignment="1">
      <alignment vertical="center" wrapText="1"/>
    </xf>
    <xf numFmtId="182" fontId="164" fillId="0" borderId="0" xfId="0" applyNumberFormat="1" applyFont="1" applyAlignment="1">
      <alignment vertical="center" wrapText="1"/>
    </xf>
    <xf numFmtId="170" fontId="164" fillId="0" borderId="0" xfId="1" applyFont="1" applyFill="1" applyAlignment="1">
      <alignment vertical="center" wrapText="1"/>
    </xf>
    <xf numFmtId="170" fontId="164" fillId="0" borderId="33" xfId="1" applyFont="1" applyFill="1" applyBorder="1" applyAlignment="1">
      <alignment vertical="center" wrapText="1"/>
    </xf>
    <xf numFmtId="0" fontId="168" fillId="0" borderId="0" xfId="4" applyFont="1" applyAlignment="1">
      <alignment vertical="center"/>
    </xf>
    <xf numFmtId="0" fontId="16" fillId="0" borderId="0" xfId="4" quotePrefix="1" applyFont="1" applyAlignment="1">
      <alignment horizontal="center" vertical="center"/>
    </xf>
    <xf numFmtId="168" fontId="164" fillId="0" borderId="0" xfId="4" applyNumberFormat="1" applyFont="1" applyAlignment="1">
      <alignment horizontal="center" vertical="center"/>
    </xf>
    <xf numFmtId="0" fontId="16" fillId="0" borderId="0" xfId="69" applyFont="1" applyAlignment="1">
      <alignment vertical="center"/>
    </xf>
    <xf numFmtId="170" fontId="167" fillId="0" borderId="0" xfId="1" applyFont="1" applyFill="1" applyAlignment="1">
      <alignment vertical="center"/>
    </xf>
    <xf numFmtId="172" fontId="16" fillId="0" borderId="0" xfId="4" applyNumberFormat="1" applyFont="1" applyAlignment="1">
      <alignment horizontal="center" vertical="center"/>
    </xf>
    <xf numFmtId="0" fontId="164" fillId="0" borderId="0" xfId="0" applyFont="1" applyAlignment="1">
      <alignment horizontal="left" vertical="center"/>
    </xf>
    <xf numFmtId="0" fontId="166" fillId="0" borderId="0" xfId="4" quotePrefix="1" applyFont="1" applyAlignment="1">
      <alignment horizontal="left" vertical="center"/>
    </xf>
    <xf numFmtId="172" fontId="16" fillId="0" borderId="1" xfId="1" applyNumberFormat="1" applyFont="1" applyFill="1" applyBorder="1" applyAlignment="1">
      <alignment horizontal="center" vertical="center"/>
    </xf>
    <xf numFmtId="172" fontId="16" fillId="0" borderId="1" xfId="4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4" fillId="0" borderId="0" xfId="0" applyFont="1" applyAlignment="1">
      <alignment horizontal="center"/>
    </xf>
    <xf numFmtId="0" fontId="169" fillId="0" borderId="0" xfId="0" applyFont="1" applyAlignment="1">
      <alignment horizontal="left"/>
    </xf>
    <xf numFmtId="172" fontId="166" fillId="0" borderId="0" xfId="1" applyNumberFormat="1" applyFont="1" applyFill="1" applyBorder="1" applyAlignment="1">
      <alignment horizontal="center"/>
    </xf>
    <xf numFmtId="0" fontId="164" fillId="0" borderId="0" xfId="0" applyFont="1" applyAlignment="1">
      <alignment horizontal="left"/>
    </xf>
    <xf numFmtId="172" fontId="16" fillId="0" borderId="0" xfId="0" applyNumberFormat="1" applyFont="1" applyAlignment="1">
      <alignment horizontal="center"/>
    </xf>
    <xf numFmtId="172" fontId="16" fillId="0" borderId="0" xfId="1" applyNumberFormat="1" applyFont="1" applyAlignment="1">
      <alignment horizontal="center" vertical="center" wrapText="1"/>
    </xf>
    <xf numFmtId="172" fontId="16" fillId="0" borderId="0" xfId="1" applyNumberFormat="1" applyFont="1" applyFill="1" applyAlignment="1">
      <alignment horizontal="center"/>
    </xf>
    <xf numFmtId="49" fontId="166" fillId="0" borderId="0" xfId="0" applyNumberFormat="1" applyFont="1" applyAlignment="1">
      <alignment horizontal="center"/>
    </xf>
    <xf numFmtId="0" fontId="164" fillId="0" borderId="1" xfId="212" applyFont="1" applyBorder="1" applyAlignment="1">
      <alignment horizontal="center" vertical="center"/>
    </xf>
    <xf numFmtId="170" fontId="164" fillId="0" borderId="1" xfId="1" applyFont="1" applyFill="1" applyBorder="1" applyAlignment="1">
      <alignment horizontal="center" vertical="center"/>
    </xf>
    <xf numFmtId="170" fontId="164" fillId="0" borderId="36" xfId="1" applyFont="1" applyFill="1" applyBorder="1" applyAlignment="1">
      <alignment horizontal="center" vertical="center" wrapText="1"/>
    </xf>
    <xf numFmtId="0" fontId="166" fillId="0" borderId="0" xfId="212" applyFont="1" applyAlignment="1">
      <alignment horizontal="center" vertical="center" shrinkToFit="1"/>
    </xf>
    <xf numFmtId="170" fontId="164" fillId="0" borderId="1" xfId="1" applyFont="1" applyFill="1" applyBorder="1" applyAlignment="1">
      <alignment horizontal="center"/>
    </xf>
    <xf numFmtId="0" fontId="166" fillId="0" borderId="0" xfId="4" applyFont="1" applyAlignment="1">
      <alignment horizontal="center" wrapText="1" shrinkToFit="1"/>
    </xf>
    <xf numFmtId="0" fontId="164" fillId="0" borderId="1" xfId="4" applyFont="1" applyBorder="1" applyAlignment="1">
      <alignment horizontal="center"/>
    </xf>
    <xf numFmtId="0" fontId="176" fillId="0" borderId="0" xfId="0" applyFont="1" applyAlignment="1">
      <alignment horizontal="center" vertical="center"/>
    </xf>
    <xf numFmtId="49" fontId="166" fillId="0" borderId="0" xfId="0" applyNumberFormat="1" applyFont="1" applyAlignment="1">
      <alignment horizontal="center" vertical="center"/>
    </xf>
    <xf numFmtId="0" fontId="176" fillId="0" borderId="0" xfId="0" applyFont="1" applyAlignment="1">
      <alignment horizontal="center"/>
    </xf>
  </cellXfs>
  <cellStyles count="3134">
    <cellStyle name="_x0007_" xfId="218" xr:uid="{5249D7E8-C374-4729-AED1-FE4321D5C8CB}"/>
    <cellStyle name="_x0007_ 2" xfId="219" xr:uid="{FC461A70-D9C4-4B99-989A-6D3D7582EE60}"/>
    <cellStyle name="､@ｯ・AP" xfId="220" xr:uid="{E0CC0D37-C5B8-4898-9D9D-F8E848798C69}"/>
    <cellStyle name="､@ｯ・AR" xfId="221" xr:uid="{D9CE49ED-87DD-402C-A979-3AC9A1687BFB}"/>
    <cellStyle name="､@ｯ・FROM-11" xfId="222" xr:uid="{DE7FC1CA-664F-4652-9469-5CF6777C139A}"/>
    <cellStyle name="､@ｯ・GROUP" xfId="223" xr:uid="{6D92D79F-2199-4957-A3FC-DA3992455899}"/>
    <cellStyle name="､@ｯ・INVESTMENT" xfId="224" xr:uid="{C6B4C988-A602-4171-A55D-C6129FB392BD}"/>
    <cellStyle name="､@ｯ・LAND &amp; BLDG" xfId="225" xr:uid="{DF50B03C-34CA-406B-B598-D934EDE30165}"/>
    <cellStyle name="､@ｯ・MACHINERY &amp; EQUIPMENT" xfId="226" xr:uid="{DD73F818-CFB0-4910-BF94-27E6A68B88D6}"/>
    <cellStyle name="､@ｯ・OTHER ASSETS" xfId="227" xr:uid="{4BCD6316-9928-449D-B916-3B55208AAA28}"/>
    <cellStyle name="､@ｯ・OTHER LIABILITIES" xfId="228" xr:uid="{3563F283-4512-4404-A39D-3A351EE3157D}"/>
    <cellStyle name="??" xfId="229" xr:uid="{BF14FB8B-B08C-45D8-B93C-9D254D949A43}"/>
    <cellStyle name="?? - Style1" xfId="230" xr:uid="{0136E4A4-83DF-40CC-AD28-0EB86EFA83BB}"/>
    <cellStyle name="?? [0.00]_ADMAG" xfId="231" xr:uid="{786EC863-7CDE-430E-8C89-48C9347DDE32}"/>
    <cellStyle name="?? [0] - Style2" xfId="232" xr:uid="{7B246171-5689-40B4-857E-D4BC842E8093}"/>
    <cellStyle name="?? [0]_??" xfId="233" xr:uid="{184E898E-054D-47AA-B90D-964022D8AD27}"/>
    <cellStyle name="?? 2" xfId="234" xr:uid="{D70A64A9-7F72-4743-BDB8-15B61E5D869C}"/>
    <cellStyle name="???" xfId="235" xr:uid="{C7994FEF-2D86-4B4A-93DD-874176A87D55}"/>
    <cellStyle name="???? [0.00]_ADMAG" xfId="236" xr:uid="{72915716-2C3F-4C38-8FCA-B5B2B986B91F}"/>
    <cellStyle name="?????? - Style3" xfId="237" xr:uid="{355C798D-8DF2-45EF-B945-7F3FA26F6395}"/>
    <cellStyle name="?????? - Style4" xfId="238" xr:uid="{2E612BFE-5840-4405-9C7F-3BA7287C274F}"/>
    <cellStyle name="?????????????????" xfId="239" xr:uid="{FBD08B36-1970-432C-B67F-2B3A4C1B8D23}"/>
    <cellStyle name="????????????????? [0]_MOGAS97" xfId="240" xr:uid="{14DADFDA-4EB4-4129-875E-CF9031E3195D}"/>
    <cellStyle name="??????????????????? [0]_MOGAS97" xfId="241" xr:uid="{9711C499-0924-4501-8472-D6736F62D032}"/>
    <cellStyle name="???????????????????_MOGAS97" xfId="242" xr:uid="{EA648B8F-BBD9-4535-A86C-BF8B79B1B333}"/>
    <cellStyle name="?????????????????_MOGAS97" xfId="243" xr:uid="{43286D98-AEE0-48BB-964F-E789A72A19CD}"/>
    <cellStyle name="????_ADMAG" xfId="244" xr:uid="{46EC6FA4-0302-4162-A973-95A9CDF2D9F6}"/>
    <cellStyle name="???[0]_liz-ss" xfId="245" xr:uid="{A1E2EC71-261D-45BE-A9AC-9279253A00E0}"/>
    <cellStyle name="???_liz-ss" xfId="246" xr:uid="{7C3449AA-54CE-468B-B7D7-949F6397F92B}"/>
    <cellStyle name="??_?.????" xfId="247" xr:uid="{968A0063-F127-4D32-BD96-CEA9AD0F4B7A}"/>
    <cellStyle name="_________________ [0]_TAX" xfId="248" xr:uid="{C266BC49-7088-4940-8F0C-797BCFA4068C}"/>
    <cellStyle name="_________________ [0]_TAX 2" xfId="249" xr:uid="{C46CC84B-CC96-47C5-A8F8-5BE4DA66D74B}"/>
    <cellStyle name="_________________ [0]_TAX_SiamRath_WP2007_final" xfId="250" xr:uid="{6E328507-4287-4AA3-BB59-3613078EE874}"/>
    <cellStyle name="_________________ [0]_TAX_Top cpico YE07" xfId="251" xr:uid="{ADDB756B-D60F-4906-A296-6B54D4FD6CE0}"/>
    <cellStyle name="_________________ [0]_TAX_Top_PL2008 Q2" xfId="252" xr:uid="{2DFEC8C8-755F-4157-B392-F9258C37996D}"/>
    <cellStyle name="_________________ [0]_TAX_Top31122007" xfId="253" xr:uid="{8B04D2CF-FBD5-410E-B0BF-1CAA453B8D98}"/>
    <cellStyle name="_________________ [0]_TAX_Vouch_U_PL 2006" xfId="254" xr:uid="{9CE8BB13-7C28-4EE0-A535-5940106AA4FC}"/>
    <cellStyle name="_________________ [0]_TAX_WP_Siam Rath 2006" xfId="255" xr:uid="{B95E62A3-B358-4169-9CBC-6F9D66A60876}"/>
    <cellStyle name="___________________ [0]_TAX" xfId="256" xr:uid="{81792CA0-706E-4E99-934A-089180217DB3}"/>
    <cellStyle name="___________________ [0]_TAX 2" xfId="257" xr:uid="{DF09B910-58ED-4243-AB7F-12CA154F7EDC}"/>
    <cellStyle name="___________________ [0]_TAX_SiamRath_WP2007_final" xfId="258" xr:uid="{8C7089D2-04B7-4BF5-80D7-3EB757FF53E9}"/>
    <cellStyle name="___________________ [0]_TAX_Top cpico YE07" xfId="259" xr:uid="{965150DE-0EBC-4286-B2C9-A1A4E833300A}"/>
    <cellStyle name="___________________ [0]_TAX_Top_PL2008 Q2" xfId="260" xr:uid="{5EA41DA8-B38F-4D2B-A32A-947E87836522}"/>
    <cellStyle name="___________________ [0]_TAX_Top31122007" xfId="261" xr:uid="{C7BBA0CF-57D6-484C-BC3B-63C0D7C21BE2}"/>
    <cellStyle name="___________________ [0]_TAX_Vouch_U_PL 2006" xfId="262" xr:uid="{E14CB8FC-7BD8-4AE0-82AA-4DBFB9569482}"/>
    <cellStyle name="___________________ [0]_TAX_WP_Siam Rath 2006" xfId="263" xr:uid="{FE995903-E2D1-4740-B445-6E3565FAEBA7}"/>
    <cellStyle name="____________________TAX" xfId="264" xr:uid="{C1BB8D32-44BC-4EAD-BE3C-CAF53444B2A0}"/>
    <cellStyle name="____________________TAX 2" xfId="265" xr:uid="{841BB713-F795-4215-A8AD-74F6261FEA2C}"/>
    <cellStyle name="____________________TAX_SiamRath_WP2007_final" xfId="266" xr:uid="{1F9871E5-D5E0-474B-AB4E-F739A8EF6925}"/>
    <cellStyle name="____________________TAX_Top cpico YE07" xfId="267" xr:uid="{F3120A33-6282-4B47-AF15-0B114E829C7C}"/>
    <cellStyle name="____________________TAX_Top_PL2008 Q2" xfId="268" xr:uid="{82F845D5-9D76-444D-8081-57593AB3D5A4}"/>
    <cellStyle name="____________________TAX_Top31122007" xfId="269" xr:uid="{185DCCE5-16E8-4445-9204-089C2EF7B5E1}"/>
    <cellStyle name="____________________TAX_Vouch_U_PL 2006" xfId="270" xr:uid="{EC026A1B-873E-446F-ACDD-B286098BC472}"/>
    <cellStyle name="____________________TAX_WP_Siam Rath 2006" xfId="271" xr:uid="{9FAD7D6E-B187-4842-89CC-5DC58D5AEB5C}"/>
    <cellStyle name="__________________TAX" xfId="272" xr:uid="{B52BB3AF-7803-47D2-B1A4-F69A57C5A5FD}"/>
    <cellStyle name="__________________TAX 2" xfId="273" xr:uid="{94CD2628-1987-441F-870F-C0894CCB3E0C}"/>
    <cellStyle name="__________________TAX_SiamRath_WP2007_final" xfId="274" xr:uid="{C25092B9-CA06-4477-AC27-8D0E263E0C44}"/>
    <cellStyle name="__________________TAX_Top cpico YE07" xfId="275" xr:uid="{E93AF648-C142-4281-A3FB-71D35F2CB5BC}"/>
    <cellStyle name="__________________TAX_Top_PL2008 Q2" xfId="276" xr:uid="{91B1A84C-E62C-4529-9E25-7915D24C35C2}"/>
    <cellStyle name="__________________TAX_Top31122007" xfId="277" xr:uid="{9B5F8B47-0899-4BA4-BFB3-1906774820C2}"/>
    <cellStyle name="__________________TAX_Vouch_U_PL 2006" xfId="278" xr:uid="{9CBA014A-8986-4388-8EAA-B3AC0EE5F448}"/>
    <cellStyle name="__________________TAX_WP_Siam Rath 2006" xfId="279" xr:uid="{2A639658-398A-4FD7-BC60-31984E39B01B}"/>
    <cellStyle name="_____TAX" xfId="280" xr:uid="{6B5477DA-0346-4EEE-8FDC-6D34C4142679}"/>
    <cellStyle name="_____TAX 2" xfId="281" xr:uid="{994DDAD8-9C12-400C-95F0-F6485CB6D7EF}"/>
    <cellStyle name="_____TAX_3CTV Doll_Top YE2007_Final_for client" xfId="282" xr:uid="{0DFBEB86-C524-48B9-B197-EC32130D412B}"/>
    <cellStyle name="_____TAX_Top31122007 natt" xfId="283" xr:uid="{2195373E-8DBC-4FB5-B3F4-4736D6C32BB7}"/>
    <cellStyle name="_90" xfId="284" xr:uid="{ED0C8969-C50D-4ACD-914E-3242358B933E}"/>
    <cellStyle name="_90 2" xfId="285" xr:uid="{CC9D1B4F-BDB4-4892-9222-5AB786676974}"/>
    <cellStyle name="_90_Adjust_TAX_Q151" xfId="286" xr:uid="{3194102B-5633-4F04-9644-0FFB77EC752E}"/>
    <cellStyle name="_90_Global_Q1'08_Pow" xfId="287" xr:uid="{26636BA9-AAEA-4168-85B5-B824422F2AFD}"/>
    <cellStyle name="_90_Global_Q1'08_Pow 2" xfId="288" xr:uid="{CDACEBFA-323E-4818-BF6B-8E475ADDFC3A}"/>
    <cellStyle name="_90_Global_Q2'08_Pow" xfId="289" xr:uid="{27E4B833-D060-41A9-8529-BC3C67451EE5}"/>
    <cellStyle name="_90_Global_Q2'08_Pow 2" xfId="290" xr:uid="{2A80DA83-4634-443B-8E84-37893E79B812}"/>
    <cellStyle name="_90_เอกสารของนก" xfId="291" xr:uid="{444E09A7-0ABD-4141-BF29-FA00AD57CF83}"/>
    <cellStyle name="_90_เอกสารของนก 2" xfId="292" xr:uid="{CDF1D11E-C8C4-45E1-8576-5E596957E54D}"/>
    <cellStyle name="_Anol_PCC_06.30.05" xfId="293" xr:uid="{A035E187-6605-4024-BF95-81631CFD26DE}"/>
    <cellStyle name="_Anol_PCC_06.30.05 2" xfId="294" xr:uid="{7B2C37B2-D385-434E-A5C2-131369AC85E1}"/>
    <cellStyle name="_Anol_PCC_06.30.05_Adjust_TAX_Q151" xfId="295" xr:uid="{F84F5CE0-1627-46F8-A168-98B488F76768}"/>
    <cellStyle name="_Anol_PCC_06.30.05_Global_Q1'08_Pow" xfId="296" xr:uid="{CC0F91CB-6A61-47B3-9C02-B0BE82B55B40}"/>
    <cellStyle name="_Anol_PCC_06.30.05_Global_Q1'08_Pow 2" xfId="297" xr:uid="{DB319A78-C31E-485F-AA73-B4F3E8B0B912}"/>
    <cellStyle name="_Anol_PCC_06.30.05_Global_Q2'08_Pow" xfId="298" xr:uid="{CC401530-3CBC-4D11-B095-146D579D4585}"/>
    <cellStyle name="_Anol_PCC_06.30.05_Global_Q2'08_Pow 2" xfId="299" xr:uid="{FD9309DE-CDE6-4CCA-B68D-0E79CD752D9B}"/>
    <cellStyle name="_Anol_PCC_06.30.05_เอกสารของนก" xfId="300" xr:uid="{D9FB6070-2365-4B82-9750-6AEA5A589481}"/>
    <cellStyle name="_Anol_PCC_06.30.05_เอกสารของนก 2" xfId="301" xr:uid="{0D99774F-C2D6-4406-AF58-64E7AB980B8F}"/>
    <cellStyle name="_F1" xfId="302" xr:uid="{DD9F66A0-DFEE-427D-B601-B64EC32BDC20}"/>
    <cellStyle name="_F1 2" xfId="303" xr:uid="{7AA3FB38-60B8-4B8A-A9AC-2F00241E348F}"/>
    <cellStyle name="_F1_Adjust_TAX_Q151" xfId="304" xr:uid="{FD6B6692-1EAD-4914-B15E-C57F3FA974E0}"/>
    <cellStyle name="_F1_Global_Q1'08_Pow" xfId="305" xr:uid="{DAD9D3C8-7D1A-431C-92EE-7978C686B28C}"/>
    <cellStyle name="_F1_Global_Q1'08_Pow 2" xfId="306" xr:uid="{96D940DD-7DA6-429B-A5E3-518FB7446F4B}"/>
    <cellStyle name="_F1_Global_Q2'08_Pow" xfId="307" xr:uid="{850F7ECD-4734-488C-BF18-ECFDC91E92F0}"/>
    <cellStyle name="_F1_Global_Q2'08_Pow 2" xfId="308" xr:uid="{23922720-85F1-4E56-B88C-DBB4A9B3745E}"/>
    <cellStyle name="_F1_เอกสารของนก" xfId="309" xr:uid="{D9725C90-59D4-43BB-9419-15CF7481839B}"/>
    <cellStyle name="_F1_เอกสารของนก 2" xfId="310" xr:uid="{CC1789C2-2311-4864-9EF0-D73DED20EC78}"/>
    <cellStyle name="_F2" xfId="311" xr:uid="{0C9F5CA1-D2B2-491B-A93D-99569A03461D}"/>
    <cellStyle name="_F2 2" xfId="312" xr:uid="{E99FEBC2-7202-44F8-9666-F6D447EB264D}"/>
    <cellStyle name="_F2_Adjust_TAX_Q151" xfId="313" xr:uid="{60423245-3E86-446B-9CAD-83711353B8A7}"/>
    <cellStyle name="_F2_Global_Q1'08_Pow" xfId="314" xr:uid="{42BF1640-E159-4FB4-8F24-6089D59E0122}"/>
    <cellStyle name="_F2_Global_Q1'08_Pow 2" xfId="315" xr:uid="{D67C3385-49D0-4C92-B483-0583C5E0FB5F}"/>
    <cellStyle name="_F2_Global_Q2'08_Pow" xfId="316" xr:uid="{F618D1E9-0C98-4734-8D24-CF39296F10AB}"/>
    <cellStyle name="_F2_Global_Q2'08_Pow 2" xfId="317" xr:uid="{208897F2-5142-4C52-9384-8E297E9B65C4}"/>
    <cellStyle name="_F2_เอกสารของนก" xfId="318" xr:uid="{F02C55D6-D70C-4717-A36A-5481BB6FBE82}"/>
    <cellStyle name="_F2_เอกสารของนก 2" xfId="319" xr:uid="{1B0EC7AD-184D-444F-9BAD-56BF49B9E66A}"/>
    <cellStyle name="_F3" xfId="320" xr:uid="{B0BE85B6-28F5-458B-A081-8E410EB00FAC}"/>
    <cellStyle name="_F3 2" xfId="321" xr:uid="{10447C94-21F1-4835-B8F2-37C8A2FFAD64}"/>
    <cellStyle name="_F3_Adjust_TAX_Q151" xfId="322" xr:uid="{2F1C4D8D-9C3C-4BE6-819B-9EF5AFC5A028}"/>
    <cellStyle name="_F3_Global_Q1'08_Pow" xfId="323" xr:uid="{777C5F74-3F1F-4358-A91D-392727CFD2B9}"/>
    <cellStyle name="_F3_Global_Q1'08_Pow 2" xfId="324" xr:uid="{93EA9CE7-525B-48E7-A9AA-28EB42C3C956}"/>
    <cellStyle name="_F3_Global_Q2'08_Pow" xfId="325" xr:uid="{FAD042A4-0422-48C8-985B-E2705379E432}"/>
    <cellStyle name="_F3_Global_Q2'08_Pow 2" xfId="326" xr:uid="{DF118607-37C0-4EDE-8D0D-00E47B4EFBE8}"/>
    <cellStyle name="_F3_เอกสารของนก" xfId="327" xr:uid="{571E22CE-59EC-49C9-8008-6CDA16FDE443}"/>
    <cellStyle name="_F3_เอกสารของนก 2" xfId="328" xr:uid="{9186B238-4764-48F8-B863-0C7B2D8C9D30}"/>
    <cellStyle name="_Fully depre" xfId="329" xr:uid="{DFFFD345-50E6-4536-8B8E-34D05471DC26}"/>
    <cellStyle name="_Fully depre 2" xfId="330" xr:uid="{C513E852-58B1-4D6D-8049-E121DC0E9289}"/>
    <cellStyle name="_Fully depre_Adjust_TAX_Q151" xfId="331" xr:uid="{69A5B5BA-3D98-4F79-93B8-742BEAFAA1F6}"/>
    <cellStyle name="_Fully depre_Global_Q1'08_Pow" xfId="332" xr:uid="{07D64935-5171-4DF8-A776-D609C4CFE510}"/>
    <cellStyle name="_Fully depre_Global_Q1'08_Pow 2" xfId="333" xr:uid="{83149152-D21C-4295-B9EA-14FC52AF5AD7}"/>
    <cellStyle name="_Fully depre_Global_Q2'08_Pow" xfId="334" xr:uid="{CAA98109-EBFF-4B74-8086-C7B4341047E0}"/>
    <cellStyle name="_Fully depre_Global_Q2'08_Pow 2" xfId="335" xr:uid="{2A7FBE24-E519-456B-953C-8C1845118EA8}"/>
    <cellStyle name="_Fully depre_เอกสารของนก" xfId="336" xr:uid="{548C586A-B6C5-4753-955B-259695421558}"/>
    <cellStyle name="_Fully depre_เอกสารของนก 2" xfId="337" xr:uid="{EF0B2418-A078-4826-BA97-1182F9DD16A5}"/>
    <cellStyle name="_L2" xfId="338" xr:uid="{3451BDFA-A34F-4B32-ABF9-D74334095843}"/>
    <cellStyle name="_L2 2" xfId="339" xr:uid="{5E14E44A-012D-4FE2-9A1E-07FD65628DF3}"/>
    <cellStyle name="_L2_Adjust_TAX_Q151" xfId="340" xr:uid="{B1EBB286-28E6-4E1C-9CA6-B01E75C70178}"/>
    <cellStyle name="_L2_Global_Q1'08_Pow" xfId="341" xr:uid="{E71BE514-2280-4C92-98F7-2EBB143FA6E4}"/>
    <cellStyle name="_L2_Global_Q1'08_Pow 2" xfId="342" xr:uid="{8E884256-0F24-4BAF-8F9C-9FF4BAF952B2}"/>
    <cellStyle name="_L2_Global_Q2'08_Pow" xfId="343" xr:uid="{C51145C8-F38E-48B0-8870-E7318ECC0D3C}"/>
    <cellStyle name="_L2_Global_Q2'08_Pow 2" xfId="344" xr:uid="{BEC277A5-B709-442D-8313-2A94868D8727}"/>
    <cellStyle name="_L2_เอกสารของนก" xfId="345" xr:uid="{7FB5A579-745A-45D9-8558-7E7DB513EBDF}"/>
    <cellStyle name="_L2_เอกสารของนก 2" xfId="346" xr:uid="{0D94AA2F-55C2-4514-A5CC-B0F92B537FD5}"/>
    <cellStyle name="_LHA-Boat" xfId="347" xr:uid="{AF030D8C-5C7A-4357-84D3-5E8C315FEA66}"/>
    <cellStyle name="_LHA-Boat_Adjust_TAX_Q151" xfId="348" xr:uid="{1420C327-52B1-4E47-A277-527D74814C21}"/>
    <cellStyle name="_LHA-Boat_Global_Q1'08_Pow" xfId="349" xr:uid="{A7717DC2-5AC7-40EC-A15E-4EFF83D23258}"/>
    <cellStyle name="_LHA-Boat_Global_Q2'08_Pow" xfId="350" xr:uid="{A4B8557F-4D0A-49BE-B30A-F7D8BA0E70BD}"/>
    <cellStyle name="_LHA-Boat_Global_Q2'08_Pow 2" xfId="351" xr:uid="{8E084152-1EE3-4DE8-886A-F6E7C153CF76}"/>
    <cellStyle name="_LHA-Boat_เอกสารของนก" xfId="352" xr:uid="{55A782B8-1780-4316-8508-B970293DF82C}"/>
    <cellStyle name="_LHA-Boat_เอกสารของนก 2" xfId="353" xr:uid="{0BA270D9-6BD3-4B2E-AD4F-A51A07AC8D9C}"/>
    <cellStyle name="_LHW YE'06" xfId="354" xr:uid="{78589BAD-0DBF-47DF-9429-CC132EA65F6E}"/>
    <cellStyle name="_LHW YE'06_Adjust_TAX_Q151" xfId="355" xr:uid="{58C9CC86-0700-4A4C-BF5C-3F6357C9B763}"/>
    <cellStyle name="_LHW YE'06_Global_Q1'08_Pow" xfId="356" xr:uid="{C5EA4640-B744-454F-AF1A-97283523F79E}"/>
    <cellStyle name="_LHW YE'06_Global_Q2'08_Pow" xfId="357" xr:uid="{83981876-C737-41CA-B48B-63F1670FD729}"/>
    <cellStyle name="_LHW YE'06_Global_Q2'08_Pow 2" xfId="358" xr:uid="{19271CC9-30B7-456A-812D-A39C605207AC}"/>
    <cellStyle name="_LHW YE'06_เอกสารของนก" xfId="359" xr:uid="{C5B4C6E7-9A1C-4D47-B8FC-37E37A2A7983}"/>
    <cellStyle name="_LHW YE'06_เอกสารของนก 2" xfId="360" xr:uid="{20BA493B-4531-4D41-82BA-2CE70731DB8C}"/>
    <cellStyle name="_MSC 2006" xfId="361" xr:uid="{649D47CD-6639-4DEC-9194-A840F5A78314}"/>
    <cellStyle name="_MSC 2006 2" xfId="362" xr:uid="{180C7F90-F252-4012-BD40-6CD4FEF02114}"/>
    <cellStyle name="_MSC 2006_Adjust_TAX_Q151" xfId="363" xr:uid="{D227EDD1-FB4A-43B3-AC14-BA0162DD5F1A}"/>
    <cellStyle name="_MSC 2006_Global_Q1'08_Pow" xfId="364" xr:uid="{6C36BD9A-A99E-41A8-86A6-C4C6A70CD92F}"/>
    <cellStyle name="_MSC 2006_Global_Q1'08_Pow 2" xfId="365" xr:uid="{C8CD26F5-63BE-49F7-8D78-069E8B185123}"/>
    <cellStyle name="_MSC 2006_Global_Q2'08_Pow" xfId="366" xr:uid="{E50A1375-8771-44F8-997E-A8BD22F503B3}"/>
    <cellStyle name="_MSC 2006_Global_Q2'08_Pow 2" xfId="367" xr:uid="{CFC3B4A9-81A5-41FE-B67C-988A0E7F8EF7}"/>
    <cellStyle name="_MSC 2006_เอกสารของนก" xfId="368" xr:uid="{30838CD8-ED2E-458E-B8E7-63828E47C7C0}"/>
    <cellStyle name="_MSC 2006_เอกสารของนก 2" xfId="369" xr:uid="{5BC1AAC3-7886-4460-9908-A5E8DBFC7A60}"/>
    <cellStyle name="_MSC Na" xfId="370" xr:uid="{AA1C8845-C204-44F7-8AFD-95A174C1CA79}"/>
    <cellStyle name="_MSC Na_Adjust_TAX_Q151" xfId="371" xr:uid="{2621881B-D60D-46AF-9BAA-DB8A6E188D98}"/>
    <cellStyle name="_MSC Na_Global_Q1'08_Pow" xfId="372" xr:uid="{D6DF3068-F8A6-4236-8094-26F2CF4C9E44}"/>
    <cellStyle name="_MSC Na_Global_Q2'08_Pow" xfId="373" xr:uid="{86EF93D7-4535-4D9B-A1FB-7692C79A9DFC}"/>
    <cellStyle name="_MSC Na_Global_Q2'08_Pow 2" xfId="374" xr:uid="{E10F4E19-3D27-4E04-8A08-FF42160B6890}"/>
    <cellStyle name="_MSC Na_เอกสารของนก" xfId="375" xr:uid="{C00ABDA5-7F73-4B21-886D-5351D49F5CA2}"/>
    <cellStyle name="_MSC Na_เอกสารของนก 2" xfId="376" xr:uid="{F980257F-DF59-46F7-9FED-9EEA8A2753EB}"/>
    <cellStyle name="_PCC Q3' 06" xfId="377" xr:uid="{144F378B-D5D2-412B-B884-EC67125BEC6D}"/>
    <cellStyle name="_PCC Q3' 06_Adjust_TAX_Q151" xfId="378" xr:uid="{D75A7954-4739-4E57-8103-9B58626A82F2}"/>
    <cellStyle name="_PCC Q3' 06_Global_Q1'08_Pow" xfId="379" xr:uid="{2B977843-22CC-4D81-AFD0-9D6BEA8867F0}"/>
    <cellStyle name="_PCC Q3' 06_Global_Q2'08_Pow" xfId="380" xr:uid="{D08D5CDD-A483-4091-94C4-931CDC655602}"/>
    <cellStyle name="_PCC Q3' 06_Global_Q2'08_Pow 2" xfId="381" xr:uid="{388794D1-FB70-4458-BB18-63A8F436146F}"/>
    <cellStyle name="_PCC Q3' 06_เอกสารของนก" xfId="382" xr:uid="{FD9E34A1-0B06-43E9-842B-0A593FBC0EDD}"/>
    <cellStyle name="_PCC Q3' 06_เอกสารของนก 2" xfId="383" xr:uid="{D06F410E-7C7A-46CF-A196-3A6542CF3576}"/>
    <cellStyle name="_PCC Top" xfId="384" xr:uid="{89B27021-1A37-4F44-A737-A62C094CA0DA}"/>
    <cellStyle name="_PCC Top_Adjust_TAX_Q151" xfId="385" xr:uid="{03617643-401D-4A07-9F24-5C60954C980C}"/>
    <cellStyle name="_PCC Top_Global_Q1'08_Pow" xfId="386" xr:uid="{53FCDF90-1D1C-4468-B53A-899DCFA5C58F}"/>
    <cellStyle name="_PCC Top_Global_Q2'08_Pow" xfId="387" xr:uid="{BE51CCD4-ECCE-4596-A789-2E2EA7E46849}"/>
    <cellStyle name="_PCC Top_Global_Q2'08_Pow 2" xfId="388" xr:uid="{13B9F8CC-FA94-41DE-98FF-A2E845399809}"/>
    <cellStyle name="_PCC Top_เอกสารของนก" xfId="389" xr:uid="{DC66666B-2682-4687-BE9B-9463C142134F}"/>
    <cellStyle name="_PCC Top_เอกสารของนก 2" xfId="390" xr:uid="{9AF1485C-702B-4F6C-A001-3BD029E495A7}"/>
    <cellStyle name="_PCC YE'06" xfId="391" xr:uid="{6D07F9F5-E6EE-406E-A194-7A61EB794E98}"/>
    <cellStyle name="_PCC YE'06 2" xfId="392" xr:uid="{6919BCBA-4F01-4F0F-973E-A889A2BC2B84}"/>
    <cellStyle name="_PCC YE'06_Adjust_TAX_Q151" xfId="393" xr:uid="{F27D9E87-6AAF-49BB-AD3F-C910B77C71EA}"/>
    <cellStyle name="_PCC YE'06_Global_Q1'08_Pow" xfId="394" xr:uid="{A0001C64-9E39-44E1-836B-AAE453A0C2F9}"/>
    <cellStyle name="_PCC YE'06_Global_Q1'08_Pow 2" xfId="395" xr:uid="{694D7125-2D44-4530-9AB1-DF8307FC9925}"/>
    <cellStyle name="_PCC YE'06_Global_Q2'08_Pow" xfId="396" xr:uid="{25DF6D84-E62E-42C2-9A2F-B867502D7755}"/>
    <cellStyle name="_PCC YE'06_Global_Q2'08_Pow 2" xfId="397" xr:uid="{85E1A863-4F31-4DEA-AC6D-5EC50FDF13AB}"/>
    <cellStyle name="_PCC YE'06_เอกสารของนก" xfId="398" xr:uid="{B143EF0D-CCA6-4A4C-AC46-7A702B6CB1BC}"/>
    <cellStyle name="_PCC YE'06_เอกสารของนก 2" xfId="399" xr:uid="{F760ECB2-0AFF-43AE-823B-06BD7BF10F51}"/>
    <cellStyle name="_PCC-Boat" xfId="400" xr:uid="{67EF4BAA-5905-452B-8B7C-EF9DECC0BBDE}"/>
    <cellStyle name="_PCC-Boat_Adjust_TAX_Q151" xfId="401" xr:uid="{ECF50D58-9CE6-4417-AD9E-74B8954D6E67}"/>
    <cellStyle name="_PCC-Boat_Global_Q1'08_Pow" xfId="402" xr:uid="{752C30EC-0C6A-4190-8834-08E1AF1DBDFF}"/>
    <cellStyle name="_PCC-Boat_Global_Q2'08_Pow" xfId="403" xr:uid="{6FAECC98-6073-494E-B308-39082984605F}"/>
    <cellStyle name="_PCC-Boat_Global_Q2'08_Pow 2" xfId="404" xr:uid="{93B6D4CE-EF5F-4AAE-BB74-5D69736A47F7}"/>
    <cellStyle name="_PCC-Boat_เอกสารของนก" xfId="405" xr:uid="{6DA8BA04-491C-4872-BD1F-80AA767D3BE8}"/>
    <cellStyle name="_PCC-Boat_เอกสารของนก 2" xfId="406" xr:uid="{826493B0-89D4-4F6A-9686-E7D93AB14E80}"/>
    <cellStyle name="_x0007__SiamRath_WP2007_final" xfId="407" xr:uid="{5AD2A9AF-CD82-4215-A25E-A0A0E21FC032}"/>
    <cellStyle name="_SSC_YE'05_Jin" xfId="408" xr:uid="{5B238565-A22D-4FB4-8FDE-1ADB8EA481EF}"/>
    <cellStyle name="_SSC_YE'05_Jin 2" xfId="409" xr:uid="{5B21BBA0-7DB8-437C-B918-C66E54100B36}"/>
    <cellStyle name="_SSC_YE'05_Jin_Adjust_TAX_Q151" xfId="410" xr:uid="{B3495652-D41F-4E5C-896F-9B95F332E6E4}"/>
    <cellStyle name="_SSC_YE'05_Jin_Global_Q1'08_Pow" xfId="411" xr:uid="{45656A0C-241F-41A1-ABC8-E5ABB0F7876B}"/>
    <cellStyle name="_SSC_YE'05_Jin_Global_Q1'08_Pow 2" xfId="412" xr:uid="{1C19A220-611B-4CAC-8EF5-61F7C6C1EC5A}"/>
    <cellStyle name="_SSC_YE'05_Jin_Global_Q2'08_Pow" xfId="413" xr:uid="{8A3BF418-9227-4354-89EE-C28904BEEFAC}"/>
    <cellStyle name="_SSC_YE'05_Jin_Global_Q2'08_Pow 2" xfId="414" xr:uid="{9E81AA4B-7215-4644-9B77-731223579CED}"/>
    <cellStyle name="_SSC_YE'05_Jin_เอกสารของนก" xfId="415" xr:uid="{B3888B4C-C37A-4426-AABF-D27E61FFEB10}"/>
    <cellStyle name="_SSC_YE'05_Jin_เอกสารของนก 2" xfId="416" xr:uid="{6498651E-9F27-4741-A21E-6F8216AE07A4}"/>
    <cellStyle name="_Top PCC 2006 - Equity" xfId="417" xr:uid="{BC89036A-0CDE-462A-90CC-53AF5636364E}"/>
    <cellStyle name="_Top PCC 2006 - Equity_Adjust_TAX_Q151" xfId="418" xr:uid="{3A67DA49-6CF4-4142-A3B7-A69E135E68D8}"/>
    <cellStyle name="_Top PCC 2006 - Equity_Global_Q1'08_Pow" xfId="419" xr:uid="{AF1C2C81-73DA-4428-AC41-90E56BBC8161}"/>
    <cellStyle name="_Top PCC 2006 - Equity_Global_Q2'08_Pow" xfId="420" xr:uid="{9E0B8A18-5888-4F5F-A6D6-A87BF18E5EA1}"/>
    <cellStyle name="_Top PCC 2006 - Equity_Global_Q2'08_Pow 2" xfId="421" xr:uid="{D42BE960-1661-432D-96F1-FF81810F7879}"/>
    <cellStyle name="_Top PCC 2006 - Equity_เอกสารของนก" xfId="422" xr:uid="{AF230F2B-50DE-46D5-88E2-F268347DD3B0}"/>
    <cellStyle name="_Top PCC 2006 - Equity_เอกสารของนก 2" xfId="423" xr:uid="{0B7A371F-4739-4DBF-8967-A68502C6BE78}"/>
    <cellStyle name="_x0007__Top_UN_Q108" xfId="424" xr:uid="{FE2F414E-5287-46BC-8830-C6B76D49F430}"/>
    <cellStyle name="_TST Q3' 06" xfId="425" xr:uid="{7B0386DC-594E-452C-BD87-D52F09F17AE7}"/>
    <cellStyle name="_TST Q3' 06 2" xfId="426" xr:uid="{D876F8C2-1BF6-4AEF-AB1C-FB9EDCBBCB39}"/>
    <cellStyle name="_TST Q3' 06_Adjust_TAX_Q151" xfId="427" xr:uid="{A6FBB8E4-531F-4D94-B29C-688A8603552F}"/>
    <cellStyle name="_TST Q3' 06_Global_Q1'08_Pow" xfId="428" xr:uid="{58B6C32B-ACCB-48F9-A0BA-74CF4F5C5E9B}"/>
    <cellStyle name="_TST Q3' 06_Global_Q1'08_Pow 2" xfId="429" xr:uid="{C90F0BDA-8043-477F-B407-C825AAF93CBD}"/>
    <cellStyle name="_TST Q3' 06_Global_Q2'08_Pow" xfId="430" xr:uid="{55024091-D321-42AF-98CA-4419A66FB5DA}"/>
    <cellStyle name="_TST Q3' 06_Global_Q2'08_Pow 2" xfId="431" xr:uid="{21B55738-214C-4E97-B368-A00883F89F39}"/>
    <cellStyle name="_TST Q3' 06_เอกสารของนก" xfId="432" xr:uid="{8C599DC0-F3D9-480E-BB20-BFA4D72E9D55}"/>
    <cellStyle name="_TST Q3' 06_เอกสารของนก 2" xfId="433" xr:uid="{86DCB481-B0C9-4DB1-A3C4-485BE9DCF429}"/>
    <cellStyle name="_x0007__U-Note-Present" xfId="434" xr:uid="{70EEF783-B881-47F2-AF3A-A206E07A8941}"/>
    <cellStyle name="_x0007__WP_Siam Rath 2006" xfId="435" xr:uid="{0F5E0A90-2874-413A-82B6-B91133CD2E04}"/>
    <cellStyle name="’??? [0.00]_TMCA Spreadsheet(body)" xfId="436" xr:uid="{A2E0C130-8B4E-40DD-95CE-6428CFE806BF}"/>
    <cellStyle name="’???_TMCA Spreadsheet(body)" xfId="437" xr:uid="{AC513C03-3597-4EE3-8737-49146F60A17C}"/>
    <cellStyle name="•W?_TMCA Spreadsheet(body)" xfId="438" xr:uid="{71F1F774-3F2B-4924-ABB0-B5390514BB9A}"/>
    <cellStyle name="0,0_x000d__x000a_NA_x000d__x000a_" xfId="6" xr:uid="{00000000-0005-0000-0000-000000000000}"/>
    <cellStyle name="0,0_x000d__x000a_NA_x000d__x000a_ 2" xfId="172" xr:uid="{620FE373-F780-4DA9-94A8-1E797B10B199}"/>
    <cellStyle name="0,0_x000d__x000a_NA_x000d__x000a_ 3" xfId="146" xr:uid="{8150A23A-DBA4-4AB2-8421-36C556E1835E}"/>
    <cellStyle name="2)" xfId="439" xr:uid="{E6A0CD3B-635E-4D73-B854-348E624ACC1A}"/>
    <cellStyle name="2)?_x0015_Comma_QTR94_95_97ศธบ๑??_x001f_Comma_QTR94_" xfId="440" xr:uid="{C971949A-72DF-441C-89FB-25FE64B4566A}"/>
    <cellStyle name="20% - Accent1 2" xfId="441" xr:uid="{E3615CA2-7966-4BD6-A655-3D1E8587DF27}"/>
    <cellStyle name="20% - Accent1 3" xfId="442" xr:uid="{05043AC6-8F61-410C-9BBA-34450EDE7335}"/>
    <cellStyle name="20% - Accent2 2" xfId="443" xr:uid="{91032704-4886-4100-A9D4-7844FF31AB85}"/>
    <cellStyle name="20% - Accent2 3" xfId="444" xr:uid="{A5BA9928-B7AA-473C-9CA6-50C89BC21D5E}"/>
    <cellStyle name="20% - Accent3 2" xfId="445" xr:uid="{D90D051D-E1AE-4557-8235-2ED7EEB54E5D}"/>
    <cellStyle name="20% - Accent3 3" xfId="446" xr:uid="{DAE4FE27-FECF-44D3-A1BF-ED5D221F16AA}"/>
    <cellStyle name="20% - Accent4 2" xfId="447" xr:uid="{15771372-FFA7-43C0-A0F2-65EA42B9069F}"/>
    <cellStyle name="20% - Accent4 3" xfId="448" xr:uid="{E20A4B64-9F37-45EC-B372-DB43D12B016B}"/>
    <cellStyle name="20% - Accent5 2" xfId="449" xr:uid="{5D26F8C8-4C58-48A5-A2EA-7FEFB68201E9}"/>
    <cellStyle name="20% - Accent5 3" xfId="450" xr:uid="{F6F7CCD8-7FCB-4257-A26E-6FE70BE66BA8}"/>
    <cellStyle name="20% - Accent6 2" xfId="451" xr:uid="{38915CF9-B704-4F29-9624-0434FDF177C8}"/>
    <cellStyle name="20% - Accent6 3" xfId="452" xr:uid="{50923C3B-13F5-42D8-9C48-59967E005439}"/>
    <cellStyle name="20% - ส่วนที่ถูกเน้น1 2" xfId="454" xr:uid="{37CBC28E-7248-45C6-9919-704F956C7A3B}"/>
    <cellStyle name="20% - ส่วนที่ถูกเน้น1 3" xfId="455" xr:uid="{CAF5B31A-957F-4E2E-A63D-4E244EB95B12}"/>
    <cellStyle name="20% - ส่วนที่ถูกเน้น1 4" xfId="456" xr:uid="{7F2ED79C-26B5-4C7D-A53B-49C2C14C5594}"/>
    <cellStyle name="20% - ส่วนที่ถูกเน้น1 5" xfId="457" xr:uid="{9B4AAF99-48C7-4BEE-BD9B-75DCFE6F21F2}"/>
    <cellStyle name="20% - ส่วนที่ถูกเน้น1 6" xfId="453" xr:uid="{BC881A9B-D7F7-4848-B310-8ED388FC0C9C}"/>
    <cellStyle name="20% - ส่วนที่ถูกเน้น2 2" xfId="459" xr:uid="{16C41333-C1D9-4D82-8356-B1AE5E230A6B}"/>
    <cellStyle name="20% - ส่วนที่ถูกเน้น2 3" xfId="460" xr:uid="{E6CB8F41-8E5C-48D3-B5FB-38767EC2E932}"/>
    <cellStyle name="20% - ส่วนที่ถูกเน้น2 4" xfId="461" xr:uid="{28D23C0B-CF29-4CA8-B3F0-C156D4FFFB7B}"/>
    <cellStyle name="20% - ส่วนที่ถูกเน้น2 5" xfId="462" xr:uid="{7F1BE731-12F1-4C11-89DC-F21E8A5C0E5A}"/>
    <cellStyle name="20% - ส่วนที่ถูกเน้น2 6" xfId="458" xr:uid="{45B4D441-F3A7-4877-841E-4F749F8A4354}"/>
    <cellStyle name="20% - ส่วนที่ถูกเน้น3 2" xfId="464" xr:uid="{E42AFC3A-DB5D-419E-B1E1-CF1C84CAAA29}"/>
    <cellStyle name="20% - ส่วนที่ถูกเน้น3 3" xfId="465" xr:uid="{E36FC36A-EAEC-422F-9E33-E079CC99A569}"/>
    <cellStyle name="20% - ส่วนที่ถูกเน้น3 4" xfId="466" xr:uid="{6454E075-BBB7-4E06-9C79-B94A9227B49A}"/>
    <cellStyle name="20% - ส่วนที่ถูกเน้น3 5" xfId="467" xr:uid="{1DE75D97-BEDF-455E-9772-F13F0FD906B2}"/>
    <cellStyle name="20% - ส่วนที่ถูกเน้น3 6" xfId="463" xr:uid="{0A906B35-B045-4ED5-8750-79CD425F006B}"/>
    <cellStyle name="20% - ส่วนที่ถูกเน้น4 2" xfId="469" xr:uid="{261F21D4-BF18-4B91-877A-784927A44D8B}"/>
    <cellStyle name="20% - ส่วนที่ถูกเน้น4 3" xfId="470" xr:uid="{05B2909A-0CB3-4C05-B398-8F6E249A0482}"/>
    <cellStyle name="20% - ส่วนที่ถูกเน้น4 4" xfId="471" xr:uid="{B5C0265C-DEC4-41A4-B073-A05FA4DE86F0}"/>
    <cellStyle name="20% - ส่วนที่ถูกเน้น4 5" xfId="472" xr:uid="{8D0AB33D-3DA8-456C-A376-C7831554756F}"/>
    <cellStyle name="20% - ส่วนที่ถูกเน้น4 6" xfId="468" xr:uid="{81A842FE-FE95-44ED-A0E8-222A01309ABB}"/>
    <cellStyle name="20% - ส่วนที่ถูกเน้น5 2" xfId="474" xr:uid="{230F3854-006F-4206-AEDC-11218345F2BD}"/>
    <cellStyle name="20% - ส่วนที่ถูกเน้น5 3" xfId="475" xr:uid="{39A08468-15E9-45C2-9901-94555832D2BE}"/>
    <cellStyle name="20% - ส่วนที่ถูกเน้น5 4" xfId="476" xr:uid="{2C65ACC2-8567-4C7C-A0FA-5D17CC564EB7}"/>
    <cellStyle name="20% - ส่วนที่ถูกเน้น5 5" xfId="477" xr:uid="{9615CC7B-FB3A-4411-AFC1-5CF1290EF6E6}"/>
    <cellStyle name="20% - ส่วนที่ถูกเน้น5 6" xfId="473" xr:uid="{4B4F3003-1C28-4B04-87D3-3D57FAFFF943}"/>
    <cellStyle name="20% - ส่วนที่ถูกเน้น6 2" xfId="479" xr:uid="{40215B22-DBD8-49DD-9A59-5268AC47E619}"/>
    <cellStyle name="20% - ส่วนที่ถูกเน้น6 3" xfId="480" xr:uid="{D6CEE7BF-69A2-44CA-9EB6-4BDE2D772F4A}"/>
    <cellStyle name="20% - ส่วนที่ถูกเน้น6 4" xfId="481" xr:uid="{FF272186-391F-4DF7-8C71-4E8D7DC81F6A}"/>
    <cellStyle name="20% - ส่วนที่ถูกเน้น6 5" xfId="482" xr:uid="{BA32ED1F-F90A-4A5A-B38C-3AA6DE571E38}"/>
    <cellStyle name="20% - ส่วนที่ถูกเน้น6 6" xfId="478" xr:uid="{B107F774-55E2-4204-9705-A470B4933E2E}"/>
    <cellStyle name="2decimal" xfId="483" xr:uid="{0178F8A9-B842-4CC3-AD16-66FD73460A73}"/>
    <cellStyle name="40% - Accent1 2" xfId="484" xr:uid="{22FB2D65-2788-4BD4-86D0-8CF283B2D1E6}"/>
    <cellStyle name="40% - Accent1 3" xfId="485" xr:uid="{C729D0CA-799B-40A4-87F1-5C1C14623804}"/>
    <cellStyle name="40% - Accent2 2" xfId="486" xr:uid="{07ACCF5E-5B3F-4287-95D3-2F4E25169FC8}"/>
    <cellStyle name="40% - Accent2 3" xfId="487" xr:uid="{B303D906-159F-4FB6-8EA9-94B21ED9ACDC}"/>
    <cellStyle name="40% - Accent3 2" xfId="488" xr:uid="{84855325-2633-466B-892B-EA696C6C48C8}"/>
    <cellStyle name="40% - Accent3 3" xfId="489" xr:uid="{1B467553-D440-4990-AB79-4EEE3908E72B}"/>
    <cellStyle name="40% - Accent4 2" xfId="490" xr:uid="{7A0E2908-7A6D-47EA-AD57-D3BF892CC075}"/>
    <cellStyle name="40% - Accent4 3" xfId="491" xr:uid="{90FA5073-F376-498D-B124-D7E08154ACD6}"/>
    <cellStyle name="40% - Accent5 2" xfId="492" xr:uid="{C816F349-A684-451F-B2C0-A69DB0FEC493}"/>
    <cellStyle name="40% - Accent5 3" xfId="493" xr:uid="{46B078B3-197E-444B-BDD2-4308D2F31FDA}"/>
    <cellStyle name="40% - Accent6 2" xfId="494" xr:uid="{D2FE23CC-43DE-4A1E-AD58-8DD6BFC4422B}"/>
    <cellStyle name="40% - Accent6 3" xfId="495" xr:uid="{F3EF6E0B-E626-4012-86D8-8F4E9D0CA9C4}"/>
    <cellStyle name="40% - ส่วนที่ถูกเน้น1 2" xfId="497" xr:uid="{5370CD68-934F-42EE-8E46-18D1AA78D47B}"/>
    <cellStyle name="40% - ส่วนที่ถูกเน้น1 3" xfId="498" xr:uid="{E32FB33D-A409-47D1-9F2D-F853908E9740}"/>
    <cellStyle name="40% - ส่วนที่ถูกเน้น1 4" xfId="499" xr:uid="{3E392076-FCDD-415B-8890-5B2A127C73F1}"/>
    <cellStyle name="40% - ส่วนที่ถูกเน้น1 5" xfId="500" xr:uid="{E86DE1CB-2FFC-4EED-AE8D-E6E9CCA02DB2}"/>
    <cellStyle name="40% - ส่วนที่ถูกเน้น1 6" xfId="496" xr:uid="{16E66643-2840-4FF0-B851-944D9DB1F484}"/>
    <cellStyle name="40% - ส่วนที่ถูกเน้น2 2" xfId="502" xr:uid="{6219C39C-491D-4CB1-9056-21A4BB98B9FE}"/>
    <cellStyle name="40% - ส่วนที่ถูกเน้น2 3" xfId="503" xr:uid="{ADFFB0DE-157D-47A0-A3ED-652CC2EE8D0C}"/>
    <cellStyle name="40% - ส่วนที่ถูกเน้น2 4" xfId="504" xr:uid="{4C5E5A02-1659-4901-9FD6-378B3134E6F0}"/>
    <cellStyle name="40% - ส่วนที่ถูกเน้น2 5" xfId="505" xr:uid="{79BA7DFB-CC38-4818-A1E8-240CE0DE5B2A}"/>
    <cellStyle name="40% - ส่วนที่ถูกเน้น2 6" xfId="501" xr:uid="{797B8D33-60C4-4FD5-B41D-8471458DB3A3}"/>
    <cellStyle name="40% - ส่วนที่ถูกเน้น3 2" xfId="507" xr:uid="{37DADE59-283E-4992-B84A-E91494AF958A}"/>
    <cellStyle name="40% - ส่วนที่ถูกเน้น3 3" xfId="508" xr:uid="{24363E33-39A2-433E-917F-1C7AD498CBF3}"/>
    <cellStyle name="40% - ส่วนที่ถูกเน้น3 4" xfId="509" xr:uid="{9E937E30-7344-40D1-AC7C-6B107ED1BC28}"/>
    <cellStyle name="40% - ส่วนที่ถูกเน้น3 5" xfId="510" xr:uid="{FAE90F86-0BD7-44DF-B18A-4E763C23AECB}"/>
    <cellStyle name="40% - ส่วนที่ถูกเน้น3 6" xfId="506" xr:uid="{A20CF4A4-839F-4B56-B9D8-97B03041822A}"/>
    <cellStyle name="40% - ส่วนที่ถูกเน้น4 2" xfId="512" xr:uid="{7BFA10D7-DB1D-49B1-A43C-82DF4D3307F7}"/>
    <cellStyle name="40% - ส่วนที่ถูกเน้น4 3" xfId="513" xr:uid="{9BB6C57F-566E-4001-8EAD-339F78F08876}"/>
    <cellStyle name="40% - ส่วนที่ถูกเน้น4 4" xfId="514" xr:uid="{C1E48AB6-2467-4638-969C-3B80F19845F6}"/>
    <cellStyle name="40% - ส่วนที่ถูกเน้น4 5" xfId="515" xr:uid="{41DAED4C-B36F-40D8-8ADE-D6EDD45902B4}"/>
    <cellStyle name="40% - ส่วนที่ถูกเน้น4 6" xfId="511" xr:uid="{96FD0261-6299-47B9-887A-BB9A6D0821FE}"/>
    <cellStyle name="40% - ส่วนที่ถูกเน้น5 2" xfId="517" xr:uid="{743EE72B-CB07-4F57-9C85-DBF85B37CC3C}"/>
    <cellStyle name="40% - ส่วนที่ถูกเน้น5 3" xfId="518" xr:uid="{55B95D84-CE25-452B-A6B5-7BBFD3A055AF}"/>
    <cellStyle name="40% - ส่วนที่ถูกเน้น5 4" xfId="519" xr:uid="{641CD700-49E3-4468-A332-8CEAD29DCA48}"/>
    <cellStyle name="40% - ส่วนที่ถูกเน้น5 5" xfId="520" xr:uid="{E88BC766-F70B-4A67-B51F-4C8FE224FAE8}"/>
    <cellStyle name="40% - ส่วนที่ถูกเน้น5 6" xfId="516" xr:uid="{CFF6CA5B-133D-4784-AEA7-F9287AE64A4E}"/>
    <cellStyle name="40% - ส่วนที่ถูกเน้น6 2" xfId="522" xr:uid="{1C02850E-8288-4CC6-B8F4-310EF4853F84}"/>
    <cellStyle name="40% - ส่วนที่ถูกเน้น6 3" xfId="523" xr:uid="{F024CB9A-EDE9-4563-B96A-89ED1A20A0B5}"/>
    <cellStyle name="40% - ส่วนที่ถูกเน้น6 4" xfId="524" xr:uid="{2D4D48D7-470A-4703-BD62-8059EA7EC7C7}"/>
    <cellStyle name="40% - ส่วนที่ถูกเน้น6 5" xfId="525" xr:uid="{BF6DFA3E-1207-467A-9E4B-061FA0F82F71}"/>
    <cellStyle name="40% - ส่วนที่ถูกเน้น6 6" xfId="521" xr:uid="{36690FCE-D44C-4506-80F5-C6493E0B58C5}"/>
    <cellStyle name="594941.25" xfId="526" xr:uid="{E60940CF-AE46-4B83-939C-1F7056D249A4}"/>
    <cellStyle name="60% - Accent1 2" xfId="527" xr:uid="{AF5599C0-0F17-4A7B-992A-624557D703DD}"/>
    <cellStyle name="60% - Accent1 3" xfId="528" xr:uid="{6A188E90-4B16-4684-A06D-E47690179824}"/>
    <cellStyle name="60% - Accent2 2" xfId="529" xr:uid="{4FF00C05-E730-43DF-AC68-C60420D8E9D0}"/>
    <cellStyle name="60% - Accent2 3" xfId="530" xr:uid="{B3D2216D-49CA-44EE-B583-409B1CB12903}"/>
    <cellStyle name="60% - Accent3 2" xfId="531" xr:uid="{0B23515B-3C8D-420E-B542-6BE73C5BACBB}"/>
    <cellStyle name="60% - Accent3 3" xfId="532" xr:uid="{22DD829C-13DA-4E97-B3BC-E7EB6E118A70}"/>
    <cellStyle name="60% - Accent4 2" xfId="533" xr:uid="{CA6FEC69-8A62-4B00-9CB7-6DB3FAD1744A}"/>
    <cellStyle name="60% - Accent4 3" xfId="534" xr:uid="{D5D0DC45-637F-4ED1-A647-39413491D156}"/>
    <cellStyle name="60% - Accent5 2" xfId="535" xr:uid="{B2C2FFD3-8EC0-4363-A453-367D9989DB08}"/>
    <cellStyle name="60% - Accent5 3" xfId="536" xr:uid="{6C3B1B7E-1629-4E17-B2EB-2219D449954D}"/>
    <cellStyle name="60% - Accent6 2" xfId="537" xr:uid="{30A34A74-9517-4C97-A2ED-29852E650EEA}"/>
    <cellStyle name="60% - Accent6 3" xfId="538" xr:uid="{B23B290A-AAC9-481D-93CA-3301463161FB}"/>
    <cellStyle name="60% - ส่วนที่ถูกเน้น1 2" xfId="540" xr:uid="{091AFDE8-31CA-49C7-BD78-6541A94A9F90}"/>
    <cellStyle name="60% - ส่วนที่ถูกเน้น1 3" xfId="541" xr:uid="{BA72A0E8-EF66-412A-843B-F22F86A12EFC}"/>
    <cellStyle name="60% - ส่วนที่ถูกเน้น1 4" xfId="542" xr:uid="{8094BFC5-0D7B-45D7-8240-BB507A77E08C}"/>
    <cellStyle name="60% - ส่วนที่ถูกเน้น1 5" xfId="543" xr:uid="{98843F80-B4E9-4163-978A-F032B912CD87}"/>
    <cellStyle name="60% - ส่วนที่ถูกเน้น1 6" xfId="539" xr:uid="{2B0484E1-0E7F-4910-BB05-C30D9554DBC6}"/>
    <cellStyle name="60% - ส่วนที่ถูกเน้น2 2" xfId="545" xr:uid="{0795720B-C2C6-46D5-B93E-FD0607A78CC1}"/>
    <cellStyle name="60% - ส่วนที่ถูกเน้น2 3" xfId="546" xr:uid="{39A0E0AD-704D-4A1A-8DDB-1EE91198B0D6}"/>
    <cellStyle name="60% - ส่วนที่ถูกเน้น2 4" xfId="547" xr:uid="{DE1BD10B-F1F6-4BF2-915B-5E7E088FB2DE}"/>
    <cellStyle name="60% - ส่วนที่ถูกเน้น2 5" xfId="548" xr:uid="{F76AC125-30FA-4203-9695-41F92AE29944}"/>
    <cellStyle name="60% - ส่วนที่ถูกเน้น2 6" xfId="544" xr:uid="{8B968D8F-B612-48B7-9CE6-1FA7A036E524}"/>
    <cellStyle name="60% - ส่วนที่ถูกเน้น3 2" xfId="550" xr:uid="{526F3099-3DCA-4EDD-8506-968738E213CD}"/>
    <cellStyle name="60% - ส่วนที่ถูกเน้น3 3" xfId="551" xr:uid="{0CFB166E-831E-4864-BBC6-46C464CB545E}"/>
    <cellStyle name="60% - ส่วนที่ถูกเน้น3 4" xfId="552" xr:uid="{1ECD41C6-F4D8-4012-9178-ABE3C5A5D8D3}"/>
    <cellStyle name="60% - ส่วนที่ถูกเน้น3 5" xfId="553" xr:uid="{08A04604-8B4F-4987-928C-33A27B2EA1C5}"/>
    <cellStyle name="60% - ส่วนที่ถูกเน้น3 6" xfId="549" xr:uid="{535F8EBB-DA01-47AD-B733-02D5DE0B43C1}"/>
    <cellStyle name="60% - ส่วนที่ถูกเน้น4 2" xfId="555" xr:uid="{60C7CD56-C40E-4356-B672-6AC9EF46EA77}"/>
    <cellStyle name="60% - ส่วนที่ถูกเน้น4 3" xfId="556" xr:uid="{40762707-64F5-432F-B6B5-C35419C3700F}"/>
    <cellStyle name="60% - ส่วนที่ถูกเน้น4 4" xfId="557" xr:uid="{226D5847-C387-4D84-976F-EF82EB9F7D7C}"/>
    <cellStyle name="60% - ส่วนที่ถูกเน้น4 5" xfId="558" xr:uid="{EA6932BA-C86C-4F5B-9DA2-23DB6A32D468}"/>
    <cellStyle name="60% - ส่วนที่ถูกเน้น4 6" xfId="554" xr:uid="{C9632432-6194-4165-BB94-F52153520FFB}"/>
    <cellStyle name="60% - ส่วนที่ถูกเน้น5 2" xfId="560" xr:uid="{114C1D6D-7934-4EFC-910C-FD1799A0DE88}"/>
    <cellStyle name="60% - ส่วนที่ถูกเน้น5 3" xfId="561" xr:uid="{2C5F75F1-3E81-4155-B24D-7B0AF4346B85}"/>
    <cellStyle name="60% - ส่วนที่ถูกเน้น5 4" xfId="562" xr:uid="{9361C25E-5472-4638-913A-42244BAAD9B3}"/>
    <cellStyle name="60% - ส่วนที่ถูกเน้น5 5" xfId="563" xr:uid="{FB73D2FF-E1A2-4CF8-A00A-76CA8CB8D7D3}"/>
    <cellStyle name="60% - ส่วนที่ถูกเน้น5 6" xfId="559" xr:uid="{4A85683D-042B-4B5F-A74E-5631D5FE0DFB}"/>
    <cellStyle name="60% - ส่วนที่ถูกเน้น6 2" xfId="565" xr:uid="{4A6BA6EE-8121-4719-9A1C-49880535AB8C}"/>
    <cellStyle name="60% - ส่วนที่ถูกเน้น6 3" xfId="566" xr:uid="{A6C344C0-81C8-4BA0-8E20-EE36CCDBF2A7}"/>
    <cellStyle name="60% - ส่วนที่ถูกเน้น6 4" xfId="567" xr:uid="{191B55DE-EB28-4CFD-9753-EE1E349D9D50}"/>
    <cellStyle name="60% - ส่วนที่ถูกเน้น6 5" xfId="568" xr:uid="{B29916C4-EBBC-4627-BA24-0589711F91E9}"/>
    <cellStyle name="60% - ส่วนที่ถูกเน้น6 6" xfId="564" xr:uid="{94CD73A2-4688-4DBF-8CDD-EB21AAA599D3}"/>
    <cellStyle name="75" xfId="569" xr:uid="{7ACA5C19-9ED1-4CAA-AB15-BECB9C34860E}"/>
    <cellStyle name="a_QTR94_95_1ฟ๙ศธบ๑ณปฟช (2)" xfId="570" xr:uid="{82AD3DC8-F924-4EF1-A68E-24EB48EC62AC}"/>
    <cellStyle name="a_QTR94_95_1ฟ๙ศธบ๑ณปฟช (2)?_x0015_Comma_QTR94_95_97ศธบ๑??_x001f_Comma_QTR94_95_INCOME CTMP#1 98??_x0015_Comma_QTR94_95_laroux??" xfId="571" xr:uid="{C86ED6DD-A273-42CA-83A6-3F6C2C66F3CA}"/>
    <cellStyle name="a_QTR94_95_1ฟ๙ศธบ๑ณปฟช (2)?_x0015_Comma_QTR94_95_97ศธบ๑??_x001f_Comma_QTR94_95_INCOME CTMP#1 98??_x0015_Comma_QTR94_95_laroux?? 1" xfId="572" xr:uid="{23D44651-79ED-4148-BF4B-0CB445C76D10}"/>
    <cellStyle name="a_QTR94_95_1ฟ๙ศธบ๑ณปฟช (2)?_x0015_Comma_QTR94_95_97ศธบ๑??_x001f_Comma_QTR94_95_INCOME CTMP#1 98??_x0015_Comma_QTR94_95_laroux?? 1 2" xfId="573" xr:uid="{8060ACC5-134B-4C75-8ADF-8EEA1E9B672D}"/>
    <cellStyle name="a_QTR94_95_1ฟ๙ศธบ๑ณปฟช (2)?_x0015_Comma_QTR94_95_97ศธบ๑??_x001f_Comma_QTR94_95_INCOME CTMP#1 98??_x0015_Comma_QTR94_95_laroux?? 2" xfId="574" xr:uid="{72891359-A0E4-4430-B1DE-5EDDF0144F66}"/>
    <cellStyle name="AA FRAME" xfId="575" xr:uid="{7DDA25F0-461C-4F5D-A665-61BF7A8B1E27}"/>
    <cellStyle name="AA HEADING" xfId="576" xr:uid="{65BE3857-ABB1-462A-B526-C9C1170B81A0}"/>
    <cellStyle name="AA INITIALS" xfId="577" xr:uid="{C1B26B43-E125-4786-ADA7-11D37A6820BD}"/>
    <cellStyle name="AA INPUT" xfId="578" xr:uid="{74806777-1FA0-4426-B44B-13E4C6469FB5}"/>
    <cellStyle name="AA LOCK" xfId="579" xr:uid="{A9919277-34DF-4177-B467-8BC8042A0AC4}"/>
    <cellStyle name="AA MGR NAME" xfId="580" xr:uid="{CADB45E0-8872-434C-A5F7-DF0391E4D841}"/>
    <cellStyle name="AA NORMAL" xfId="581" xr:uid="{21DB73A7-5C13-47D8-B071-18A583A5C4B1}"/>
    <cellStyle name="AA NUMBER" xfId="582" xr:uid="{E46E04C5-E97E-46A8-B998-CA1353FA59AB}"/>
    <cellStyle name="AA NUMBER2" xfId="583" xr:uid="{D69DF8A0-67F4-4685-9CAC-D36EE968CB4E}"/>
    <cellStyle name="AA QUESTION" xfId="584" xr:uid="{42D3E260-EDA4-489C-8702-EF983E4A8C1F}"/>
    <cellStyle name="AA SHADE" xfId="585" xr:uid="{3746BC61-7D59-4E97-9E8E-BA4A684B8323}"/>
    <cellStyle name="Accent1 - 20%" xfId="586" xr:uid="{D104C875-654E-4229-AE2F-48B43F812DE7}"/>
    <cellStyle name="Accent1 - 40%" xfId="587" xr:uid="{B7E9A177-7796-4293-9DED-DB8DC55936E3}"/>
    <cellStyle name="Accent1 - 60%" xfId="588" xr:uid="{C377C338-6ADD-4FB0-AAF8-BA4A8EBE7EED}"/>
    <cellStyle name="Accent1 2" xfId="589" xr:uid="{36CA40C9-2ABE-45FC-B75D-D19D69B2178B}"/>
    <cellStyle name="Accent1 3" xfId="590" xr:uid="{86CCDDE0-2458-451F-A878-A6B2D1A8FD7B}"/>
    <cellStyle name="Accent2 - 20%" xfId="591" xr:uid="{75622EB7-F295-4474-8B0D-6EFA09F2BC56}"/>
    <cellStyle name="Accent2 - 40%" xfId="592" xr:uid="{BF1D6C67-8BB7-4661-80DE-6B8A1B48404A}"/>
    <cellStyle name="Accent2 - 60%" xfId="593" xr:uid="{CD69CE1D-815A-4610-A52F-F6C4FE74C47A}"/>
    <cellStyle name="Accent2 2" xfId="594" xr:uid="{ADFC4D95-8501-4370-AADF-1322B2922B58}"/>
    <cellStyle name="Accent2 3" xfId="595" xr:uid="{F5C3B0D2-D2D0-4DF2-9D6F-1746CB888BC0}"/>
    <cellStyle name="Accent3 - 20%" xfId="596" xr:uid="{8A282D62-BC37-42B5-A082-BBF3E4D67D91}"/>
    <cellStyle name="Accent3 - 40%" xfId="597" xr:uid="{D5E097DC-9DE9-48AE-97E2-1D5944E4456C}"/>
    <cellStyle name="Accent3 - 60%" xfId="598" xr:uid="{CC57D2F0-4D3D-4B2F-8412-603A67CA908F}"/>
    <cellStyle name="Accent3 2" xfId="599" xr:uid="{92A431DF-DEA3-427B-B3B2-004E83877504}"/>
    <cellStyle name="Accent3 3" xfId="600" xr:uid="{011BD6C4-E02B-45DC-B4D3-E173C9ED0BB4}"/>
    <cellStyle name="Accent4 - 20%" xfId="601" xr:uid="{E1D81EEC-DC62-4CAB-A7FA-F11E24D31CB3}"/>
    <cellStyle name="Accent4 - 40%" xfId="602" xr:uid="{FBD0EE56-E112-4031-8EB0-CF26BE967FF4}"/>
    <cellStyle name="Accent4 - 60%" xfId="603" xr:uid="{046FB6FF-3188-41A8-832A-F1F5C4D33A21}"/>
    <cellStyle name="Accent4 2" xfId="604" xr:uid="{79F41B2C-F648-44C0-B666-50B82BEFF1BF}"/>
    <cellStyle name="Accent4 3" xfId="605" xr:uid="{634F8547-95EA-4AAD-BF23-9F0B0CB2578F}"/>
    <cellStyle name="Accent5 - 20%" xfId="606" xr:uid="{F2A5A1C4-09FB-4EB1-BBD7-54A6C4A5062D}"/>
    <cellStyle name="Accent5 - 40%" xfId="607" xr:uid="{9631176E-F989-44A2-B39F-958600EF14C4}"/>
    <cellStyle name="Accent5 - 60%" xfId="608" xr:uid="{5BBDCB14-83FC-4FFE-A1E9-9AAAD94B5E60}"/>
    <cellStyle name="Accent5 2" xfId="609" xr:uid="{604F58B3-0997-4F5F-BBC1-950B0867FD5F}"/>
    <cellStyle name="Accent5 3" xfId="610" xr:uid="{8A6981D7-5BE2-4E97-8402-DE9AF4E8E80A}"/>
    <cellStyle name="Accent6 - 20%" xfId="611" xr:uid="{9640E6D6-18B1-4D31-A3C5-E65E7B84A06C}"/>
    <cellStyle name="Accent6 - 40%" xfId="612" xr:uid="{0360C538-5247-4517-8446-964DCC3B8AE4}"/>
    <cellStyle name="Accent6 - 60%" xfId="613" xr:uid="{2457C109-7300-4E7A-87B2-38EDF9947BD3}"/>
    <cellStyle name="Accent6 2" xfId="614" xr:uid="{C2BA189B-82A6-47E6-8E0C-1AB71C45924D}"/>
    <cellStyle name="Accent6 3" xfId="615" xr:uid="{0A7A8595-29F9-4972-86C0-10DE3000EF58}"/>
    <cellStyle name="Actual Date" xfId="616" xr:uid="{2B9B7461-7396-4A3C-BA30-661985382484}"/>
    <cellStyle name="args.style" xfId="617" xr:uid="{C81A8170-2044-4F4E-BE88-2539D67D6518}"/>
    <cellStyle name="Bad 2" xfId="618" xr:uid="{A2EE2C4D-7DB5-45FA-85D9-08BE99A2B7EC}"/>
    <cellStyle name="Bad 3" xfId="619" xr:uid="{C0404DFC-71B9-4C76-ABE0-9F9473F32196}"/>
    <cellStyle name="BL - Style2" xfId="620" xr:uid="{547FDD3B-3C88-4F02-9FCC-3A85518D8E28}"/>
    <cellStyle name="Body" xfId="621" xr:uid="{8644F340-2D5F-402F-9E5C-7D22FCBE83D5}"/>
    <cellStyle name="BOLD10 - Style1" xfId="622" xr:uid="{CEB277D7-620F-441B-BF63-4838E5F2EEF1}"/>
    <cellStyle name="BOLD12 - Style3" xfId="623" xr:uid="{701BD615-9C32-466D-AF64-CB1B07534055}"/>
    <cellStyle name="Border" xfId="624" xr:uid="{77200F30-CCC4-425D-8695-D5EB3DBA0008}"/>
    <cellStyle name="Calc Currency (0)" xfId="625" xr:uid="{0AA8DD15-3E39-4143-9467-534D5D789F5E}"/>
    <cellStyle name="Calc Currency (0) 2" xfId="626" xr:uid="{E9467C0C-E290-4E0F-82FE-54587284B13F}"/>
    <cellStyle name="Calc Currency (2)" xfId="627" xr:uid="{4363D87F-6F4E-4449-B967-3B1D3ED6661F}"/>
    <cellStyle name="Calc Percent (0)" xfId="628" xr:uid="{DF392CF9-E167-4C43-8EFA-82B6E2B5FC48}"/>
    <cellStyle name="Calc Percent (1)" xfId="629" xr:uid="{2783A553-6661-4DC2-9C03-58532A5E6EBB}"/>
    <cellStyle name="Calc Percent (2)" xfId="630" xr:uid="{72E30743-986F-4A56-ABB0-CEA2EB5BCF16}"/>
    <cellStyle name="Calc Units (0)" xfId="631" xr:uid="{9EE4FB0F-FEEE-4153-81EE-3198B37E649B}"/>
    <cellStyle name="Calc Units (1)" xfId="632" xr:uid="{574EBBD3-591F-4E59-B28C-483CADBD5AE6}"/>
    <cellStyle name="Calc Units (2)" xfId="633" xr:uid="{567BAFF9-A270-4FCA-B761-219DB2C52A4F}"/>
    <cellStyle name="Calculation 2" xfId="634" xr:uid="{BD6297A4-18EF-4533-8672-CF1A1842A02D}"/>
    <cellStyle name="Calculation 3" xfId="635" xr:uid="{696583E4-6D98-44E7-9B8B-8F4E905C3034}"/>
    <cellStyle name="Calculation 3 2 2 3 4" xfId="141" xr:uid="{98B33D36-93A5-4038-AC70-99073B9763FD}"/>
    <cellStyle name="Check Cell 2" xfId="636" xr:uid="{6D1D363B-C6C6-40DE-8822-B5AACF432B77}"/>
    <cellStyle name="Check Cell 3" xfId="637" xr:uid="{452F244D-D329-49A1-AA53-CC5382FC6BD9}"/>
    <cellStyle name="Coima [0]_laroux_2_pldt_2" xfId="638" xr:uid="{774F5A28-D846-4666-9C22-B97B5501AD36}"/>
    <cellStyle name="Comma" xfId="1" builtinId="3"/>
    <cellStyle name="Comma  - Style1" xfId="639" xr:uid="{6A292D63-E899-4633-A002-82964744E2C3}"/>
    <cellStyle name="Comma  - Style2" xfId="640" xr:uid="{68B738C6-8BA8-4880-99ED-EF5F83C60229}"/>
    <cellStyle name="Comma  - Style3" xfId="641" xr:uid="{0DEF3E5A-D28A-433B-83F2-521120853F7F}"/>
    <cellStyle name="Comma  - Style4" xfId="642" xr:uid="{F9ED7B5F-69A9-4CA2-9298-7455A3FCB95F}"/>
    <cellStyle name="Comma  - Style5" xfId="643" xr:uid="{BD6A5BF6-402B-4351-8C88-5CE03E245AC6}"/>
    <cellStyle name="Comma  - Style6" xfId="644" xr:uid="{99FACC5E-910B-4DE1-830E-8924096DAAE3}"/>
    <cellStyle name="Comma  - Style7" xfId="645" xr:uid="{98C44B40-A2D9-415D-A8F0-C2B7CBC2D2AB}"/>
    <cellStyle name="Comma  - Style7 2" xfId="646" xr:uid="{455BC1BD-EE26-4803-A05C-1B7B1AABAF8F}"/>
    <cellStyle name="Comma  - Style8" xfId="647" xr:uid="{F6B07D45-A9A5-4531-8892-602314E2E2D6}"/>
    <cellStyle name="Comma  - Style8 2" xfId="648" xr:uid="{D79D68AB-C9BA-469A-8D87-2A2D404BDA7D}"/>
    <cellStyle name="Comma [0] 2" xfId="649" xr:uid="{D29A3CB9-0B9C-4BDE-852C-4D357B25E18B}"/>
    <cellStyle name="Comma [0] 2 2" xfId="166" xr:uid="{918C1FF7-D438-4ED7-9343-7F182461E051}"/>
    <cellStyle name="Comma [00]" xfId="650" xr:uid="{92B26603-5EDC-460F-8346-99ED0330B243}"/>
    <cellStyle name="Comma 10" xfId="165" xr:uid="{478A9844-7080-4BCB-B65D-57DB67E06D95}"/>
    <cellStyle name="Comma 10 10" xfId="651" xr:uid="{E05443FA-1154-47C4-BE7F-EF686493AA26}"/>
    <cellStyle name="Comma 10 10 2" xfId="652" xr:uid="{03AB632A-1727-4C31-9C3E-041BC502FE3F}"/>
    <cellStyle name="Comma 10 11" xfId="653" xr:uid="{D69B9A45-4FE3-4769-98D0-1BE96F819079}"/>
    <cellStyle name="Comma 10 11 2" xfId="654" xr:uid="{D2F32B62-6CEE-4F23-9F6C-9838A73AC4B0}"/>
    <cellStyle name="Comma 10 12" xfId="655" xr:uid="{5A4A164F-19F3-4928-97DE-5053F12E64EB}"/>
    <cellStyle name="Comma 10 12 2" xfId="656" xr:uid="{599FB62C-E5BD-4715-8FEC-53969CF0EAB2}"/>
    <cellStyle name="Comma 10 13" xfId="657" xr:uid="{EABB3F6F-A065-4113-8784-1605E6F67B38}"/>
    <cellStyle name="Comma 10 13 2" xfId="658" xr:uid="{94F9C91D-47EA-4E4C-8C9D-F9F3F013DF04}"/>
    <cellStyle name="Comma 10 14" xfId="659" xr:uid="{10CB27D0-3357-4324-A122-2CFE1100D720}"/>
    <cellStyle name="Comma 10 14 2" xfId="660" xr:uid="{A6305623-51A0-4DBC-A7DE-97989D163740}"/>
    <cellStyle name="Comma 10 15" xfId="661" xr:uid="{834BF5BC-BB8A-4AC4-8FB7-75FE58BBC725}"/>
    <cellStyle name="Comma 10 15 2" xfId="662" xr:uid="{87DFFBC8-8146-4B3A-A0FC-B74BED137E22}"/>
    <cellStyle name="Comma 10 16" xfId="663" xr:uid="{D65062B6-C75B-4081-BED5-46F766734BE8}"/>
    <cellStyle name="Comma 10 16 2" xfId="664" xr:uid="{4CA5CAE2-5145-4FCB-9601-1B0EED9F0FB2}"/>
    <cellStyle name="Comma 10 17" xfId="665" xr:uid="{18BA774C-D64F-40DF-AEDB-6C7DC9DA7F08}"/>
    <cellStyle name="Comma 10 17 2" xfId="666" xr:uid="{C4EE68D6-72D6-4F8B-96A9-A1FB7093CA59}"/>
    <cellStyle name="Comma 10 18" xfId="667" xr:uid="{CC7ABC17-3B61-4DF9-8CEA-750D2E4C2347}"/>
    <cellStyle name="Comma 10 18 2" xfId="668" xr:uid="{3E82ABD8-CCDA-451C-B559-16B242761974}"/>
    <cellStyle name="Comma 10 19" xfId="669" xr:uid="{1C8913FA-6D4A-446E-A078-CDF74815483D}"/>
    <cellStyle name="Comma 10 19 2" xfId="670" xr:uid="{24B9F8B8-BC19-41C7-B68B-E5039A024A99}"/>
    <cellStyle name="Comma 10 2" xfId="671" xr:uid="{1E74AEC2-E58E-45FD-B154-6A1CE4EFC9CC}"/>
    <cellStyle name="Comma 10 2 2" xfId="672" xr:uid="{724F055C-A098-43B1-8DB2-8CA0FF920AC0}"/>
    <cellStyle name="Comma 10 20" xfId="673" xr:uid="{1EEE8022-7925-4831-9B0D-74CB66498882}"/>
    <cellStyle name="Comma 10 20 2" xfId="674" xr:uid="{BF96FDAA-8BBB-4B96-B2C7-57A6FC4F7C2A}"/>
    <cellStyle name="Comma 10 21" xfId="675" xr:uid="{EED08642-CE29-4A08-A8B7-479CA4372E97}"/>
    <cellStyle name="Comma 10 3" xfId="676" xr:uid="{DA3F5E19-15C0-4F1D-91DD-2FA6F4B3836E}"/>
    <cellStyle name="Comma 10 3 2" xfId="677" xr:uid="{3C18D3BB-054A-4B3C-BA29-FFA46D71F380}"/>
    <cellStyle name="Comma 10 4" xfId="678" xr:uid="{09536B4B-4538-4117-AA7E-3B162C01DFBB}"/>
    <cellStyle name="Comma 10 4 2" xfId="679" xr:uid="{680A20B2-DD2F-41C1-999A-746F83D99FEA}"/>
    <cellStyle name="Comma 10 5" xfId="680" xr:uid="{85B443AF-5FBA-43AC-A218-46048F48D6C1}"/>
    <cellStyle name="Comma 10 5 2" xfId="681" xr:uid="{D2861C91-9611-4448-852A-CCF0692CED74}"/>
    <cellStyle name="Comma 10 6" xfId="682" xr:uid="{36857CD9-56A5-4C4E-B844-F27BBDC19BA1}"/>
    <cellStyle name="Comma 10 6 2" xfId="683" xr:uid="{1E24F919-1561-4E74-86C7-6013EC357BC6}"/>
    <cellStyle name="Comma 10 7" xfId="684" xr:uid="{E2E00CDF-6920-4C7C-B2A9-AE909369CC4F}"/>
    <cellStyle name="Comma 10 7 2" xfId="685" xr:uid="{4D743A33-643B-4814-A080-FFF3C9E2AC10}"/>
    <cellStyle name="Comma 10 8" xfId="686" xr:uid="{9273C4F8-1EEA-44CE-9875-6073C5A69C0E}"/>
    <cellStyle name="Comma 10 8 2" xfId="687" xr:uid="{F1F5D059-0466-49F5-9829-B254DB391FFC}"/>
    <cellStyle name="Comma 10 9" xfId="688" xr:uid="{5B5B1B3A-7922-4F47-B707-B5919DD6CFDE}"/>
    <cellStyle name="Comma 10 9 2" xfId="689" xr:uid="{16A0CEA1-5858-4CC6-94CB-95FF6F46C6FB}"/>
    <cellStyle name="Comma 10_Adjust_TAX_Q151" xfId="690" xr:uid="{06A20FD9-D4CC-4539-8774-60838DA7AE53}"/>
    <cellStyle name="Comma 11" xfId="691" xr:uid="{F57F3176-7B5B-4779-96C7-902349A2D06D}"/>
    <cellStyle name="Comma 11 10" xfId="692" xr:uid="{8903D73D-2891-4AFD-9B27-284BAD1D3686}"/>
    <cellStyle name="Comma 11 10 2" xfId="693" xr:uid="{A1BF47D9-B40E-48EA-9055-64931CC89E4B}"/>
    <cellStyle name="Comma 11 11" xfId="694" xr:uid="{A972D822-4CCB-440C-A50E-515047B0A49D}"/>
    <cellStyle name="Comma 11 11 2" xfId="695" xr:uid="{6FCB1F95-7F50-428F-8B47-CAA9A97EE04F}"/>
    <cellStyle name="Comma 11 12" xfId="696" xr:uid="{F0349053-B958-448D-97B0-F80C91F0B14F}"/>
    <cellStyle name="Comma 11 12 2" xfId="697" xr:uid="{B366F9C8-00C4-4CE5-960A-6FE480685355}"/>
    <cellStyle name="Comma 11 13" xfId="698" xr:uid="{75AAA415-3CFA-46D4-8285-84C000488E83}"/>
    <cellStyle name="Comma 11 13 2" xfId="699" xr:uid="{50A220AF-25D7-45F8-B5ED-56DC0E64AB8C}"/>
    <cellStyle name="Comma 11 14" xfId="700" xr:uid="{D0CCE127-32C5-44E5-A8DF-E6416F5D6738}"/>
    <cellStyle name="Comma 11 14 2" xfId="701" xr:uid="{1D6D3216-2B80-422D-95BC-96F76E4ABE55}"/>
    <cellStyle name="Comma 11 15" xfId="702" xr:uid="{1ABEED60-D5BE-4710-8A4C-3F07B684C506}"/>
    <cellStyle name="Comma 11 15 2" xfId="703" xr:uid="{4298C482-4068-4845-9FD5-83A83FD44EAB}"/>
    <cellStyle name="Comma 11 16" xfId="704" xr:uid="{D7151D27-2D2F-4364-B926-AA7467B59F7E}"/>
    <cellStyle name="Comma 11 16 2" xfId="705" xr:uid="{53F71EF1-E7B1-4512-93DA-D9CA33B566CD}"/>
    <cellStyle name="Comma 11 17" xfId="706" xr:uid="{E82C96F4-D252-4815-8B08-8A10DC31655B}"/>
    <cellStyle name="Comma 11 17 2" xfId="707" xr:uid="{EF4D483B-6252-45BA-AE6A-C848EA192398}"/>
    <cellStyle name="Comma 11 18" xfId="708" xr:uid="{E2E1E2D8-197D-4D97-9141-9D48DAA7BDC6}"/>
    <cellStyle name="Comma 11 18 2" xfId="709" xr:uid="{CB7A1AEB-11E9-4C8E-B544-C6CC6F92ACC9}"/>
    <cellStyle name="Comma 11 19" xfId="710" xr:uid="{DB9242E5-B3AB-42DE-93D7-2051576F37FB}"/>
    <cellStyle name="Comma 11 19 2" xfId="711" xr:uid="{07EC1483-C778-42BB-9FD4-D3523E95AC09}"/>
    <cellStyle name="Comma 11 2" xfId="712" xr:uid="{EC074859-D838-48C4-B6EB-6FE3F2CD7DDE}"/>
    <cellStyle name="Comma 11 2 2" xfId="713" xr:uid="{D817C153-53D4-4F33-96D9-42CB83E67A4E}"/>
    <cellStyle name="Comma 11 20" xfId="714" xr:uid="{FC995EC8-299D-4B05-B7DE-1B4B59FBBE11}"/>
    <cellStyle name="Comma 11 20 2" xfId="715" xr:uid="{32212F87-BE64-4556-B476-C2D39FE63390}"/>
    <cellStyle name="Comma 11 21" xfId="716" xr:uid="{97B712AC-F21C-4104-877B-831D10C9CF4D}"/>
    <cellStyle name="Comma 11 3" xfId="717" xr:uid="{65678329-0869-4A56-A9E7-E04CA9565A4B}"/>
    <cellStyle name="Comma 11 3 2" xfId="718" xr:uid="{9761C691-7BB2-4623-8E56-879B4314D17A}"/>
    <cellStyle name="Comma 11 4" xfId="719" xr:uid="{659C1CE0-B049-4366-907A-1E7D29CBF9EA}"/>
    <cellStyle name="Comma 11 4 2" xfId="720" xr:uid="{B42E2B44-C825-41A9-9F63-34B8E214B6EE}"/>
    <cellStyle name="Comma 11 5" xfId="721" xr:uid="{1E3F1326-38D9-49BB-8246-9B23CA8D7CFC}"/>
    <cellStyle name="Comma 11 5 2" xfId="722" xr:uid="{A7C45403-48BB-440D-9760-090DD2F29BC0}"/>
    <cellStyle name="Comma 11 6" xfId="723" xr:uid="{3ABF4CF5-E6AD-4029-A876-F6E9E7E9A310}"/>
    <cellStyle name="Comma 11 6 2" xfId="724" xr:uid="{CB2C4180-DFEE-4D8F-BDA9-1876630D50EE}"/>
    <cellStyle name="Comma 11 7" xfId="725" xr:uid="{D8130162-B781-466B-82F3-7DDEDE77883B}"/>
    <cellStyle name="Comma 11 7 2" xfId="726" xr:uid="{772698B5-7D5F-46D0-ABAA-C41681522331}"/>
    <cellStyle name="Comma 11 8" xfId="727" xr:uid="{C4CAA0D0-FE62-4409-B613-037974178647}"/>
    <cellStyle name="Comma 11 8 2" xfId="728" xr:uid="{7CD6CD6E-86E6-4EA0-ADEA-5A2A6045D2C2}"/>
    <cellStyle name="Comma 11 9" xfId="729" xr:uid="{729A29C8-5BD3-428F-8E24-B0898356FF81}"/>
    <cellStyle name="Comma 11 9 2" xfId="730" xr:uid="{F8304610-9781-4AC5-AB99-C20AB5BB9A68}"/>
    <cellStyle name="Comma 11_Adjust_TAX_Q151" xfId="731" xr:uid="{8A650880-24F1-471D-B474-47BAEBFB7147}"/>
    <cellStyle name="Comma 12" xfId="732" xr:uid="{D518F301-2969-4862-9B73-A1BF9DAB5044}"/>
    <cellStyle name="Comma 12 10" xfId="733" xr:uid="{0A29BF79-32B2-40A9-AD85-5E5D61F56CBD}"/>
    <cellStyle name="Comma 12 10 2" xfId="734" xr:uid="{5115E1A4-8D41-42F1-B679-CF56B65EDB53}"/>
    <cellStyle name="Comma 12 11" xfId="735" xr:uid="{357B72E7-3C80-4CF5-A4CF-1A4220BD8796}"/>
    <cellStyle name="Comma 12 11 2" xfId="736" xr:uid="{1B2319F2-2B03-48F3-B6D7-2354FFC8E2B1}"/>
    <cellStyle name="Comma 12 12" xfId="737" xr:uid="{6F24D6D4-26BE-4A58-A124-236F757D7C0F}"/>
    <cellStyle name="Comma 12 12 2" xfId="738" xr:uid="{35EF5DAD-FADF-4F23-97D5-C7DC653AB1D3}"/>
    <cellStyle name="Comma 12 13" xfId="739" xr:uid="{B4D27E53-2684-430C-B639-CE416A868508}"/>
    <cellStyle name="Comma 12 13 2" xfId="740" xr:uid="{C619F58A-214F-4348-A488-855FEB69CF71}"/>
    <cellStyle name="Comma 12 14" xfId="741" xr:uid="{7C204646-3D54-44E3-A483-E3C7FD56C359}"/>
    <cellStyle name="Comma 12 14 2" xfId="742" xr:uid="{27D31DC6-8537-40F5-A034-7F8F2B2D133E}"/>
    <cellStyle name="Comma 12 15" xfId="743" xr:uid="{8ABFB2E3-A782-4051-9EF0-E10E84D283BF}"/>
    <cellStyle name="Comma 12 15 2" xfId="744" xr:uid="{C2DF289A-BC65-4090-8868-90D7BE0D15E1}"/>
    <cellStyle name="Comma 12 16" xfId="745" xr:uid="{FCD05359-6ECB-469B-AEDA-7FFB2F9C4615}"/>
    <cellStyle name="Comma 12 16 2" xfId="746" xr:uid="{A17C6C6C-452A-4564-B501-2AD0B1BBD9D6}"/>
    <cellStyle name="Comma 12 17" xfId="747" xr:uid="{E01D0DC7-5470-495A-8C4A-2FF96494F54E}"/>
    <cellStyle name="Comma 12 17 2" xfId="748" xr:uid="{3E00F1B3-1945-4B45-B71C-C57276F60C21}"/>
    <cellStyle name="Comma 12 18" xfId="749" xr:uid="{BB412DDB-A056-4F63-B319-45251B577234}"/>
    <cellStyle name="Comma 12 18 2" xfId="750" xr:uid="{903FCA34-ED46-4F40-8C4D-1C5B8407ADFF}"/>
    <cellStyle name="Comma 12 19" xfId="751" xr:uid="{58DF9FFB-E0B9-46FF-83B9-AF0B25ADDC67}"/>
    <cellStyle name="Comma 12 19 2" xfId="752" xr:uid="{7595CD25-A2D6-4CA1-A61F-0DFEECF3AA8C}"/>
    <cellStyle name="Comma 12 2" xfId="753" xr:uid="{E44CA2FB-EF21-4135-B002-AEAF2EB770B4}"/>
    <cellStyle name="Comma 12 2 2" xfId="754" xr:uid="{D284205F-F618-456F-89A3-B6E6850EFE6D}"/>
    <cellStyle name="Comma 12 20" xfId="755" xr:uid="{CCC22759-6E77-49C5-9ABF-F5BFE4CD18A0}"/>
    <cellStyle name="Comma 12 20 2" xfId="756" xr:uid="{C7725539-37EB-466C-B8EA-BA3EDEAFECEF}"/>
    <cellStyle name="Comma 12 21" xfId="757" xr:uid="{10AB9AD2-6035-4D23-8EF1-0B8D8CA55051}"/>
    <cellStyle name="Comma 12 3" xfId="758" xr:uid="{FF920B71-0FD8-48AB-80F1-BDD3C594AE4B}"/>
    <cellStyle name="Comma 12 3 2" xfId="759" xr:uid="{479FD5AF-2E44-4D62-8324-7D221A421D7D}"/>
    <cellStyle name="Comma 12 4" xfId="760" xr:uid="{3C0A4B9B-28B9-439B-9845-30D92FA32991}"/>
    <cellStyle name="Comma 12 4 2" xfId="761" xr:uid="{BA61D2F1-7A96-43A1-B0D6-85DA33F485CA}"/>
    <cellStyle name="Comma 12 5" xfId="762" xr:uid="{7674DEC6-0E70-4F04-9276-BF919226E319}"/>
    <cellStyle name="Comma 12 5 2" xfId="763" xr:uid="{19027641-C84D-4A56-A002-3DC644D1968B}"/>
    <cellStyle name="Comma 12 6" xfId="764" xr:uid="{62FC7F84-798A-4861-852A-0D147BD3C838}"/>
    <cellStyle name="Comma 12 6 2" xfId="765" xr:uid="{E131F479-3827-4B9D-B324-751ACB823DAB}"/>
    <cellStyle name="Comma 12 7" xfId="766" xr:uid="{38035B62-C274-4022-9282-31CCA67890E6}"/>
    <cellStyle name="Comma 12 7 2" xfId="767" xr:uid="{6723A85C-F8CC-4BC9-9FC7-304E2C798114}"/>
    <cellStyle name="Comma 12 8" xfId="768" xr:uid="{E6915247-07F9-4FC0-A9AE-DB236DE9CDEC}"/>
    <cellStyle name="Comma 12 8 2" xfId="769" xr:uid="{2ECE8148-5413-4591-8B19-43F3D6483031}"/>
    <cellStyle name="Comma 12 9" xfId="770" xr:uid="{26CF4467-4EEF-4354-9171-11E1678EBA94}"/>
    <cellStyle name="Comma 12 9 2" xfId="771" xr:uid="{A3895493-7FE2-4EA4-9D67-C51490AAD3D5}"/>
    <cellStyle name="Comma 12_Adjust_TAX_Q151" xfId="772" xr:uid="{393A6A58-BBCC-491E-9CC8-3A77C86DD47B}"/>
    <cellStyle name="Comma 13" xfId="773" xr:uid="{6FD03405-575A-4ADE-A8D7-A7063E55026B}"/>
    <cellStyle name="Comma 13 10" xfId="774" xr:uid="{1D02DD4B-EC24-4CD5-8744-F6D516DBE8D3}"/>
    <cellStyle name="Comma 13 2" xfId="775" xr:uid="{87CC87D0-AA39-4448-903D-E9025D092336}"/>
    <cellStyle name="Comma 13 3" xfId="776" xr:uid="{7EFD9234-E4CD-49BD-A20D-7B718013A2F9}"/>
    <cellStyle name="Comma 13 4" xfId="777" xr:uid="{092CC3D3-7B88-4FBA-872A-81B20FCDF498}"/>
    <cellStyle name="Comma 13 5" xfId="778" xr:uid="{E98EEF49-3E86-400D-A63A-1262FA8A5E7C}"/>
    <cellStyle name="Comma 13 6" xfId="779" xr:uid="{6EE60DCB-B4AB-4AA1-A3CF-168E8557116D}"/>
    <cellStyle name="Comma 13 7" xfId="780" xr:uid="{4A5A8D95-7EC6-4192-92AF-EE6A04BD8FF5}"/>
    <cellStyle name="Comma 13 8" xfId="781" xr:uid="{6AD3BABF-EAF7-466A-AF6E-45B33F5CF7AC}"/>
    <cellStyle name="Comma 13 9" xfId="782" xr:uid="{AB2E4EED-D1C2-46DF-BBF4-2CCE57B5AFBC}"/>
    <cellStyle name="Comma 13_Adjust_TAX_Q151" xfId="783" xr:uid="{0BED27CB-6A23-485D-B748-7755183BAD26}"/>
    <cellStyle name="Comma 14" xfId="784" xr:uid="{3411377B-40C1-49AD-8D45-9E25AF2336BF}"/>
    <cellStyle name="Comma 14 2" xfId="785" xr:uid="{C06AF24D-781E-4862-9116-7574086DC4FD}"/>
    <cellStyle name="Comma 15" xfId="786" xr:uid="{402EA0A8-553C-410F-BD5D-66AD6A5C7EEB}"/>
    <cellStyle name="Comma 15 2" xfId="787" xr:uid="{0102A99A-C8C8-4D76-807D-7A914CB0F422}"/>
    <cellStyle name="Comma 16" xfId="91" xr:uid="{BD9B1101-28AA-4A2F-A8EC-F6C1018669AB}"/>
    <cellStyle name="Comma 16 2" xfId="789" xr:uid="{AEEFCCEC-6B48-4D30-91B3-FA0EA14082A5}"/>
    <cellStyle name="Comma 16 3" xfId="788" xr:uid="{A3DE99D3-E29F-4140-A685-01F929C7994E}"/>
    <cellStyle name="Comma 17" xfId="790" xr:uid="{7254B227-DFE8-4492-9F01-D3BF7F1A182A}"/>
    <cellStyle name="Comma 17 2" xfId="791" xr:uid="{D611B815-193B-4CBD-8971-077911B104F5}"/>
    <cellStyle name="Comma 18" xfId="792" xr:uid="{30D17223-FB65-4826-A6A9-9997AC2BA212}"/>
    <cellStyle name="Comma 18 10" xfId="793" xr:uid="{7A8A041A-D530-4D58-8886-3AD388E861EB}"/>
    <cellStyle name="Comma 18 11" xfId="794" xr:uid="{DF9FAD6F-4B4E-41AD-8E00-866A9738E500}"/>
    <cellStyle name="Comma 18 12" xfId="795" xr:uid="{CF9135C0-30C1-4526-BDF8-5053366EBE47}"/>
    <cellStyle name="Comma 18 13" xfId="796" xr:uid="{37EC30C8-34CD-4A56-800E-125B19F6FD77}"/>
    <cellStyle name="Comma 18 2" xfId="797" xr:uid="{4E959FAB-55DB-475A-8FA0-CC3DD8DC090F}"/>
    <cellStyle name="Comma 18 3" xfId="798" xr:uid="{597B3A9D-E99E-4DD2-9078-BDD54B581A56}"/>
    <cellStyle name="Comma 18 4" xfId="799" xr:uid="{0E5D5467-EB78-44F9-B04C-606AC9CCED8D}"/>
    <cellStyle name="Comma 18 5" xfId="800" xr:uid="{BF7ABE0B-E071-4C3C-8ABB-B031CC76040B}"/>
    <cellStyle name="Comma 18 6" xfId="801" xr:uid="{094B2935-7B7A-48DF-AC26-D8935C13AB59}"/>
    <cellStyle name="Comma 18 7" xfId="802" xr:uid="{2038D4D4-4F77-45CF-95B1-C972D35FD8CA}"/>
    <cellStyle name="Comma 18 8" xfId="803" xr:uid="{13CB453F-4FD3-45B0-8B62-51C63D1638DC}"/>
    <cellStyle name="Comma 18 9" xfId="804" xr:uid="{B71E7622-5A3B-4D9D-902F-F403AD1E8012}"/>
    <cellStyle name="Comma 18_Adjust_TAX_Q151" xfId="805" xr:uid="{AB19D4AB-455D-4356-9C18-CA5B8442F67A}"/>
    <cellStyle name="Comma 19" xfId="806" xr:uid="{C203E307-1F8C-483A-96D5-B32F0F68E08F}"/>
    <cellStyle name="Comma 19 2" xfId="807" xr:uid="{A4369D68-752C-4FC2-91EA-31E431264EE4}"/>
    <cellStyle name="Comma 2" xfId="2" xr:uid="{00000000-0005-0000-0000-000002000000}"/>
    <cellStyle name="Comma 2 2" xfId="40" xr:uid="{00000000-0005-0000-0000-000003000000}"/>
    <cellStyle name="Comma 2 2 18" xfId="136" xr:uid="{6985C1E0-2D38-4989-AC72-F251618180B6}"/>
    <cellStyle name="Comma 2 2 2" xfId="41" xr:uid="{00000000-0005-0000-0000-000004000000}"/>
    <cellStyle name="Comma 2 2 2 2" xfId="186" xr:uid="{9567475B-7806-4418-92A0-87C293A494FC}"/>
    <cellStyle name="Comma 2 2 2 2 2" xfId="811" xr:uid="{C450BC6C-B23D-4E85-9805-BD9DEDC7E079}"/>
    <cellStyle name="Comma 2 2 2 3" xfId="104" xr:uid="{BA398C6B-5F35-48E1-B366-76A5A97BDA87}"/>
    <cellStyle name="Comma 2 2 2 3 2" xfId="812" xr:uid="{7AAD0E35-B1F5-4FC1-B579-8783E11B3185}"/>
    <cellStyle name="Comma 2 2 2 4" xfId="810" xr:uid="{CE71BA32-2ECC-43EB-961E-998E53D6238D}"/>
    <cellStyle name="Comma 2 2 2 5" xfId="3125" xr:uid="{EE13945D-DD21-4F7C-8066-005F91B08242}"/>
    <cellStyle name="Comma 2 2 3" xfId="42" xr:uid="{00000000-0005-0000-0000-000005000000}"/>
    <cellStyle name="Comma 2 2 3 2" xfId="187" xr:uid="{1AEEA7DB-6B32-48CA-9800-D62CFAC4541D}"/>
    <cellStyle name="Comma 2 2 3 3" xfId="142" xr:uid="{6E5F4838-AB1A-4D77-808C-0D3829E4B3CD}"/>
    <cellStyle name="Comma 2 2 4" xfId="148" xr:uid="{6B645A6D-DB1B-4F42-8C62-9CCDA36A2BB8}"/>
    <cellStyle name="Comma 2 2 4 2" xfId="809" xr:uid="{65339DC9-A3DB-4BB3-AFEC-E2F7B286A9EF}"/>
    <cellStyle name="Comma 2 2 5" xfId="185" xr:uid="{6FD26D0B-3CBD-4834-8B5A-66D02269014D}"/>
    <cellStyle name="Comma 2 2 6" xfId="135" xr:uid="{9108B356-78D0-4867-A835-7C8DB3AD63C7}"/>
    <cellStyle name="Comma 2 2 7" xfId="88" xr:uid="{992DD052-914B-46E1-A19B-3E0723C2DED1}"/>
    <cellStyle name="Comma 2 3" xfId="8" xr:uid="{00000000-0005-0000-0000-000006000000}"/>
    <cellStyle name="Comma 2 3 2" xfId="43" xr:uid="{00000000-0005-0000-0000-000007000000}"/>
    <cellStyle name="Comma 2 3 2 2" xfId="188" xr:uid="{CCA96509-BD74-4957-8021-6AA1F547E24C}"/>
    <cellStyle name="Comma 2 3 2 2 2" xfId="814" xr:uid="{780FDEA3-9B59-44D8-A772-91AB5161F835}"/>
    <cellStyle name="Comma 2 3 2 3" xfId="149" xr:uid="{599DA006-EAA6-4E0D-9060-58670B9D389E}"/>
    <cellStyle name="Comma 2 3 2 3 2" xfId="3126" xr:uid="{04C1D5F0-D633-43B9-8424-7777AE476348}"/>
    <cellStyle name="Comma 2 3 3" xfId="174" xr:uid="{AD483D1D-C723-48A2-A5E8-3ACAFE6C0DF6}"/>
    <cellStyle name="Comma 2 3 3 2" xfId="813" xr:uid="{6D1930E4-5E16-47D0-8782-1495B02D2D4B}"/>
    <cellStyle name="Comma 2 3 4" xfId="86" xr:uid="{75E2FB93-333C-4878-877B-3C241876660E}"/>
    <cellStyle name="Comma 2 3 4 2" xfId="3116" xr:uid="{C031BDBA-88A2-45FC-BA87-7547B1A13C3C}"/>
    <cellStyle name="Comma 2 3 5" xfId="121" xr:uid="{F3F4463D-2F16-4452-BC17-3DF5854AF6B1}"/>
    <cellStyle name="Comma 2 4" xfId="39" xr:uid="{00000000-0005-0000-0000-000008000000}"/>
    <cellStyle name="Comma 2 4 2" xfId="184" xr:uid="{91DF770B-6E25-43D1-90BF-5FE152BB700C}"/>
    <cellStyle name="Comma 2 4 2 2" xfId="815" xr:uid="{449B0F25-22C1-4062-B2EE-862A7830FBC6}"/>
    <cellStyle name="Comma 2 4 3" xfId="125" xr:uid="{F384D927-47F7-4CAB-B313-DD50D1B20CC5}"/>
    <cellStyle name="Comma 2 4 3 2" xfId="3124" xr:uid="{0B79E733-24BC-4B2F-93E0-6D7A1A00FA28}"/>
    <cellStyle name="Comma 2 40" xfId="108" xr:uid="{01A6D537-B130-4FA5-A8DF-3AF41CA10054}"/>
    <cellStyle name="Comma 2 5" xfId="24" xr:uid="{00000000-0005-0000-0000-000009000000}"/>
    <cellStyle name="Comma 2 5 2" xfId="178" xr:uid="{69C82058-48E2-4E00-A802-B7556C843EE5}"/>
    <cellStyle name="Comma 2 5 2 2" xfId="816" xr:uid="{AA610824-75F2-4322-BD92-D5B4C15B1C4F}"/>
    <cellStyle name="Comma 2 5 3" xfId="139" xr:uid="{435DC758-D6C7-4149-8D9C-B0D845CD2D36}"/>
    <cellStyle name="Comma 2 6" xfId="18" xr:uid="{00000000-0005-0000-0000-00000A000000}"/>
    <cellStyle name="Comma 2 6 2" xfId="817" xr:uid="{C67512FC-969B-4BCA-95DE-89333F75A2BA}"/>
    <cellStyle name="Comma 2 6 3" xfId="3120" xr:uid="{CB498041-D102-4036-93E2-0FF8D0015B9C}"/>
    <cellStyle name="Comma 2 7" xfId="73" xr:uid="{8EC6872A-1EFA-4CED-960E-96F1358D920F}"/>
    <cellStyle name="Comma 2 7 2" xfId="818" xr:uid="{5846A7DC-C9D2-4EFB-B762-E458D8F95EED}"/>
    <cellStyle name="Comma 2 7 3" xfId="211" xr:uid="{6A5660F7-6524-46E2-B320-0D11DC2771A4}"/>
    <cellStyle name="Comma 2 8" xfId="170" xr:uid="{AFEE52EC-68BF-41EA-9E95-54E2F8AA3D17}"/>
    <cellStyle name="Comma 2 8 2" xfId="808" xr:uid="{A5CFADF0-54C9-49C8-96CD-AC63DEEB3C1D}"/>
    <cellStyle name="Comma 2 9" xfId="102" xr:uid="{BCCAF291-F1E6-4191-ABC2-702042EE8255}"/>
    <cellStyle name="Comma 2 9 2" xfId="3114" xr:uid="{DA8AB765-4676-4B84-AF7F-34F32D594E79}"/>
    <cellStyle name="Comma 2_Adjust_TAX_Q151" xfId="819" xr:uid="{E13AE5CD-B969-4594-BE59-9DF8862643C9}"/>
    <cellStyle name="Comma 20" xfId="820" xr:uid="{7C0C2714-D45B-425E-8CBF-F994E7A9A896}"/>
    <cellStyle name="Comma 20 10" xfId="821" xr:uid="{C2A4D80E-74D8-4122-A6CD-8A608629D3AB}"/>
    <cellStyle name="Comma 20 10 2" xfId="822" xr:uid="{8FE39887-C814-440D-921B-125AB4F0791E}"/>
    <cellStyle name="Comma 20 11" xfId="823" xr:uid="{09373994-6B19-47C8-A2C6-29F62574207B}"/>
    <cellStyle name="Comma 20 11 2" xfId="824" xr:uid="{328FD279-3882-4283-BC10-3BD1101CD1A8}"/>
    <cellStyle name="Comma 20 12" xfId="825" xr:uid="{3C8D40DB-ADA3-4AFE-B85D-99445C70DA6D}"/>
    <cellStyle name="Comma 20 12 2" xfId="826" xr:uid="{A55B1CF3-322B-4B21-AA83-C6C781D3A04C}"/>
    <cellStyle name="Comma 20 13" xfId="827" xr:uid="{CA97CB07-08F7-4488-BB2D-626A0EEE41C8}"/>
    <cellStyle name="Comma 20 13 2" xfId="828" xr:uid="{16875E93-B594-490E-9091-75D77EF378EE}"/>
    <cellStyle name="Comma 20 14" xfId="829" xr:uid="{ECEC1809-639D-4CA4-AA4F-3C4C8B43BBC4}"/>
    <cellStyle name="Comma 20 14 2" xfId="830" xr:uid="{8203FD6E-DCE3-4FCD-B58D-BE619EE9129C}"/>
    <cellStyle name="Comma 20 15" xfId="831" xr:uid="{C817E947-C3AD-4EE5-A55D-33B72E659FCF}"/>
    <cellStyle name="Comma 20 15 2" xfId="832" xr:uid="{2910B00D-64C0-4C27-88FA-4796ECE5F48C}"/>
    <cellStyle name="Comma 20 16" xfId="833" xr:uid="{BFCFFAFA-EC4C-4038-8057-81556DEFC1E7}"/>
    <cellStyle name="Comma 20 16 2" xfId="834" xr:uid="{5ED5797A-267C-44DE-AB63-4D5810D6F93B}"/>
    <cellStyle name="Comma 20 17" xfId="835" xr:uid="{D6C56A25-4AEE-470D-89A0-5DC350064A22}"/>
    <cellStyle name="Comma 20 17 2" xfId="836" xr:uid="{51E95F04-6E86-4DCB-97CB-90AEC39D2F23}"/>
    <cellStyle name="Comma 20 18" xfId="837" xr:uid="{A5F05C1A-092F-4A92-9B7D-160E7D6B0491}"/>
    <cellStyle name="Comma 20 18 2" xfId="838" xr:uid="{1640C5D3-8AA5-4D4A-A956-12F25C9F089A}"/>
    <cellStyle name="Comma 20 19" xfId="839" xr:uid="{169CB16F-B896-4E05-BA52-7CD8D69AD6B7}"/>
    <cellStyle name="Comma 20 19 2" xfId="840" xr:uid="{7B78CBAF-F529-466F-B10D-876D080E1261}"/>
    <cellStyle name="Comma 20 2" xfId="841" xr:uid="{BD3A2442-0E15-4B98-94D8-EA19772D2055}"/>
    <cellStyle name="Comma 20 2 2" xfId="842" xr:uid="{2FE14F64-1C7F-4AF3-8AEB-6E847B1ED613}"/>
    <cellStyle name="Comma 20 20" xfId="843" xr:uid="{59CA7507-318B-4131-83C0-168EF779048F}"/>
    <cellStyle name="Comma 20 20 2" xfId="844" xr:uid="{8C8588DF-73BD-4EBD-BC18-F19756EDB489}"/>
    <cellStyle name="Comma 20 21" xfId="845" xr:uid="{37AD9A43-B746-494D-924A-63047FA7DB19}"/>
    <cellStyle name="Comma 20 3" xfId="846" xr:uid="{65A844A1-AEEB-4716-920E-F8A1B35E1DF3}"/>
    <cellStyle name="Comma 20 3 2" xfId="847" xr:uid="{D42257F4-6999-495F-96FD-11BC5DE7189E}"/>
    <cellStyle name="Comma 20 4" xfId="848" xr:uid="{B721D6A9-05FE-431C-8399-D8CA21C69C73}"/>
    <cellStyle name="Comma 20 4 2" xfId="849" xr:uid="{ACB63DDE-1FC7-4744-B0D8-C871EB6DE189}"/>
    <cellStyle name="Comma 20 5" xfId="850" xr:uid="{7AB82AC1-648F-47B4-9ED8-ECE61F06C8A4}"/>
    <cellStyle name="Comma 20 5 2" xfId="851" xr:uid="{E33C2041-0395-48FE-B8E7-1251E2B17182}"/>
    <cellStyle name="Comma 20 6" xfId="852" xr:uid="{9C1BCE72-0056-433B-ADC4-93018F33D4FA}"/>
    <cellStyle name="Comma 20 6 2" xfId="853" xr:uid="{410AFF6A-2C3E-4D14-9418-FEBB87FC6A5E}"/>
    <cellStyle name="Comma 20 7" xfId="854" xr:uid="{35E5E154-63B9-4D4E-B8CF-19650A53CFC5}"/>
    <cellStyle name="Comma 20 7 2" xfId="855" xr:uid="{A974A7EA-3201-4FF9-9232-A9EDD032E891}"/>
    <cellStyle name="Comma 20 8" xfId="856" xr:uid="{0829B581-C9F7-4DFC-96FF-F2B8C9601C0D}"/>
    <cellStyle name="Comma 20 8 2" xfId="857" xr:uid="{819C7C21-7001-4884-AA73-7E19C00CF30F}"/>
    <cellStyle name="Comma 20 9" xfId="858" xr:uid="{98EE3824-D48F-4F3A-A0F4-C7ADB99EE05B}"/>
    <cellStyle name="Comma 20 9 2" xfId="859" xr:uid="{0EAC9474-5D8C-4C2D-A740-145B16782325}"/>
    <cellStyle name="Comma 20_Adjust_TAX_Q151" xfId="860" xr:uid="{0FC16707-0CE8-4D61-8949-F84DB22DE60A}"/>
    <cellStyle name="Comma 21" xfId="861" xr:uid="{D65F2C7E-73CF-4D68-A0DA-5E9056612CD9}"/>
    <cellStyle name="Comma 21 10" xfId="862" xr:uid="{5BD54A0C-DD5D-4976-B96D-995E9691DB10}"/>
    <cellStyle name="Comma 21 10 2" xfId="863" xr:uid="{311071A6-8FB3-4353-A695-DB6336AC5E98}"/>
    <cellStyle name="Comma 21 11" xfId="864" xr:uid="{3F4EEF0F-06DF-409C-ACE3-EB66C2D90FC7}"/>
    <cellStyle name="Comma 21 11 2" xfId="865" xr:uid="{B3A4D8A2-B5BB-4790-98A1-44C4EA3E4EC1}"/>
    <cellStyle name="Comma 21 12" xfId="866" xr:uid="{20F4DCBA-EC52-4E07-8F16-13B4185FB1B2}"/>
    <cellStyle name="Comma 21 12 2" xfId="867" xr:uid="{402B14AA-9527-44A0-88AD-EAB639D015C8}"/>
    <cellStyle name="Comma 21 13" xfId="868" xr:uid="{66E78FCF-2099-49CB-917C-084935051083}"/>
    <cellStyle name="Comma 21 13 2" xfId="869" xr:uid="{CCA195DF-3A0B-4FE0-B7DE-AC861BE3FE71}"/>
    <cellStyle name="Comma 21 14" xfId="870" xr:uid="{51FA0C45-89ED-4946-86EE-2A0F2E43BAC6}"/>
    <cellStyle name="Comma 21 14 2" xfId="871" xr:uid="{E4CD8FA7-7CA9-4C55-8748-302159497C27}"/>
    <cellStyle name="Comma 21 15" xfId="872" xr:uid="{5DAB3A0B-421C-4B29-9732-8DBE64BFB2D1}"/>
    <cellStyle name="Comma 21 15 2" xfId="873" xr:uid="{2B2C4B95-7FA4-4E81-BE7E-6692C0DA17B5}"/>
    <cellStyle name="Comma 21 16" xfId="874" xr:uid="{3E78AEAD-98DD-476A-A8D8-C8FA309A890D}"/>
    <cellStyle name="Comma 21 16 2" xfId="875" xr:uid="{64CE8045-45C8-414E-98C1-354329D7D228}"/>
    <cellStyle name="Comma 21 17" xfId="876" xr:uid="{1693E4C3-C5A6-4EC7-A46C-2267A08B3CF0}"/>
    <cellStyle name="Comma 21 17 2" xfId="877" xr:uid="{50B0D923-587C-414E-BE0F-2E88B2FE16A7}"/>
    <cellStyle name="Comma 21 18" xfId="878" xr:uid="{5E734F47-B991-47D3-B2A8-164326B470E8}"/>
    <cellStyle name="Comma 21 18 2" xfId="879" xr:uid="{78064E2C-5BF4-474C-8D94-43C60E0569D0}"/>
    <cellStyle name="Comma 21 19" xfId="880" xr:uid="{41694943-D2E9-47E6-B4F4-38D3F4751A5B}"/>
    <cellStyle name="Comma 21 19 2" xfId="881" xr:uid="{B66CD1C0-0AC6-4F0D-B2FE-79080391014D}"/>
    <cellStyle name="Comma 21 2" xfId="882" xr:uid="{FE18108D-1005-4CA4-8C2E-BEC51B20DDE7}"/>
    <cellStyle name="Comma 21 2 2" xfId="883" xr:uid="{D99F172E-7920-4A46-AF28-4CBEF6D56B98}"/>
    <cellStyle name="Comma 21 20" xfId="884" xr:uid="{EA07217F-0C48-4AB9-835B-46D314A9F88C}"/>
    <cellStyle name="Comma 21 20 2" xfId="885" xr:uid="{50EA15DB-DFBD-4B5D-B907-A51AC8F9096E}"/>
    <cellStyle name="Comma 21 21" xfId="886" xr:uid="{48C9C1B5-5196-4B15-BB29-456D999A7C94}"/>
    <cellStyle name="Comma 21 3" xfId="887" xr:uid="{015D2D7E-51CF-46D4-ADBA-0ADA996042B4}"/>
    <cellStyle name="Comma 21 3 2" xfId="888" xr:uid="{3C980C58-105F-42DF-B0A4-293C922E5A14}"/>
    <cellStyle name="Comma 21 4" xfId="889" xr:uid="{36E7853D-05F7-4A68-90D4-4A135EA87E8B}"/>
    <cellStyle name="Comma 21 4 2" xfId="890" xr:uid="{B92006A7-002E-4B78-87D2-891D736055DB}"/>
    <cellStyle name="Comma 21 5" xfId="891" xr:uid="{54450577-3691-470F-941D-CC609D56B816}"/>
    <cellStyle name="Comma 21 5 2" xfId="892" xr:uid="{3B98E87F-4BF1-484C-A6A6-6B51AF02CA53}"/>
    <cellStyle name="Comma 21 6" xfId="893" xr:uid="{0FB03DC6-1A6F-495C-9822-3284FDB4B43D}"/>
    <cellStyle name="Comma 21 6 2" xfId="894" xr:uid="{5FCB3860-E92C-41FE-AC88-88B976CC981D}"/>
    <cellStyle name="Comma 21 7" xfId="895" xr:uid="{5757FA8E-D332-4FC4-92C9-D218C568A1EC}"/>
    <cellStyle name="Comma 21 7 2" xfId="896" xr:uid="{2E328883-AF51-486D-A97A-521BBB0119CB}"/>
    <cellStyle name="Comma 21 8" xfId="897" xr:uid="{A3D134CB-A3D2-48C6-AD3D-D4A6F7D99D26}"/>
    <cellStyle name="Comma 21 8 2" xfId="898" xr:uid="{90565615-9D16-4444-92C4-72F63590C4B1}"/>
    <cellStyle name="Comma 21 9" xfId="899" xr:uid="{28576857-E2C7-444D-B1EE-8F0E00B3D2FE}"/>
    <cellStyle name="Comma 21 9 2" xfId="900" xr:uid="{E7FF4ACA-D816-4BC8-A925-8BA862A51F5B}"/>
    <cellStyle name="Comma 21_Adjust_TAX_Q151" xfId="901" xr:uid="{3932F4A2-BC27-43AF-AA05-B7B4384CF708}"/>
    <cellStyle name="Comma 22" xfId="902" xr:uid="{1DEABB88-1486-43AE-8863-4E01C4FC53ED}"/>
    <cellStyle name="Comma 22 2" xfId="903" xr:uid="{90BCBC8D-DA0D-43CB-856A-77A8CE6443A7}"/>
    <cellStyle name="Comma 23" xfId="904" xr:uid="{BCCA9849-CA08-4C41-834D-9B20006AA28C}"/>
    <cellStyle name="Comma 23 10" xfId="905" xr:uid="{C4CE7B08-3C92-49E4-B5BE-DFEC4600BBC5}"/>
    <cellStyle name="Comma 23 10 2" xfId="906" xr:uid="{47130D95-168B-43EC-9BE5-E5CA9B161080}"/>
    <cellStyle name="Comma 23 11" xfId="907" xr:uid="{19C55672-A232-4A31-A134-31AAAD17D950}"/>
    <cellStyle name="Comma 23 11 2" xfId="908" xr:uid="{33E9F8CB-FD6E-478C-B5BD-7E3656CEAD7E}"/>
    <cellStyle name="Comma 23 12" xfId="909" xr:uid="{C8589E03-FD36-40A3-A9B2-ED07CD8BA51A}"/>
    <cellStyle name="Comma 23 12 2" xfId="910" xr:uid="{F12941E8-7EDB-4529-8A65-277C62FE60BC}"/>
    <cellStyle name="Comma 23 13" xfId="911" xr:uid="{2A7D102F-8E04-41FB-9733-E3090DAF0739}"/>
    <cellStyle name="Comma 23 13 2" xfId="912" xr:uid="{5E81CC22-244F-4D3C-A600-19E1F19B7968}"/>
    <cellStyle name="Comma 23 14" xfId="913" xr:uid="{C7626AD0-D66C-4B2F-9248-53C9E1E09A8C}"/>
    <cellStyle name="Comma 23 14 2" xfId="914" xr:uid="{C611C89F-1E9A-4714-8838-E2CCC6FE1BC4}"/>
    <cellStyle name="Comma 23 15" xfId="915" xr:uid="{1198D7ED-E382-4729-8751-FEEE1130CAB4}"/>
    <cellStyle name="Comma 23 15 2" xfId="916" xr:uid="{22CEEA72-526B-402B-BAEB-0E4483B640BE}"/>
    <cellStyle name="Comma 23 16" xfId="917" xr:uid="{8B0B784C-DD8A-4DE2-A63F-DAD597B934F8}"/>
    <cellStyle name="Comma 23 16 2" xfId="918" xr:uid="{2705BE96-73E5-42F1-BF0F-963E9B0428DC}"/>
    <cellStyle name="Comma 23 17" xfId="919" xr:uid="{39D3FB6D-7B7E-4B37-86C4-46FAB86DED8D}"/>
    <cellStyle name="Comma 23 17 2" xfId="920" xr:uid="{5891FFD0-A10F-49EF-9ED7-0C2EDA9408A8}"/>
    <cellStyle name="Comma 23 18" xfId="921" xr:uid="{6A385B46-230D-4CA9-889D-8649D0BEBB3A}"/>
    <cellStyle name="Comma 23 18 2" xfId="922" xr:uid="{3A7D10AA-77AE-4AF6-B060-904FB22FEC8B}"/>
    <cellStyle name="Comma 23 19" xfId="923" xr:uid="{2DBEC7E6-8DF0-4690-B75C-1E7C4BA0563A}"/>
    <cellStyle name="Comma 23 19 2" xfId="924" xr:uid="{330C7A57-181F-4DFF-BCD3-DD0222BA759A}"/>
    <cellStyle name="Comma 23 2" xfId="925" xr:uid="{62442D0C-A2E8-4E2A-9EA6-B2D5A3470659}"/>
    <cellStyle name="Comma 23 2 2" xfId="926" xr:uid="{CF814379-31B6-4648-863B-6BEEA56079B0}"/>
    <cellStyle name="Comma 23 20" xfId="927" xr:uid="{6233A5B5-DF7D-4247-8B49-703A2CFE9575}"/>
    <cellStyle name="Comma 23 20 2" xfId="928" xr:uid="{C44C921E-C7DF-4196-9653-183E54EC5865}"/>
    <cellStyle name="Comma 23 21" xfId="929" xr:uid="{02E79C44-67F8-4923-AE05-AFFE67E5B454}"/>
    <cellStyle name="Comma 23 3" xfId="930" xr:uid="{2B490447-CB45-4942-8A48-02FC69654B14}"/>
    <cellStyle name="Comma 23 3 2" xfId="931" xr:uid="{6731D640-5F7A-41A0-A7B5-79FFA8747042}"/>
    <cellStyle name="Comma 23 4" xfId="932" xr:uid="{19CC478E-00AE-4F4D-BE6A-2C6276B522EE}"/>
    <cellStyle name="Comma 23 4 2" xfId="933" xr:uid="{8C30FBFB-6F2F-4CE0-B351-9CE93D90E6FE}"/>
    <cellStyle name="Comma 23 5" xfId="934" xr:uid="{4E4C58CA-A281-466E-84C3-FE4F3BC0C464}"/>
    <cellStyle name="Comma 23 5 2" xfId="935" xr:uid="{E4456771-5409-4CCE-8426-895E8CA49A3D}"/>
    <cellStyle name="Comma 23 6" xfId="936" xr:uid="{C64CFE89-CCD3-4B68-A934-2A0296DE2BEE}"/>
    <cellStyle name="Comma 23 6 2" xfId="937" xr:uid="{CBC665D1-3119-4B1F-A538-CAB5A9CBC005}"/>
    <cellStyle name="Comma 23 7" xfId="938" xr:uid="{C3D1FC42-5CCC-4DB0-BE7C-43E34A506046}"/>
    <cellStyle name="Comma 23 7 2" xfId="939" xr:uid="{921314EF-F93B-4E09-9B0C-C7BF4FE5C886}"/>
    <cellStyle name="Comma 23 8" xfId="940" xr:uid="{DD62D54F-55AF-4FB9-93EC-6634812200B4}"/>
    <cellStyle name="Comma 23 8 2" xfId="941" xr:uid="{84F562D0-D7AE-46F2-8C56-771E0A054045}"/>
    <cellStyle name="Comma 23 9" xfId="942" xr:uid="{08453820-094B-4AC5-A391-4EBA8C2BE1F3}"/>
    <cellStyle name="Comma 23 9 2" xfId="943" xr:uid="{1A4D5E66-3374-42D6-A033-353ECD8F0645}"/>
    <cellStyle name="Comma 23_Adjust_TAX_Q151" xfId="944" xr:uid="{53D5E9F3-F414-4A03-973E-17290445B16A}"/>
    <cellStyle name="Comma 24" xfId="945" xr:uid="{930983F2-DEC9-474C-A371-10E8DE5AA48B}"/>
    <cellStyle name="Comma 24 10" xfId="946" xr:uid="{2BF59FC0-20D8-4200-851E-EC0C6B881111}"/>
    <cellStyle name="Comma 24 10 2" xfId="947" xr:uid="{1619F87F-0844-4D63-B02D-85FA7E5509B7}"/>
    <cellStyle name="Comma 24 11" xfId="948" xr:uid="{787186DD-2A1B-42CB-BBCB-FF427597B9F4}"/>
    <cellStyle name="Comma 24 11 2" xfId="949" xr:uid="{4A62AF39-9608-4BD9-BEF7-44A2D07586DC}"/>
    <cellStyle name="Comma 24 12" xfId="950" xr:uid="{43056DE6-14B7-47DB-93A5-487151F612F4}"/>
    <cellStyle name="Comma 24 12 2" xfId="951" xr:uid="{CE98373B-7D5F-4339-87A2-033F18E54FD4}"/>
    <cellStyle name="Comma 24 13" xfId="952" xr:uid="{87DE4AF3-5B6A-435C-B252-5A8FD21C71EC}"/>
    <cellStyle name="Comma 24 13 2" xfId="953" xr:uid="{15C4742E-8467-4FDA-B4A6-B1A51620AB9B}"/>
    <cellStyle name="Comma 24 14" xfId="954" xr:uid="{F2EC1D26-BF84-4195-ACA8-30E929039697}"/>
    <cellStyle name="Comma 24 14 2" xfId="955" xr:uid="{80525CA0-EAFF-42E7-BB9A-CD231FC37A83}"/>
    <cellStyle name="Comma 24 15" xfId="956" xr:uid="{1715905F-064D-4E5B-BD89-C7014D4992C6}"/>
    <cellStyle name="Comma 24 15 2" xfId="957" xr:uid="{9F8A8692-54EB-4D07-A5A9-D1A77503A9AD}"/>
    <cellStyle name="Comma 24 16" xfId="958" xr:uid="{F8230864-1274-4CAF-8458-BD8E5C57B060}"/>
    <cellStyle name="Comma 24 16 2" xfId="959" xr:uid="{4BA6ED00-D1AA-41BF-BA2E-ACB25BB357FB}"/>
    <cellStyle name="Comma 24 17" xfId="960" xr:uid="{59115B3D-C995-40B2-B4B4-D9655D7ABFE5}"/>
    <cellStyle name="Comma 24 17 2" xfId="961" xr:uid="{6A27EBF8-60E1-436A-83CE-13B556AE5A3A}"/>
    <cellStyle name="Comma 24 18" xfId="962" xr:uid="{D8D55FCF-B978-46D5-A377-0F0D2D52CF23}"/>
    <cellStyle name="Comma 24 18 2" xfId="963" xr:uid="{A006AB6D-2ABE-4CD1-87DC-6041FC8A888A}"/>
    <cellStyle name="Comma 24 19" xfId="964" xr:uid="{A16F6D3B-AAD2-464C-BCDD-65858CC28978}"/>
    <cellStyle name="Comma 24 19 2" xfId="965" xr:uid="{35AD401E-B3C1-482B-8AE1-757F1D9B0A3B}"/>
    <cellStyle name="Comma 24 2" xfId="966" xr:uid="{30F410F2-09E4-43A2-88E8-99EBF6E09C33}"/>
    <cellStyle name="Comma 24 2 2" xfId="967" xr:uid="{0F838D33-3E2D-472B-B7C5-B6B0D4A36F76}"/>
    <cellStyle name="Comma 24 20" xfId="968" xr:uid="{4DBA63D3-D333-487E-AAAC-771EE3DD7770}"/>
    <cellStyle name="Comma 24 20 2" xfId="969" xr:uid="{811E743D-0033-48AD-8100-D0B27BA8C5D7}"/>
    <cellStyle name="Comma 24 21" xfId="970" xr:uid="{928C011F-AD2E-47B4-B626-1EDF07F5FB1D}"/>
    <cellStyle name="Comma 24 3" xfId="971" xr:uid="{CD5B8BD7-6F39-4450-B496-76AB26633AD1}"/>
    <cellStyle name="Comma 24 3 2" xfId="972" xr:uid="{3566CB04-7A7C-4C73-9593-70E9C2C5F898}"/>
    <cellStyle name="Comma 24 4" xfId="973" xr:uid="{7ABF1E86-9B23-4E15-8058-B17ABB6099F5}"/>
    <cellStyle name="Comma 24 4 2" xfId="974" xr:uid="{FA18A496-5DEB-455B-890D-84C149443DD8}"/>
    <cellStyle name="Comma 24 5" xfId="975" xr:uid="{5BAE168E-E5BB-45E9-BF07-F98902FB5ED5}"/>
    <cellStyle name="Comma 24 5 2" xfId="976" xr:uid="{03570EC7-0CFC-48AB-818A-63437287064F}"/>
    <cellStyle name="Comma 24 6" xfId="977" xr:uid="{593AF0B9-FCCF-4B40-8D64-46724F516C5F}"/>
    <cellStyle name="Comma 24 6 2" xfId="978" xr:uid="{78081F54-F773-49D1-AAD6-C993154398C0}"/>
    <cellStyle name="Comma 24 7" xfId="979" xr:uid="{EF387C60-77DF-4A60-9F1F-5108B380C08E}"/>
    <cellStyle name="Comma 24 7 2" xfId="980" xr:uid="{196152EA-6CBC-428E-A84B-7358E4909EF0}"/>
    <cellStyle name="Comma 24 8" xfId="981" xr:uid="{DABE3574-A698-4595-8154-69C75BD32ECD}"/>
    <cellStyle name="Comma 24 8 2" xfId="982" xr:uid="{48A898F8-918F-418B-B21C-0122D1815953}"/>
    <cellStyle name="Comma 24 9" xfId="983" xr:uid="{2DE3ADA8-86CC-489F-B54A-B8C3CEC15567}"/>
    <cellStyle name="Comma 24 9 2" xfId="984" xr:uid="{4564EE3A-5FB2-4B78-8DCC-4803B2430D75}"/>
    <cellStyle name="Comma 24_Adjust_TAX_Q151" xfId="985" xr:uid="{D67D1162-C8FF-4456-9D90-E37645418A5A}"/>
    <cellStyle name="Comma 25" xfId="986" xr:uid="{2D2CEBE7-E5C0-45E4-BB95-FF5167AD90AF}"/>
    <cellStyle name="Comma 25 10" xfId="987" xr:uid="{653E4C3A-5FF7-46E9-9026-C3D3B8AA84D2}"/>
    <cellStyle name="Comma 25 10 2" xfId="988" xr:uid="{4BE54EDA-FAEB-4F49-B302-8590E55B88FB}"/>
    <cellStyle name="Comma 25 11" xfId="989" xr:uid="{99E85CC5-FB92-4949-AB1E-5B091065D467}"/>
    <cellStyle name="Comma 25 11 2" xfId="990" xr:uid="{42AB1D07-F866-4945-8546-A6FB25560A00}"/>
    <cellStyle name="Comma 25 12" xfId="991" xr:uid="{99A2F619-C821-4204-9801-B7F4C3FEF4F0}"/>
    <cellStyle name="Comma 25 12 2" xfId="992" xr:uid="{AE4AE578-D32D-464A-9392-3A78C5083842}"/>
    <cellStyle name="Comma 25 13" xfId="993" xr:uid="{66BD0C31-3E92-4AFA-B07A-62A2E141468B}"/>
    <cellStyle name="Comma 25 13 2" xfId="994" xr:uid="{6A0C954A-3901-49DE-93EF-1BD9E3E868FE}"/>
    <cellStyle name="Comma 25 14" xfId="995" xr:uid="{618A7CF2-BC84-4346-87B9-931665B8D140}"/>
    <cellStyle name="Comma 25 14 2" xfId="996" xr:uid="{37920D9A-DCC1-4B56-85A2-B00A64353F38}"/>
    <cellStyle name="Comma 25 15" xfId="997" xr:uid="{288E34F0-2F88-4A7D-A690-6014E6A3D595}"/>
    <cellStyle name="Comma 25 15 2" xfId="998" xr:uid="{DF51F97E-2D82-461D-8FCC-1483F7C84643}"/>
    <cellStyle name="Comma 25 16" xfId="999" xr:uid="{808C3694-DF4E-4F1C-A033-DB352DD83896}"/>
    <cellStyle name="Comma 25 16 2" xfId="1000" xr:uid="{BF8A1DD0-2F58-4B3E-BF96-DE64D0D9A1ED}"/>
    <cellStyle name="Comma 25 17" xfId="1001" xr:uid="{F1A214C8-7016-4B8B-A46B-ACE29EE61F14}"/>
    <cellStyle name="Comma 25 17 2" xfId="1002" xr:uid="{E734C928-A4B8-49E9-B9EF-23911A5AFAC6}"/>
    <cellStyle name="Comma 25 18" xfId="1003" xr:uid="{84CCA6C0-9089-430D-BB2D-7437C14E089B}"/>
    <cellStyle name="Comma 25 18 2" xfId="1004" xr:uid="{73356E76-05AE-4483-8DFE-D7049A5E64AA}"/>
    <cellStyle name="Comma 25 19" xfId="1005" xr:uid="{D7E9E299-C466-4824-AD3B-F4448A9A7C67}"/>
    <cellStyle name="Comma 25 19 2" xfId="1006" xr:uid="{B2F9649E-A3C3-4CBB-AFA3-1D732D055DBB}"/>
    <cellStyle name="Comma 25 2" xfId="1007" xr:uid="{1CCE9297-3D51-4122-B430-0E59B501CF23}"/>
    <cellStyle name="Comma 25 2 2" xfId="1008" xr:uid="{36A4D224-F11E-4895-ADA0-3851F119C597}"/>
    <cellStyle name="Comma 25 20" xfId="1009" xr:uid="{ADB14872-A39E-44D9-8C6A-C967BCB8EBBE}"/>
    <cellStyle name="Comma 25 20 2" xfId="1010" xr:uid="{E5F006E1-2834-4A7C-8B47-D71A368723E5}"/>
    <cellStyle name="Comma 25 21" xfId="1011" xr:uid="{68E89DE6-0090-469A-9D47-54690C2733A0}"/>
    <cellStyle name="Comma 25 3" xfId="1012" xr:uid="{02B93DBC-2B9D-4A8E-AB0D-E506E130CF7E}"/>
    <cellStyle name="Comma 25 3 2" xfId="1013" xr:uid="{685C6A08-0ACC-40F9-925A-31361FF48C4E}"/>
    <cellStyle name="Comma 25 4" xfId="1014" xr:uid="{D429B74D-F518-4768-B92B-B0B99EBDF412}"/>
    <cellStyle name="Comma 25 4 2" xfId="1015" xr:uid="{FB83734E-6971-4B7A-A37A-EE4CEE4B45F6}"/>
    <cellStyle name="Comma 25 5" xfId="1016" xr:uid="{A9B575B7-1D29-4337-92A2-EA979D3DD27D}"/>
    <cellStyle name="Comma 25 5 2" xfId="1017" xr:uid="{D8377C35-7A73-492F-A70F-F5419B3466ED}"/>
    <cellStyle name="Comma 25 6" xfId="1018" xr:uid="{2FAC6174-7371-40B7-95DD-09775E090D08}"/>
    <cellStyle name="Comma 25 6 2" xfId="1019" xr:uid="{428C673C-1746-44CF-9083-03DA464F10AE}"/>
    <cellStyle name="Comma 25 7" xfId="1020" xr:uid="{8D8E8625-BA01-46DC-95D2-6253AA158D5F}"/>
    <cellStyle name="Comma 25 7 2" xfId="1021" xr:uid="{7FBAF135-890C-462E-BC3D-BF6151668081}"/>
    <cellStyle name="Comma 25 8" xfId="1022" xr:uid="{9E4460D4-1E35-4047-B9B4-406F0C8D52A3}"/>
    <cellStyle name="Comma 25 8 2" xfId="1023" xr:uid="{DE549028-8451-4156-85D1-44736557316A}"/>
    <cellStyle name="Comma 25 9" xfId="1024" xr:uid="{5969EB13-8827-4CF2-8E78-79B0BE5A23E4}"/>
    <cellStyle name="Comma 25 9 2" xfId="1025" xr:uid="{46FC7EF7-B03B-4951-B996-F2BAD59563D6}"/>
    <cellStyle name="Comma 25_Adjust_TAX_Q151" xfId="1026" xr:uid="{15F2637F-2472-4DD8-BB35-A2F1E3C23AEB}"/>
    <cellStyle name="Comma 26" xfId="1027" xr:uid="{67406DAD-25A8-4399-B58D-28BA8C713291}"/>
    <cellStyle name="Comma 26 10" xfId="1028" xr:uid="{FCF1EB2A-45A9-4967-A5DC-75D482F11AC6}"/>
    <cellStyle name="Comma 26 10 2" xfId="1029" xr:uid="{9D0E88F9-51F0-4B05-81BB-A7355030E968}"/>
    <cellStyle name="Comma 26 11" xfId="1030" xr:uid="{E346623A-52D9-4B4B-A82A-5D1C20FCD03B}"/>
    <cellStyle name="Comma 26 11 2" xfId="1031" xr:uid="{73971DC9-98DD-49C1-B56E-361270A7B4F5}"/>
    <cellStyle name="Comma 26 12" xfId="1032" xr:uid="{D7E0FC7E-8B2A-4E85-931D-9FFF4749ED9C}"/>
    <cellStyle name="Comma 26 12 2" xfId="1033" xr:uid="{D189C012-32B3-416E-B846-D8A5CFE3B73F}"/>
    <cellStyle name="Comma 26 13" xfId="1034" xr:uid="{856F8092-328C-4A02-855C-47FD16005CC8}"/>
    <cellStyle name="Comma 26 13 2" xfId="1035" xr:uid="{3F7F5E63-EBA5-45D7-8041-EAC8BF5509D8}"/>
    <cellStyle name="Comma 26 14" xfId="1036" xr:uid="{CCD10060-87BE-452E-9790-69959C26B2C1}"/>
    <cellStyle name="Comma 26 14 2" xfId="1037" xr:uid="{2E7F4895-376B-441C-A1EE-94669DA01511}"/>
    <cellStyle name="Comma 26 15" xfId="1038" xr:uid="{69F750A8-10E5-4832-8930-3DA6D21BC6EA}"/>
    <cellStyle name="Comma 26 15 2" xfId="1039" xr:uid="{10CB2567-2683-4A8B-884F-9270170B09E0}"/>
    <cellStyle name="Comma 26 16" xfId="1040" xr:uid="{03A95288-0D62-40D0-980D-DCDB6C45361D}"/>
    <cellStyle name="Comma 26 16 2" xfId="1041" xr:uid="{CA037F8A-53A4-41B6-A7A6-F39D2BFE2D6B}"/>
    <cellStyle name="Comma 26 17" xfId="1042" xr:uid="{040940B3-311C-47AA-92C8-7974AE720A82}"/>
    <cellStyle name="Comma 26 17 2" xfId="1043" xr:uid="{8208AEC7-50B5-47C3-B438-58C287218FFE}"/>
    <cellStyle name="Comma 26 18" xfId="1044" xr:uid="{F1C1ADE3-4982-4A7B-8CAD-B5FC81A5DC2F}"/>
    <cellStyle name="Comma 26 18 2" xfId="1045" xr:uid="{0D266E23-1080-467A-9B85-7DCBAFEDAAAF}"/>
    <cellStyle name="Comma 26 19" xfId="1046" xr:uid="{6E27488B-9198-410D-8BD4-E122F401200C}"/>
    <cellStyle name="Comma 26 19 2" xfId="1047" xr:uid="{4D93DA76-7D44-43E4-A5B7-68B511B4F8B2}"/>
    <cellStyle name="Comma 26 2" xfId="1048" xr:uid="{A8B3CF7C-E581-4C9C-A543-51CA5C207ACC}"/>
    <cellStyle name="Comma 26 2 2" xfId="1049" xr:uid="{9A355266-C0A1-4D78-A33F-D2AE2D98D39B}"/>
    <cellStyle name="Comma 26 20" xfId="1050" xr:uid="{9715B35F-A18A-4A03-BB88-1085C89CD9FF}"/>
    <cellStyle name="Comma 26 20 2" xfId="1051" xr:uid="{AEF5473A-47C3-4299-961A-9DEB260867A9}"/>
    <cellStyle name="Comma 26 21" xfId="1052" xr:uid="{3F644646-2736-4D55-807D-2C486E25FA04}"/>
    <cellStyle name="Comma 26 3" xfId="1053" xr:uid="{C5A5085B-30E0-4518-9EA7-E74CC5D90621}"/>
    <cellStyle name="Comma 26 3 2" xfId="1054" xr:uid="{AB07E6B8-9208-4800-A886-11510AFA9BF5}"/>
    <cellStyle name="Comma 26 4" xfId="1055" xr:uid="{ECADC662-5443-47B0-A04C-7788197BDB0F}"/>
    <cellStyle name="Comma 26 4 2" xfId="1056" xr:uid="{C56514CF-1127-4A98-A4FD-7AA6F2F6E317}"/>
    <cellStyle name="Comma 26 5" xfId="1057" xr:uid="{53127F77-C3EB-4407-AC09-0459F84F5BF9}"/>
    <cellStyle name="Comma 26 5 2" xfId="1058" xr:uid="{0D9A541F-51A8-400A-A414-C0B525FE0741}"/>
    <cellStyle name="Comma 26 6" xfId="1059" xr:uid="{FFA65B4D-B32D-4AC0-95ED-3F1D05D7EBD1}"/>
    <cellStyle name="Comma 26 6 2" xfId="1060" xr:uid="{83885FE9-734D-4374-8CE5-A76BE954E37F}"/>
    <cellStyle name="Comma 26 7" xfId="1061" xr:uid="{CC38A155-C585-42DC-BA16-AA1AE79922A8}"/>
    <cellStyle name="Comma 26 7 2" xfId="1062" xr:uid="{BBE21C6E-DFC1-42B2-BE31-5B5381031207}"/>
    <cellStyle name="Comma 26 8" xfId="1063" xr:uid="{41551B7F-4F1A-4696-92C7-6B8FEDFB4180}"/>
    <cellStyle name="Comma 26 8 2" xfId="1064" xr:uid="{90575B94-B55D-4F6C-8BB5-4D124DEE7E8D}"/>
    <cellStyle name="Comma 26 9" xfId="1065" xr:uid="{F8FD461B-E2A8-4895-B475-DF9D09A3DAD7}"/>
    <cellStyle name="Comma 26 9 2" xfId="1066" xr:uid="{D35E916B-B772-4B29-9743-516DD4AAC470}"/>
    <cellStyle name="Comma 26_Adjust_TAX_Q151" xfId="1067" xr:uid="{9CE7387F-2E2A-4365-B6AA-DE719057B400}"/>
    <cellStyle name="Comma 27" xfId="1068" xr:uid="{59851A4E-0B38-4181-9072-9C27DB41CEE7}"/>
    <cellStyle name="Comma 27 10" xfId="1069" xr:uid="{CB52D5B2-DB71-47A8-AF5E-9509D5CFB241}"/>
    <cellStyle name="Comma 27 10 2" xfId="1070" xr:uid="{2300BC12-27B2-49FC-A2B0-5F21A4C47884}"/>
    <cellStyle name="Comma 27 11" xfId="1071" xr:uid="{6DC063D2-FE20-4D41-8F9C-FFD731BC25C5}"/>
    <cellStyle name="Comma 27 11 2" xfId="1072" xr:uid="{DDF76EF6-5B8D-4CE6-B19F-6F3713307D9E}"/>
    <cellStyle name="Comma 27 12" xfId="1073" xr:uid="{D4FF2CA8-5858-4513-8AB5-F1F6A278CE25}"/>
    <cellStyle name="Comma 27 12 2" xfId="1074" xr:uid="{F099A43B-0245-4EB7-82B9-9A11A8B3D884}"/>
    <cellStyle name="Comma 27 13" xfId="1075" xr:uid="{ED43C8D5-C93F-4E41-9350-9AB47D3D98C4}"/>
    <cellStyle name="Comma 27 13 2" xfId="1076" xr:uid="{87D17529-E35C-4F38-9D5A-28EC919FA0E3}"/>
    <cellStyle name="Comma 27 14" xfId="1077" xr:uid="{0D5F3CF3-7C2D-4FCE-ABC9-F7919D3FBA77}"/>
    <cellStyle name="Comma 27 14 2" xfId="1078" xr:uid="{C0602842-1650-4A5D-A8E0-1A4A6A454832}"/>
    <cellStyle name="Comma 27 15" xfId="1079" xr:uid="{11F81B36-9E65-4FCA-BDFE-B648CB86DC16}"/>
    <cellStyle name="Comma 27 15 2" xfId="1080" xr:uid="{E2504616-A79A-42B2-89AE-1B2605348C7E}"/>
    <cellStyle name="Comma 27 16" xfId="1081" xr:uid="{661516CF-7203-4431-8943-B41144002E54}"/>
    <cellStyle name="Comma 27 16 2" xfId="1082" xr:uid="{4281BBF7-06EF-48C3-B0AD-4D42B803736B}"/>
    <cellStyle name="Comma 27 17" xfId="1083" xr:uid="{1B686BCE-3EDD-4717-81AC-8632C9AB3914}"/>
    <cellStyle name="Comma 27 17 2" xfId="1084" xr:uid="{EEE3E09C-DF5D-4871-BDF6-2E3FC970F188}"/>
    <cellStyle name="Comma 27 18" xfId="1085" xr:uid="{EA0730A5-F035-4BB9-A189-D74DD1AB4299}"/>
    <cellStyle name="Comma 27 18 2" xfId="1086" xr:uid="{C4D5C367-7D44-4C3C-9A81-A1D46EC13006}"/>
    <cellStyle name="Comma 27 19" xfId="1087" xr:uid="{175833AA-D6EB-412D-8635-8BF26E456966}"/>
    <cellStyle name="Comma 27 19 2" xfId="1088" xr:uid="{1C82A44D-053B-4A47-95A7-E02990F955C5}"/>
    <cellStyle name="Comma 27 2" xfId="1089" xr:uid="{A0BE8FE6-2EBB-49C7-B158-0B3FA1D58997}"/>
    <cellStyle name="Comma 27 2 2" xfId="1090" xr:uid="{799F0EDA-43E3-4F9A-80B0-D1D54BBAFF7F}"/>
    <cellStyle name="Comma 27 20" xfId="1091" xr:uid="{D4B0BE8B-4A0B-4CC9-B905-97C1C959D264}"/>
    <cellStyle name="Comma 27 20 2" xfId="1092" xr:uid="{FC2F9258-F557-42FF-B130-750D4F0F6F1A}"/>
    <cellStyle name="Comma 27 21" xfId="1093" xr:uid="{E1B02C60-2D69-4497-AF34-2EF8BDE1FD71}"/>
    <cellStyle name="Comma 27 3" xfId="1094" xr:uid="{5DE1F60F-3F3B-40EE-853D-10EE949D4CC0}"/>
    <cellStyle name="Comma 27 3 2" xfId="1095" xr:uid="{6271BA70-6BA1-45D5-A584-657BABB3A4B3}"/>
    <cellStyle name="Comma 27 4" xfId="1096" xr:uid="{A3166BD1-E7F0-4908-9189-5681C076BF1E}"/>
    <cellStyle name="Comma 27 4 2" xfId="1097" xr:uid="{B6AA9AD3-BB8E-4D0B-B845-1B13CDC7A649}"/>
    <cellStyle name="Comma 27 5" xfId="1098" xr:uid="{C829BB05-511C-45BF-AC77-7D3A301229D2}"/>
    <cellStyle name="Comma 27 5 2" xfId="1099" xr:uid="{E7AD98D8-AB2F-4B34-8F4C-B0182DD66D0B}"/>
    <cellStyle name="Comma 27 6" xfId="1100" xr:uid="{1885DDE4-5744-4AD8-B733-755A52B35756}"/>
    <cellStyle name="Comma 27 6 2" xfId="1101" xr:uid="{A3ECE00F-45CA-4704-AA1C-82CBCBF58C22}"/>
    <cellStyle name="Comma 27 7" xfId="1102" xr:uid="{6ADACFE5-3FC3-439B-B585-42B9EAA346E2}"/>
    <cellStyle name="Comma 27 7 2" xfId="1103" xr:uid="{69D5B0FB-5FF0-499D-B62C-99BF2B3AD65B}"/>
    <cellStyle name="Comma 27 8" xfId="1104" xr:uid="{3C3D8358-B393-4B60-AA21-237A8E1F2C6B}"/>
    <cellStyle name="Comma 27 8 2" xfId="1105" xr:uid="{B57D7A07-5AE9-42D8-8514-944BA8F51A2C}"/>
    <cellStyle name="Comma 27 9" xfId="1106" xr:uid="{137AAA9E-B96D-4DA7-B5A9-CC0FA707254C}"/>
    <cellStyle name="Comma 27 9 2" xfId="1107" xr:uid="{34872448-07C6-4A4D-A3D1-C3E64E1B14DF}"/>
    <cellStyle name="Comma 27_Adjust_TAX_Q151" xfId="1108" xr:uid="{2BA74A66-BF84-43BF-8B67-CD4A182000B7}"/>
    <cellStyle name="Comma 28" xfId="1109" xr:uid="{0B696C6E-5A88-4590-90B3-68783BB6B8A4}"/>
    <cellStyle name="Comma 28 2" xfId="1110" xr:uid="{247ABA26-8EF6-4491-ADF3-19E487D3E55A}"/>
    <cellStyle name="Comma 28 3" xfId="1111" xr:uid="{B8712C20-5BDA-4F40-BAD3-AE24404272EC}"/>
    <cellStyle name="Comma 28 4" xfId="1112" xr:uid="{1AF5EFA5-9FA1-4BB6-A12E-127DA6B76D7A}"/>
    <cellStyle name="Comma 29" xfId="1113" xr:uid="{13BC286D-02C2-428B-98D9-DD0EE8F698A2}"/>
    <cellStyle name="Comma 29 2" xfId="1114" xr:uid="{B38A9CA8-BDD2-45DC-AB73-1364BAB896C7}"/>
    <cellStyle name="Comma 3" xfId="7" xr:uid="{00000000-0005-0000-0000-00000B000000}"/>
    <cellStyle name="Comma 3 10" xfId="1116" xr:uid="{9179976D-6FAE-42D5-9D17-D36A379582D4}"/>
    <cellStyle name="Comma 3 11" xfId="1117" xr:uid="{017D9500-AFBD-4908-AEA0-EFB61DC361F1}"/>
    <cellStyle name="Comma 3 12" xfId="1118" xr:uid="{45D67BD8-B637-4BAA-B2C9-C3FDACCB0FE1}"/>
    <cellStyle name="Comma 3 13" xfId="1119" xr:uid="{26340EA4-71E3-4CF2-BD47-BA8CABC06A0E}"/>
    <cellStyle name="Comma 3 14" xfId="1120" xr:uid="{45EEC262-AA31-4EFB-AF89-B81A674C7C47}"/>
    <cellStyle name="Comma 3 15" xfId="1121" xr:uid="{81D63F45-BC85-4E61-9D97-A7D720761069}"/>
    <cellStyle name="Comma 3 16" xfId="1122" xr:uid="{59C2C856-C9E2-4394-9366-9BEADF458EC3}"/>
    <cellStyle name="Comma 3 17" xfId="1123" xr:uid="{7529938C-FDC7-423B-9C41-BB8650720953}"/>
    <cellStyle name="Comma 3 18" xfId="1124" xr:uid="{7609E2FC-DD64-4E60-83FC-5AAAD689BE48}"/>
    <cellStyle name="Comma 3 19" xfId="1125" xr:uid="{18A2B478-BE34-44A6-B367-F530D037CE24}"/>
    <cellStyle name="Comma 3 2" xfId="50" xr:uid="{00000000-0005-0000-0000-00000C000000}"/>
    <cellStyle name="Comma 3 2 2" xfId="193" xr:uid="{9517F58A-2C69-4D36-A367-B90DA2C2DB0A}"/>
    <cellStyle name="Comma 3 2 2 2" xfId="1126" xr:uid="{42AD7811-C0D2-40E2-816A-AE3554E93B43}"/>
    <cellStyle name="Comma 3 2 3" xfId="103" xr:uid="{4D9AFC5A-B000-4124-B162-F1342A1AAE4C}"/>
    <cellStyle name="Comma 3 2 3 2" xfId="3129" xr:uid="{165C4A5E-B7EB-4B7C-A1C5-618B36B71238}"/>
    <cellStyle name="Comma 3 20" xfId="1127" xr:uid="{8AD61B48-3102-4E9D-9C8B-F2BDD041BB81}"/>
    <cellStyle name="Comma 3 21" xfId="1128" xr:uid="{4C3F782F-5A82-476D-B5BF-1072824855F1}"/>
    <cellStyle name="Comma 3 21 2" xfId="1129" xr:uid="{CE7963A0-2E16-4F8D-999B-7916CADAB199}"/>
    <cellStyle name="Comma 3 22" xfId="1130" xr:uid="{DC240452-4713-4465-86F7-A7107263D40C}"/>
    <cellStyle name="Comma 3 22 2" xfId="1131" xr:uid="{FB787D9B-ED9C-46A5-9AD8-430FAE8E1F7A}"/>
    <cellStyle name="Comma 3 23" xfId="1132" xr:uid="{C410AFA9-22AE-4AF7-9059-FFEB3F94BB16}"/>
    <cellStyle name="Comma 3 24" xfId="1115" xr:uid="{D232CBFF-26B7-4485-82F3-C7D9F53FF2AE}"/>
    <cellStyle name="Comma 3 25" xfId="3115" xr:uid="{81B616DB-AF4B-4DB4-BF93-6CC4A0230E81}"/>
    <cellStyle name="Comma 3 3" xfId="173" xr:uid="{850CF220-6B5F-4829-9278-4DE1ECE48D48}"/>
    <cellStyle name="Comma 3 3 2" xfId="1133" xr:uid="{7A3B307B-92B1-401A-A3BA-6351A4EBB972}"/>
    <cellStyle name="Comma 3 4" xfId="120" xr:uid="{ACC7D86E-4507-466C-9A9E-8C4A181F2091}"/>
    <cellStyle name="Comma 3 4 2" xfId="1134" xr:uid="{4B0C6D30-8843-4DF5-A3CB-61EA3916B538}"/>
    <cellStyle name="Comma 3 5" xfId="1135" xr:uid="{1533E439-EA29-4558-ADCE-B47186F8452E}"/>
    <cellStyle name="Comma 3 6" xfId="1136" xr:uid="{F323A08E-8BDD-4370-BA72-FC4448DA50A0}"/>
    <cellStyle name="Comma 3 7" xfId="1137" xr:uid="{2C893767-38BD-40E4-B6DB-2AE5563798C0}"/>
    <cellStyle name="Comma 3 8" xfId="1138" xr:uid="{DA829BC7-71CD-4AAE-BB0E-8AAB92D72AFD}"/>
    <cellStyle name="Comma 3 9" xfId="1139" xr:uid="{8DC00C9A-C7D5-4901-9E90-7DFB9AF16A13}"/>
    <cellStyle name="Comma 3_Adjust_TAX_Q151" xfId="1140" xr:uid="{B646C479-07F3-4FA1-BDF3-33629461F190}"/>
    <cellStyle name="Comma 30" xfId="116" xr:uid="{F8B4FC74-1371-46A6-8D88-32E091A0CD46}"/>
    <cellStyle name="Comma 30 10" xfId="1142" xr:uid="{25F05224-9052-40A0-865A-7D6D161CCF5D}"/>
    <cellStyle name="Comma 30 10 2" xfId="1143" xr:uid="{F17FE7B8-6FE8-4FFF-99E1-2A1B813AD92A}"/>
    <cellStyle name="Comma 30 11" xfId="1144" xr:uid="{466255A3-2BE4-4A07-A3F9-FA8B055BCF0D}"/>
    <cellStyle name="Comma 30 11 2" xfId="1145" xr:uid="{1D45E407-B1AA-47FF-948D-DA325951D142}"/>
    <cellStyle name="Comma 30 12" xfId="1146" xr:uid="{A915B44F-B97F-4E55-A8D2-DB2F3AD65A27}"/>
    <cellStyle name="Comma 30 12 2" xfId="1147" xr:uid="{61C10BD4-6D05-4F47-B3E0-78C35B982613}"/>
    <cellStyle name="Comma 30 13" xfId="1148" xr:uid="{37467FE6-7B35-4243-ABDE-6C68E4EB1F8E}"/>
    <cellStyle name="Comma 30 13 2" xfId="1149" xr:uid="{471CB515-06A9-4E6D-A6A6-60B5A138B209}"/>
    <cellStyle name="Comma 30 14" xfId="1150" xr:uid="{3E1AD879-B9D6-4040-B25A-6EABC6195F3F}"/>
    <cellStyle name="Comma 30 14 2" xfId="1151" xr:uid="{F0AE0A03-1307-445C-82DE-F3E692E960D0}"/>
    <cellStyle name="Comma 30 15" xfId="1152" xr:uid="{E7CAAA69-AFFE-48C8-BFE0-69CF2762902B}"/>
    <cellStyle name="Comma 30 15 2" xfId="1153" xr:uid="{64A742F0-EFB3-4B25-8F68-6534F9765577}"/>
    <cellStyle name="Comma 30 16" xfId="1154" xr:uid="{3F6AA023-6FBB-4F81-BFD0-BEAB9C75DF5F}"/>
    <cellStyle name="Comma 30 16 2" xfId="1155" xr:uid="{ED07E27E-FF64-4D9B-89C2-004BC76ABEEC}"/>
    <cellStyle name="Comma 30 17" xfId="1156" xr:uid="{08C2003A-65EA-412F-9AF9-BAF186CB9E81}"/>
    <cellStyle name="Comma 30 17 2" xfId="1157" xr:uid="{BFF5CD77-C949-466A-A0BA-6E7D2FF992BA}"/>
    <cellStyle name="Comma 30 18" xfId="1158" xr:uid="{4B1CC150-7833-4125-915E-D24D4EC60EBC}"/>
    <cellStyle name="Comma 30 18 2" xfId="1159" xr:uid="{121226ED-9A37-49E6-9662-3AD4BCD46E86}"/>
    <cellStyle name="Comma 30 19" xfId="1160" xr:uid="{20636D6E-0372-47AC-B310-63857D98994B}"/>
    <cellStyle name="Comma 30 19 2" xfId="1161" xr:uid="{0DC17AFF-4B05-42C9-94A5-DD8190168CE3}"/>
    <cellStyle name="Comma 30 2" xfId="1162" xr:uid="{F926B743-057C-4E52-A287-2F36640DC014}"/>
    <cellStyle name="Comma 30 2 2" xfId="1163" xr:uid="{4903A345-94DD-4CFD-B1A8-E69FA2FDF19D}"/>
    <cellStyle name="Comma 30 20" xfId="1164" xr:uid="{388B85D2-1BDC-46A9-B506-687EF7E064B6}"/>
    <cellStyle name="Comma 30 20 2" xfId="1165" xr:uid="{D4299B2D-92C9-431E-BECB-8CAD1895B62F}"/>
    <cellStyle name="Comma 30 21" xfId="1166" xr:uid="{1C7A12D5-2E62-4B4E-B436-A4339046FC29}"/>
    <cellStyle name="Comma 30 22" xfId="1141" xr:uid="{0AEC0438-054E-4E57-A4A2-5FB8E00F5688}"/>
    <cellStyle name="Comma 30 3" xfId="1167" xr:uid="{AD4A0DC3-BAC3-4BAC-8994-96AEF7186E10}"/>
    <cellStyle name="Comma 30 3 2" xfId="1168" xr:uid="{467A2A70-3EAC-4BC7-813F-2D200521FB31}"/>
    <cellStyle name="Comma 30 4" xfId="1169" xr:uid="{7F251D35-E8DE-44E4-9F77-2397FBCB7311}"/>
    <cellStyle name="Comma 30 4 2" xfId="1170" xr:uid="{26AE9A98-FD72-4A3E-97C9-89B89E1E0B5E}"/>
    <cellStyle name="Comma 30 5" xfId="1171" xr:uid="{4AFD3951-5E30-4894-85E3-A2EA44884F0C}"/>
    <cellStyle name="Comma 30 5 2" xfId="1172" xr:uid="{45037FD4-6894-4073-9C4C-BB88845E768A}"/>
    <cellStyle name="Comma 30 6" xfId="1173" xr:uid="{577FBF75-1F82-4399-9968-5F215F18472D}"/>
    <cellStyle name="Comma 30 6 2" xfId="1174" xr:uid="{EA7EB0EA-CF49-4F41-9B2B-5653708A4195}"/>
    <cellStyle name="Comma 30 7" xfId="1175" xr:uid="{53AB6638-1CA6-4979-9177-A181A84883D2}"/>
    <cellStyle name="Comma 30 7 2" xfId="1176" xr:uid="{DF1886E5-5515-478F-82F4-74C778554310}"/>
    <cellStyle name="Comma 30 8" xfId="1177" xr:uid="{4A49724B-1720-4365-A68A-4EC86513B4B5}"/>
    <cellStyle name="Comma 30 8 2" xfId="1178" xr:uid="{1F2C820F-8177-4F13-87F7-C3ED2F5F1EA0}"/>
    <cellStyle name="Comma 30 9" xfId="1179" xr:uid="{0D0EAEB3-BD00-45F8-97EC-0E1F14DA48BF}"/>
    <cellStyle name="Comma 30 9 2" xfId="1180" xr:uid="{030948CD-4ED9-49C3-A56A-B8EC9BEA3FC8}"/>
    <cellStyle name="Comma 30_Adjust_TAX_Q151" xfId="1181" xr:uid="{441F9EC8-1C24-42D8-97D4-BFF5D0644722}"/>
    <cellStyle name="Comma 31" xfId="1182" xr:uid="{BEE21BD3-BE48-41D8-A94B-AAA89B964FDF}"/>
    <cellStyle name="Comma 31 10" xfId="1183" xr:uid="{C9345250-73A8-4938-B771-3D08D8986498}"/>
    <cellStyle name="Comma 31 10 2" xfId="1184" xr:uid="{C91FC594-0AA0-4213-94EC-F73BB87505AC}"/>
    <cellStyle name="Comma 31 11" xfId="1185" xr:uid="{C621A74E-9F3E-4CF8-BF66-E8C67DEE7B9D}"/>
    <cellStyle name="Comma 31 11 2" xfId="1186" xr:uid="{5E070C4E-98FD-49C8-B067-D5B40EF0DB39}"/>
    <cellStyle name="Comma 31 12" xfId="1187" xr:uid="{E2B1C7DD-DFEA-4902-AA2F-D9A84F0A1B11}"/>
    <cellStyle name="Comma 31 12 2" xfId="1188" xr:uid="{81AEAADD-D6CC-4DB2-9D20-92D6B06FD198}"/>
    <cellStyle name="Comma 31 13" xfId="1189" xr:uid="{B65950EE-DD88-4F68-BCEF-F1EFB396BCF2}"/>
    <cellStyle name="Comma 31 13 2" xfId="1190" xr:uid="{DF37FFEB-643A-4C65-8E1C-155D2E82A92B}"/>
    <cellStyle name="Comma 31 14" xfId="1191" xr:uid="{62D2BB84-083F-41D3-B410-D479A6F778FD}"/>
    <cellStyle name="Comma 31 14 2" xfId="1192" xr:uid="{66CD83A5-C3C4-480B-BE45-F717E6CD2DB1}"/>
    <cellStyle name="Comma 31 15" xfId="1193" xr:uid="{E64C0B36-4764-484F-B790-00A17D4D3277}"/>
    <cellStyle name="Comma 31 15 2" xfId="1194" xr:uid="{18BB8C4E-63F5-4DA2-A515-1AA58F06A046}"/>
    <cellStyle name="Comma 31 16" xfId="1195" xr:uid="{069F8B37-43FB-4C3B-8ABF-388F8AE929B4}"/>
    <cellStyle name="Comma 31 16 2" xfId="1196" xr:uid="{16D560AC-5790-4D55-B4C8-6690C4B50CF9}"/>
    <cellStyle name="Comma 31 17" xfId="1197" xr:uid="{9F22ABCC-C0A8-4C61-AE12-9AE2260135DA}"/>
    <cellStyle name="Comma 31 17 2" xfId="1198" xr:uid="{3E038F7A-51F1-4ABA-A004-1F95BB5761E6}"/>
    <cellStyle name="Comma 31 18" xfId="1199" xr:uid="{D481AA15-3688-4F8C-AA5E-EAA868BDB5E3}"/>
    <cellStyle name="Comma 31 18 2" xfId="1200" xr:uid="{2BA52EE3-6CE0-4DEB-9A47-03D3B3ECF185}"/>
    <cellStyle name="Comma 31 19" xfId="1201" xr:uid="{13B16DBA-3DC0-463C-B27E-39DF7BA721A7}"/>
    <cellStyle name="Comma 31 19 2" xfId="1202" xr:uid="{4E9633D9-9547-40D2-8033-C461F0A5A0C3}"/>
    <cellStyle name="Comma 31 2" xfId="1203" xr:uid="{DF8BE3F6-F02D-4C9B-9A59-1776C30932E7}"/>
    <cellStyle name="Comma 31 2 2" xfId="1204" xr:uid="{626125F9-4FA1-4307-BEBE-FC51E2DBCF6E}"/>
    <cellStyle name="Comma 31 20" xfId="1205" xr:uid="{A9298261-9A49-4754-B45E-1CDE761EF548}"/>
    <cellStyle name="Comma 31 20 2" xfId="1206" xr:uid="{84FC1B45-8172-4D4B-B2D5-32F0D43DB559}"/>
    <cellStyle name="Comma 31 21" xfId="1207" xr:uid="{FBA24E5D-35B7-41E3-BBE7-06C8D3C40832}"/>
    <cellStyle name="Comma 31 3" xfId="1208" xr:uid="{C95D3729-A2D3-41E7-8D99-A7EC3499239B}"/>
    <cellStyle name="Comma 31 3 2" xfId="1209" xr:uid="{3CF2479C-497F-4ECA-B238-C7F067285EE4}"/>
    <cellStyle name="Comma 31 4" xfId="1210" xr:uid="{A61666DE-F572-4FF5-BFF3-5ED26C35CBA9}"/>
    <cellStyle name="Comma 31 4 2" xfId="1211" xr:uid="{F4EBCA9E-7E2B-473E-84BB-B4FA0506DD38}"/>
    <cellStyle name="Comma 31 5" xfId="1212" xr:uid="{B295D5BF-97FD-4F54-B8A0-BA75605C420E}"/>
    <cellStyle name="Comma 31 5 2" xfId="1213" xr:uid="{BE337D80-5698-41CE-AF28-5B37168E3940}"/>
    <cellStyle name="Comma 31 6" xfId="1214" xr:uid="{B13F60FC-748B-43DA-B2B3-CA81E964E5B5}"/>
    <cellStyle name="Comma 31 6 2" xfId="1215" xr:uid="{8B23D55E-43C3-4ECE-A766-49758F99FFD2}"/>
    <cellStyle name="Comma 31 7" xfId="1216" xr:uid="{486842CC-FD8E-4B3D-AF7B-3E36C357120A}"/>
    <cellStyle name="Comma 31 7 2" xfId="1217" xr:uid="{1D47DF2E-1E68-4151-9F4D-1E5F4A9910AA}"/>
    <cellStyle name="Comma 31 8" xfId="1218" xr:uid="{0E97109A-3CEF-4B26-8F5E-C47ADAD897BB}"/>
    <cellStyle name="Comma 31 8 2" xfId="1219" xr:uid="{7ED49573-AF1F-4906-A5E1-975F34F138DD}"/>
    <cellStyle name="Comma 31 9" xfId="1220" xr:uid="{C6EF67B1-DA56-4B2D-B6CE-EB5E26B72AFE}"/>
    <cellStyle name="Comma 31 9 2" xfId="1221" xr:uid="{8E9D1238-92A2-469D-A46F-9632DA7C131C}"/>
    <cellStyle name="Comma 31_Adjust_TAX_Q151" xfId="1222" xr:uid="{9D066E3F-0633-4FDF-A07C-96CBAB8FE225}"/>
    <cellStyle name="Comma 32" xfId="1223" xr:uid="{23D0E86E-11BC-440B-BA79-90BC2FC5E05E}"/>
    <cellStyle name="Comma 32 2" xfId="1224" xr:uid="{C8252299-FFD3-4065-A2A7-78CE81E941FB}"/>
    <cellStyle name="Comma 33" xfId="1225" xr:uid="{BF45690C-085D-4CA8-8C5C-D450B3B38CE9}"/>
    <cellStyle name="Comma 33 2" xfId="1226" xr:uid="{855EDC4F-442D-4645-BE26-26D0ABBABB5F}"/>
    <cellStyle name="Comma 34" xfId="1227" xr:uid="{61340118-DD9A-46B5-8E5D-EC52CF48250F}"/>
    <cellStyle name="Comma 34 2" xfId="1228" xr:uid="{8D4C957B-B0CA-4725-9B6D-1EA289C0D30B}"/>
    <cellStyle name="Comma 35" xfId="1229" xr:uid="{72273BAC-0714-4486-BDA2-3E1EB96EE289}"/>
    <cellStyle name="Comma 35 10" xfId="1230" xr:uid="{CA765204-9C70-4F21-BF4A-85341E277432}"/>
    <cellStyle name="Comma 35 10 2" xfId="1231" xr:uid="{3FFFA380-2C78-4285-BB04-4C7E5535156A}"/>
    <cellStyle name="Comma 35 11" xfId="1232" xr:uid="{3A666F48-F0A2-46A7-BBB2-2970CC59EA7D}"/>
    <cellStyle name="Comma 35 11 2" xfId="1233" xr:uid="{42B50A84-5231-42EC-99F2-32F977CC78AF}"/>
    <cellStyle name="Comma 35 12" xfId="1234" xr:uid="{0A9E6319-5C92-4A0F-84EB-38AAE9BB7319}"/>
    <cellStyle name="Comma 35 12 2" xfId="1235" xr:uid="{43E144C0-50D1-47DE-85C3-D4796F321FF7}"/>
    <cellStyle name="Comma 35 13" xfId="1236" xr:uid="{5EF9C20C-98A0-47CF-AB2E-29FAEDDA5390}"/>
    <cellStyle name="Comma 35 13 2" xfId="1237" xr:uid="{90F96F55-32E6-4F11-857A-D71A6873A931}"/>
    <cellStyle name="Comma 35 14" xfId="1238" xr:uid="{E6AAF5A0-B37B-4505-9264-79887A7308D3}"/>
    <cellStyle name="Comma 35 14 2" xfId="1239" xr:uid="{AF60D9A0-9CB4-4A77-B051-4B57988204D7}"/>
    <cellStyle name="Comma 35 15" xfId="1240" xr:uid="{FE1E49D6-A65E-41C3-B38D-6284AD6FD4DA}"/>
    <cellStyle name="Comma 35 15 2" xfId="1241" xr:uid="{734D0CB7-E03C-4F14-B62F-73A9D1598BFF}"/>
    <cellStyle name="Comma 35 16" xfId="1242" xr:uid="{452ED4FD-9ABA-4F38-8DF4-001D7B5E1154}"/>
    <cellStyle name="Comma 35 16 2" xfId="1243" xr:uid="{B6A70B38-BDD4-4F16-839C-A495B70F95D0}"/>
    <cellStyle name="Comma 35 17" xfId="1244" xr:uid="{DDF8D355-26A2-46F0-8AD7-9A5E1D4E12D8}"/>
    <cellStyle name="Comma 35 17 2" xfId="1245" xr:uid="{CBEC3AD1-DAD5-4ACD-97E2-9C14C5C6EFE8}"/>
    <cellStyle name="Comma 35 18" xfId="1246" xr:uid="{C0C9568A-DB27-4655-8E44-A8C55FC5F972}"/>
    <cellStyle name="Comma 35 18 2" xfId="1247" xr:uid="{EFF52AF9-40F8-40DB-AF17-D8B09DA9AACE}"/>
    <cellStyle name="Comma 35 19" xfId="1248" xr:uid="{B6529AF6-8897-431F-AE47-644A4B54D0A1}"/>
    <cellStyle name="Comma 35 19 2" xfId="1249" xr:uid="{C35DA0DF-D3D8-4339-8BB9-C5179C5E1E40}"/>
    <cellStyle name="Comma 35 2" xfId="1250" xr:uid="{DF48DB3F-067D-40E2-A46E-BA638129E944}"/>
    <cellStyle name="Comma 35 2 2" xfId="1251" xr:uid="{B02FD1FD-BCA8-4004-A169-0A9E5D9CE74E}"/>
    <cellStyle name="Comma 35 20" xfId="1252" xr:uid="{E981EF49-A7E1-4794-9D4B-4129FCAE3FA6}"/>
    <cellStyle name="Comma 35 20 2" xfId="1253" xr:uid="{26A57E51-23C6-4223-BE26-2D8E509DDF93}"/>
    <cellStyle name="Comma 35 21" xfId="1254" xr:uid="{B0FC06BA-5FE9-40B9-A834-931A9C8D058D}"/>
    <cellStyle name="Comma 35 3" xfId="1255" xr:uid="{5F86900D-5354-49E0-9B93-81D0F3068A63}"/>
    <cellStyle name="Comma 35 3 2" xfId="1256" xr:uid="{8D055C96-AE40-47BD-B4DE-514148147753}"/>
    <cellStyle name="Comma 35 4" xfId="1257" xr:uid="{59AE067D-7CF7-47A7-A460-FBE59433B68E}"/>
    <cellStyle name="Comma 35 4 2" xfId="1258" xr:uid="{4AE7CED5-2F36-47ED-945C-1749414CC42D}"/>
    <cellStyle name="Comma 35 5" xfId="1259" xr:uid="{94840170-AEBB-408D-AF47-0F6899A0C5EE}"/>
    <cellStyle name="Comma 35 5 2" xfId="1260" xr:uid="{C3E53A1B-9D51-494A-B5BA-EC595530B2E9}"/>
    <cellStyle name="Comma 35 6" xfId="1261" xr:uid="{9172B4B9-A4D2-41CF-9DFA-2E15F4390266}"/>
    <cellStyle name="Comma 35 6 2" xfId="1262" xr:uid="{7E6BC0BD-3E74-4F74-88CD-C98A02CE6134}"/>
    <cellStyle name="Comma 35 7" xfId="1263" xr:uid="{1766674A-78FF-470B-8E35-3A92E173F58F}"/>
    <cellStyle name="Comma 35 7 2" xfId="1264" xr:uid="{59CEFD1D-333B-4386-AB19-A54DC466FAA1}"/>
    <cellStyle name="Comma 35 8" xfId="1265" xr:uid="{A0BEBE66-AF7E-4135-96E3-B944575B2187}"/>
    <cellStyle name="Comma 35 8 2" xfId="1266" xr:uid="{BCAF63F0-20FF-45F1-9411-F8C50D5786ED}"/>
    <cellStyle name="Comma 35 9" xfId="1267" xr:uid="{507CBF88-977C-43B3-9EBF-CDEE91216AA2}"/>
    <cellStyle name="Comma 35 9 2" xfId="1268" xr:uid="{5817400D-AB97-4749-85F1-E805D27A4820}"/>
    <cellStyle name="Comma 35_Adjust_TAX_Q151" xfId="1269" xr:uid="{1592114E-DF46-4214-9574-33D1D2EA1D40}"/>
    <cellStyle name="Comma 36" xfId="127" xr:uid="{981805A9-8E33-485E-98BD-B8C4D7393A54}"/>
    <cellStyle name="Comma 36 2" xfId="1271" xr:uid="{EA35AF8D-EC50-4A7F-9EE6-EF36E1EA2E69}"/>
    <cellStyle name="Comma 36 3" xfId="1270" xr:uid="{472D8838-400E-4CF9-883D-6EDAE83F4424}"/>
    <cellStyle name="Comma 37" xfId="1272" xr:uid="{FB5EB96A-46F8-410D-965F-C243B2948355}"/>
    <cellStyle name="Comma 37 10" xfId="1273" xr:uid="{983E9CD7-FD4E-4AF7-889C-D09A8A51DE00}"/>
    <cellStyle name="Comma 37 10 2" xfId="1274" xr:uid="{E501DE7E-6D56-42ED-8959-ABDD87539B31}"/>
    <cellStyle name="Comma 37 11" xfId="1275" xr:uid="{FE584A9D-47E0-4A87-84A3-B3CA4BA44EA1}"/>
    <cellStyle name="Comma 37 11 2" xfId="1276" xr:uid="{D9227C3B-70B5-48C0-A66A-B00C3C84BC69}"/>
    <cellStyle name="Comma 37 12" xfId="1277" xr:uid="{CD6C1190-6B51-4A88-A558-54A09DCD61BA}"/>
    <cellStyle name="Comma 37 12 2" xfId="1278" xr:uid="{A77C5B73-2392-41A9-BB3D-5215E50D1A36}"/>
    <cellStyle name="Comma 37 13" xfId="1279" xr:uid="{31D7DB04-D75C-48B3-97F4-2E4CB5B7B2F4}"/>
    <cellStyle name="Comma 37 13 2" xfId="1280" xr:uid="{8BA1DF33-BE2F-4241-974D-A14F80F74B40}"/>
    <cellStyle name="Comma 37 14" xfId="1281" xr:uid="{12A68CC9-CA71-4F7A-9A87-3D0C82065DA8}"/>
    <cellStyle name="Comma 37 14 2" xfId="1282" xr:uid="{D92032A9-85C0-46CC-A05D-49567F398801}"/>
    <cellStyle name="Comma 37 15" xfId="1283" xr:uid="{B69EC8DD-5088-4A9C-9D4E-5E6F9F513C97}"/>
    <cellStyle name="Comma 37 15 2" xfId="1284" xr:uid="{A440CAF6-5F42-49FB-AA5F-C10CFC709CF7}"/>
    <cellStyle name="Comma 37 16" xfId="1285" xr:uid="{8BDCA9D3-BF72-44A1-AFED-367E6074B3CF}"/>
    <cellStyle name="Comma 37 16 2" xfId="1286" xr:uid="{64BE9309-5E0D-488B-8D6C-729F5DDC1059}"/>
    <cellStyle name="Comma 37 17" xfId="1287" xr:uid="{CE2E1C9E-57A0-45F2-A543-E176D7F6EFC3}"/>
    <cellStyle name="Comma 37 17 2" xfId="1288" xr:uid="{EC39E787-787A-4E09-9A37-5ADD09BA97AE}"/>
    <cellStyle name="Comma 37 18" xfId="1289" xr:uid="{2EF8542C-6643-4D5A-AD90-295A31FD3F26}"/>
    <cellStyle name="Comma 37 18 2" xfId="1290" xr:uid="{90670AE0-93A9-4DE5-BFCA-86DDC2964383}"/>
    <cellStyle name="Comma 37 19" xfId="1291" xr:uid="{40363EA9-3334-4EAB-BAA7-128D02200EEA}"/>
    <cellStyle name="Comma 37 19 2" xfId="1292" xr:uid="{AEB52203-9F69-4FF0-A48B-00077095B91F}"/>
    <cellStyle name="Comma 37 2" xfId="1293" xr:uid="{1AB5E130-67F0-420A-825A-153466A6D62A}"/>
    <cellStyle name="Comma 37 2 2" xfId="1294" xr:uid="{BCD2A06B-18DB-44D1-92F4-AC387B78FD88}"/>
    <cellStyle name="Comma 37 20" xfId="1295" xr:uid="{9D75419C-718F-4EE5-B47D-20772062DFC1}"/>
    <cellStyle name="Comma 37 20 2" xfId="1296" xr:uid="{3CE366A5-A3FB-4E3C-A067-6ABA75EABD43}"/>
    <cellStyle name="Comma 37 21" xfId="1297" xr:uid="{49064887-246F-4DAB-85C7-01F02DF576C4}"/>
    <cellStyle name="Comma 37 3" xfId="1298" xr:uid="{D3F537CD-A06E-4F89-B68C-28DC1042F497}"/>
    <cellStyle name="Comma 37 3 2" xfId="1299" xr:uid="{81D8C325-34BB-4480-96B8-50E5F70BCA83}"/>
    <cellStyle name="Comma 37 4" xfId="1300" xr:uid="{7B488A02-E3E1-480E-B40B-14AE24878023}"/>
    <cellStyle name="Comma 37 4 2" xfId="1301" xr:uid="{9355E9B8-8FEA-4034-B2BB-D9EFF9CA6154}"/>
    <cellStyle name="Comma 37 5" xfId="1302" xr:uid="{24732FAE-3A9E-48F0-870C-2C751DFBD0E2}"/>
    <cellStyle name="Comma 37 5 2" xfId="1303" xr:uid="{85104723-B615-4DBF-A8AE-CC82EBB5BF65}"/>
    <cellStyle name="Comma 37 6" xfId="1304" xr:uid="{E2FF9916-6A67-4FDD-A1BA-F34A4582ACB3}"/>
    <cellStyle name="Comma 37 6 2" xfId="1305" xr:uid="{9A4CFF73-B316-450D-88F5-0F0B4661EA93}"/>
    <cellStyle name="Comma 37 7" xfId="1306" xr:uid="{8719BF86-9514-40A7-B21B-5C6FEAA24D81}"/>
    <cellStyle name="Comma 37 7 2" xfId="1307" xr:uid="{33C58E33-A486-43E2-998E-6426F76C99D7}"/>
    <cellStyle name="Comma 37 8" xfId="1308" xr:uid="{6A4F806B-F8D2-4D51-9D3A-2A6C2C4F6A5F}"/>
    <cellStyle name="Comma 37 8 2" xfId="1309" xr:uid="{758295DA-8A7D-4DE7-96C2-72F8A4330A15}"/>
    <cellStyle name="Comma 37 9" xfId="1310" xr:uid="{CA655CF3-FC69-4EBC-B5BD-5AC1796F3CF6}"/>
    <cellStyle name="Comma 37 9 2" xfId="1311" xr:uid="{01A6EE02-9913-4EED-8C81-E0FCB79CFA13}"/>
    <cellStyle name="Comma 37_Adjust_TAX_Q151" xfId="1312" xr:uid="{21905AC4-C764-4ED7-BD64-2767B69720CF}"/>
    <cellStyle name="Comma 38" xfId="1313" xr:uid="{1DFDF851-9AC4-4FCA-95C1-5115328D1132}"/>
    <cellStyle name="Comma 38 2" xfId="1314" xr:uid="{2F103421-F722-437F-A45D-B27CF42B7041}"/>
    <cellStyle name="Comma 39" xfId="1315" xr:uid="{C1C6868E-7E53-47CC-A2F2-178D7CFFFADC}"/>
    <cellStyle name="Comma 39 10" xfId="1316" xr:uid="{DCB79E6D-9624-4FAC-A6B2-2A0572F978B4}"/>
    <cellStyle name="Comma 39 10 2" xfId="1317" xr:uid="{B438372D-21DE-43A2-9C49-4BFC4DDC57B4}"/>
    <cellStyle name="Comma 39 11" xfId="1318" xr:uid="{C6AF1E78-EEA9-46FC-8E37-BDB7126A15D7}"/>
    <cellStyle name="Comma 39 11 2" xfId="1319" xr:uid="{3D830F5C-A349-4576-96B3-816DDE22F599}"/>
    <cellStyle name="Comma 39 12" xfId="1320" xr:uid="{FF105AF4-6B48-4FA2-8866-3F7430D02B0F}"/>
    <cellStyle name="Comma 39 12 2" xfId="1321" xr:uid="{EAF7E611-8B1E-45C1-A3F3-7DC54153FAB4}"/>
    <cellStyle name="Comma 39 13" xfId="1322" xr:uid="{AED51316-E435-44BF-BE0D-A7145F5AA69D}"/>
    <cellStyle name="Comma 39 13 2" xfId="1323" xr:uid="{305CC88D-DCEC-43EF-9E59-56B0AAEC19EB}"/>
    <cellStyle name="Comma 39 14" xfId="1324" xr:uid="{C1E3936C-9B1C-45AD-966B-43AC24F32CBD}"/>
    <cellStyle name="Comma 39 14 2" xfId="1325" xr:uid="{66AF543F-9321-4AE0-9A8A-887C38515ED3}"/>
    <cellStyle name="Comma 39 15" xfId="1326" xr:uid="{A32CEF4E-3538-4CB4-811B-258DE49E86C3}"/>
    <cellStyle name="Comma 39 15 2" xfId="1327" xr:uid="{D2AD1C44-A167-4D8C-B30E-822E9EA7124D}"/>
    <cellStyle name="Comma 39 16" xfId="1328" xr:uid="{84FBADB6-7040-4409-ACE5-49451A1B0C7A}"/>
    <cellStyle name="Comma 39 16 2" xfId="1329" xr:uid="{0BC0F9A4-A5E1-4F52-92E9-7D2791C4A0F8}"/>
    <cellStyle name="Comma 39 17" xfId="1330" xr:uid="{26AE6CC5-66B4-43DB-86D1-5470E5B1F96E}"/>
    <cellStyle name="Comma 39 17 2" xfId="1331" xr:uid="{4A9757C7-BD5E-4521-863A-0C3810EEAA5A}"/>
    <cellStyle name="Comma 39 18" xfId="1332" xr:uid="{563BF6D1-8AE4-4D66-8E12-47D8BA17427A}"/>
    <cellStyle name="Comma 39 18 2" xfId="1333" xr:uid="{C706D164-9651-4D1B-92AD-8FF5ED715501}"/>
    <cellStyle name="Comma 39 19" xfId="1334" xr:uid="{40C577F0-30BB-4B22-982E-ECA9CA576460}"/>
    <cellStyle name="Comma 39 19 2" xfId="1335" xr:uid="{970751D0-0B9F-4B05-8700-D08CEC6EA8B5}"/>
    <cellStyle name="Comma 39 2" xfId="1336" xr:uid="{451314BC-560D-46CF-8F2C-6B74174DC596}"/>
    <cellStyle name="Comma 39 2 2" xfId="1337" xr:uid="{52261C04-34BA-4651-A2E3-B34480E91D23}"/>
    <cellStyle name="Comma 39 20" xfId="1338" xr:uid="{790BF6C8-7541-4634-B5F7-B3A83B9211D1}"/>
    <cellStyle name="Comma 39 20 2" xfId="1339" xr:uid="{C8A2C0AB-AA51-4313-A42D-513632862A5E}"/>
    <cellStyle name="Comma 39 21" xfId="1340" xr:uid="{08CB6E42-38C9-40B7-8D82-653F114159B0}"/>
    <cellStyle name="Comma 39 3" xfId="1341" xr:uid="{F23ABB15-75B0-4381-86C9-E420784A738F}"/>
    <cellStyle name="Comma 39 3 2" xfId="1342" xr:uid="{52ACBFA9-CEC6-4840-BC64-BBDBDCDC6E9F}"/>
    <cellStyle name="Comma 39 4" xfId="1343" xr:uid="{80A71F0C-86D8-4B8B-9E12-6D300F6A635F}"/>
    <cellStyle name="Comma 39 4 2" xfId="1344" xr:uid="{42388FF0-FDDB-405A-B1BA-530370575E9F}"/>
    <cellStyle name="Comma 39 5" xfId="1345" xr:uid="{1BE63A2A-E9A7-4A43-AF0A-9E94333482D7}"/>
    <cellStyle name="Comma 39 5 2" xfId="1346" xr:uid="{48477416-E5BC-4CD3-BB15-9C7A2353D4D7}"/>
    <cellStyle name="Comma 39 6" xfId="1347" xr:uid="{EA2844EB-D9A8-45D4-846E-2550277537D2}"/>
    <cellStyle name="Comma 39 6 2" xfId="1348" xr:uid="{CEAE8104-1031-4F63-A055-C001027737D5}"/>
    <cellStyle name="Comma 39 7" xfId="1349" xr:uid="{A5A96B72-80E9-4B59-A8E0-55AED171E116}"/>
    <cellStyle name="Comma 39 7 2" xfId="1350" xr:uid="{15D17A87-9EC7-4D86-A914-AE804D9A01DF}"/>
    <cellStyle name="Comma 39 8" xfId="1351" xr:uid="{98EA2847-178A-45D1-9512-F170E2AEA14A}"/>
    <cellStyle name="Comma 39 8 2" xfId="1352" xr:uid="{3228BE3B-7AC9-4ADE-B80D-4398437BB66E}"/>
    <cellStyle name="Comma 39 9" xfId="1353" xr:uid="{5C615AA9-49E5-43A4-801D-C904D8DC1E1B}"/>
    <cellStyle name="Comma 39 9 2" xfId="1354" xr:uid="{D94BBD2B-CE28-440F-BDAC-697F6A13CDEE}"/>
    <cellStyle name="Comma 39_Adjust_TAX_Q151" xfId="1355" xr:uid="{52516E10-1FB8-43B1-8258-B36C53B88D69}"/>
    <cellStyle name="Comma 4" xfId="44" xr:uid="{00000000-0005-0000-0000-00000D000000}"/>
    <cellStyle name="Comma 4 2" xfId="45" xr:uid="{00000000-0005-0000-0000-00000E000000}"/>
    <cellStyle name="Comma 4 2 2" xfId="164" xr:uid="{A7E54637-6C6A-47D2-AC0D-4017E0A4F3EF}"/>
    <cellStyle name="Comma 4 2 2 2" xfId="1358" xr:uid="{D16FF73A-096E-4C96-B147-E12F29D6230A}"/>
    <cellStyle name="Comma 4 2 3" xfId="190" xr:uid="{5C37D961-5C21-4FCF-8810-3A0342BF9691}"/>
    <cellStyle name="Comma 4 2 3 2" xfId="1357" xr:uid="{5F14474D-86B7-4E95-B71C-A426799B2041}"/>
    <cellStyle name="Comma 4 2 4" xfId="151" xr:uid="{5A90C5CE-4190-46F3-853A-7EECB02A495D}"/>
    <cellStyle name="Comma 4 2 4 2" xfId="3128" xr:uid="{A1D7A3A8-3992-4B93-96EE-67139C76EA6B}"/>
    <cellStyle name="Comma 4 3" xfId="189" xr:uid="{1A0252B2-4B6D-4D5A-BA76-9C8B7E96F125}"/>
    <cellStyle name="Comma 4 3 2" xfId="1360" xr:uid="{1D8FF22C-FFDB-4C7B-B035-0445E34AE775}"/>
    <cellStyle name="Comma 4 3 3" xfId="1359" xr:uid="{0BEFC3A8-6635-467D-A246-D559C98B85DE}"/>
    <cellStyle name="Comma 4 4" xfId="95" xr:uid="{B4A9D6AE-54CC-4B32-80B2-56959417D23B}"/>
    <cellStyle name="Comma 4 4 2" xfId="1361" xr:uid="{E20A4C59-F401-4DF0-B479-0E17369D7D23}"/>
    <cellStyle name="Comma 4 5" xfId="1356" xr:uid="{2B5240F2-5430-468D-8DFE-2EFCD1A1D741}"/>
    <cellStyle name="Comma 4 6" xfId="3127" xr:uid="{C995F1A6-1A05-4AA3-9523-CA2055393764}"/>
    <cellStyle name="Comma 4_Adjust_TAX_Q151" xfId="1362" xr:uid="{76077D08-D3B7-4CE7-A350-1AC34134EC09}"/>
    <cellStyle name="Comma 40" xfId="1363" xr:uid="{C2BB867D-B2F3-4083-8036-8373866638FA}"/>
    <cellStyle name="Comma 40 10" xfId="1364" xr:uid="{BD654859-341B-4CC7-A75E-809E543EC89F}"/>
    <cellStyle name="Comma 40 10 2" xfId="1365" xr:uid="{31B759D5-87D2-4FFF-BD0B-B8C686AB474E}"/>
    <cellStyle name="Comma 40 11" xfId="1366" xr:uid="{E3FC0859-E82E-485E-8316-DE6DF576A222}"/>
    <cellStyle name="Comma 40 11 2" xfId="1367" xr:uid="{0823CA80-7A43-4BF4-BB2D-0855E866FF72}"/>
    <cellStyle name="Comma 40 12" xfId="1368" xr:uid="{440D0652-125D-408D-89D9-FE8075095466}"/>
    <cellStyle name="Comma 40 12 2" xfId="1369" xr:uid="{4C3FB4C1-E8C3-4A72-B3A0-28643CB1C095}"/>
    <cellStyle name="Comma 40 13" xfId="1370" xr:uid="{D1C717F2-E233-4A66-B9C3-1E20CB328811}"/>
    <cellStyle name="Comma 40 13 2" xfId="1371" xr:uid="{DF339661-0BF9-4CB6-B4D7-DF04351202CE}"/>
    <cellStyle name="Comma 40 14" xfId="1372" xr:uid="{5304A351-E476-49BE-850A-D4D00931BE7C}"/>
    <cellStyle name="Comma 40 14 2" xfId="1373" xr:uid="{37210A15-6A7A-4798-981D-A92E84F4E008}"/>
    <cellStyle name="Comma 40 15" xfId="1374" xr:uid="{CDA68CA4-95DD-4043-9BDB-72A5261FB92A}"/>
    <cellStyle name="Comma 40 15 2" xfId="1375" xr:uid="{EC0D062B-F07E-45DC-A0AE-7F4A3E973BC6}"/>
    <cellStyle name="Comma 40 16" xfId="1376" xr:uid="{89C4B562-617A-41A5-BAD8-B7C112647189}"/>
    <cellStyle name="Comma 40 16 2" xfId="1377" xr:uid="{20D668FD-C967-474B-B107-A5E82373FC34}"/>
    <cellStyle name="Comma 40 17" xfId="1378" xr:uid="{4660827E-B230-43B5-81FA-057203B2C703}"/>
    <cellStyle name="Comma 40 17 2" xfId="1379" xr:uid="{F2F25DFA-7AB4-4860-B763-320275699AC8}"/>
    <cellStyle name="Comma 40 18" xfId="1380" xr:uid="{34432A82-A83E-4C72-96BC-5F5BD0254C5A}"/>
    <cellStyle name="Comma 40 18 2" xfId="1381" xr:uid="{173A107E-BCE5-44F9-803E-5D3C389B05EB}"/>
    <cellStyle name="Comma 40 19" xfId="1382" xr:uid="{CC2D3B51-EAF8-42F1-80A0-79C1BB6C6E0A}"/>
    <cellStyle name="Comma 40 19 2" xfId="1383" xr:uid="{7C5123EE-1F6E-48D5-8588-FEF8C349A756}"/>
    <cellStyle name="Comma 40 2" xfId="1384" xr:uid="{A78EB431-89F2-45EF-AF10-6FD6974414D9}"/>
    <cellStyle name="Comma 40 2 2" xfId="1385" xr:uid="{74488909-D1B2-4C53-87C7-4FACBE4BE9AD}"/>
    <cellStyle name="Comma 40 20" xfId="1386" xr:uid="{6BA43192-ACD9-4AB0-B1ED-A3EEDC57F2D0}"/>
    <cellStyle name="Comma 40 20 2" xfId="1387" xr:uid="{6D4D5A84-BDAD-40B5-804A-62C60EEDC56F}"/>
    <cellStyle name="Comma 40 21" xfId="1388" xr:uid="{8CB8C3B9-9DD6-4FC6-9729-B00BDDE6E6F6}"/>
    <cellStyle name="Comma 40 3" xfId="1389" xr:uid="{66C0C881-8184-4B64-B994-D95673E26B1E}"/>
    <cellStyle name="Comma 40 3 2" xfId="1390" xr:uid="{9159A974-EBE1-423C-B036-524DA142FF52}"/>
    <cellStyle name="Comma 40 4" xfId="1391" xr:uid="{A8D1A201-AE91-4557-9DE8-2ACE39E1E445}"/>
    <cellStyle name="Comma 40 4 2" xfId="1392" xr:uid="{2E652FEF-3F03-4EB6-848A-BDC66CAF8D58}"/>
    <cellStyle name="Comma 40 5" xfId="1393" xr:uid="{BF952EAE-296C-4455-A0C5-363A757BAEC7}"/>
    <cellStyle name="Comma 40 5 2" xfId="1394" xr:uid="{0DC50641-C136-4DFD-BC47-E70C13B2477E}"/>
    <cellStyle name="Comma 40 6" xfId="1395" xr:uid="{D265FD58-F2C6-477B-8590-A6C84F4FAAC5}"/>
    <cellStyle name="Comma 40 6 2" xfId="1396" xr:uid="{D170C115-111D-4A8F-88CB-D3EF4EA19639}"/>
    <cellStyle name="Comma 40 7" xfId="1397" xr:uid="{070CC795-37E4-47AA-AA18-D801BBAEFE5D}"/>
    <cellStyle name="Comma 40 7 2" xfId="1398" xr:uid="{970B4379-FE35-4446-824B-380FE2941AD0}"/>
    <cellStyle name="Comma 40 8" xfId="1399" xr:uid="{1688C883-4921-4063-BCAA-CD48371950FC}"/>
    <cellStyle name="Comma 40 8 2" xfId="1400" xr:uid="{278FB55A-4464-4873-88C6-3EB71F03AF7A}"/>
    <cellStyle name="Comma 40 9" xfId="1401" xr:uid="{40FDBA4E-0818-4672-AC53-AEF138F79D4F}"/>
    <cellStyle name="Comma 40 9 2" xfId="1402" xr:uid="{F12275BE-6523-4493-93DC-3A7170F709B9}"/>
    <cellStyle name="Comma 40_Adjust_TAX_Q151" xfId="1403" xr:uid="{A2FD1A4D-6081-4767-ABAC-1F7AD3147843}"/>
    <cellStyle name="Comma 41" xfId="1404" xr:uid="{266D2E65-B93D-4069-A304-CF4EBF09ADFC}"/>
    <cellStyle name="Comma 41 10" xfId="1405" xr:uid="{954EA740-C425-493D-BA76-3B6A01A06DF3}"/>
    <cellStyle name="Comma 41 10 2" xfId="1406" xr:uid="{A20565E0-71A7-4281-8DFD-D207175402D4}"/>
    <cellStyle name="Comma 41 11" xfId="1407" xr:uid="{756F512E-D2ED-4F40-9B3C-9C170DB92319}"/>
    <cellStyle name="Comma 41 11 2" xfId="1408" xr:uid="{62DB3B8F-7BED-4218-AB2E-48813CBABE79}"/>
    <cellStyle name="Comma 41 12" xfId="1409" xr:uid="{D3B85C6B-7348-4C2F-8E8A-686BC5783EE8}"/>
    <cellStyle name="Comma 41 12 2" xfId="1410" xr:uid="{FF5CE128-F809-413E-A97E-E1D2B773E579}"/>
    <cellStyle name="Comma 41 13" xfId="1411" xr:uid="{081B98FB-BE4C-4C7A-BEE0-EDCB2FCCA59E}"/>
    <cellStyle name="Comma 41 13 2" xfId="1412" xr:uid="{902727D2-57CC-4AB2-BA35-CF5467BC780B}"/>
    <cellStyle name="Comma 41 14" xfId="1413" xr:uid="{B70266ED-730B-4298-8F5E-6A5856506FBF}"/>
    <cellStyle name="Comma 41 14 2" xfId="1414" xr:uid="{17FFE92F-FCB7-417B-AE1F-DD9458FB4464}"/>
    <cellStyle name="Comma 41 15" xfId="1415" xr:uid="{B314D208-B793-41BA-8217-770F2B0EFE4E}"/>
    <cellStyle name="Comma 41 15 2" xfId="1416" xr:uid="{6257C6FE-9212-4867-991B-EB261B796E88}"/>
    <cellStyle name="Comma 41 16" xfId="1417" xr:uid="{0E9CDBE2-B868-4464-BA14-0AF804B9DFE2}"/>
    <cellStyle name="Comma 41 16 2" xfId="1418" xr:uid="{71A1BF0A-A714-432B-BF0F-5620AB1BD8E1}"/>
    <cellStyle name="Comma 41 17" xfId="1419" xr:uid="{521DCDD6-D178-451D-B6DB-757CA8C55A87}"/>
    <cellStyle name="Comma 41 17 2" xfId="1420" xr:uid="{D7E11CC3-2A21-4B8B-BAAF-E6EE4067A260}"/>
    <cellStyle name="Comma 41 18" xfId="1421" xr:uid="{E128663C-DC5D-4F58-8B49-9F4BD12A92AB}"/>
    <cellStyle name="Comma 41 18 2" xfId="1422" xr:uid="{DAD6A9FA-5661-4D62-96E4-2786ACFD4B32}"/>
    <cellStyle name="Comma 41 19" xfId="1423" xr:uid="{99BC1663-4182-4325-8591-BC740706083E}"/>
    <cellStyle name="Comma 41 19 2" xfId="1424" xr:uid="{45E0811F-A017-48D2-BA5A-07B268BA15DB}"/>
    <cellStyle name="Comma 41 2" xfId="1425" xr:uid="{96EF3FA1-E8C0-450A-9EF3-DAFDE97D6774}"/>
    <cellStyle name="Comma 41 2 2" xfId="1426" xr:uid="{4FE1917E-B484-476C-A7BE-46ABE4356417}"/>
    <cellStyle name="Comma 41 20" xfId="1427" xr:uid="{71EF173E-555F-47E5-8E1C-B4A56617FE7E}"/>
    <cellStyle name="Comma 41 20 2" xfId="1428" xr:uid="{DD2B49E3-3935-4C7B-80F4-F7A1B8F391BA}"/>
    <cellStyle name="Comma 41 21" xfId="1429" xr:uid="{C9F47CAD-8AAD-4708-9B5E-5E31C9793B99}"/>
    <cellStyle name="Comma 41 3" xfId="1430" xr:uid="{06566F96-75BD-45CA-90B5-194723F0A1E3}"/>
    <cellStyle name="Comma 41 3 2" xfId="1431" xr:uid="{F0CF3998-790F-44C3-85EA-088D9E454F35}"/>
    <cellStyle name="Comma 41 4" xfId="1432" xr:uid="{06D99584-2240-4CBE-BCEA-405B0A2F6DDE}"/>
    <cellStyle name="Comma 41 4 2" xfId="1433" xr:uid="{3654C6EB-5F72-4EF9-B01E-62D8291E7383}"/>
    <cellStyle name="Comma 41 5" xfId="1434" xr:uid="{D5342220-21AF-43C6-BA21-BAD94D558141}"/>
    <cellStyle name="Comma 41 5 2" xfId="1435" xr:uid="{D9EFB7A3-2510-442C-9149-F58B1C20FA32}"/>
    <cellStyle name="Comma 41 6" xfId="1436" xr:uid="{60035672-914C-4EB2-B46B-87D56BA0F11E}"/>
    <cellStyle name="Comma 41 6 2" xfId="1437" xr:uid="{29420E4D-AED7-46E2-8CA2-5A5720F8286A}"/>
    <cellStyle name="Comma 41 7" xfId="1438" xr:uid="{D9BA6474-014E-4687-8A0C-C6D90FC92930}"/>
    <cellStyle name="Comma 41 7 2" xfId="1439" xr:uid="{8F60C727-819E-45E8-8225-0122F30281E0}"/>
    <cellStyle name="Comma 41 8" xfId="1440" xr:uid="{E06832CB-287F-40F0-B835-AF6D4FA9CFD9}"/>
    <cellStyle name="Comma 41 8 2" xfId="1441" xr:uid="{87081501-5652-40CD-9E9D-EE7B334EE3C3}"/>
    <cellStyle name="Comma 41 9" xfId="1442" xr:uid="{A19673A2-493D-4E1D-9DCD-7EC89360EEAC}"/>
    <cellStyle name="Comma 41 9 2" xfId="1443" xr:uid="{4BF00C82-18B2-49C7-99B3-C2994EEE1B82}"/>
    <cellStyle name="Comma 41_Adjust_TAX_Q151" xfId="1444" xr:uid="{449AAC87-489C-49DD-B1D3-B3F022132A63}"/>
    <cellStyle name="Comma 42" xfId="19" xr:uid="{00000000-0005-0000-0000-00000F000000}"/>
    <cellStyle name="Comma 42 10" xfId="1446" xr:uid="{859AB0DF-9F8E-459B-B2EA-79F37FA9864B}"/>
    <cellStyle name="Comma 42 10 2" xfId="1447" xr:uid="{D5F6269E-7148-4AAC-B668-A47B35237175}"/>
    <cellStyle name="Comma 42 11" xfId="1448" xr:uid="{6BF43451-F154-486B-971F-10DA76282B9F}"/>
    <cellStyle name="Comma 42 11 2" xfId="1449" xr:uid="{287C79CB-49C4-4FDE-BA0F-BFDC7857A793}"/>
    <cellStyle name="Comma 42 12" xfId="1450" xr:uid="{3EB454D2-7C05-47B6-8EFB-DD0D1FB2E72F}"/>
    <cellStyle name="Comma 42 12 2" xfId="1451" xr:uid="{1D2729B9-421E-47BF-9581-31FA4013F079}"/>
    <cellStyle name="Comma 42 13" xfId="1452" xr:uid="{19EA9843-1960-4F20-A26A-8BA7F9327BD5}"/>
    <cellStyle name="Comma 42 13 2" xfId="1453" xr:uid="{1A3E50D3-78F9-4BD2-AEDD-D077A3F04E60}"/>
    <cellStyle name="Comma 42 14" xfId="1454" xr:uid="{200E01D6-6B78-439E-96C7-7C18B8962DBF}"/>
    <cellStyle name="Comma 42 14 2" xfId="1455" xr:uid="{D8734846-EE97-4F4F-B5CF-C85495F29316}"/>
    <cellStyle name="Comma 42 15" xfId="1456" xr:uid="{10E7E968-6129-4422-AFF0-3C6D6499B9D4}"/>
    <cellStyle name="Comma 42 15 2" xfId="1457" xr:uid="{3AEB3BA9-0D2A-4E31-B4CB-4D790F5C01D9}"/>
    <cellStyle name="Comma 42 16" xfId="1458" xr:uid="{BC9B8A96-D679-4998-AA41-A9721853F29C}"/>
    <cellStyle name="Comma 42 16 2" xfId="1459" xr:uid="{F4E6D676-2F69-41DB-B326-25CC9DBCA51C}"/>
    <cellStyle name="Comma 42 17" xfId="1460" xr:uid="{67F09407-D753-4479-96CC-AAF3C0E73411}"/>
    <cellStyle name="Comma 42 17 2" xfId="1461" xr:uid="{A4D0F377-AE48-4AE2-96F9-77E0EB481443}"/>
    <cellStyle name="Comma 42 18" xfId="1462" xr:uid="{5AF916FD-19F4-43F4-8F54-442B742AF765}"/>
    <cellStyle name="Comma 42 18 2" xfId="1463" xr:uid="{C7AA192B-F3A7-4E20-8F02-8899784DC5C5}"/>
    <cellStyle name="Comma 42 19" xfId="1464" xr:uid="{AB0FDDA8-7E91-47CC-A67A-4D768A430872}"/>
    <cellStyle name="Comma 42 19 2" xfId="1465" xr:uid="{A7A8B92C-4D55-4266-BA1D-AA99C548564C}"/>
    <cellStyle name="Comma 42 2" xfId="1466" xr:uid="{F229E7FB-C1CB-4595-9E19-361543BE2138}"/>
    <cellStyle name="Comma 42 2 2" xfId="1467" xr:uid="{E60C0DCD-37C7-4280-A1B9-9B25A709FB46}"/>
    <cellStyle name="Comma 42 20" xfId="1468" xr:uid="{153CE53D-B751-4C42-BBB2-C0A4D09C41EC}"/>
    <cellStyle name="Comma 42 20 2" xfId="1469" xr:uid="{2F10A4D7-2086-412B-9856-757DC08BC034}"/>
    <cellStyle name="Comma 42 21" xfId="1470" xr:uid="{E5604B1D-51EB-4756-B1FB-02EC6ABDEF07}"/>
    <cellStyle name="Comma 42 22" xfId="1445" xr:uid="{153DBF0B-DE20-4E19-AEF4-D8DB9899E5F8}"/>
    <cellStyle name="Comma 42 23" xfId="3121" xr:uid="{5A2BF114-E0C6-4CD5-B092-FE3F125DD98C}"/>
    <cellStyle name="Comma 42 3" xfId="1471" xr:uid="{DF3D70D7-8DA0-4062-BE6D-FFFD0A635EB6}"/>
    <cellStyle name="Comma 42 3 2" xfId="1472" xr:uid="{326F8F6B-0E20-4F19-9FF1-FB7BC22ACAC0}"/>
    <cellStyle name="Comma 42 4" xfId="1473" xr:uid="{A7A55DE1-8751-4E32-ABD8-0615974452D9}"/>
    <cellStyle name="Comma 42 4 2" xfId="1474" xr:uid="{A5F98B80-B9A4-4F83-8D70-739A5196E2D8}"/>
    <cellStyle name="Comma 42 5" xfId="1475" xr:uid="{F934DD16-0EFD-45B9-A7EF-F91B6377EE61}"/>
    <cellStyle name="Comma 42 5 2" xfId="1476" xr:uid="{0CFF224B-9A17-4EA7-BADB-1A267C8EF0C8}"/>
    <cellStyle name="Comma 42 6" xfId="1477" xr:uid="{9F3928E4-43ED-4C11-990D-3A9BB952E4D3}"/>
    <cellStyle name="Comma 42 6 2" xfId="1478" xr:uid="{25966B02-F5CD-4917-AF32-BC2D73B8CB5B}"/>
    <cellStyle name="Comma 42 7" xfId="1479" xr:uid="{52604CD4-E47D-4EDF-9F26-3F48BDDC055D}"/>
    <cellStyle name="Comma 42 7 2" xfId="1480" xr:uid="{0E6C4835-414E-440E-B951-C50033CF05A8}"/>
    <cellStyle name="Comma 42 8" xfId="1481" xr:uid="{0AC6893E-AFAD-4F92-8FE7-63498AB84F67}"/>
    <cellStyle name="Comma 42 8 2" xfId="1482" xr:uid="{9723DFC1-D261-4C88-BC7A-504C6E13D671}"/>
    <cellStyle name="Comma 42 9" xfId="1483" xr:uid="{5A92E4AB-9CC9-43B7-9C94-CA790AB4BF75}"/>
    <cellStyle name="Comma 42 9 2" xfId="1484" xr:uid="{B9154813-37C6-43C8-A4D8-C46ECDAF585B}"/>
    <cellStyle name="Comma 42_Adjust_TAX_Q151" xfId="1485" xr:uid="{5A71DBBF-6B79-4E1C-8CF4-6ED24A8A0239}"/>
    <cellStyle name="Comma 43" xfId="1486" xr:uid="{07F6CFC3-963E-4DC9-8CDE-28A4A93F8FE0}"/>
    <cellStyle name="Comma 43 10" xfId="1487" xr:uid="{3ECF0EF6-1ABD-4427-B2F8-A7676F8932F4}"/>
    <cellStyle name="Comma 43 10 2" xfId="1488" xr:uid="{108F5BE0-FABD-472A-A71C-30331A3FAA0B}"/>
    <cellStyle name="Comma 43 11" xfId="1489" xr:uid="{34C9505A-202A-4E05-9F48-29906E2B3B5E}"/>
    <cellStyle name="Comma 43 11 2" xfId="1490" xr:uid="{45E283FF-1295-46D4-95B5-F9AC23E41A2E}"/>
    <cellStyle name="Comma 43 12" xfId="1491" xr:uid="{52BC1850-A538-4DB8-9729-21A36ECB2BB6}"/>
    <cellStyle name="Comma 43 12 2" xfId="1492" xr:uid="{8D20988E-51DA-4B61-BE2A-FE462AB09EED}"/>
    <cellStyle name="Comma 43 13" xfId="1493" xr:uid="{0F7D58A8-407D-41A5-9CC6-D1401788F11D}"/>
    <cellStyle name="Comma 43 13 2" xfId="1494" xr:uid="{7D96AA7A-4719-43C4-81A2-B686FD29E9FB}"/>
    <cellStyle name="Comma 43 14" xfId="1495" xr:uid="{59FD94C1-507D-4C19-A1B7-8048FE5119DE}"/>
    <cellStyle name="Comma 43 14 2" xfId="1496" xr:uid="{AF7781EB-FE25-4031-A054-FA3B45559F58}"/>
    <cellStyle name="Comma 43 15" xfId="1497" xr:uid="{137AB812-73AD-4FC1-BDC2-13ACC185CDE6}"/>
    <cellStyle name="Comma 43 15 2" xfId="1498" xr:uid="{B43B125C-44F1-44F6-B582-15B993BA7430}"/>
    <cellStyle name="Comma 43 16" xfId="1499" xr:uid="{47CE9AED-956E-4626-86EE-5157D49DEBF9}"/>
    <cellStyle name="Comma 43 16 2" xfId="1500" xr:uid="{3574D1BF-17F7-44C8-91F0-DFBA92408047}"/>
    <cellStyle name="Comma 43 17" xfId="1501" xr:uid="{4F50A83F-BA62-40F5-95F0-2ACF352CA3C2}"/>
    <cellStyle name="Comma 43 17 2" xfId="1502" xr:uid="{C87E3AF0-81E8-4254-89C3-D1B7804478EC}"/>
    <cellStyle name="Comma 43 18" xfId="1503" xr:uid="{BCED2EB5-AB9D-4D9B-94D4-15CD1FB09E49}"/>
    <cellStyle name="Comma 43 18 2" xfId="1504" xr:uid="{E879F249-ADAB-46F4-9E10-3D6CC0CA46F3}"/>
    <cellStyle name="Comma 43 19" xfId="1505" xr:uid="{F7D1D468-A1FF-4C58-8953-2ECDDA1C16D0}"/>
    <cellStyle name="Comma 43 19 2" xfId="1506" xr:uid="{0059F645-C64E-4B9F-A287-58B6082C2AEA}"/>
    <cellStyle name="Comma 43 2" xfId="1507" xr:uid="{ADCDCCB9-0A0C-4CE2-BB43-9263E445B5D2}"/>
    <cellStyle name="Comma 43 2 2" xfId="1508" xr:uid="{A0AB708A-AC38-4871-BD99-DE16B9FB59A0}"/>
    <cellStyle name="Comma 43 20" xfId="1509" xr:uid="{C0FE1810-8A91-4DD4-9BFA-3B12202ED132}"/>
    <cellStyle name="Comma 43 20 2" xfId="1510" xr:uid="{EF2764A3-18C6-4703-9B98-94F997936DA4}"/>
    <cellStyle name="Comma 43 21" xfId="1511" xr:uid="{5527EB3E-7605-4FD0-A391-A1C40379627E}"/>
    <cellStyle name="Comma 43 3" xfId="1512" xr:uid="{7C99752B-A2A7-4DBC-A48C-FA1899A40F5F}"/>
    <cellStyle name="Comma 43 3 2" xfId="1513" xr:uid="{7E5F2098-5D5F-4F6F-BE18-C47EA96ABAB8}"/>
    <cellStyle name="Comma 43 4" xfId="1514" xr:uid="{BAFD7EDD-5DB7-424C-821D-F5D002DCEF19}"/>
    <cellStyle name="Comma 43 4 2" xfId="1515" xr:uid="{3425D606-04F8-405B-9B11-83FC121E3AA4}"/>
    <cellStyle name="Comma 43 5" xfId="1516" xr:uid="{EB8A3E18-4255-4F21-92FA-E096E744F560}"/>
    <cellStyle name="Comma 43 5 2" xfId="1517" xr:uid="{8810C69B-416F-4932-A642-A5A89F6D446A}"/>
    <cellStyle name="Comma 43 6" xfId="1518" xr:uid="{DFA17B0D-ED11-4453-9CF0-8D00A0C228A6}"/>
    <cellStyle name="Comma 43 6 2" xfId="1519" xr:uid="{E061B94C-831E-46E7-8F85-48B5EB997C08}"/>
    <cellStyle name="Comma 43 7" xfId="1520" xr:uid="{D64CF931-8DFC-40D9-A2D7-633AF892AB7E}"/>
    <cellStyle name="Comma 43 7 2" xfId="1521" xr:uid="{B6253175-85B8-4974-BB9C-3EB2997018D8}"/>
    <cellStyle name="Comma 43 8" xfId="1522" xr:uid="{8EB7559D-3281-46EB-A337-9AB2920B7653}"/>
    <cellStyle name="Comma 43 8 2" xfId="1523" xr:uid="{135C6A21-CFAD-477F-BC7B-D67847EC8B3F}"/>
    <cellStyle name="Comma 43 9" xfId="1524" xr:uid="{2AC685C0-BE6A-46C6-8DEA-B3184B9FE84A}"/>
    <cellStyle name="Comma 43 9 2" xfId="1525" xr:uid="{6E41A146-ADDC-4A77-BC64-F16D2BC3A958}"/>
    <cellStyle name="Comma 43_Adjust_TAX_Q151" xfId="1526" xr:uid="{7B835446-7BC8-4613-AE06-858A0031C6A8}"/>
    <cellStyle name="Comma 44" xfId="1527" xr:uid="{0626BFB8-2252-499C-826A-77C0335C59DD}"/>
    <cellStyle name="Comma 44 2" xfId="1528" xr:uid="{CEA61EA2-7C41-4E56-BDC9-3295543D924C}"/>
    <cellStyle name="Comma 45" xfId="1529" xr:uid="{30A6D0B2-8F97-499B-A59E-66EE237F1FFB}"/>
    <cellStyle name="Comma 45 2" xfId="1530" xr:uid="{42B5E160-7819-4D2A-B538-FE0FC39B79E7}"/>
    <cellStyle name="Comma 46" xfId="1531" xr:uid="{9F01535C-43AA-491C-BC47-5E2EE39D5100}"/>
    <cellStyle name="Comma 46 2" xfId="1532" xr:uid="{AFE77A11-D71A-4E14-8CBE-391DB4708BCD}"/>
    <cellStyle name="Comma 47" xfId="1533" xr:uid="{6871626E-6BCB-4E51-B03C-FE17BC7607DA}"/>
    <cellStyle name="Comma 47 2" xfId="1534" xr:uid="{2E79A120-F470-45FD-9825-46F36E8C1B8A}"/>
    <cellStyle name="Comma 48" xfId="1535" xr:uid="{25A2E129-E445-41F8-90D9-FE5A69E26521}"/>
    <cellStyle name="Comma 48 2" xfId="1536" xr:uid="{D5ACB015-8EDE-4DAE-8891-B3372343AC44}"/>
    <cellStyle name="Comma 49" xfId="1537" xr:uid="{7DB7CAC7-8AC3-40A3-BD5E-FDBBD5C8758C}"/>
    <cellStyle name="Comma 49 2" xfId="1538" xr:uid="{AB4A92C1-3C7A-40FB-817E-9ED84D81414F}"/>
    <cellStyle name="Comma 5" xfId="38" xr:uid="{00000000-0005-0000-0000-000010000000}"/>
    <cellStyle name="Comma 5 2" xfId="129" xr:uid="{66A03834-9DC0-463E-820F-FB88AA23B331}"/>
    <cellStyle name="Comma 5 2 2" xfId="1540" xr:uid="{60C79D0C-8AE2-4989-B795-12839FCADF6A}"/>
    <cellStyle name="Comma 5 3" xfId="153" xr:uid="{C37F46B9-0FAB-4B46-B2C7-5563E31001D8}"/>
    <cellStyle name="Comma 5 3 2" xfId="1541" xr:uid="{1991FF04-9621-4DE8-AA63-079A4D0A5FB1}"/>
    <cellStyle name="Comma 5 4" xfId="183" xr:uid="{4ED490E1-F1BB-4355-AE7D-4B3E8FA22168}"/>
    <cellStyle name="Comma 5 4 2" xfId="1542" xr:uid="{21C3DFB5-2DD5-4EBD-BF90-3B917098DDEA}"/>
    <cellStyle name="Comma 5 5" xfId="100" xr:uid="{E81F10C5-E1D2-4708-AB5B-7428F434BE6A}"/>
    <cellStyle name="Comma 5 5 2" xfId="1543" xr:uid="{1CC86D3C-EA9B-4251-A1C0-8EF32DFD7AAE}"/>
    <cellStyle name="Comma 5 6" xfId="1544" xr:uid="{BE257ACC-F50E-45F7-9AD8-AB6EB0F62E37}"/>
    <cellStyle name="Comma 5 7" xfId="1539" xr:uid="{B8B4005C-C913-4B76-B302-9EBC2D8B8115}"/>
    <cellStyle name="Comma 5 8" xfId="3123" xr:uid="{30C572C4-EAEE-420F-8C26-4A4501750F71}"/>
    <cellStyle name="Comma 50" xfId="1545" xr:uid="{3B273939-CAEB-42FD-AE3F-CE534B36AFB2}"/>
    <cellStyle name="Comma 50 2" xfId="1546" xr:uid="{09F62B04-E585-4550-AFC5-07EC7EA086C5}"/>
    <cellStyle name="Comma 51" xfId="1547" xr:uid="{E48B7AD1-7072-4369-B7E1-495FC01FCC56}"/>
    <cellStyle name="Comma 51 2" xfId="1548" xr:uid="{DD745BB4-2F00-40BA-BAD2-F2FF17B44E31}"/>
    <cellStyle name="Comma 52" xfId="1549" xr:uid="{132663BF-D0F0-49B4-B192-1C4A511510A4}"/>
    <cellStyle name="Comma 52 2" xfId="1550" xr:uid="{413D0BE5-5D03-446B-98AB-00CD540143B5}"/>
    <cellStyle name="Comma 53" xfId="1551" xr:uid="{A49FEFDE-27B8-42E0-BD1D-3E19D8359B7D}"/>
    <cellStyle name="Comma 53 2" xfId="1552" xr:uid="{669727EC-E002-4342-9077-437095FF1BFE}"/>
    <cellStyle name="Comma 54" xfId="1553" xr:uid="{D2083997-29DF-4D45-95B2-14FDC643CEB4}"/>
    <cellStyle name="Comma 54 2" xfId="1554" xr:uid="{8A3C1401-7648-4278-87E8-3AB2B43AB72B}"/>
    <cellStyle name="Comma 55" xfId="1555" xr:uid="{2484C24F-2C2D-49FD-AFA7-6221C3CC0EBB}"/>
    <cellStyle name="Comma 55 2" xfId="1556" xr:uid="{1A87FDF2-16BB-456C-A474-2259B92E0FA9}"/>
    <cellStyle name="Comma 56" xfId="1557" xr:uid="{5054E42C-036E-417F-BF4C-EB3F12081670}"/>
    <cellStyle name="Comma 56 2" xfId="1558" xr:uid="{C3072803-4FD6-4184-8034-CA189B618A20}"/>
    <cellStyle name="Comma 57" xfId="1559" xr:uid="{CF525803-6D96-4F26-A52B-18315267371C}"/>
    <cellStyle name="Comma 57 2" xfId="1560" xr:uid="{E4491BAD-B11F-4682-9F05-324BF203F8F2}"/>
    <cellStyle name="Comma 58" xfId="1561" xr:uid="{423CB57B-9FAC-4FF5-A32B-6D5B7C4414A0}"/>
    <cellStyle name="Comma 58 2" xfId="1562" xr:uid="{B2ECFE59-85DF-46FA-95DF-9D3FC41ECA7E}"/>
    <cellStyle name="Comma 59" xfId="1563" xr:uid="{1F4415E4-FD8D-4C9D-9402-283E955914A2}"/>
    <cellStyle name="Comma 59 2" xfId="1564" xr:uid="{397C7E4A-2A0B-4F58-ACEC-60A4FA8ECBFA}"/>
    <cellStyle name="Comma 6" xfId="23" xr:uid="{00000000-0005-0000-0000-000011000000}"/>
    <cellStyle name="Comma 6 2" xfId="155" xr:uid="{C3D929DA-E3D1-4A9E-8B2A-E2C1D95312CF}"/>
    <cellStyle name="Comma 6 2 2" xfId="1565" xr:uid="{B57B2801-7509-43C7-8F91-D2B98D453D78}"/>
    <cellStyle name="Comma 6 3" xfId="177" xr:uid="{440074FE-1801-46B9-8798-87D516DBFA9C}"/>
    <cellStyle name="Comma 6 3 2" xfId="3122" xr:uid="{FDA2CFA3-EDB2-4189-AA2A-8690F2688D5C}"/>
    <cellStyle name="Comma 6 4" xfId="94" xr:uid="{2FB1154A-544C-4879-B9AF-FB6CC18B601F}"/>
    <cellStyle name="Comma 60" xfId="1566" xr:uid="{2B614CD8-3941-466B-98E9-F5F8E659441A}"/>
    <cellStyle name="Comma 60 2" xfId="1567" xr:uid="{70531925-0F20-4FD9-BEA0-0D85DB93813A}"/>
    <cellStyle name="Comma 61" xfId="1568" xr:uid="{FCF7E0E6-02DF-45A2-B67A-CA555DE093EF}"/>
    <cellStyle name="Comma 61 2" xfId="1569" xr:uid="{1EE4B85C-D11C-47E6-B5D5-195776C41337}"/>
    <cellStyle name="Comma 62" xfId="1570" xr:uid="{30495940-A42A-4BFF-924A-412FE44F9B4A}"/>
    <cellStyle name="Comma 62 2" xfId="1571" xr:uid="{59DFBA99-B1FF-4852-94A0-F006EFAE65B6}"/>
    <cellStyle name="Comma 63" xfId="1572" xr:uid="{A2982FE4-6023-4035-A79D-54B1590133B0}"/>
    <cellStyle name="Comma 63 2" xfId="1573" xr:uid="{0819F575-0552-47EC-A73B-2FDD0B61B699}"/>
    <cellStyle name="Comma 64" xfId="1574" xr:uid="{740F2546-2BC7-4C2A-B11D-80B979E844AE}"/>
    <cellStyle name="Comma 64 2" xfId="1575" xr:uid="{A85AC0E3-CF7A-4EDA-AE1D-7CF42617A6A4}"/>
    <cellStyle name="Comma 64 2 2" xfId="1576" xr:uid="{6FD52706-5D48-4039-B836-F996107BF3F6}"/>
    <cellStyle name="Comma 64 3" xfId="1577" xr:uid="{D234C04E-4BFD-4691-AA80-D2CEB7C8547B}"/>
    <cellStyle name="Comma 65" xfId="1578" xr:uid="{543D3C63-182E-49B3-972D-A80F7647B21C}"/>
    <cellStyle name="Comma 65 2" xfId="1579" xr:uid="{C397A0FF-17E2-4BA3-B137-2366C89AC32B}"/>
    <cellStyle name="Comma 65 2 2" xfId="1580" xr:uid="{9B4F7D98-BBCF-4398-903A-F1FB59E4FEBF}"/>
    <cellStyle name="Comma 65 3" xfId="1581" xr:uid="{E63C3764-45D2-43B8-B9ED-ADE178B772E0}"/>
    <cellStyle name="Comma 65 4" xfId="1582" xr:uid="{5CF162D5-3E37-48A6-AC09-4F694BEF49A8}"/>
    <cellStyle name="Comma 66" xfId="1583" xr:uid="{07543426-A047-46D7-B0EE-1F97DC591494}"/>
    <cellStyle name="Comma 66 2" xfId="1584" xr:uid="{306DD6F1-D38A-48D4-8233-39509AFAA79D}"/>
    <cellStyle name="Comma 67" xfId="1585" xr:uid="{FF98B163-2AAD-4B2D-9C9A-2E007E24EAEA}"/>
    <cellStyle name="Comma 67 2" xfId="1586" xr:uid="{82152ECF-68A6-4DC7-A360-0E97EE1D9800}"/>
    <cellStyle name="Comma 67 3" xfId="1587" xr:uid="{91BE181B-D0BA-4C86-850B-BADA4D920FA6}"/>
    <cellStyle name="Comma 68" xfId="70" xr:uid="{04BFE2D9-9576-4CCF-A0A7-F06D9D26A823}"/>
    <cellStyle name="Comma 68 2" xfId="1588" xr:uid="{FDF0C734-AD7B-4082-A8DF-FAEE00DB344B}"/>
    <cellStyle name="Comma 68 3" xfId="1589" xr:uid="{7DC4DFF2-90C9-49C4-9E4F-D86DFCB4C41B}"/>
    <cellStyle name="Comma 69" xfId="1590" xr:uid="{0750FB3E-3129-4B3B-8898-CF6BCBB232A8}"/>
    <cellStyle name="Comma 69 2" xfId="1591" xr:uid="{D18A9F2C-F05A-4153-8E52-EF345051E37F}"/>
    <cellStyle name="Comma 7" xfId="74" xr:uid="{91F9AF9B-809A-48CA-A1E2-DC2DCCEF9819}"/>
    <cellStyle name="Comma 7 10" xfId="1593" xr:uid="{E719CFAD-2704-4914-8C35-B22591E3C6C1}"/>
    <cellStyle name="Comma 7 10 2" xfId="1594" xr:uid="{5DE682B7-8E2C-41AE-A212-F7D5A46A1040}"/>
    <cellStyle name="Comma 7 11" xfId="1595" xr:uid="{965A4112-E00B-4916-9D4E-FA651FABB85A}"/>
    <cellStyle name="Comma 7 11 2" xfId="1596" xr:uid="{2C8BCE37-E287-4211-A1B7-9C4251D6E69B}"/>
    <cellStyle name="Comma 7 12" xfId="1597" xr:uid="{0802A5CF-C9AF-42F4-914A-D7FC9A2C698F}"/>
    <cellStyle name="Comma 7 12 2" xfId="1598" xr:uid="{B9D5B732-04C5-4DCD-8527-84415D89B174}"/>
    <cellStyle name="Comma 7 13" xfId="1599" xr:uid="{C3EE4A64-7B64-4E36-A980-53850055C19C}"/>
    <cellStyle name="Comma 7 13 2" xfId="1600" xr:uid="{C5C6824B-EDAE-42D0-AF1F-941340450AB7}"/>
    <cellStyle name="Comma 7 14" xfId="1601" xr:uid="{9F0EC907-4662-4E6C-B522-E6A4EE3E8538}"/>
    <cellStyle name="Comma 7 14 2" xfId="1602" xr:uid="{672D372C-EE83-4DA3-88B2-F38A15090405}"/>
    <cellStyle name="Comma 7 15" xfId="1603" xr:uid="{0412C1A2-A9F9-455C-B1F3-9B2F65E19FD9}"/>
    <cellStyle name="Comma 7 15 2" xfId="1604" xr:uid="{91A44727-6750-42A4-993B-CE4C6307F253}"/>
    <cellStyle name="Comma 7 16" xfId="1605" xr:uid="{BA734CFC-84C9-4CD3-B964-9ABBEEC4A595}"/>
    <cellStyle name="Comma 7 16 2" xfId="1606" xr:uid="{12D47109-FD7B-452F-A480-4334BD54B32A}"/>
    <cellStyle name="Comma 7 17" xfId="1607" xr:uid="{0760AAEB-9AC1-4AB7-9BB5-9A614E0E4BF7}"/>
    <cellStyle name="Comma 7 17 2" xfId="1608" xr:uid="{FFAD83DB-FA7B-4816-9DC1-138B4EE35366}"/>
    <cellStyle name="Comma 7 18" xfId="1609" xr:uid="{C0EAFEB8-23B1-49A6-A198-B9AE10A7E586}"/>
    <cellStyle name="Comma 7 18 2" xfId="1610" xr:uid="{2C80E828-7689-461E-B3BD-A9E32386C8FD}"/>
    <cellStyle name="Comma 7 19" xfId="1611" xr:uid="{7382D9AA-1997-4EBB-9955-1E102A156931}"/>
    <cellStyle name="Comma 7 19 2" xfId="1612" xr:uid="{33C29CBE-1BDD-4881-B123-75695F9332A3}"/>
    <cellStyle name="Comma 7 2" xfId="209" xr:uid="{571AAC7D-84E1-46FB-AE6A-C6ED2A1B11C9}"/>
    <cellStyle name="Comma 7 2 2" xfId="1614" xr:uid="{3A0DDCA8-394E-44E1-BF53-CBB1D260A0FD}"/>
    <cellStyle name="Comma 7 2 3" xfId="1613" xr:uid="{F364C011-5CD9-4CA2-BCD3-20CD54B8890C}"/>
    <cellStyle name="Comma 7 20" xfId="1615" xr:uid="{8300B2D0-6689-40F5-923F-72D166E31A61}"/>
    <cellStyle name="Comma 7 20 2" xfId="1616" xr:uid="{DFBE8C14-29CD-43AD-AEB6-C2B2A6C4B94C}"/>
    <cellStyle name="Comma 7 21" xfId="1617" xr:uid="{0D775831-AF9A-4131-B037-179118151D3D}"/>
    <cellStyle name="Comma 7 22" xfId="1592" xr:uid="{F73898B4-965D-4234-A629-3D6423DD3F68}"/>
    <cellStyle name="Comma 7 3" xfId="157" xr:uid="{790B17E7-57C9-417A-BF72-F57009A14425}"/>
    <cellStyle name="Comma 7 3 2" xfId="1619" xr:uid="{2AA01073-621A-4608-8C2A-3147A76CEC2E}"/>
    <cellStyle name="Comma 7 3 3" xfId="1618" xr:uid="{6591DC9F-7A77-4435-913C-E6B060B4BB80}"/>
    <cellStyle name="Comma 7 4" xfId="1620" xr:uid="{8B9A1411-46FC-4771-ABDA-4F8CF104F0F6}"/>
    <cellStyle name="Comma 7 4 2" xfId="1621" xr:uid="{630A3635-F9DD-4040-A75C-43CCE5A4B8F7}"/>
    <cellStyle name="Comma 7 5" xfId="1622" xr:uid="{1CC52E78-C39D-46DB-A230-6FE9C7F722CA}"/>
    <cellStyle name="Comma 7 5 2" xfId="1623" xr:uid="{1F7B3B6A-2E81-47E0-B626-B52D6E299881}"/>
    <cellStyle name="Comma 7 6" xfId="1624" xr:uid="{0DBA7112-DFF6-4D1F-B139-B7902DD46EB8}"/>
    <cellStyle name="Comma 7 6 2" xfId="1625" xr:uid="{6DAC45E6-A5E2-47F8-B46C-86E1EE0BDFC1}"/>
    <cellStyle name="Comma 7 7" xfId="1626" xr:uid="{697E0424-5B20-408D-A5EF-A3335475F914}"/>
    <cellStyle name="Comma 7 7 2" xfId="1627" xr:uid="{350DA02A-378E-4659-8213-A5A09D197A72}"/>
    <cellStyle name="Comma 7 8" xfId="1628" xr:uid="{603A7BF8-E454-46A8-A33A-DB14B0EC6CB5}"/>
    <cellStyle name="Comma 7 8 2" xfId="1629" xr:uid="{CD15967E-1693-4281-BD0A-7703D494A8A0}"/>
    <cellStyle name="Comma 7 9" xfId="1630" xr:uid="{7D400848-ECD9-4615-B420-46DBE992FFB5}"/>
    <cellStyle name="Comma 7 9 2" xfId="1631" xr:uid="{B9722A4F-DDF6-4742-A249-EDDFE7D5E10D}"/>
    <cellStyle name="Comma 7_Adjust_TAX_Q151" xfId="1632" xr:uid="{09D56438-B941-4942-BB47-35E2094C7C8C}"/>
    <cellStyle name="Comma 70" xfId="1633" xr:uid="{F92D636E-AE94-4EBD-B983-512BBA73160F}"/>
    <cellStyle name="Comma 70 2" xfId="1634" xr:uid="{C89CC686-B56F-488E-9587-473C6BE5F48E}"/>
    <cellStyle name="Comma 70 2 2" xfId="1635" xr:uid="{7200C74B-577E-4D8D-818A-A4842AF43908}"/>
    <cellStyle name="Comma 70 3" xfId="1636" xr:uid="{D3949B62-A364-4387-8338-22214BDCFE12}"/>
    <cellStyle name="Comma 71" xfId="1637" xr:uid="{122FA184-2170-4807-8021-6026259FA1C0}"/>
    <cellStyle name="Comma 71 2" xfId="1638" xr:uid="{654165DA-57C7-42CA-8969-67188D4CAFA0}"/>
    <cellStyle name="Comma 71 3" xfId="1639" xr:uid="{28C27936-0E5F-4C0C-9C02-86321A94EBCE}"/>
    <cellStyle name="Comma 71 4" xfId="1640" xr:uid="{078DAAE6-473F-4D19-A027-EC44F75363E6}"/>
    <cellStyle name="Comma 71 5" xfId="1641" xr:uid="{CBEAE1D0-E3AE-4F2F-B2C1-09D646E67616}"/>
    <cellStyle name="Comma 72" xfId="1642" xr:uid="{3BA6637A-CFCC-4AB3-96BC-00793D5AF038}"/>
    <cellStyle name="Comma 72 2" xfId="1643" xr:uid="{6F9F64B2-9263-4063-B249-CF822812DBCA}"/>
    <cellStyle name="Comma 73" xfId="1644" xr:uid="{031B8D12-6C74-4816-A795-AB608CCF4651}"/>
    <cellStyle name="Comma 73 2" xfId="1645" xr:uid="{F269877B-10AF-4218-BEB9-BE8F958C2CC7}"/>
    <cellStyle name="Comma 74" xfId="1646" xr:uid="{B95AE0C5-3F72-49E7-8695-F6EED871E3AE}"/>
    <cellStyle name="Comma 74 2" xfId="1647" xr:uid="{9712738D-16D6-40DA-A636-B4029C623D5A}"/>
    <cellStyle name="Comma 75" xfId="1648" xr:uid="{A87CF208-7A72-4D0D-83D5-DC827B1387F3}"/>
    <cellStyle name="Comma 75 2" xfId="1649" xr:uid="{F1A2A72F-D26D-4E25-AA7D-93B9649F5E9B}"/>
    <cellStyle name="Comma 76" xfId="3" xr:uid="{00000000-0005-0000-0000-000012000000}"/>
    <cellStyle name="Comma 76 2" xfId="1650" xr:uid="{99A2B4F6-9C29-460E-8F21-8F698F82A0F1}"/>
    <cellStyle name="Comma 77" xfId="1651" xr:uid="{1945BBCC-4E7A-4B79-964D-FF68C78A1D8C}"/>
    <cellStyle name="Comma 78" xfId="1652" xr:uid="{E995C282-2528-4D27-A233-28277009E58C}"/>
    <cellStyle name="Comma 79" xfId="1653" xr:uid="{1935C948-CF22-41AB-90C4-4EFB6D3978FA}"/>
    <cellStyle name="Comma 8" xfId="98" xr:uid="{9F927CD8-845A-4AC3-A5DA-077752F3AAC1}"/>
    <cellStyle name="Comma 8 2" xfId="159" xr:uid="{7145DACE-EBCE-4952-B2D1-89B5A8957DBB}"/>
    <cellStyle name="Comma 8 2 2" xfId="1655" xr:uid="{F1C17DED-5D35-47E0-B15D-17CA169A44CD}"/>
    <cellStyle name="Comma 8 3" xfId="1654" xr:uid="{4DA57438-24E8-45B5-B222-214F72213615}"/>
    <cellStyle name="Comma 80" xfId="1656" xr:uid="{5F995077-F7B5-4D09-8EF5-7E736B787F8D}"/>
    <cellStyle name="Comma 81" xfId="1657" xr:uid="{DDF5245D-E605-4B8A-9781-32707D4E6314}"/>
    <cellStyle name="Comma 82" xfId="1658" xr:uid="{D512D84A-1FCE-49B2-BE31-5181D054D20A}"/>
    <cellStyle name="Comma 82 2" xfId="1659" xr:uid="{03F17ADB-D869-4DDB-9137-B8BD0CD5353B}"/>
    <cellStyle name="Comma 83" xfId="1660" xr:uid="{341E00C2-0482-490C-8CFB-558EFDB33EE5}"/>
    <cellStyle name="Comma 84" xfId="1661" xr:uid="{1153247F-BCE2-4303-908F-2276FC4CCADA}"/>
    <cellStyle name="Comma 84 2" xfId="1662" xr:uid="{19B0290E-F2EA-49FA-A3EC-8FAFAED009F6}"/>
    <cellStyle name="Comma 85" xfId="1663" xr:uid="{C98DDEC7-CEF3-40EE-9792-AC98DB61807D}"/>
    <cellStyle name="Comma 85 2" xfId="1664" xr:uid="{6DD4821C-0EB1-4550-A36D-02F5913D61A5}"/>
    <cellStyle name="Comma 86" xfId="1665" xr:uid="{E0F73AC8-639B-4931-AA96-6E8455410028}"/>
    <cellStyle name="Comma 86 2" xfId="1666" xr:uid="{191F7E30-FEC5-4E1E-881D-F31333771C8F}"/>
    <cellStyle name="Comma 87" xfId="1667" xr:uid="{E09D049B-7A6F-4FD6-9454-7671A8CA6405}"/>
    <cellStyle name="Comma 87 2" xfId="1668" xr:uid="{A8E0031C-706C-481A-9EDC-10482633755A}"/>
    <cellStyle name="Comma 88" xfId="1669" xr:uid="{DAD15171-AC6C-41EA-8C33-B61E98BE70D9}"/>
    <cellStyle name="Comma 89" xfId="1670" xr:uid="{6F6F58F0-3B6B-414F-8E51-E375A3CE61E8}"/>
    <cellStyle name="Comma 9" xfId="1671" xr:uid="{996F42E5-E37C-41B1-9579-E8801A2FE6B5}"/>
    <cellStyle name="Comma 9 10" xfId="1672" xr:uid="{58227184-4F60-481E-87DD-7EE4E6AAD5FC}"/>
    <cellStyle name="Comma 9 10 2" xfId="1673" xr:uid="{C05F4772-BF63-424A-9745-B6107C2C70B7}"/>
    <cellStyle name="Comma 9 11" xfId="1674" xr:uid="{EDB0E1B7-071F-4A15-9640-5C35CF530A40}"/>
    <cellStyle name="Comma 9 11 2" xfId="1675" xr:uid="{163B2B6C-DE15-4A45-BEA3-89A33118054C}"/>
    <cellStyle name="Comma 9 12" xfId="1676" xr:uid="{393E1282-0A55-45E0-99DF-EB0D1C40F348}"/>
    <cellStyle name="Comma 9 12 2" xfId="1677" xr:uid="{3F6AB7AC-E8AB-4101-A637-F2EA9AB99978}"/>
    <cellStyle name="Comma 9 13" xfId="1678" xr:uid="{41469453-7815-496C-9A8D-3C824D310DE2}"/>
    <cellStyle name="Comma 9 13 2" xfId="1679" xr:uid="{8BB1D6FB-580A-4E3A-B620-FF737E281B26}"/>
    <cellStyle name="Comma 9 14" xfId="1680" xr:uid="{C3C60D33-22FD-4D4D-9278-83B793019FD0}"/>
    <cellStyle name="Comma 9 14 2" xfId="1681" xr:uid="{C75442C8-A700-4966-A4BE-607842311660}"/>
    <cellStyle name="Comma 9 15" xfId="1682" xr:uid="{94B02D64-6702-4C55-951D-983AFC7B1FCC}"/>
    <cellStyle name="Comma 9 15 2" xfId="1683" xr:uid="{CC93E140-9A76-4939-8B12-F2475382DC4C}"/>
    <cellStyle name="Comma 9 16" xfId="1684" xr:uid="{5C379D65-48A3-475B-9AD3-59FDB66A1824}"/>
    <cellStyle name="Comma 9 16 2" xfId="1685" xr:uid="{8C8C3D2D-BF8E-43A8-9AC4-56A36696E01B}"/>
    <cellStyle name="Comma 9 17" xfId="1686" xr:uid="{D261BDB7-9FA7-48E6-97F7-C000256CF2BD}"/>
    <cellStyle name="Comma 9 17 2" xfId="1687" xr:uid="{D16BABA8-2B26-4BE3-86A9-E6F792BFA3B5}"/>
    <cellStyle name="Comma 9 18" xfId="1688" xr:uid="{772B5E59-DD38-4048-8B68-8433EF6E9BA7}"/>
    <cellStyle name="Comma 9 18 2" xfId="1689" xr:uid="{5A6AF8B9-142A-49DF-9307-35700C7464B2}"/>
    <cellStyle name="Comma 9 19" xfId="1690" xr:uid="{6B11DE77-43E8-4144-9AA1-3360E0DA016F}"/>
    <cellStyle name="Comma 9 19 2" xfId="1691" xr:uid="{5D3A75FD-385D-44FA-98E5-12BEC2FF0C34}"/>
    <cellStyle name="Comma 9 2" xfId="9" xr:uid="{00000000-0005-0000-0000-000013000000}"/>
    <cellStyle name="Comma 9 2 2" xfId="1693" xr:uid="{4D68299D-D9DD-4807-B4A7-967276BC98CD}"/>
    <cellStyle name="Comma 9 2 3" xfId="1692" xr:uid="{FAE80851-55CA-49AC-8C0F-4289FC5D861F}"/>
    <cellStyle name="Comma 9 2 4" xfId="3117" xr:uid="{5EFB6D66-5C16-4C29-B65D-5CAE8FBB320F}"/>
    <cellStyle name="Comma 9 20" xfId="1694" xr:uid="{2D1E95B8-F869-4AFD-93BA-CEE06E4BEB3D}"/>
    <cellStyle name="Comma 9 20 2" xfId="1695" xr:uid="{C8BF03DC-AE73-46C5-9864-D4D165D8E346}"/>
    <cellStyle name="Comma 9 21" xfId="1696" xr:uid="{A7D8F399-76D7-4EF0-ACB5-6180F7C644F4}"/>
    <cellStyle name="Comma 9 3" xfId="1697" xr:uid="{7193959D-68E2-41EE-A73E-137D270275F8}"/>
    <cellStyle name="Comma 9 3 2" xfId="1698" xr:uid="{F2FBE47E-3F0C-4B9F-BF8C-162C8442401B}"/>
    <cellStyle name="Comma 9 4" xfId="1699" xr:uid="{3807AFDC-7781-44F0-9454-6191866C15D6}"/>
    <cellStyle name="Comma 9 4 2" xfId="1700" xr:uid="{0E9CC102-CC89-41EF-88C4-682F8A44DCE1}"/>
    <cellStyle name="Comma 9 5" xfId="1701" xr:uid="{B5F8EB51-B106-4A88-947E-8A7EA585DD50}"/>
    <cellStyle name="Comma 9 5 2" xfId="1702" xr:uid="{538CF74F-DD9E-41E1-83B0-B66CD7F57BCB}"/>
    <cellStyle name="Comma 9 6" xfId="1703" xr:uid="{64477FA2-AE2B-489C-BB73-4F754C24B6C5}"/>
    <cellStyle name="Comma 9 6 2" xfId="1704" xr:uid="{6A570EC6-C001-4436-AA20-D4C40C2E5331}"/>
    <cellStyle name="Comma 9 7" xfId="1705" xr:uid="{21A7E49B-941E-4A9F-9ABE-C0B7E346CE63}"/>
    <cellStyle name="Comma 9 7 2" xfId="1706" xr:uid="{4A9CBE0E-9C56-41CB-9868-CBE59C288FE9}"/>
    <cellStyle name="Comma 9 8" xfId="1707" xr:uid="{2A5BCE01-8B08-47DB-BB70-16A0034CB8F4}"/>
    <cellStyle name="Comma 9 8 2" xfId="1708" xr:uid="{D7DECE27-F77E-449C-AC14-93A464D6DE1C}"/>
    <cellStyle name="Comma 9 9" xfId="1709" xr:uid="{6A71A68B-BB1C-4F3B-9164-4FCC71AD5479}"/>
    <cellStyle name="Comma 9 9 2" xfId="1710" xr:uid="{863E2242-025F-4340-9192-CC9B8244D9BF}"/>
    <cellStyle name="Comma 9_Adjust_TAX_Q151" xfId="1711" xr:uid="{9051BD0F-7D5D-49D3-BDF7-8871578D3A3C}"/>
    <cellStyle name="Comma 90" xfId="1712" xr:uid="{CD67D7A5-A19B-48E3-857B-696A213C64AB}"/>
    <cellStyle name="Comma 91" xfId="1713" xr:uid="{F4F97B2C-CD7A-4AB9-AADB-34B984E79C7E}"/>
    <cellStyle name="Comma 92" xfId="1714" xr:uid="{B0E7F020-C98A-4852-B710-071CC7AE12FE}"/>
    <cellStyle name="Comma 93" xfId="1715" xr:uid="{C7C31EAA-FB32-4248-ACE1-991A4FC144A4}"/>
    <cellStyle name="Comma 94" xfId="216" xr:uid="{29F80970-0CCF-49B8-8CC2-012D10AC91CC}"/>
    <cellStyle name="Comma 95" xfId="3111" xr:uid="{BEB98693-E52E-4E9E-BD77-4FB6EBFA90B7}"/>
    <cellStyle name="comma zerodec" xfId="25" xr:uid="{00000000-0005-0000-0000-000014000000}"/>
    <cellStyle name="comma zerodec 2" xfId="1717" xr:uid="{2DAA467A-C161-48A0-A1AD-FCDDC7BA92DC}"/>
    <cellStyle name="comma zerodec 3" xfId="1716" xr:uid="{6A12F72C-68BA-4083-BC93-409827C70777}"/>
    <cellStyle name="Comma0" xfId="1718" xr:uid="{E6F11DEE-2543-4DD9-9A73-08D98F0E7EA9}"/>
    <cellStyle name="Comma0 2" xfId="1719" xr:uid="{21446777-75E4-4EC0-891B-DEBCC2F2CCA1}"/>
    <cellStyle name="Copied" xfId="1720" xr:uid="{F979123A-8EC1-4292-B632-D73B9EC84861}"/>
    <cellStyle name="Curren - Style3" xfId="1721" xr:uid="{20A2B60F-FF17-4A54-9E64-8815F484EADE}"/>
    <cellStyle name="Curren - Style4" xfId="1722" xr:uid="{FC005A78-31AE-41FC-B8DF-05D6579C326F}"/>
    <cellStyle name="Currency [0]b" xfId="1723" xr:uid="{E4FFD293-2407-4CE8-8464-5E33E08E7DDE}"/>
    <cellStyle name="Currency [00]" xfId="1724" xr:uid="{DD252556-7A54-479B-A282-F320913F22EB}"/>
    <cellStyle name="Currency 2" xfId="16" xr:uid="{00000000-0005-0000-0000-000015000000}"/>
    <cellStyle name="Currency 2 2" xfId="3118" xr:uid="{B6EC614F-7652-4D8E-92FA-383284BBC966}"/>
    <cellStyle name="currency(2)" xfId="1725" xr:uid="{906180C4-2C62-47C0-8744-32C3C17C283E}"/>
    <cellStyle name="Currency0" xfId="1726" xr:uid="{AF6A076F-D68A-42D6-9B9E-CCC07D86395A}"/>
    <cellStyle name="Currency1" xfId="26" xr:uid="{00000000-0005-0000-0000-000016000000}"/>
    <cellStyle name="Currency1 2" xfId="1728" xr:uid="{8CE0FD41-41A2-4DA4-A7E0-B277A064D494}"/>
    <cellStyle name="Currency1 3" xfId="1727" xr:uid="{1D958430-6E7F-4A5E-A776-916E97E3A8A4}"/>
    <cellStyle name="Dan" xfId="1729" xr:uid="{2ECECC54-B437-4F24-A87A-1CD1A70891E8}"/>
    <cellStyle name="Date" xfId="1730" xr:uid="{11234D70-29FC-42D2-B8E5-75EBFD0BDE24}"/>
    <cellStyle name="Date 2" xfId="1731" xr:uid="{DAF1F345-B33C-4FBE-AA2B-1B1530854121}"/>
    <cellStyle name="Date Short" xfId="1732" xr:uid="{908345B0-D8B7-4347-8109-5EE69D4C01FC}"/>
    <cellStyle name="Dezimal [0]_35ERI8T2gbIEMixb4v26icuOo" xfId="1733" xr:uid="{A2062BB5-0B2D-4818-BC22-2C5DA00CA82A}"/>
    <cellStyle name="Dezimal_35ERI8T2gbIEMixb4v26icuOo" xfId="1734" xr:uid="{2C5B169B-BB9D-44C9-BD9F-F61F96D369D0}"/>
    <cellStyle name="Dollar (zero dec)" xfId="27" xr:uid="{00000000-0005-0000-0000-000017000000}"/>
    <cellStyle name="Dollar (zero dec) 2" xfId="1736" xr:uid="{21F6CA03-0C2A-4847-957A-5D50DB79E937}"/>
    <cellStyle name="Dollar (zero dec) 3" xfId="1735" xr:uid="{BADAF7E5-FD1C-4718-BE8F-02B13480BB13}"/>
    <cellStyle name="E&amp;Y House" xfId="1737" xr:uid="{EF43B7D4-ECD7-4518-94C6-56EB3590F3A3}"/>
    <cellStyle name="Emphasis 1" xfId="1738" xr:uid="{9CCA9790-710F-43A7-9D4B-E999AB074831}"/>
    <cellStyle name="Emphasis 2" xfId="1739" xr:uid="{AF123019-442D-4C87-9E84-95AC60D1207E}"/>
    <cellStyle name="Emphasis 3" xfId="1740" xr:uid="{EA039BB5-0DE4-470E-B249-0F4A9873F487}"/>
    <cellStyle name="Enter Currency (0)" xfId="1741" xr:uid="{04F39171-A4CE-4449-B1E9-2CAB3B3A3CC3}"/>
    <cellStyle name="Enter Currency (2)" xfId="1742" xr:uid="{96AA3B30-29A9-4CF8-9D4B-9FBE9313E30E}"/>
    <cellStyle name="Enter Units (0)" xfId="1743" xr:uid="{7DBAB4DC-C5CF-4C99-B6F7-3CAEE3F0F2EB}"/>
    <cellStyle name="Enter Units (1)" xfId="1744" xr:uid="{6CF9C490-1566-4FCF-A0B1-0523B6E0760B}"/>
    <cellStyle name="Enter Units (2)" xfId="1745" xr:uid="{7E7B9F57-8770-46C3-86B3-06BACB2FF405}"/>
    <cellStyle name="Entered" xfId="1746" xr:uid="{65ADD9B1-77F5-46A9-A377-26DCC35D8A54}"/>
    <cellStyle name="Excel Built-in Normal" xfId="1747" xr:uid="{E257AE15-C29C-45D9-A874-02D5EA9FABC4}"/>
    <cellStyle name="Excel_BuiltIn_Comma 1" xfId="1748" xr:uid="{8013D497-EB05-4829-9C8D-BF0AE1BD331A}"/>
    <cellStyle name="Explanatory Text 2" xfId="1749" xr:uid="{E8B6C81B-1FDD-4E32-BD7A-C9EDD66CD27F}"/>
    <cellStyle name="Explanatory Text 3" xfId="1750" xr:uid="{BFCCC833-B7A2-4490-A9FB-83B116A364AB}"/>
    <cellStyle name="Fixed" xfId="1751" xr:uid="{D84D8912-716D-4B92-9690-890F9368E81F}"/>
    <cellStyle name="Fixed 2" xfId="1752" xr:uid="{F4DB6A62-9543-4C0E-8A85-8FBB77980FF1}"/>
    <cellStyle name="Format Number Column" xfId="1753" xr:uid="{92C0195A-1BCD-41D9-8DAE-847C7ECBCE4E}"/>
    <cellStyle name="FRxAmtStyle" xfId="1754" xr:uid="{E7916F51-861E-49AE-B9CE-C0FA2EC124B9}"/>
    <cellStyle name="FRxAmtStyle 2" xfId="1755" xr:uid="{5744EFE9-AFAA-4383-9C7A-A3B5FDCA9ECE}"/>
    <cellStyle name="FRxAmtStyle 3" xfId="1756" xr:uid="{B667BE48-1390-4DE8-BF00-9CAC532E8137}"/>
    <cellStyle name="FRxCurrStyle" xfId="1757" xr:uid="{F08A26D1-39DC-4104-A8ED-A214F6AEF607}"/>
    <cellStyle name="FRxPcntStyle" xfId="1758" xr:uid="{A3DC238D-4136-4071-9757-829EE29EB8E0}"/>
    <cellStyle name="Good 2" xfId="1759" xr:uid="{EBB642FC-4CA3-422B-AA40-47B79BEDDB4E}"/>
    <cellStyle name="Good 3" xfId="1760" xr:uid="{55B67CDD-FC96-4846-9055-5D59CCE49714}"/>
    <cellStyle name="Grey" xfId="28" xr:uid="{00000000-0005-0000-0000-000018000000}"/>
    <cellStyle name="Grey 2" xfId="1762" xr:uid="{837765A9-245E-43FD-A950-23A968D0B21A}"/>
    <cellStyle name="Grey 3" xfId="1761" xr:uid="{F3E04068-C381-4E2C-BE20-06E1CD62BBD5}"/>
    <cellStyle name="gs]_x000d__x000a_Window=23,56,584,348, , ,1_x000d__x000a_dir1=0,0,491,191,-1,-1,1,30,201,1905,245,H:\WINDOWS\*.*_x000d__x000a_dir10=44,44,544,323," xfId="1763" xr:uid="{BB495F7F-C217-4565-BE48-B1847A3482CE}"/>
    <cellStyle name="gs]_x000d__x000a_Window=23,56,584,348, , ,1_x000d__x000a_dir1=0,0,491,191,-1,-1,1,30,201,1905,245,H:\WINDOWS\*.*_x000d__x000a_dir10=44,44,544,323, 2" xfId="1764" xr:uid="{063E1A74-06D8-440F-A848-F3209E6B71CF}"/>
    <cellStyle name="Head 1" xfId="1765" xr:uid="{23DAC88F-B6D3-4D94-ACF3-C367ED96CC5D}"/>
    <cellStyle name="HEADER" xfId="1766" xr:uid="{B0FC9F36-DA71-4979-837D-FC74A7119CC1}"/>
    <cellStyle name="Header - Style1" xfId="1767" xr:uid="{AB2D740E-1FD2-4534-A54C-9E2A9255ADD8}"/>
    <cellStyle name="Header1" xfId="1768" xr:uid="{8D9EE7E6-188B-4C1F-AF06-99130FB1B59B}"/>
    <cellStyle name="Header1 2" xfId="1769" xr:uid="{575C0465-21C6-49B7-88ED-D7475F8E9291}"/>
    <cellStyle name="Header2" xfId="1770" xr:uid="{6C67DDF7-FBEE-40D4-8D26-B73D56E90661}"/>
    <cellStyle name="Header2 2" xfId="1771" xr:uid="{1B51801F-D044-4B23-9275-BB445B6D98E1}"/>
    <cellStyle name="Heading" xfId="1772" xr:uid="{612932CB-A6EC-444C-ACD9-0E9B51A4C1F6}"/>
    <cellStyle name="Heading 1 1" xfId="1773" xr:uid="{C6734DC8-8615-4524-A45B-E1514176FF8D}"/>
    <cellStyle name="Heading 1 1 1" xfId="1774" xr:uid="{6A384983-DB4D-4190-BDE3-FDFA95C54FA7}"/>
    <cellStyle name="Heading 1 2" xfId="1775" xr:uid="{D52FF98A-EFC7-4CDA-B2B9-5BCC2F55CE20}"/>
    <cellStyle name="Heading 1 3" xfId="1776" xr:uid="{9B63F98B-4253-432B-A893-04FB24FCCF7D}"/>
    <cellStyle name="Heading 2 2" xfId="1777" xr:uid="{77279F97-F220-4DD9-98E9-5194650EFF15}"/>
    <cellStyle name="Heading 2 3" xfId="1778" xr:uid="{45D1679B-5C55-4127-BF01-A1A84E9F06D9}"/>
    <cellStyle name="Heading 3 2" xfId="1779" xr:uid="{A23E08EB-1726-4B3D-BA83-B0C5AE42D41D}"/>
    <cellStyle name="Heading 3 3" xfId="1780" xr:uid="{B12668BE-E969-434E-83FF-58B495FB49ED}"/>
    <cellStyle name="Heading 4 2" xfId="1781" xr:uid="{F9271980-BF03-442D-A062-45E0528C19E9}"/>
    <cellStyle name="Heading 4 3" xfId="1782" xr:uid="{1A22FF9F-5DB1-4B04-9941-249618655372}"/>
    <cellStyle name="Heading 5" xfId="1783" xr:uid="{A02A664E-B0DD-4225-97A9-80BDCCFFC2FF}"/>
    <cellStyle name="HEADING1" xfId="1784" xr:uid="{71E6098D-FBFA-4692-927E-5C43D3E76E95}"/>
    <cellStyle name="HEADING2" xfId="1785" xr:uid="{D882E61F-7D8F-4693-8E16-22844940C4D3}"/>
    <cellStyle name="HEADINGS" xfId="1786" xr:uid="{CA12FC17-2F5C-40F9-95B9-5E5CBBDE0C63}"/>
    <cellStyle name="HEADINGSTOP" xfId="1787" xr:uid="{A3B7BF05-AE6F-45AE-BD2D-6A38E74400D3}"/>
    <cellStyle name="HIGHLIGHT" xfId="1788" xr:uid="{250918DC-FCCB-406B-8DAD-3427E7CC7048}"/>
    <cellStyle name="Hyperlink" xfId="3133" builtinId="8"/>
    <cellStyle name="Hyperlink 2" xfId="123" xr:uid="{D38544A8-E494-4067-B6F6-0D2F5704BE9D}"/>
    <cellStyle name="Indent" xfId="1789" xr:uid="{FF625B1F-4303-4282-AA9E-0FEDD82EF4AA}"/>
    <cellStyle name="Input [yellow]" xfId="29" xr:uid="{00000000-0005-0000-0000-000019000000}"/>
    <cellStyle name="Input [yellow] 2" xfId="1791" xr:uid="{142B2FB3-80DD-4E52-B89E-C95EDC4FB30B}"/>
    <cellStyle name="Input [yellow] 3" xfId="1790" xr:uid="{ABCDA8F5-FFE2-4D61-95EA-2DAB83B84812}"/>
    <cellStyle name="Input 2" xfId="1792" xr:uid="{5036BFBA-B7A8-4E55-82B7-DB3AE17DDF29}"/>
    <cellStyle name="Input 3" xfId="1793" xr:uid="{8A1458AF-5C79-4E21-9985-AFD4BE562437}"/>
    <cellStyle name="KPMG Heading 1" xfId="1794" xr:uid="{1CF73720-976D-4006-9B57-497B7884EE55}"/>
    <cellStyle name="KPMG Heading 2" xfId="1795" xr:uid="{55E6BD75-3EFE-49C8-8578-109710FB0BEE}"/>
    <cellStyle name="KPMG Heading 3" xfId="1796" xr:uid="{7F3B6833-E880-4083-94F0-0BD2BADBB8B1}"/>
    <cellStyle name="KPMG Heading 4" xfId="1797" xr:uid="{8A3796C6-DD29-4283-B7F5-91559AB25C24}"/>
    <cellStyle name="KPMG Normal" xfId="1798" xr:uid="{3134ED9D-BEB9-4E58-824B-AB712C949378}"/>
    <cellStyle name="KPMG Normal Text" xfId="1799" xr:uid="{71596BFB-6D2F-4B89-8D0E-C386848DE4C8}"/>
    <cellStyle name="KPMG Normal_Q3审计Omnova" xfId="1800" xr:uid="{8E22E12F-2DF2-41D4-B535-28F26C05E4E2}"/>
    <cellStyle name="left" xfId="1801" xr:uid="{20E6678C-8DAA-445B-A37B-F196067BD195}"/>
    <cellStyle name="Link Currency (0)" xfId="1802" xr:uid="{434F8492-0568-4EA6-A199-A3121FE7A5B4}"/>
    <cellStyle name="Link Currency (2)" xfId="1803" xr:uid="{E2F46759-7B72-4E6A-9FD5-178B3FB80C61}"/>
    <cellStyle name="Link Units (0)" xfId="1804" xr:uid="{CAC6D1BC-EB3A-44A3-A1E1-871781A5C0AD}"/>
    <cellStyle name="Link Units (1)" xfId="1805" xr:uid="{E454BEE0-C2A0-4B1F-A37C-881E48827C2D}"/>
    <cellStyle name="Link Units (2)" xfId="1806" xr:uid="{1F77CF53-EED7-42DE-AE86-A22D340A33E2}"/>
    <cellStyle name="Linked Cell 2" xfId="1807" xr:uid="{3107C58B-E088-47F2-8C69-DE59DFFAE045}"/>
    <cellStyle name="Linked Cell 3" xfId="1808" xr:uid="{39FC36FC-7111-40EC-9BAC-BCF3A872D579}"/>
    <cellStyle name="Miglia - Stile1" xfId="1809" xr:uid="{89F9CE35-E4BD-403C-BABE-57F851D0A645}"/>
    <cellStyle name="Miglia - Stile2" xfId="1810" xr:uid="{A88EB59C-50EE-4899-9F84-3ACAC503A84E}"/>
    <cellStyle name="Miglia - Stile3" xfId="1811" xr:uid="{F4925029-F2A3-41B0-A387-2567E1459B03}"/>
    <cellStyle name="Miglia - Stile4" xfId="1812" xr:uid="{01DBFBB3-3C06-4742-BA86-3B30B07A595E}"/>
    <cellStyle name="Miglia - Stile5" xfId="1813" xr:uid="{0E7AB589-7A5B-4D8A-8328-EF848287B5C1}"/>
    <cellStyle name="Migliaia (0)" xfId="1814" xr:uid="{837BE058-FEC6-4C4D-AB0D-7295FB961971}"/>
    <cellStyle name="Milliers [0]_AR1194" xfId="1815" xr:uid="{FD2FC804-6022-46DE-8ABA-53A7768175D0}"/>
    <cellStyle name="Milliers_AR1194" xfId="1816" xr:uid="{FA214F11-FB3D-420B-99FC-99B9181CE13A}"/>
    <cellStyle name="Mon?taire [0]_AR1194" xfId="1817" xr:uid="{365F718D-D7F7-4FF0-B222-85D9B0A0ABD6}"/>
    <cellStyle name="Mon?taire_AR1194" xfId="1818" xr:uid="{B5998370-2859-4B28-8D9F-35F4BAD6C3F4}"/>
    <cellStyle name="Monétaire [0]_laroux" xfId="1819" xr:uid="{1B0C6AB2-349C-490D-97B5-ED741155714F}"/>
    <cellStyle name="Monétaire_laroux" xfId="1820" xr:uid="{2EBCE2BD-BCCB-47B6-ACD9-10718201255A}"/>
    <cellStyle name="MY DATE" xfId="1821" xr:uid="{F2AC8AF3-818B-4875-9A84-8954383F94CF}"/>
    <cellStyle name="MY NUMBER" xfId="1822" xr:uid="{ECC79B04-1025-41BD-9641-840747A1F14B}"/>
    <cellStyle name="MY NUMBER FORMAT" xfId="1823" xr:uid="{99AB3C8E-368E-42E1-A10C-60A605CFFE2E}"/>
    <cellStyle name="MY NUMBER_12 DM-BS detail DEC_06" xfId="1824" xr:uid="{8F5A247B-37AD-47C2-BCBA-59CE2B848AE7}"/>
    <cellStyle name="MY PERCENT" xfId="1825" xr:uid="{FDE01122-0A4C-4DF6-80AF-1C08936006F2}"/>
    <cellStyle name="Neutral 2" xfId="1826" xr:uid="{C26545CE-E6FF-40ED-82E6-3A9F3BBF7F1A}"/>
    <cellStyle name="Neutral 3" xfId="1827" xr:uid="{A7406AF8-AD9F-4E02-ACBE-9D17CE2CCF88}"/>
    <cellStyle name="no dec" xfId="30" xr:uid="{00000000-0005-0000-0000-00001A000000}"/>
    <cellStyle name="Normal" xfId="0" builtinId="0"/>
    <cellStyle name="Normal - Stile6" xfId="1828" xr:uid="{A3A172B6-14C7-4E78-A286-FB97592AC460}"/>
    <cellStyle name="Normal - Stile7" xfId="1829" xr:uid="{B75A3938-0D6E-4C52-9A2B-A3FCD5F55BF5}"/>
    <cellStyle name="Normal - Stile8" xfId="1830" xr:uid="{3707B524-EDFE-42C1-BA73-EC0B1D7DBEFD}"/>
    <cellStyle name="Normal - Style1" xfId="31" xr:uid="{00000000-0005-0000-0000-00001C000000}"/>
    <cellStyle name="Normal - Style1 2" xfId="1832" xr:uid="{3CBB2FD7-62BB-4E9A-935E-A82C0CC8375D}"/>
    <cellStyle name="Normal - Style1 3" xfId="1831" xr:uid="{F169DB74-672A-4203-9271-3E44203E7266}"/>
    <cellStyle name="Normal - Style5" xfId="1833" xr:uid="{128FDE6E-8C63-492B-8C4C-C88903E76680}"/>
    <cellStyle name="Normal 10" xfId="56" xr:uid="{00000000-0005-0000-0000-00001D000000}"/>
    <cellStyle name="Normal 10 10" xfId="1834" xr:uid="{00D50CA4-A814-4536-B36A-66C3D4171985}"/>
    <cellStyle name="Normal 10 11" xfId="1835" xr:uid="{D1575340-F35E-433A-BAA8-2A3DB8D0B396}"/>
    <cellStyle name="Normal 10 12" xfId="114" xr:uid="{48725AC3-EBEF-40E8-9FFC-BC9C50057927}"/>
    <cellStyle name="Normal 10 12 2" xfId="1836" xr:uid="{86EC0F98-C474-4951-B896-E4E395DCDC33}"/>
    <cellStyle name="Normal 10 13" xfId="1837" xr:uid="{B2DAA43D-E4C8-48FD-BCC6-B574FA63B759}"/>
    <cellStyle name="Normal 10 14" xfId="1838" xr:uid="{1A923961-57D5-40E4-A899-B28F62954E4F}"/>
    <cellStyle name="Normal 10 2" xfId="214" xr:uid="{A3A0271C-C9F2-423C-82FA-2B3007F07D45}"/>
    <cellStyle name="Normal 10 2 2" xfId="1839" xr:uid="{6BC957D9-F6A0-4D48-9A92-CE0BA22F1A54}"/>
    <cellStyle name="Normal 10 3" xfId="1840" xr:uid="{B982C9F3-8445-4049-A100-F71DE07DF452}"/>
    <cellStyle name="Normal 10 4" xfId="1841" xr:uid="{F9B7CC7E-21BF-4798-A409-0D66587CAF63}"/>
    <cellStyle name="Normal 10 5" xfId="90" xr:uid="{2F38DEEA-D9CA-41DA-B027-B8EF7992F9FE}"/>
    <cellStyle name="Normal 10 5 2" xfId="1842" xr:uid="{5900C20B-F305-40EF-98D5-63DD57C0C16E}"/>
    <cellStyle name="Normal 10 5 3" xfId="210" xr:uid="{EB292D0D-4C50-4EAF-93D2-FDE44B22AE0F}"/>
    <cellStyle name="Normal 10 6" xfId="1843" xr:uid="{272C02BD-D7C7-439A-9B3F-13601F02BB6E}"/>
    <cellStyle name="Normal 10 7" xfId="1844" xr:uid="{C777E206-6AF7-45B6-BB4D-9BF0393A25FB}"/>
    <cellStyle name="Normal 10 8" xfId="1845" xr:uid="{6DD6FDE6-75C0-4134-8721-7F68A7FBF552}"/>
    <cellStyle name="Normal 10 9" xfId="1846" xr:uid="{9ED78207-2047-45F0-AA43-81E7DD1D2B30}"/>
    <cellStyle name="Normal 100" xfId="1847" xr:uid="{588A7966-7E10-4B92-9FE3-DDFF1C096D51}"/>
    <cellStyle name="Normal 100 2" xfId="1848" xr:uid="{3AB51A51-3B44-4368-AC58-EAC4F69B0E48}"/>
    <cellStyle name="Normal 100 2 2" xfId="1849" xr:uid="{06785E3D-628F-40DF-B495-867B42162AC9}"/>
    <cellStyle name="Normal 100 3" xfId="1850" xr:uid="{643B265D-30FB-4749-8B19-396EF0B5D9BB}"/>
    <cellStyle name="Normal 101" xfId="1851" xr:uid="{81C85F82-366D-4B49-B5A4-BBF428AD5C25}"/>
    <cellStyle name="Normal 101 2" xfId="1852" xr:uid="{EB3CAD8D-E3E2-4D08-8FCC-1D2A8B61C6B8}"/>
    <cellStyle name="Normal 101 2 2" xfId="1853" xr:uid="{50877812-79B9-4DB8-82CE-2E5A55F62D97}"/>
    <cellStyle name="Normal 101 3" xfId="1854" xr:uid="{7604FBC7-2A9A-46EC-8FE5-1F4ACAD3CB0D}"/>
    <cellStyle name="Normal 102" xfId="1855" xr:uid="{5C7D2478-4F8F-464B-8786-7E513EF89F63}"/>
    <cellStyle name="Normal 102 2" xfId="1856" xr:uid="{5DFF835F-8820-4732-AA9F-C27CC8C3D0C7}"/>
    <cellStyle name="Normal 103" xfId="1857" xr:uid="{1A4BCCF6-2182-461B-B947-23A291395CDE}"/>
    <cellStyle name="Normal 103 2" xfId="1858" xr:uid="{D5C2F59F-04C3-4A7E-9EC4-7F03F0716BC9}"/>
    <cellStyle name="Normal 103 2 2" xfId="1859" xr:uid="{DA0F3411-D21C-43D7-839A-D7B3A575742B}"/>
    <cellStyle name="Normal 103 3" xfId="1860" xr:uid="{A811165A-A62B-4BFD-A74A-B99F8B690932}"/>
    <cellStyle name="Normal 104" xfId="1861" xr:uid="{CD3E3487-36D7-43E0-8304-753D168AD433}"/>
    <cellStyle name="Normal 104 2" xfId="1862" xr:uid="{B7AC6C66-0954-47DA-B6A6-D9AD81EBE46A}"/>
    <cellStyle name="Normal 105" xfId="1863" xr:uid="{60F63067-23D6-4D71-B0F9-69E21EC22A72}"/>
    <cellStyle name="Normal 105 2" xfId="1864" xr:uid="{E294346E-D36D-4B42-9D42-A3066F9F25CE}"/>
    <cellStyle name="Normal 106" xfId="1865" xr:uid="{3911D1A9-6909-4619-AE02-FB87CC4E6EA0}"/>
    <cellStyle name="Normal 106 2" xfId="1866" xr:uid="{9044BD7C-EC91-4739-9C1C-B3472A5A449F}"/>
    <cellStyle name="Normal 107" xfId="1867" xr:uid="{997A8636-9240-45F3-9035-B96C38F23F65}"/>
    <cellStyle name="Normal 107 2" xfId="1868" xr:uid="{F60F8097-F8CB-496C-BE06-C76F6EA6E2A4}"/>
    <cellStyle name="Normal 108" xfId="1869" xr:uid="{504F198C-3814-4F69-839B-911BD7B0FFFE}"/>
    <cellStyle name="Normal 108 2" xfId="1870" xr:uid="{3D5C9A78-93D0-4CEF-A5A8-A183098F5B9E}"/>
    <cellStyle name="Normal 109" xfId="1871" xr:uid="{902B840C-DAC9-4D4A-86F6-588A454E3C48}"/>
    <cellStyle name="Normal 109 2" xfId="1872" xr:uid="{91E434D2-9331-4FCA-9A9D-0F3DABD1F475}"/>
    <cellStyle name="Normal 11" xfId="59" xr:uid="{00000000-0005-0000-0000-00001E000000}"/>
    <cellStyle name="Normal 11 10" xfId="1874" xr:uid="{DF4AEBD3-F063-4025-945E-8FFC52C1341E}"/>
    <cellStyle name="Normal 11 11" xfId="1875" xr:uid="{297C5D82-09B3-4536-A1C0-6EF379F7F7AB}"/>
    <cellStyle name="Normal 11 12" xfId="1876" xr:uid="{6A10CD8D-1C2D-486C-9966-6F1A8E764CBE}"/>
    <cellStyle name="Normal 11 13" xfId="1877" xr:uid="{61CD0DF4-6F2C-4634-B253-5BBAEBD75743}"/>
    <cellStyle name="Normal 11 14" xfId="1873" xr:uid="{07260468-C086-4DF6-A010-A5EFB0D84CEE}"/>
    <cellStyle name="Normal 11 2" xfId="1878" xr:uid="{6746FC00-BA2A-4074-AB68-66CD7F618012}"/>
    <cellStyle name="Normal 11 3" xfId="1879" xr:uid="{9B5CB155-7B64-41E6-8DAC-D7E3F552558F}"/>
    <cellStyle name="Normal 11 4" xfId="1880" xr:uid="{0C2089E1-053F-4CD2-9DA9-DA3C459AAC9C}"/>
    <cellStyle name="Normal 11 5" xfId="1881" xr:uid="{FAA532F5-95BC-4556-9989-6CD7BF554F00}"/>
    <cellStyle name="Normal 11 6" xfId="1882" xr:uid="{FF151D3C-CD7C-4A9D-83C7-0D2D7F717707}"/>
    <cellStyle name="Normal 11 7" xfId="1883" xr:uid="{1A8024F6-42F9-47C7-AC08-21F6694272E6}"/>
    <cellStyle name="Normal 11 8" xfId="1884" xr:uid="{80C0585A-F111-4776-A290-59FDECA3E805}"/>
    <cellStyle name="Normal 11 9" xfId="1885" xr:uid="{20489B90-30C1-4CA3-AFA0-ECB5AEC5DAC7}"/>
    <cellStyle name="Normal 110" xfId="1886" xr:uid="{4F587FCE-91CD-48D3-8218-8D65AEF60800}"/>
    <cellStyle name="Normal 110 2" xfId="1887" xr:uid="{C11FDB7D-5E8A-4C92-B10F-364799E7BFA3}"/>
    <cellStyle name="Normal 111" xfId="1888" xr:uid="{4135B743-D1CB-451F-B5A8-E50C91A22EE5}"/>
    <cellStyle name="Normal 111 2" xfId="1889" xr:uid="{97DB6B5D-46C2-476D-93DC-A2DFA91ACAFF}"/>
    <cellStyle name="Normal 112" xfId="1890" xr:uid="{6BCA78FF-4A27-4ECE-8B2E-69F856CCDEBE}"/>
    <cellStyle name="Normal 113" xfId="1891" xr:uid="{89C2234E-6ABB-457D-8F6F-C09055CA99D1}"/>
    <cellStyle name="Normal 113 2" xfId="1892" xr:uid="{0A718596-7372-42DF-8072-8A012A29E391}"/>
    <cellStyle name="Normal 114" xfId="1893" xr:uid="{FB6EDEC5-E177-4B70-BE6D-575745D697B8}"/>
    <cellStyle name="Normal 114 2" xfId="1894" xr:uid="{5161C162-69C5-4340-A89A-0FB6D690B64D}"/>
    <cellStyle name="Normal 115" xfId="1895" xr:uid="{EC375B3A-445B-4D85-B3C9-5966FC16FAE3}"/>
    <cellStyle name="Normal 115 2" xfId="1896" xr:uid="{FC7DB7BA-0190-45EA-9017-F3FA481877CF}"/>
    <cellStyle name="Normal 115 2 2" xfId="1897" xr:uid="{4E3D28BC-153B-4E6A-9893-814B5B4F9E78}"/>
    <cellStyle name="Normal 115 3" xfId="1898" xr:uid="{3ECE9F5C-9BD9-457A-AF6E-CA4151882210}"/>
    <cellStyle name="Normal 116" xfId="1899" xr:uid="{CC8E6F46-FE74-4AC3-A611-96D31F014D5B}"/>
    <cellStyle name="Normal 116 2" xfId="1900" xr:uid="{04C21BC3-C569-43C8-84AE-DE7A1CFCD1E2}"/>
    <cellStyle name="Normal 117" xfId="1901" xr:uid="{724DC186-983F-4C3E-A3CC-EE0078E131A0}"/>
    <cellStyle name="Normal 117 2" xfId="1902" xr:uid="{1E9B4CC4-B26E-4C44-9551-8E60E7C98795}"/>
    <cellStyle name="Normal 118" xfId="1903" xr:uid="{F189D938-AF2C-4045-8135-FA2328C115D7}"/>
    <cellStyle name="Normal 118 2" xfId="1904" xr:uid="{786FB97C-BD31-4AE0-A287-77E2151A180C}"/>
    <cellStyle name="Normal 119" xfId="1905" xr:uid="{C6F346C9-B447-4592-AA99-FF45A38B7686}"/>
    <cellStyle name="Normal 119 2" xfId="1906" xr:uid="{7711196A-4B75-4ADA-95B1-CD5D49D2C6F0}"/>
    <cellStyle name="Normal 12" xfId="61" xr:uid="{00000000-0005-0000-0000-00001F000000}"/>
    <cellStyle name="Normal 12 10" xfId="1908" xr:uid="{85F99EF5-D5D3-4F43-AE88-99DE17393E84}"/>
    <cellStyle name="Normal 12 11" xfId="1909" xr:uid="{9F3A51FD-9DA5-4049-974F-E9940A290193}"/>
    <cellStyle name="Normal 12 12" xfId="1910" xr:uid="{EEB03655-A621-40A6-9E8E-0E388B7C172C}"/>
    <cellStyle name="Normal 12 13" xfId="1911" xr:uid="{73146A76-C5DA-4189-914F-7281DC19BF55}"/>
    <cellStyle name="Normal 12 14" xfId="1907" xr:uid="{742AFC11-6A01-44A0-B909-242FDFDDCDD0}"/>
    <cellStyle name="Normal 12 2" xfId="75" xr:uid="{38B6BFC5-B707-4841-B775-47D9C4A82EDC}"/>
    <cellStyle name="Normal 12 2 2" xfId="1912" xr:uid="{97D08E59-5C33-43E7-BA0C-0CE30AB51AA4}"/>
    <cellStyle name="Normal 12 3" xfId="202" xr:uid="{7A25F669-5931-4768-96DE-06D83BB3A921}"/>
    <cellStyle name="Normal 12 3 2" xfId="1913" xr:uid="{E6052848-C0E5-4C1A-B0E2-1053C35ECB09}"/>
    <cellStyle name="Normal 12 4" xfId="1914" xr:uid="{D4A6BCA3-5C69-4907-91CC-D33D07271586}"/>
    <cellStyle name="Normal 12 5" xfId="1915" xr:uid="{A059F279-AB61-4C3F-89F1-5944BFA19892}"/>
    <cellStyle name="Normal 12 6" xfId="1916" xr:uid="{8C309ECD-E4EA-4549-BE09-688E5D220FA1}"/>
    <cellStyle name="Normal 12 7" xfId="1917" xr:uid="{BC5F0281-A14F-4013-AF86-284C343A461C}"/>
    <cellStyle name="Normal 12 8" xfId="1918" xr:uid="{7682A183-9EE7-4E3D-B36D-0099C43B468B}"/>
    <cellStyle name="Normal 12 9" xfId="1919" xr:uid="{ECA2A844-F142-4C6D-9C6B-7ADDFCAC2257}"/>
    <cellStyle name="Normal 120" xfId="1920" xr:uid="{5BB8307D-1E69-4B70-AA89-27113A3010CD}"/>
    <cellStyle name="Normal 120 2" xfId="1921" xr:uid="{8F1FB6D2-AB95-424A-8600-B9BA4D97AA1D}"/>
    <cellStyle name="Normal 121" xfId="1922" xr:uid="{02E28046-F08C-4A9E-B0D7-31CB3FCC50A5}"/>
    <cellStyle name="Normal 121 2" xfId="1923" xr:uid="{C0A8F569-C860-4277-B5EF-61A2C8A70EC2}"/>
    <cellStyle name="Normal 121 2 2" xfId="1924" xr:uid="{FEE61FB5-3772-4628-AD75-F81FE3C3837F}"/>
    <cellStyle name="Normal 121 3" xfId="1925" xr:uid="{3FE21AF7-AE7B-49B2-9B70-E92573AC6BBD}"/>
    <cellStyle name="Normal 122" xfId="1926" xr:uid="{AF91EDD6-6AD7-4C38-8EB4-E31D1DF8BE8F}"/>
    <cellStyle name="Normal 122 2" xfId="1927" xr:uid="{4D3E3171-6158-47AD-AE94-5E400F33838D}"/>
    <cellStyle name="Normal 123" xfId="1928" xr:uid="{027FFCBB-1B7A-4D4A-BDE7-3A93BAD4D434}"/>
    <cellStyle name="Normal 123 2" xfId="1929" xr:uid="{FFE5FAEA-3273-4DEF-8D63-CB17FAC20A83}"/>
    <cellStyle name="Normal 124" xfId="1930" xr:uid="{A0EE5E91-77EE-46E1-B5A0-C362AE7E28D2}"/>
    <cellStyle name="Normal 124 2" xfId="1931" xr:uid="{C165AC04-DE23-401E-A6DC-C9AA9A02C044}"/>
    <cellStyle name="Normal 125" xfId="1932" xr:uid="{C546403B-012C-4B3F-97BD-07F38C4AD66B}"/>
    <cellStyle name="Normal 125 2" xfId="1933" xr:uid="{8DB5235B-ABB5-4E92-9499-B78A8C6AACE7}"/>
    <cellStyle name="Normal 126" xfId="1934" xr:uid="{D4D897BA-06AF-48E1-830A-1141F948F2D6}"/>
    <cellStyle name="Normal 126 2" xfId="1935" xr:uid="{1987079E-0056-4DFD-A800-5BA6020AC9C3}"/>
    <cellStyle name="Normal 127" xfId="1936" xr:uid="{E2A55888-1750-4185-B215-0A08EB5A7C55}"/>
    <cellStyle name="Normal 127 2" xfId="1937" xr:uid="{C9C2C16C-A1EF-4B96-AE75-F49D99DB1299}"/>
    <cellStyle name="Normal 128" xfId="1938" xr:uid="{F06D24A1-7317-4F00-878E-EAC8CA46A313}"/>
    <cellStyle name="Normal 128 2" xfId="1939" xr:uid="{3F476DB3-F68B-4CD3-9624-B74A7A2F04EB}"/>
    <cellStyle name="Normal 129" xfId="1940" xr:uid="{07CF54FC-C1DC-4930-8F9E-2154309120FC}"/>
    <cellStyle name="Normal 129 2" xfId="1941" xr:uid="{11D0EFA0-0992-4EE4-B810-D1AC2783B53B}"/>
    <cellStyle name="Normal 13" xfId="57" xr:uid="{00000000-0005-0000-0000-000020000000}"/>
    <cellStyle name="Normal 13 10" xfId="1943" xr:uid="{AF983281-1256-418F-8AED-88507D1A1877}"/>
    <cellStyle name="Normal 13 10 2" xfId="1944" xr:uid="{1E9AE3DA-BBA4-4A37-94FE-5079DAB23527}"/>
    <cellStyle name="Normal 13 11" xfId="1945" xr:uid="{876DE190-FE9A-45DB-8CF2-17E50861FE69}"/>
    <cellStyle name="Normal 13 11 2" xfId="1946" xr:uid="{7B4497D6-0E7D-4FE9-BE9C-ED62DA365C29}"/>
    <cellStyle name="Normal 13 12" xfId="1947" xr:uid="{33F92F81-0866-4CCD-BA16-75688BC572F4}"/>
    <cellStyle name="Normal 13 12 2" xfId="1948" xr:uid="{B3FFCFA1-D4B4-4F4E-B2EC-86F97256141C}"/>
    <cellStyle name="Normal 13 13" xfId="1949" xr:uid="{3599C6EE-5194-43ED-A3C5-3A47C66929D4}"/>
    <cellStyle name="Normal 13 13 2" xfId="1950" xr:uid="{C154F0C9-9775-47C4-96C9-5F6A3335948F}"/>
    <cellStyle name="Normal 13 14" xfId="1951" xr:uid="{EAF76699-B06D-4E6B-9EAD-0AF201D88720}"/>
    <cellStyle name="Normal 13 14 2" xfId="1952" xr:uid="{7BA45F1D-71D8-4419-95DE-D8A48EC2A598}"/>
    <cellStyle name="Normal 13 15" xfId="1953" xr:uid="{12EB5B92-D9F9-4AE2-AB4D-8FDC53EFD410}"/>
    <cellStyle name="Normal 13 15 2" xfId="1954" xr:uid="{8161E46D-8518-4CAB-A535-4CF1021311FF}"/>
    <cellStyle name="Normal 13 16" xfId="1955" xr:uid="{75220229-9238-4100-A194-11B7AEB7BAB1}"/>
    <cellStyle name="Normal 13 16 2" xfId="1956" xr:uid="{5A983DAE-5B97-4608-8A2D-E6632FB76DAA}"/>
    <cellStyle name="Normal 13 17" xfId="1957" xr:uid="{C7C85EC6-D9A2-4172-8CF0-A599C8AEBC7E}"/>
    <cellStyle name="Normal 13 17 2" xfId="1958" xr:uid="{21BCAE24-E452-4E1B-9D5D-A0CC208783ED}"/>
    <cellStyle name="Normal 13 18" xfId="1959" xr:uid="{DD509022-608C-41BD-94BF-F4F184CC8C53}"/>
    <cellStyle name="Normal 13 18 2" xfId="1960" xr:uid="{7EA7480D-902B-44C0-9DBE-080668C7F358}"/>
    <cellStyle name="Normal 13 19" xfId="1961" xr:uid="{ABCE2D31-FCB4-4F33-9FF1-1791CC6DFCA7}"/>
    <cellStyle name="Normal 13 19 2" xfId="1962" xr:uid="{2E74C687-3E8A-404A-9432-CDB3187C0754}"/>
    <cellStyle name="Normal 13 2" xfId="199" xr:uid="{61E6507B-7922-4551-8F7D-9042A7B9440C}"/>
    <cellStyle name="Normal 13 2 2" xfId="1964" xr:uid="{DA575016-9457-4CDA-85A1-E2AFF58D3604}"/>
    <cellStyle name="Normal 13 2 3" xfId="1963" xr:uid="{0E7A06E6-88A8-4226-864F-19D98CECAA71}"/>
    <cellStyle name="Normal 13 20" xfId="1965" xr:uid="{BAD2E4BF-E119-4746-AB40-702BC32A9428}"/>
    <cellStyle name="Normal 13 20 2" xfId="1966" xr:uid="{0D74549F-4810-4DAD-8FC0-FC64DB4F8E9A}"/>
    <cellStyle name="Normal 13 21" xfId="1967" xr:uid="{5E7F646E-AB12-45BC-B77A-8E67AF86358F}"/>
    <cellStyle name="Normal 13 22" xfId="1942" xr:uid="{8B2304D5-82DE-4D87-83C2-C31B1FAF15D1}"/>
    <cellStyle name="Normal 13 3" xfId="107" xr:uid="{07CA9F52-D982-4D10-B0C6-53AA0F1C9175}"/>
    <cellStyle name="Normal 13 3 2" xfId="1969" xr:uid="{BBCE0136-917E-4FB3-9A24-3A7EF54F11AC}"/>
    <cellStyle name="Normal 13 3 3" xfId="1968" xr:uid="{EB81CD83-81C2-49FB-9CA2-4565FBCF7486}"/>
    <cellStyle name="Normal 13 4" xfId="1970" xr:uid="{D229472F-EF3C-499A-A607-DD85102F0DEC}"/>
    <cellStyle name="Normal 13 4 2" xfId="1971" xr:uid="{3046CEE0-7C12-4E7F-9D2B-2F208DD1A845}"/>
    <cellStyle name="Normal 13 5" xfId="1972" xr:uid="{C6F4A8CD-0912-404E-8E1D-000FC26960D6}"/>
    <cellStyle name="Normal 13 5 2" xfId="1973" xr:uid="{194B191E-D532-4D4A-A90F-39D00E9969E8}"/>
    <cellStyle name="Normal 13 6" xfId="1974" xr:uid="{88AEDC70-0B78-4706-B862-E89EB832D526}"/>
    <cellStyle name="Normal 13 6 2" xfId="1975" xr:uid="{DD0E251C-6335-4894-8685-407346755713}"/>
    <cellStyle name="Normal 13 7" xfId="1976" xr:uid="{6A829FF5-4EC1-4D53-8857-E471037A0EE4}"/>
    <cellStyle name="Normal 13 7 2" xfId="1977" xr:uid="{545E9A32-72B2-42D9-A2C4-CBE1E223B66C}"/>
    <cellStyle name="Normal 13 8" xfId="1978" xr:uid="{FC6B062C-8D70-40DE-99AF-525E48C9D21F}"/>
    <cellStyle name="Normal 13 8 2" xfId="1979" xr:uid="{E647FAC9-8B81-4377-8396-A83DFDEABA32}"/>
    <cellStyle name="Normal 13 9" xfId="1980" xr:uid="{C8ED41F7-3268-4421-9054-3E5AE63E4DB3}"/>
    <cellStyle name="Normal 13 9 2" xfId="1981" xr:uid="{A968DE43-7A87-4B0C-AE1D-64F3644ED147}"/>
    <cellStyle name="Normal 130" xfId="1982" xr:uid="{404291F7-553F-49B9-9504-453F239C6C37}"/>
    <cellStyle name="Normal 130 2" xfId="1983" xr:uid="{82819168-A29F-439B-9478-969ECB10805A}"/>
    <cellStyle name="Normal 131" xfId="1984" xr:uid="{5DA63C41-D981-4925-92A1-E8061296A6FC}"/>
    <cellStyle name="Normal 131 2" xfId="1985" xr:uid="{1547B33A-40EB-4451-A11F-5E60DA67CA0C}"/>
    <cellStyle name="Normal 132" xfId="1986" xr:uid="{48B8C319-A7B6-481C-B5E4-BF6451DBB317}"/>
    <cellStyle name="Normal 132 2" xfId="1987" xr:uid="{0E8701B0-C8CF-4FAB-A320-6681BCD1EB50}"/>
    <cellStyle name="Normal 133" xfId="1988" xr:uid="{02F2FF82-5460-4688-97C8-EC544CBD5A18}"/>
    <cellStyle name="Normal 133 2" xfId="1989" xr:uid="{236D38A0-FF1D-4876-88FC-1158379F7D07}"/>
    <cellStyle name="Normal 134" xfId="1990" xr:uid="{8E28F81D-5D85-4421-BFD8-11C502862E7D}"/>
    <cellStyle name="Normal 134 2" xfId="1991" xr:uid="{D6DB9015-8E2B-4AEB-8202-5602CC0EC8C9}"/>
    <cellStyle name="Normal 135" xfId="1992" xr:uid="{D85DA378-F731-459C-9E9B-B12650440877}"/>
    <cellStyle name="Normal 135 2" xfId="1993" xr:uid="{4020CBC9-7E0D-4C49-A29C-B5F83E2E5390}"/>
    <cellStyle name="Normal 136" xfId="1994" xr:uid="{D4DE5F06-A7D6-4DC8-A8D9-AD6836829912}"/>
    <cellStyle name="Normal 136 2" xfId="1995" xr:uid="{97875080-12D1-4B5C-9656-E20287546ED0}"/>
    <cellStyle name="Normal 137" xfId="1996" xr:uid="{290F9E91-5C1F-45B9-9F5E-684398A95B0F}"/>
    <cellStyle name="Normal 137 2" xfId="1997" xr:uid="{2E60DE65-4E4B-4662-9983-C1729E739BB5}"/>
    <cellStyle name="Normal 138" xfId="1998" xr:uid="{1E127F1F-BF5D-4196-8ABA-77B3BCA7C78C}"/>
    <cellStyle name="Normal 138 2" xfId="1999" xr:uid="{8E2C82CF-E1B0-46D8-B1DB-0AFE4A679F3D}"/>
    <cellStyle name="Normal 139" xfId="2000" xr:uid="{809805AB-643F-4094-BD33-6E7DB2FD5899}"/>
    <cellStyle name="Normal 139 2" xfId="2001" xr:uid="{5D85B354-6F00-4024-AF0E-76ACC1C64225}"/>
    <cellStyle name="Normal 14" xfId="58" xr:uid="{00000000-0005-0000-0000-000021000000}"/>
    <cellStyle name="Normal 14 10" xfId="2003" xr:uid="{A51F6A72-8CBD-4813-8E32-E3EE3C68D7F7}"/>
    <cellStyle name="Normal 14 10 2" xfId="2004" xr:uid="{1A42E59B-70DA-4198-A600-03D46DADCDC0}"/>
    <cellStyle name="Normal 14 11" xfId="2005" xr:uid="{D6C1A501-FEBD-431A-81CA-4EB4AFEF4E67}"/>
    <cellStyle name="Normal 14 11 2" xfId="2006" xr:uid="{B267D91D-6E3A-4F08-8B3A-60CA31784194}"/>
    <cellStyle name="Normal 14 12" xfId="2007" xr:uid="{926C48EC-DF94-4592-BBC5-D4CC29D01019}"/>
    <cellStyle name="Normal 14 12 2" xfId="2008" xr:uid="{D570333C-F25E-4B0C-8FE0-9556E6A7DC14}"/>
    <cellStyle name="Normal 14 13" xfId="2009" xr:uid="{4524829D-F479-4D91-A4C2-D846C0253105}"/>
    <cellStyle name="Normal 14 13 2" xfId="2010" xr:uid="{3ED4E557-C612-44F4-872D-26BFBF1204A9}"/>
    <cellStyle name="Normal 14 14" xfId="2011" xr:uid="{6B2CFB20-364D-43D9-ABCF-B636944601B9}"/>
    <cellStyle name="Normal 14 14 2" xfId="2012" xr:uid="{4E8685B2-6880-49B9-8914-3380B1971DA4}"/>
    <cellStyle name="Normal 14 15" xfId="2013" xr:uid="{47642AFA-47E6-4D9E-AC6E-EA041502ED31}"/>
    <cellStyle name="Normal 14 15 2" xfId="2014" xr:uid="{C8C1F467-EAE0-4591-9E4C-8E698C9EE2D2}"/>
    <cellStyle name="Normal 14 16" xfId="2015" xr:uid="{CCA155C2-27D5-4F26-A301-BD9E9BDF5B58}"/>
    <cellStyle name="Normal 14 16 2" xfId="2016" xr:uid="{624103EB-BF64-4105-A842-CB8BCAE23017}"/>
    <cellStyle name="Normal 14 17" xfId="2017" xr:uid="{0ABA25BD-5255-4974-B3A5-44D2E521A00A}"/>
    <cellStyle name="Normal 14 17 2" xfId="2018" xr:uid="{A18BE7E2-C314-4F2A-9DC5-1F9FA868BB84}"/>
    <cellStyle name="Normal 14 18" xfId="2019" xr:uid="{F741BC1E-295F-4ADF-8483-F7EAF0E3DDDA}"/>
    <cellStyle name="Normal 14 18 2" xfId="2020" xr:uid="{96A4DB72-5959-48F8-9B98-B2153C0533EA}"/>
    <cellStyle name="Normal 14 19" xfId="2021" xr:uid="{64D8DFB1-4D6D-4375-883B-3BEC9BC31876}"/>
    <cellStyle name="Normal 14 19 2" xfId="2022" xr:uid="{85F9F52F-EB04-42FC-B78E-17314E0D551D}"/>
    <cellStyle name="Normal 14 2" xfId="117" xr:uid="{86BC9133-11DE-4081-81F3-86DED23FA5BF}"/>
    <cellStyle name="Normal 14 2 2" xfId="2024" xr:uid="{9C122494-E8EF-4B42-94F2-52E6F9A7C510}"/>
    <cellStyle name="Normal 14 2 3" xfId="2023" xr:uid="{81BFB089-9EC9-49C7-9248-12695F978862}"/>
    <cellStyle name="Normal 14 20" xfId="2025" xr:uid="{31A6C8FE-783E-4B30-A3F1-DC96666B8505}"/>
    <cellStyle name="Normal 14 20 2" xfId="2026" xr:uid="{31C8BCEF-EB03-4C33-9CBF-141A68D5DF69}"/>
    <cellStyle name="Normal 14 21" xfId="2027" xr:uid="{4BA201B3-21C4-4E26-BE1D-15A9921BC940}"/>
    <cellStyle name="Normal 14 22" xfId="2002" xr:uid="{B47DF6FB-F5B0-4289-A824-1C4DB9E153AB}"/>
    <cellStyle name="Normal 14 3" xfId="133" xr:uid="{1E854B12-312C-4EAA-BBB4-E495C55A3B56}"/>
    <cellStyle name="Normal 14 3 2" xfId="2029" xr:uid="{2195C904-FAF0-4CC7-B1DE-214CD0B4F251}"/>
    <cellStyle name="Normal 14 3 3" xfId="2028" xr:uid="{95016415-D481-43EF-B02F-322DB4FCFA27}"/>
    <cellStyle name="Normal 14 4" xfId="200" xr:uid="{8EEF3491-7C15-4044-ACE1-4C2244864FC8}"/>
    <cellStyle name="Normal 14 4 2" xfId="2031" xr:uid="{9A3B9328-DE23-40B1-9C83-3B53DF89B75E}"/>
    <cellStyle name="Normal 14 4 3" xfId="2030" xr:uid="{4EB2D837-4268-4479-BDD3-958B09AADFE9}"/>
    <cellStyle name="Normal 14 5" xfId="78" xr:uid="{859B2107-A85D-4115-A636-D83EA5ACAD24}"/>
    <cellStyle name="Normal 14 5 2" xfId="2032" xr:uid="{94715CC3-7263-4F30-8E37-B1E5B0E77045}"/>
    <cellStyle name="Normal 14 6" xfId="2033" xr:uid="{E7F9E6DE-A4D1-4760-AC39-3127397EA5DB}"/>
    <cellStyle name="Normal 14 6 2" xfId="2034" xr:uid="{89EC7E2E-3A59-4B16-A5F0-114585F4A588}"/>
    <cellStyle name="Normal 14 7" xfId="2035" xr:uid="{39D11221-D1FF-4E9D-BC53-CC6E7E8A2B5C}"/>
    <cellStyle name="Normal 14 7 2" xfId="2036" xr:uid="{3067ACE9-821B-4E27-852B-CC66BBC3CD82}"/>
    <cellStyle name="Normal 14 8" xfId="2037" xr:uid="{E1447AFB-245B-4E43-B0B2-EE676DDBB902}"/>
    <cellStyle name="Normal 14 8 2" xfId="2038" xr:uid="{B8E5586B-D73E-4B23-AF81-457AE34AC3EB}"/>
    <cellStyle name="Normal 14 9" xfId="2039" xr:uid="{60B0A823-5E98-4F5F-B438-E0E3E8C4B476}"/>
    <cellStyle name="Normal 14 9 2" xfId="2040" xr:uid="{DC5FD56C-A4AC-4633-9045-E3E4495BB597}"/>
    <cellStyle name="Normal 140" xfId="2041" xr:uid="{AF67004D-7D86-4E6F-B028-FA6350B722DB}"/>
    <cellStyle name="Normal 140 2" xfId="2042" xr:uid="{76483042-9B02-4EFD-AF46-312C9FFE00E8}"/>
    <cellStyle name="Normal 141" xfId="2043" xr:uid="{E9697561-64A7-425F-8518-2D2247A717D5}"/>
    <cellStyle name="Normal 141 2" xfId="2044" xr:uid="{B6D3DAB9-E92D-4ABB-A0E7-21E9014A5DFF}"/>
    <cellStyle name="Normal 142" xfId="2045" xr:uid="{FB9ED9B7-6787-4545-AF5D-CB3DEC214622}"/>
    <cellStyle name="Normal 142 2" xfId="2046" xr:uid="{B2143C97-4B8D-4068-9448-688ED7933F75}"/>
    <cellStyle name="Normal 143" xfId="2047" xr:uid="{B06FAAD2-2EAB-4923-9A93-E51F2A5856E9}"/>
    <cellStyle name="Normal 143 2" xfId="2048" xr:uid="{B47D8892-D32F-4655-85F7-7C89B65BA2A3}"/>
    <cellStyle name="Normal 144" xfId="2049" xr:uid="{AE0944CD-F746-440A-8782-1D0953331D2A}"/>
    <cellStyle name="Normal 144 2" xfId="2050" xr:uid="{DD473C28-DFB8-4516-8546-E8089F7E009A}"/>
    <cellStyle name="Normal 145" xfId="2051" xr:uid="{CDC27DD7-5B2F-4597-BFC2-51F96F1F7BDA}"/>
    <cellStyle name="Normal 145 2" xfId="2052" xr:uid="{9C8EEC3C-1640-4619-863E-E2AC6D8E6A7F}"/>
    <cellStyle name="Normal 146" xfId="2053" xr:uid="{0CE3B363-EDA1-4CA3-8EF7-A5B4A17E5CCA}"/>
    <cellStyle name="Normal 146 2" xfId="2054" xr:uid="{82CA4722-1A64-440F-A39F-1F605F23AF86}"/>
    <cellStyle name="Normal 146 3" xfId="2055" xr:uid="{7F0FACB2-0AFB-4BD6-A701-8A06FBA13F09}"/>
    <cellStyle name="Normal 147" xfId="2056" xr:uid="{A5196995-2D8E-4C4C-A04A-996A13DE44F7}"/>
    <cellStyle name="Normal 147 2" xfId="2057" xr:uid="{1CB348CF-EC8B-4E93-B12D-162629D53972}"/>
    <cellStyle name="Normal 147 3" xfId="2058" xr:uid="{F0A211E6-BFAB-468D-8622-BFA439E40F92}"/>
    <cellStyle name="Normal 148" xfId="2059" xr:uid="{5BE74154-FAD9-4F26-8C2F-4AE4D5B06E14}"/>
    <cellStyle name="Normal 148 2" xfId="2060" xr:uid="{D24E5AE5-8D91-450B-B249-D6C2D2E7C107}"/>
    <cellStyle name="Normal 149" xfId="2061" xr:uid="{FDD6FC08-DB5E-43D5-9C23-2D7C4B43CD75}"/>
    <cellStyle name="Normal 149 2" xfId="2062" xr:uid="{9B4DE4C6-1963-4345-8BA8-D453E7A05BFA}"/>
    <cellStyle name="Normal 15" xfId="60" xr:uid="{00000000-0005-0000-0000-000022000000}"/>
    <cellStyle name="Normal 15 10" xfId="2064" xr:uid="{B47025C2-713A-48F4-A03D-651C96AAC610}"/>
    <cellStyle name="Normal 15 11" xfId="2065" xr:uid="{BD9E6D67-4707-4E4D-AB7D-5C0FECEA1025}"/>
    <cellStyle name="Normal 15 12" xfId="2066" xr:uid="{43DEC6CA-0693-4562-9736-18F5903EC5F0}"/>
    <cellStyle name="Normal 15 13" xfId="2067" xr:uid="{8BCF386F-4B15-40FA-87F9-71883BC48C8C}"/>
    <cellStyle name="Normal 15 14" xfId="2063" xr:uid="{5F546574-FF14-4B22-80A9-799D498A11B3}"/>
    <cellStyle name="Normal 15 2" xfId="201" xr:uid="{5FFCBBC0-78F7-4046-A6F6-84EE8350B835}"/>
    <cellStyle name="Normal 15 2 2" xfId="2068" xr:uid="{B4827DFD-2DD1-4655-B886-CF5A7034F8A9}"/>
    <cellStyle name="Normal 15 3" xfId="79" xr:uid="{A1A26F60-388C-4CC7-8B33-A3DAA4981F81}"/>
    <cellStyle name="Normal 15 3 2" xfId="2069" xr:uid="{6BE6D070-EE5C-48C5-A3A6-5CC6E5103F09}"/>
    <cellStyle name="Normal 15 4" xfId="2070" xr:uid="{58B8090F-22D5-4240-AD92-17F16742C1EB}"/>
    <cellStyle name="Normal 15 5" xfId="2071" xr:uid="{7A247D93-B676-447C-9B28-0C0CC89374EF}"/>
    <cellStyle name="Normal 15 6" xfId="2072" xr:uid="{9FDBE0F5-EEFA-4FAB-A26A-931EA6BC0128}"/>
    <cellStyle name="Normal 15 7" xfId="2073" xr:uid="{FA6D0C2A-987E-4680-BC5D-E97930CC8854}"/>
    <cellStyle name="Normal 15 8" xfId="2074" xr:uid="{1BBE81CB-1A11-4F2A-9C95-2CDC67EFE7F4}"/>
    <cellStyle name="Normal 15 9" xfId="2075" xr:uid="{B60135DE-4EE7-48A6-9FC3-FAE8C3349838}"/>
    <cellStyle name="Normal 150" xfId="2076" xr:uid="{6102ABAC-D7F9-48B5-8F9F-6027F254EDAE}"/>
    <cellStyle name="Normal 150 2" xfId="2077" xr:uid="{22F8DEA4-5E62-4D78-A5E0-7ADBBD12E3DB}"/>
    <cellStyle name="Normal 151" xfId="2078" xr:uid="{46DACE35-6598-49EE-B6AE-02F5021EE2EC}"/>
    <cellStyle name="Normal 151 2" xfId="2079" xr:uid="{6AD362DC-460E-4C78-BAA7-D91A4A8B44C7}"/>
    <cellStyle name="Normal 152" xfId="2080" xr:uid="{0CDFA91D-9981-4F51-9D57-93D48F847136}"/>
    <cellStyle name="Normal 152 2" xfId="2081" xr:uid="{5EC8BCC6-E09F-4331-86A2-DBEE7EF3C0F1}"/>
    <cellStyle name="Normal 153" xfId="2082" xr:uid="{8C47911A-EA0B-4E7B-8ADC-FA0AE2ABFDEB}"/>
    <cellStyle name="Normal 153 2" xfId="2083" xr:uid="{4B6BEC2D-F339-43E5-8F63-5B02C040D542}"/>
    <cellStyle name="Normal 154" xfId="2084" xr:uid="{B97F75D1-6A18-4FC4-93C5-1CFFD73B82DE}"/>
    <cellStyle name="Normal 154 2" xfId="2085" xr:uid="{29BF4D1E-2EDF-49B7-A77C-497C702B8DA5}"/>
    <cellStyle name="Normal 155" xfId="2086" xr:uid="{FA92358F-8412-42D5-86C7-6A5C7F607EA1}"/>
    <cellStyle name="Normal 155 2" xfId="2087" xr:uid="{44099952-CBD3-45D4-938B-E16D64A2B4AE}"/>
    <cellStyle name="Normal 156" xfId="2088" xr:uid="{3BDED89B-5B4C-42E2-992F-66EA331550FF}"/>
    <cellStyle name="Normal 157" xfId="2089" xr:uid="{BC4B19BB-FEBC-4B5E-A380-FA6F8B811ACE}"/>
    <cellStyle name="Normal 158" xfId="2090" xr:uid="{6C8CF2BC-DC2B-4337-97DD-7FA8EED81330}"/>
    <cellStyle name="Normal 159" xfId="2091" xr:uid="{7377EDB1-F684-4DF1-BB83-4AC7D2D71D88}"/>
    <cellStyle name="Normal 16" xfId="62" xr:uid="{00000000-0005-0000-0000-000023000000}"/>
    <cellStyle name="Normal 16 2" xfId="203" xr:uid="{B2BF9B9A-B7BF-498B-94A0-8D056798BC90}"/>
    <cellStyle name="Normal 16 2 2" xfId="2092" xr:uid="{D99C6856-86F0-4E00-AE09-E5E005D03F7A}"/>
    <cellStyle name="Normal 16 3" xfId="80" xr:uid="{9910E8A7-2104-4DFC-AE4C-23049AE7F31D}"/>
    <cellStyle name="Normal 160" xfId="2093" xr:uid="{F507769A-79EB-44D2-BDE5-0023C2FD3D55}"/>
    <cellStyle name="Normal 161" xfId="2094" xr:uid="{3B0ABE2D-D4A4-400F-BDE0-B2EC21569737}"/>
    <cellStyle name="Normal 162" xfId="2095" xr:uid="{9720C75E-2C81-49F0-9C2D-4810255D8DA5}"/>
    <cellStyle name="Normal 163" xfId="2096" xr:uid="{D2AD5BE4-E961-4F8E-8D67-CEAA9BB8C534}"/>
    <cellStyle name="Normal 164" xfId="2097" xr:uid="{EAAD206A-B2D6-441E-8C34-BC78ECE0DB3C}"/>
    <cellStyle name="Normal 165" xfId="217" xr:uid="{F049642F-F469-43B1-80FB-A182FDE9778F}"/>
    <cellStyle name="Normal 166" xfId="2098" xr:uid="{6EA52553-60E6-4FDA-9DD8-F6CA377FD80B}"/>
    <cellStyle name="Normal 167" xfId="215" xr:uid="{3F0DA882-B566-4DB4-BEC8-715794FA5BA7}"/>
    <cellStyle name="Normal 168" xfId="3110" xr:uid="{3BD57264-BF33-4278-A846-C837FE5C7C46}"/>
    <cellStyle name="Normal 17" xfId="63" xr:uid="{00000000-0005-0000-0000-000024000000}"/>
    <cellStyle name="Normal 17 10" xfId="2100" xr:uid="{80C03C4E-663A-48DD-9537-65D3C7DB564E}"/>
    <cellStyle name="Normal 17 10 2" xfId="2101" xr:uid="{97FDC916-E2A0-44CF-94DA-012474F006D5}"/>
    <cellStyle name="Normal 17 11" xfId="2102" xr:uid="{3C46721D-6E68-447E-8230-C24B9C47EB63}"/>
    <cellStyle name="Normal 17 11 2" xfId="2103" xr:uid="{A33471AE-699E-467D-BCCD-2304CDDE0D5B}"/>
    <cellStyle name="Normal 17 12" xfId="2104" xr:uid="{AE55D37A-22F8-45FE-8B49-B094B818D11C}"/>
    <cellStyle name="Normal 17 12 2" xfId="2105" xr:uid="{271DAA43-3A2B-44EB-A42E-DBF9C54F9442}"/>
    <cellStyle name="Normal 17 13" xfId="2106" xr:uid="{FA49EE1D-37A5-4A3A-BF8F-A85D56D55B5C}"/>
    <cellStyle name="Normal 17 13 2" xfId="2107" xr:uid="{41E4730E-F39C-4A00-9AB9-6223D36DD995}"/>
    <cellStyle name="Normal 17 14" xfId="2108" xr:uid="{BF56E0FA-319B-48C1-AB57-3DE288D56FA4}"/>
    <cellStyle name="Normal 17 14 2" xfId="2109" xr:uid="{2B77D5F8-4FE6-49DB-8B59-5E84EF78704E}"/>
    <cellStyle name="Normal 17 15" xfId="2110" xr:uid="{5DDFBEE2-F141-4444-87F0-9EA961635148}"/>
    <cellStyle name="Normal 17 15 2" xfId="2111" xr:uid="{6434995F-0E0D-43E4-B9C7-B8CBB6195341}"/>
    <cellStyle name="Normal 17 16" xfId="2112" xr:uid="{8A002F3A-DDAF-493C-9420-06E8ADE628F1}"/>
    <cellStyle name="Normal 17 16 2" xfId="2113" xr:uid="{85C915EC-47E7-48CD-9CB1-549CF2E5C557}"/>
    <cellStyle name="Normal 17 17" xfId="2114" xr:uid="{C8C4633E-BE93-4969-836A-8E7D6D4353A2}"/>
    <cellStyle name="Normal 17 17 2" xfId="2115" xr:uid="{0D2BA2D1-5548-4194-A3AC-783D2B056112}"/>
    <cellStyle name="Normal 17 18" xfId="2116" xr:uid="{13CC8ABD-DB09-4A65-9488-63D40A820AC8}"/>
    <cellStyle name="Normal 17 18 2" xfId="2117" xr:uid="{6BF761AD-78F0-46E7-A446-D7CA3AE36326}"/>
    <cellStyle name="Normal 17 19" xfId="2118" xr:uid="{5F6E766D-B8BC-4889-B997-71F9B41E7952}"/>
    <cellStyle name="Normal 17 19 2" xfId="2119" xr:uid="{8AF2A77D-9EC9-4646-934E-53E3B1EAFB5C}"/>
    <cellStyle name="Normal 17 2" xfId="115" xr:uid="{EC3E1FAE-0DBF-4218-8FC6-CE98088283C8}"/>
    <cellStyle name="Normal 17 2 2" xfId="2121" xr:uid="{48174D2E-F73D-463F-BEAE-76267AB56544}"/>
    <cellStyle name="Normal 17 2 3" xfId="2120" xr:uid="{8354603C-5D90-4592-9AD6-963B5FAED2C2}"/>
    <cellStyle name="Normal 17 20" xfId="2122" xr:uid="{6ACA6F5C-9319-4BD7-96CE-8522627E5430}"/>
    <cellStyle name="Normal 17 20 2" xfId="2123" xr:uid="{5E593F46-1963-463D-B58D-CF0B43BB429A}"/>
    <cellStyle name="Normal 17 21" xfId="2124" xr:uid="{0BBEA5B3-C6C1-41DB-BC91-E109BD8CF223}"/>
    <cellStyle name="Normal 17 22" xfId="2099" xr:uid="{B402DE91-8E94-41B0-B7C5-09CE59380A44}"/>
    <cellStyle name="Normal 17 3" xfId="204" xr:uid="{F5BFF420-6E34-41BC-9B80-F3D069AFCF05}"/>
    <cellStyle name="Normal 17 3 2" xfId="2126" xr:uid="{0B7AA24F-0F8B-4247-967C-C042864454FE}"/>
    <cellStyle name="Normal 17 3 3" xfId="2125" xr:uid="{6C391C58-8AED-4E7E-A112-265CFC3146B9}"/>
    <cellStyle name="Normal 17 4" xfId="81" xr:uid="{EEF54E6E-6AAF-44A7-BFA0-FBFDD492F634}"/>
    <cellStyle name="Normal 17 4 2" xfId="2127" xr:uid="{D66B8745-DF40-4055-B3D2-EF348C95A3D2}"/>
    <cellStyle name="Normal 17 5" xfId="2128" xr:uid="{D9664459-C7BB-421D-A4B8-A647590D6FDC}"/>
    <cellStyle name="Normal 17 5 2" xfId="2129" xr:uid="{9DA926A5-34F5-4526-BFE6-C9122E90D414}"/>
    <cellStyle name="Normal 17 6" xfId="2130" xr:uid="{5B709DE0-AE01-4A48-BA9D-E3908D834531}"/>
    <cellStyle name="Normal 17 6 2" xfId="2131" xr:uid="{EA29F8E0-FD18-48C1-9677-502A6E113BA6}"/>
    <cellStyle name="Normal 17 7" xfId="2132" xr:uid="{738B2440-A127-49B3-A73E-794992B00CB4}"/>
    <cellStyle name="Normal 17 7 2" xfId="2133" xr:uid="{68435C32-6FA8-425E-9433-19BDB2BD163D}"/>
    <cellStyle name="Normal 17 8" xfId="2134" xr:uid="{EB757080-F0FD-4CF0-B52B-0052B0E23EF4}"/>
    <cellStyle name="Normal 17 8 2" xfId="2135" xr:uid="{7734B195-5637-4D48-AC52-C2D30E8BF494}"/>
    <cellStyle name="Normal 17 9" xfId="2136" xr:uid="{FB2DA131-EAFB-4BDA-9AF5-5CDDAA56B5A0}"/>
    <cellStyle name="Normal 17 9 2" xfId="2137" xr:uid="{D054F73D-A7D4-4CB2-884B-EEF5B1F02320}"/>
    <cellStyle name="Normal 18" xfId="64" xr:uid="{00000000-0005-0000-0000-000025000000}"/>
    <cellStyle name="Normal 18 2" xfId="205" xr:uid="{28378F96-D217-4296-A8C2-C9D09DE52D5B}"/>
    <cellStyle name="Normal 18 2 2" xfId="2138" xr:uid="{F0FBF696-C2B9-4303-894C-6FD2B34D5420}"/>
    <cellStyle name="Normal 18 3" xfId="82" xr:uid="{580417B2-F97D-4926-826A-5C5D869AF5E6}"/>
    <cellStyle name="Normal 19" xfId="65" xr:uid="{00000000-0005-0000-0000-000026000000}"/>
    <cellStyle name="Normal 19 2" xfId="206" xr:uid="{7097D8D7-C4D8-4DE4-A7E0-0AA6D4054FDA}"/>
    <cellStyle name="Normal 19 2 2" xfId="2140" xr:uid="{CDE43BD6-24B5-4584-A2FF-54FF5D6E916C}"/>
    <cellStyle name="Normal 19 3" xfId="83" xr:uid="{ECACCFD8-BC31-429C-AA32-6DA33E929F1E}"/>
    <cellStyle name="Normal 19 4" xfId="2139" xr:uid="{B35F42B4-6274-4F3A-A8AD-9EE7127873BD}"/>
    <cellStyle name="Normal 2" xfId="4" xr:uid="{00000000-0005-0000-0000-000027000000}"/>
    <cellStyle name="Normal 2 10" xfId="132" xr:uid="{D4057DB2-7B13-43DA-B371-61970B7F840D}"/>
    <cellStyle name="Normal 2 2" xfId="46" xr:uid="{00000000-0005-0000-0000-000028000000}"/>
    <cellStyle name="Normal 2 2 2" xfId="47" xr:uid="{00000000-0005-0000-0000-000029000000}"/>
    <cellStyle name="Normal 2 2 2 2" xfId="191" xr:uid="{596F77A1-A2CB-4825-9EB6-A7FC9C2A99F6}"/>
    <cellStyle name="Normal 2 2 2 3" xfId="113" xr:uid="{108BA80D-0897-4918-9863-AE41A4A53884}"/>
    <cellStyle name="Normal 2 2 2 3 2" xfId="2141" xr:uid="{FD3CBFF6-A607-4AFB-9FEF-6EDE6E6DEA0B}"/>
    <cellStyle name="Normal 2 2 3" xfId="106" xr:uid="{C9B9725A-2C31-4E65-BC76-E59DE4679776}"/>
    <cellStyle name="Normal 2 24" xfId="143" xr:uid="{CD9DAC80-F55A-42B1-BA98-B3931F26B55E}"/>
    <cellStyle name="Normal 2 3" xfId="32" xr:uid="{00000000-0005-0000-0000-00002A000000}"/>
    <cellStyle name="Normal 2 3 2" xfId="179" xr:uid="{B34E5B29-B18B-4D02-B32E-8B057DEEF71E}"/>
    <cellStyle name="Normal 2 3 2 2" xfId="2142" xr:uid="{F9BFB8AD-B372-473C-A44C-447C45046239}"/>
    <cellStyle name="Normal 2 3 3" xfId="105" xr:uid="{4E982749-734E-4D5D-A74A-01926EE29720}"/>
    <cellStyle name="Normal 2 4" xfId="33" xr:uid="{00000000-0005-0000-0000-00002B000000}"/>
    <cellStyle name="Normal 2 4 2" xfId="71" xr:uid="{776A481B-2F91-4D98-B0BF-024E08DE4B9A}"/>
    <cellStyle name="Normal 2 4 2 2" xfId="208" xr:uid="{1B4E8149-4D6A-4CE9-A5FB-E0A919F99117}"/>
    <cellStyle name="Normal 2 4 2 3" xfId="112" xr:uid="{930B91F8-8ECD-4FC1-90AE-855F51B96B57}"/>
    <cellStyle name="Normal 2 4 3" xfId="180" xr:uid="{209F1303-5CC2-4EE0-9336-AB218F28728A}"/>
    <cellStyle name="Normal 2 4 3 2" xfId="2143" xr:uid="{CD1F6EA8-093E-4F0F-AA22-FCC0B2E6BA48}"/>
    <cellStyle name="Normal 2 4 4" xfId="93" xr:uid="{67456DD0-70B1-4E24-883F-D23133E348FF}"/>
    <cellStyle name="Normal 2 5" xfId="52" xr:uid="{00000000-0005-0000-0000-00002C000000}"/>
    <cellStyle name="Normal 2 5 2" xfId="195" xr:uid="{4283DBED-B3FA-4E8E-85E0-DB4CEDBF2257}"/>
    <cellStyle name="Normal 2 5 2 2" xfId="2144" xr:uid="{FAD34AC3-241A-4ECB-9110-ACBED14FB5EB}"/>
    <cellStyle name="Normal 2 5 3" xfId="124" xr:uid="{35D29B0C-874E-4CBB-A589-1467E5340ED3}"/>
    <cellStyle name="Normal 2 6" xfId="15" xr:uid="{00000000-0005-0000-0000-00002D000000}"/>
    <cellStyle name="Normal 2 6 2" xfId="2145" xr:uid="{B48ED587-C2D2-4EA2-9599-B26CC813822C}"/>
    <cellStyle name="Normal 2 7" xfId="72" xr:uid="{5F6C9C01-7974-4F87-8CC0-2C1503C51791}"/>
    <cellStyle name="Normal 2 7 2" xfId="2146" xr:uid="{966762CB-A99F-43F0-846C-24CB5507A1E0}"/>
    <cellStyle name="Normal 2 7 3" xfId="212" xr:uid="{7DA2C0AA-4811-496A-B138-311DB088383C}"/>
    <cellStyle name="Normal 2 8" xfId="171" xr:uid="{61CB865C-1237-44F9-B597-F7CE02718787}"/>
    <cellStyle name="Normal 2 9" xfId="138" xr:uid="{9D474CB5-5EA5-446E-A89D-DC547E2B0EAB}"/>
    <cellStyle name="Normal 2_ALT_YE2007_Pow" xfId="2147" xr:uid="{DD980FF7-55B2-4562-BBEC-BE45BBC09216}"/>
    <cellStyle name="Normal 20" xfId="66" xr:uid="{00000000-0005-0000-0000-00002E000000}"/>
    <cellStyle name="Normal 20 2" xfId="147" xr:uid="{B8F5B882-0363-4CE1-A5FF-415582703683}"/>
    <cellStyle name="Normal 20 2 2" xfId="2149" xr:uid="{E3864AA7-2BCE-4A5D-8659-22DA37190F29}"/>
    <cellStyle name="Normal 20 3" xfId="207" xr:uid="{1521A89A-3EE6-42E2-B876-756D4E0D340D}"/>
    <cellStyle name="Normal 20 3 2" xfId="2148" xr:uid="{2E9B0B15-4F3B-4410-BA27-5CF8664AD6D2}"/>
    <cellStyle name="Normal 20 4" xfId="84" xr:uid="{C7CCDB78-AD5A-4B12-8271-012A24A9619E}"/>
    <cellStyle name="Normal 21" xfId="2150" xr:uid="{DC31B41E-9606-4A4B-A6E0-3FE52F7B76A5}"/>
    <cellStyle name="Normal 21 2" xfId="2151" xr:uid="{E510BD9A-3BBE-4ACC-98BA-4FA8691EA651}"/>
    <cellStyle name="Normal 22" xfId="2152" xr:uid="{68A75CB4-E969-475A-9699-DFC5D6A29CA9}"/>
    <cellStyle name="Normal 22 10" xfId="2153" xr:uid="{285147F6-C1EA-4868-A872-D920ED7DBA76}"/>
    <cellStyle name="Normal 22 10 2" xfId="2154" xr:uid="{E39757C7-4CAA-48A1-AFAC-509660EBCC47}"/>
    <cellStyle name="Normal 22 11" xfId="2155" xr:uid="{C6BC0111-3FAF-42D6-9860-251BBC1586F5}"/>
    <cellStyle name="Normal 22 11 2" xfId="2156" xr:uid="{7F12DB0D-EC24-4950-84E3-B0E66797DD79}"/>
    <cellStyle name="Normal 22 12" xfId="2157" xr:uid="{661A195E-EF8D-429A-AA73-37E17DF4EA77}"/>
    <cellStyle name="Normal 22 12 2" xfId="2158" xr:uid="{073AFC2F-59A4-43F7-887F-EC9C0C0C4478}"/>
    <cellStyle name="Normal 22 13" xfId="2159" xr:uid="{37829D1B-B35F-4E5E-8914-BAD8EBDCBCBD}"/>
    <cellStyle name="Normal 22 13 2" xfId="2160" xr:uid="{29236C6F-8CDF-448A-9032-3188040E9FAB}"/>
    <cellStyle name="Normal 22 14" xfId="2161" xr:uid="{513CD7AE-852F-4795-8DAE-2F3B85603F03}"/>
    <cellStyle name="Normal 22 14 2" xfId="2162" xr:uid="{80DC847F-DD7C-41AF-9041-F0660D1B24A0}"/>
    <cellStyle name="Normal 22 15" xfId="2163" xr:uid="{20487A5B-8BA9-4475-A1BF-36868663D5D2}"/>
    <cellStyle name="Normal 22 15 2" xfId="2164" xr:uid="{F56879BC-E11A-46D1-8177-FC5638DCFD8D}"/>
    <cellStyle name="Normal 22 16" xfId="2165" xr:uid="{2D3D5657-6F08-4148-B774-4F56472E199C}"/>
    <cellStyle name="Normal 22 16 2" xfId="2166" xr:uid="{84F7E9F3-3886-4EA6-80A6-194D229BCF2E}"/>
    <cellStyle name="Normal 22 17" xfId="2167" xr:uid="{09A8B822-C849-42C5-B250-AE0490C47178}"/>
    <cellStyle name="Normal 22 17 2" xfId="2168" xr:uid="{E6207C94-6124-4FDC-A613-4D8D3461A9FA}"/>
    <cellStyle name="Normal 22 18" xfId="2169" xr:uid="{57269507-72C5-4BCD-A3D2-DB2B3A7E0D16}"/>
    <cellStyle name="Normal 22 18 2" xfId="2170" xr:uid="{16C8F329-D4CF-46E7-B041-F0E191CEDC6C}"/>
    <cellStyle name="Normal 22 19" xfId="2171" xr:uid="{E5F8C1BD-6BF6-4B3B-91FA-340B177AAA0B}"/>
    <cellStyle name="Normal 22 19 2" xfId="2172" xr:uid="{0DC9F197-5E83-4939-9367-22BEAF1F6576}"/>
    <cellStyle name="Normal 22 2" xfId="2173" xr:uid="{89E8D9F1-1C93-4CBD-97E4-5AF17E7BA354}"/>
    <cellStyle name="Normal 22 2 2" xfId="2174" xr:uid="{98F7FEDA-7462-4DB6-8180-15FAB68F8A4C}"/>
    <cellStyle name="Normal 22 20" xfId="2175" xr:uid="{92330083-450F-4EB8-8BFB-A692B1EBF61B}"/>
    <cellStyle name="Normal 22 20 2" xfId="2176" xr:uid="{039E4E58-03BF-4D4C-90FF-D5B92D86DD70}"/>
    <cellStyle name="Normal 22 21" xfId="2177" xr:uid="{B6A4CA9C-E2EB-45C5-AE28-E4B715EA59F8}"/>
    <cellStyle name="Normal 22 3" xfId="2178" xr:uid="{032CEFC6-7DDD-4B50-8267-0EFEB416D9F3}"/>
    <cellStyle name="Normal 22 3 2" xfId="2179" xr:uid="{737F7F4B-E901-487B-A1D0-ACD2534C71EF}"/>
    <cellStyle name="Normal 22 4" xfId="2180" xr:uid="{272378DD-C368-4AA1-A56E-06017526B70D}"/>
    <cellStyle name="Normal 22 4 2" xfId="2181" xr:uid="{B874E652-69BB-434C-94F7-ED80D498635B}"/>
    <cellStyle name="Normal 22 5" xfId="2182" xr:uid="{EAB2B947-CC0B-4387-BBBE-532C41421BB9}"/>
    <cellStyle name="Normal 22 5 2" xfId="2183" xr:uid="{ED86C419-D784-4791-B345-E06DB7B7F391}"/>
    <cellStyle name="Normal 22 6" xfId="2184" xr:uid="{CCC4694A-8474-40C4-A643-40237995C4C4}"/>
    <cellStyle name="Normal 22 6 2" xfId="2185" xr:uid="{F8CF1646-5F0A-4339-BA22-577E56681237}"/>
    <cellStyle name="Normal 22 7" xfId="2186" xr:uid="{2E30B5B2-B013-4A36-B617-942145B65D3A}"/>
    <cellStyle name="Normal 22 7 2" xfId="2187" xr:uid="{8C1D9E80-D408-4E19-BE54-7894DA6B7D75}"/>
    <cellStyle name="Normal 22 8" xfId="2188" xr:uid="{43B83C32-2CF6-42BE-B02B-4F4A1A99B569}"/>
    <cellStyle name="Normal 22 8 2" xfId="2189" xr:uid="{FF10BE24-5BE4-4A3F-9A3D-25918C7CBBFF}"/>
    <cellStyle name="Normal 22 9" xfId="2190" xr:uid="{0DB394E9-B30B-41DF-9503-4BE9BF55424A}"/>
    <cellStyle name="Normal 22 9 2" xfId="2191" xr:uid="{66D9FE74-E370-4C63-9F66-2FD75478A896}"/>
    <cellStyle name="Normal 23" xfId="2192" xr:uid="{92AA4DAF-91D8-443A-B9B7-310D300EB87E}"/>
    <cellStyle name="Normal 23 2" xfId="2193" xr:uid="{8A55D826-9B0A-45AA-AAEE-14B573C6873D}"/>
    <cellStyle name="Normal 24" xfId="2194" xr:uid="{C0A04369-DE15-4830-A838-48FC9DD5071E}"/>
    <cellStyle name="Normal 24 2" xfId="2195" xr:uid="{8388C0C3-29A5-414A-BE80-140C16DA478B}"/>
    <cellStyle name="Normal 24 3" xfId="2196" xr:uid="{156F1FFC-F6C4-41B2-9B69-E3BC8B411C90}"/>
    <cellStyle name="Normal 25" xfId="2197" xr:uid="{850B67F1-4C6F-46A1-A0ED-28BBF2867A9D}"/>
    <cellStyle name="Normal 25 2" xfId="2198" xr:uid="{F5AD559D-085E-40C3-B96E-228C86A65DC1}"/>
    <cellStyle name="Normal 26" xfId="2199" xr:uid="{E50EB371-826A-4D14-8671-B6027A9D033F}"/>
    <cellStyle name="Normal 26 2" xfId="2200" xr:uid="{D5DC124E-0A66-4CB4-BD42-C7AEC3FAD066}"/>
    <cellStyle name="Normal 27" xfId="89" xr:uid="{6E9AA681-8501-40E3-B101-6A567A214BCF}"/>
    <cellStyle name="Normal 27 2" xfId="110" xr:uid="{60D161E2-C02B-4D1D-800F-BFD4904D40B7}"/>
    <cellStyle name="Normal 27 2 2" xfId="2202" xr:uid="{7CF10843-DB5D-4EFB-99B8-6084CA48759E}"/>
    <cellStyle name="Normal 27 3" xfId="2201" xr:uid="{1897160C-6901-4F29-96DC-B7509B78F108}"/>
    <cellStyle name="Normal 28" xfId="2203" xr:uid="{97411138-A694-4C24-8467-50DBD8A21D26}"/>
    <cellStyle name="Normal 28 10" xfId="2204" xr:uid="{4D8EA94A-E22C-4B32-A70C-33CDCD683422}"/>
    <cellStyle name="Normal 28 10 2" xfId="2205" xr:uid="{053BD7CF-FFD3-4D61-ABE8-5582C6AD3061}"/>
    <cellStyle name="Normal 28 11" xfId="2206" xr:uid="{597DB947-4C29-4CD6-9484-DB8B0EF6D43B}"/>
    <cellStyle name="Normal 28 11 2" xfId="2207" xr:uid="{20C8D8B7-DF23-414D-9636-F8C4258B4608}"/>
    <cellStyle name="Normal 28 12" xfId="2208" xr:uid="{1C433C38-4172-4696-85BD-6AAC6C57F8CB}"/>
    <cellStyle name="Normal 28 12 2" xfId="2209" xr:uid="{CED6F89E-8F54-4CD2-8BC6-2C527B404783}"/>
    <cellStyle name="Normal 28 13" xfId="2210" xr:uid="{E540DCC5-2DAF-4269-A0FB-F305F8811FE5}"/>
    <cellStyle name="Normal 28 13 2" xfId="2211" xr:uid="{A86E3AE0-3458-4C54-8EA5-4BD5198E6600}"/>
    <cellStyle name="Normal 28 14" xfId="2212" xr:uid="{750C4F07-5E2F-4081-9D4F-86382020ABE8}"/>
    <cellStyle name="Normal 28 14 2" xfId="2213" xr:uid="{96FF2237-B3DD-4A7D-A470-27CF4E91468F}"/>
    <cellStyle name="Normal 28 15" xfId="2214" xr:uid="{FA89FB23-A8A2-43A1-BD0F-0E05583A0C68}"/>
    <cellStyle name="Normal 28 15 2" xfId="2215" xr:uid="{CFB1DCBA-1101-4E7D-8242-B00C1A1B4650}"/>
    <cellStyle name="Normal 28 16" xfId="2216" xr:uid="{0142F496-B0C2-4000-8B28-B9EDBE8A905A}"/>
    <cellStyle name="Normal 28 16 2" xfId="2217" xr:uid="{A69EAF6F-2A52-4DB4-8C7B-06DA3700CBBD}"/>
    <cellStyle name="Normal 28 17" xfId="2218" xr:uid="{78CC342E-CA4A-4D6B-AC74-45DFCC949DC3}"/>
    <cellStyle name="Normal 28 17 2" xfId="2219" xr:uid="{C4614182-CABA-4BB4-8ECC-05FFAE56422B}"/>
    <cellStyle name="Normal 28 18" xfId="2220" xr:uid="{AC68EDA5-E8F5-4EC1-8A64-17E217DDDB6A}"/>
    <cellStyle name="Normal 28 18 2" xfId="2221" xr:uid="{F8090B70-62D0-4048-A076-656FC2E8475B}"/>
    <cellStyle name="Normal 28 19" xfId="2222" xr:uid="{297F30A7-E278-4D1A-961A-980F67504E71}"/>
    <cellStyle name="Normal 28 19 2" xfId="2223" xr:uid="{F2376AC5-C8AB-4CF7-B4F9-E64B9BDF23F2}"/>
    <cellStyle name="Normal 28 2" xfId="2224" xr:uid="{AA0E6D5F-6413-4A1E-BCC9-30A1CF88CB44}"/>
    <cellStyle name="Normal 28 2 2" xfId="2225" xr:uid="{604E6469-F2A9-4566-930F-C9AF239E3951}"/>
    <cellStyle name="Normal 28 20" xfId="2226" xr:uid="{CE8B6511-DD41-43E0-B310-C341FB1F992B}"/>
    <cellStyle name="Normal 28 20 2" xfId="2227" xr:uid="{318E04CE-3CA4-4C4D-9C90-48A101B0C484}"/>
    <cellStyle name="Normal 28 21" xfId="2228" xr:uid="{DAC272B2-5709-4EE5-8BC0-6C84AA382817}"/>
    <cellStyle name="Normal 28 3" xfId="2229" xr:uid="{27E6BD57-3BB9-4787-8DE1-45436051C0EA}"/>
    <cellStyle name="Normal 28 3 2" xfId="2230" xr:uid="{EA966092-B3F5-4163-9F2F-6A682D14A9E2}"/>
    <cellStyle name="Normal 28 4" xfId="2231" xr:uid="{5F7A19CB-4AFB-44A5-AF25-C255C4B1B78C}"/>
    <cellStyle name="Normal 28 4 2" xfId="2232" xr:uid="{8D053F24-F145-4F66-97C4-98632335DE41}"/>
    <cellStyle name="Normal 28 5" xfId="2233" xr:uid="{EC86B600-618C-4B69-9A6F-538A6ABAD855}"/>
    <cellStyle name="Normal 28 5 2" xfId="2234" xr:uid="{7D4A9ECF-6819-4222-BFD6-73DC2AC59B0D}"/>
    <cellStyle name="Normal 28 6" xfId="2235" xr:uid="{7B71A6FC-8E32-42C6-92EF-C6ED695D27E3}"/>
    <cellStyle name="Normal 28 6 2" xfId="2236" xr:uid="{5CB45737-973D-429E-904C-1C238AAAB045}"/>
    <cellStyle name="Normal 28 7" xfId="2237" xr:uid="{9E1BE2F7-4D65-4CEB-A13A-5177F712518B}"/>
    <cellStyle name="Normal 28 7 2" xfId="2238" xr:uid="{67492797-D27F-4A40-A228-43F80DCDB33B}"/>
    <cellStyle name="Normal 28 8" xfId="2239" xr:uid="{200CD622-4070-45A3-8A80-B88B656E3944}"/>
    <cellStyle name="Normal 28 8 2" xfId="2240" xr:uid="{6E58B0B1-7DE6-4823-BFFF-A33208DD62EC}"/>
    <cellStyle name="Normal 28 9" xfId="2241" xr:uid="{3D5F5939-7D92-44DF-A4C3-FE1404C26E50}"/>
    <cellStyle name="Normal 28 9 2" xfId="2242" xr:uid="{E99E397A-9027-476A-9F64-41B81E117585}"/>
    <cellStyle name="Normal 29" xfId="2243" xr:uid="{4BFC2158-C479-48AA-ACDB-792C4E928FE6}"/>
    <cellStyle name="Normal 29 10" xfId="2244" xr:uid="{BAE6CC03-CFF8-4A62-A48E-546A5A61CDAB}"/>
    <cellStyle name="Normal 29 10 2" xfId="2245" xr:uid="{AFDF0472-A1FA-4F5C-BAAF-BF911C3B0318}"/>
    <cellStyle name="Normal 29 11" xfId="2246" xr:uid="{FEDC4020-E0DC-4E84-9F8B-386B65C4BEEE}"/>
    <cellStyle name="Normal 29 11 2" xfId="2247" xr:uid="{9AA4CB11-A491-42B2-8663-6CA4CC65B2CD}"/>
    <cellStyle name="Normal 29 12" xfId="2248" xr:uid="{20396683-CA58-47AD-BDF3-E8AABA3AA2EB}"/>
    <cellStyle name="Normal 29 12 2" xfId="2249" xr:uid="{0B5915AA-7C84-4013-BDC5-E701925605CE}"/>
    <cellStyle name="Normal 29 13" xfId="2250" xr:uid="{E90E1E59-32F3-4C45-AF16-156F0779DFAD}"/>
    <cellStyle name="Normal 29 13 2" xfId="2251" xr:uid="{4073D254-E456-4949-A744-92B9520EB70A}"/>
    <cellStyle name="Normal 29 14" xfId="2252" xr:uid="{D327551D-E227-41CB-A802-352271013D5E}"/>
    <cellStyle name="Normal 29 14 2" xfId="2253" xr:uid="{4EFC9469-99EE-47A8-82BB-3156164BED48}"/>
    <cellStyle name="Normal 29 15" xfId="2254" xr:uid="{574DCBC4-1B31-402E-9A46-7B5CBB3C6DAE}"/>
    <cellStyle name="Normal 29 15 2" xfId="2255" xr:uid="{47F2FB4B-983A-469D-A2D4-01D1A6F85F38}"/>
    <cellStyle name="Normal 29 16" xfId="2256" xr:uid="{1E3522B2-915B-4525-812C-8C52BAA1B7B5}"/>
    <cellStyle name="Normal 29 16 2" xfId="2257" xr:uid="{09480FCB-8328-46D1-906E-915BEBD67DD6}"/>
    <cellStyle name="Normal 29 17" xfId="2258" xr:uid="{74EAD518-C783-4B0C-85F6-89CB3903472A}"/>
    <cellStyle name="Normal 29 17 2" xfId="2259" xr:uid="{7E0FB107-EBAC-4C5D-9F32-90534664675E}"/>
    <cellStyle name="Normal 29 18" xfId="2260" xr:uid="{5F452C62-1B76-42CB-B3E7-DE1030FD73C1}"/>
    <cellStyle name="Normal 29 18 2" xfId="2261" xr:uid="{08513C63-FCFC-4F19-B879-A2A2D94CA8AC}"/>
    <cellStyle name="Normal 29 19" xfId="2262" xr:uid="{C7C05494-03D2-4F28-95C3-340CC2EFD3BB}"/>
    <cellStyle name="Normal 29 19 2" xfId="2263" xr:uid="{EBB4860A-BD30-495C-856E-C9BBACD1D80B}"/>
    <cellStyle name="Normal 29 2" xfId="2264" xr:uid="{4427AFD9-9C3B-4AFE-B672-639A4412EE61}"/>
    <cellStyle name="Normal 29 2 2" xfId="2265" xr:uid="{C6FDE9C6-560E-431C-A761-ABD6CD13738B}"/>
    <cellStyle name="Normal 29 20" xfId="2266" xr:uid="{C84BD8EC-F104-41CE-A8EE-5321CFB7903C}"/>
    <cellStyle name="Normal 29 20 2" xfId="2267" xr:uid="{E252AAE7-D006-4C4F-80EA-BF804B1769B1}"/>
    <cellStyle name="Normal 29 21" xfId="2268" xr:uid="{D5181FE2-4C08-49EF-8E3C-8D3A8E0714D4}"/>
    <cellStyle name="Normal 29 3" xfId="2269" xr:uid="{5D17FF42-4133-4C8E-9F9A-CBD8DB25F30C}"/>
    <cellStyle name="Normal 29 3 2" xfId="2270" xr:uid="{39D8C54C-DCC5-48C1-BC02-C195CE5EB58B}"/>
    <cellStyle name="Normal 29 4" xfId="2271" xr:uid="{8A60A6EA-A1B6-4A4B-AED3-BAD7173E21B0}"/>
    <cellStyle name="Normal 29 4 2" xfId="2272" xr:uid="{DA42E314-F348-4BF2-82D2-D38ACA353900}"/>
    <cellStyle name="Normal 29 5" xfId="2273" xr:uid="{1FA4ED6A-5A1D-4593-84C6-1CBDF78F802F}"/>
    <cellStyle name="Normal 29 5 2" xfId="2274" xr:uid="{761B49B4-82FB-40E3-844D-7172BE3283D6}"/>
    <cellStyle name="Normal 29 6" xfId="2275" xr:uid="{EB749C5D-CB66-46DA-989C-7A65E6EA01D5}"/>
    <cellStyle name="Normal 29 6 2" xfId="2276" xr:uid="{D5195A1D-1FDA-4C7A-B6DF-3AE0770BF93E}"/>
    <cellStyle name="Normal 29 7" xfId="2277" xr:uid="{AEE9A449-0C66-4836-998E-3235111D0042}"/>
    <cellStyle name="Normal 29 7 2" xfId="2278" xr:uid="{C16E3C07-C28E-4D40-9053-94E2DD3E938D}"/>
    <cellStyle name="Normal 29 8" xfId="2279" xr:uid="{A27EC0F5-5D93-47D9-A177-9C7D8137CDC4}"/>
    <cellStyle name="Normal 29 8 2" xfId="2280" xr:uid="{807F4BE1-05AC-4E90-BF1B-ACA083540644}"/>
    <cellStyle name="Normal 29 9" xfId="2281" xr:uid="{72D84FC9-72D8-4400-A69F-BA1276D03501}"/>
    <cellStyle name="Normal 29 9 2" xfId="2282" xr:uid="{D72C9C6D-EA5D-4AAD-8D2F-AEB2E08A4530}"/>
    <cellStyle name="Normal 3" xfId="5" xr:uid="{00000000-0005-0000-0000-00002F000000}"/>
    <cellStyle name="Normal 3 2" xfId="17" xr:uid="{00000000-0005-0000-0000-000030000000}"/>
    <cellStyle name="Normal 3 2 2" xfId="176" xr:uid="{68214A14-F1D5-46DB-B6C6-7DB6BD459355}"/>
    <cellStyle name="Normal 3 2 2 2" xfId="2284" xr:uid="{7EA75E8F-980A-44E8-BEB2-26E005EC7071}"/>
    <cellStyle name="Normal 3 2 3" xfId="130" xr:uid="{E3CAA597-0AB3-4773-AE57-6884C2EA7A2B}"/>
    <cellStyle name="Normal 3 2 3 2" xfId="3119" xr:uid="{073A0816-0CC5-48D2-A54A-89B2257E35D4}"/>
    <cellStyle name="Normal 3 2 4" xfId="101" xr:uid="{8F62CA9E-631B-4E37-8997-D6426FA6B82E}"/>
    <cellStyle name="Normal 3 3" xfId="134" xr:uid="{E211C817-09EB-498C-BD83-771E86C813C5}"/>
    <cellStyle name="Normal 3 3 2" xfId="2285" xr:uid="{95F17319-A350-4FFA-AAE6-C238BB0BC515}"/>
    <cellStyle name="Normal 3 3 3" xfId="213" xr:uid="{252AA113-839C-4A2B-9307-88FF040A9A36}"/>
    <cellStyle name="Normal 3 4" xfId="144" xr:uid="{63D935B9-1A2F-4278-BB48-B44C9F800160}"/>
    <cellStyle name="Normal 3 4 2" xfId="2286" xr:uid="{6ABF2BAF-967C-41D8-9699-2BA9A62C5BBA}"/>
    <cellStyle name="Normal 3 5" xfId="2283" xr:uid="{89F18B96-04E6-4F16-B871-9243B53C5B63}"/>
    <cellStyle name="Normal 30" xfId="2287" xr:uid="{7D73F290-650F-48FF-A4A9-9BA1A2C5E379}"/>
    <cellStyle name="Normal 30 2" xfId="2288" xr:uid="{C3550188-A96C-43AB-BB15-70A24FF69736}"/>
    <cellStyle name="Normal 30 3" xfId="2289" xr:uid="{E28A04F6-F57C-445B-9AEA-880B9D62F19F}"/>
    <cellStyle name="Normal 31" xfId="2290" xr:uid="{80679D06-9218-414F-85F1-5B10FB237F56}"/>
    <cellStyle name="Normal 31 2" xfId="2291" xr:uid="{4D3AFCB7-138D-47D8-B4BF-5832541D4167}"/>
    <cellStyle name="Normal 32" xfId="2292" xr:uid="{F3ECBB87-E6CB-4B7D-9649-6E1C4671255A}"/>
    <cellStyle name="Normal 32 2" xfId="2293" xr:uid="{31377234-FB41-496C-9E32-F5C50EAA9648}"/>
    <cellStyle name="Normal 33" xfId="2294" xr:uid="{C49BEE07-F51B-4887-9D0A-231EE7B85628}"/>
    <cellStyle name="Normal 33 2" xfId="2295" xr:uid="{51F68AED-22DE-41B3-B4CA-FD11FA59439B}"/>
    <cellStyle name="Normal 34" xfId="2296" xr:uid="{46269494-BE2A-4816-85A9-D469E3214F89}"/>
    <cellStyle name="Normal 34 10" xfId="2297" xr:uid="{B515EFF4-A0F6-415F-AF9B-05DE5D6F4495}"/>
    <cellStyle name="Normal 34 10 2" xfId="2298" xr:uid="{B551BC33-EBC8-46A7-8F48-19A0099525B4}"/>
    <cellStyle name="Normal 34 11" xfId="2299" xr:uid="{C3A016B5-B6D8-4DE5-9663-B2036F47A88E}"/>
    <cellStyle name="Normal 34 11 2" xfId="2300" xr:uid="{68C80394-4D24-4F82-BA60-057120CBD604}"/>
    <cellStyle name="Normal 34 12" xfId="2301" xr:uid="{D4529FAC-0C57-4D11-BDEC-58D9037185BC}"/>
    <cellStyle name="Normal 34 12 2" xfId="2302" xr:uid="{5E00422A-A507-4065-A32A-1ABDA0D96232}"/>
    <cellStyle name="Normal 34 13" xfId="2303" xr:uid="{8CDEF18A-D4B4-4984-AE29-F84D463A4679}"/>
    <cellStyle name="Normal 34 13 2" xfId="2304" xr:uid="{F33E8CA7-3434-468D-9F28-01CEE10E51C3}"/>
    <cellStyle name="Normal 34 14" xfId="2305" xr:uid="{70912C2E-B98B-4927-9C09-6C96FB993FF6}"/>
    <cellStyle name="Normal 34 14 2" xfId="2306" xr:uid="{AA0E071C-D3D7-4CA7-900D-FFDF4B4BA3C3}"/>
    <cellStyle name="Normal 34 15" xfId="2307" xr:uid="{DF63D628-7433-4B16-918F-8657AEB75D4C}"/>
    <cellStyle name="Normal 34 15 2" xfId="2308" xr:uid="{87FB003F-5936-4A8D-B172-B446537B7355}"/>
    <cellStyle name="Normal 34 16" xfId="2309" xr:uid="{3A861F62-37BD-41AC-83D3-75F694091A67}"/>
    <cellStyle name="Normal 34 16 2" xfId="2310" xr:uid="{CF6EBAE2-52CD-4DB0-B06B-7654C69B0EBC}"/>
    <cellStyle name="Normal 34 17" xfId="2311" xr:uid="{3AEFD6B2-6583-4F73-B6C4-D65C10CC1CFC}"/>
    <cellStyle name="Normal 34 17 2" xfId="2312" xr:uid="{D09FFA90-A462-420F-B27A-3658ACC2438A}"/>
    <cellStyle name="Normal 34 18" xfId="2313" xr:uid="{52DF2531-C20B-4A72-9F6F-2E13D8D93A42}"/>
    <cellStyle name="Normal 34 18 2" xfId="2314" xr:uid="{C6B18F1B-775B-42E7-ABA5-56583A78062F}"/>
    <cellStyle name="Normal 34 19" xfId="2315" xr:uid="{25EE4D21-499A-44CE-A429-B83DFE05570F}"/>
    <cellStyle name="Normal 34 19 2" xfId="2316" xr:uid="{745EB773-764F-4FC9-87F4-ECF97457D52A}"/>
    <cellStyle name="Normal 34 2" xfId="2317" xr:uid="{1AAD6625-995F-4F4F-B808-B7008427DB16}"/>
    <cellStyle name="Normal 34 2 2" xfId="2318" xr:uid="{D7E19B1C-5866-4B8D-99A9-86CC892816CB}"/>
    <cellStyle name="Normal 34 20" xfId="2319" xr:uid="{36868E61-BB08-484C-92E4-F3CF20FB45C1}"/>
    <cellStyle name="Normal 34 20 2" xfId="2320" xr:uid="{205E3551-0B66-442B-9528-53C27DBB3B6B}"/>
    <cellStyle name="Normal 34 21" xfId="2321" xr:uid="{B8E39A22-4191-4E36-AE47-F51C11EC9CB7}"/>
    <cellStyle name="Normal 34 3" xfId="2322" xr:uid="{A62CF156-9E8C-4283-94CD-6A41DC5EA58B}"/>
    <cellStyle name="Normal 34 3 2" xfId="2323" xr:uid="{8A1E0914-8018-4010-8581-2E0C2F62A62E}"/>
    <cellStyle name="Normal 34 4" xfId="2324" xr:uid="{775132CD-4B4C-4176-8A8A-2E84DB370362}"/>
    <cellStyle name="Normal 34 4 2" xfId="2325" xr:uid="{3849B879-7C94-4516-8FD0-B0D10E3AA29D}"/>
    <cellStyle name="Normal 34 5" xfId="2326" xr:uid="{12E70BEC-7C17-4F2F-BDEA-60FAF522B560}"/>
    <cellStyle name="Normal 34 5 2" xfId="2327" xr:uid="{35DB5693-ECBF-4749-8A2D-5140726F7BA8}"/>
    <cellStyle name="Normal 34 6" xfId="2328" xr:uid="{6828A56B-A50A-4C66-8E76-ED2CA8A7D7C0}"/>
    <cellStyle name="Normal 34 6 2" xfId="2329" xr:uid="{2FE6BA20-6530-4A2B-99F8-9D27845F5460}"/>
    <cellStyle name="Normal 34 7" xfId="2330" xr:uid="{5BF3BC46-3BAA-49CB-AAA3-86D26AA60003}"/>
    <cellStyle name="Normal 34 7 2" xfId="2331" xr:uid="{200E7044-5C51-45BE-A6AD-023E966EBBB1}"/>
    <cellStyle name="Normal 34 8" xfId="2332" xr:uid="{4D8DAD5D-5EB6-44DF-8DA0-FF95909801A2}"/>
    <cellStyle name="Normal 34 8 2" xfId="2333" xr:uid="{09469AB5-87F3-48A6-B4F3-C7684C4025EC}"/>
    <cellStyle name="Normal 34 9" xfId="2334" xr:uid="{F39A96F4-B95C-4969-8AF1-63FFA63AF543}"/>
    <cellStyle name="Normal 34 9 2" xfId="2335" xr:uid="{E6B336F3-07F7-4DC8-B28A-67E98F7FF1E5}"/>
    <cellStyle name="Normal 35" xfId="2336" xr:uid="{92E194D9-72FF-4FE4-B31E-B0524E384174}"/>
    <cellStyle name="Normal 35 2" xfId="2337" xr:uid="{394DD3EE-C8CF-4C9C-8DE4-3EAD7A4FA699}"/>
    <cellStyle name="Normal 36" xfId="77" xr:uid="{2BCB263D-1415-46CA-A816-6F641700E233}"/>
    <cellStyle name="Normal 36 10" xfId="2338" xr:uid="{CF0BB961-E406-4EF1-864E-B8C3714117E9}"/>
    <cellStyle name="Normal 36 10 2" xfId="2339" xr:uid="{443E97B4-0FD1-4088-845A-8DD7EB2A89DD}"/>
    <cellStyle name="Normal 36 11" xfId="2340" xr:uid="{F547BCE3-660C-46F2-B88D-7AB7A160855B}"/>
    <cellStyle name="Normal 36 11 2" xfId="2341" xr:uid="{B3AC084A-FA41-474E-970D-CB1C2B162DC4}"/>
    <cellStyle name="Normal 36 12" xfId="2342" xr:uid="{3C9B5A70-9349-44C5-9209-5C3F0F61C7BC}"/>
    <cellStyle name="Normal 36 12 2" xfId="2343" xr:uid="{8D4582EB-C8A1-4D64-B65C-3DA74281D79C}"/>
    <cellStyle name="Normal 36 13" xfId="2344" xr:uid="{F8037F08-FF31-4B79-8B12-0E82C4E03D1B}"/>
    <cellStyle name="Normal 36 13 2" xfId="2345" xr:uid="{8EF76CF7-F543-4687-B06A-57A5D0CC9AC8}"/>
    <cellStyle name="Normal 36 14" xfId="2346" xr:uid="{E4E2A18A-8065-4E47-B46A-13AB91CC9DE5}"/>
    <cellStyle name="Normal 36 14 2" xfId="2347" xr:uid="{C543A4B1-A1ED-44D4-900E-D3E9FFE29506}"/>
    <cellStyle name="Normal 36 15" xfId="2348" xr:uid="{4A68BBB8-C63C-4DEB-A350-10D6F35B3A65}"/>
    <cellStyle name="Normal 36 15 2" xfId="2349" xr:uid="{689B9E72-D891-4758-BAAE-6FA02746A5FB}"/>
    <cellStyle name="Normal 36 16" xfId="2350" xr:uid="{563683A8-8223-4731-92E9-288D55E47916}"/>
    <cellStyle name="Normal 36 16 2" xfId="2351" xr:uid="{06BFC930-B4B3-40C1-B3A8-C737D57ED54E}"/>
    <cellStyle name="Normal 36 17" xfId="2352" xr:uid="{8F715AAF-D3F1-490E-A3F6-ACF4CF44DB84}"/>
    <cellStyle name="Normal 36 17 2" xfId="2353" xr:uid="{9E65CD6D-C2F1-4050-A124-5A0473969DD3}"/>
    <cellStyle name="Normal 36 18" xfId="2354" xr:uid="{E032BF96-3CBD-4330-A67F-5551D4FB22DA}"/>
    <cellStyle name="Normal 36 18 2" xfId="2355" xr:uid="{76059E73-E937-4395-9314-24589B472FBC}"/>
    <cellStyle name="Normal 36 19" xfId="2356" xr:uid="{4C8BABD3-27F7-407E-A82C-227C7C29E631}"/>
    <cellStyle name="Normal 36 19 2" xfId="2357" xr:uid="{8167C482-382D-4416-AAA3-E9A920985071}"/>
    <cellStyle name="Normal 36 2" xfId="2358" xr:uid="{E776BED6-6380-4FA2-A8DA-098B11BE8E73}"/>
    <cellStyle name="Normal 36 2 2" xfId="2359" xr:uid="{1709C715-670A-4265-AF10-4C1655A3DCA3}"/>
    <cellStyle name="Normal 36 20" xfId="2360" xr:uid="{5892653B-DD63-49A9-98CC-ABD8224BA2A5}"/>
    <cellStyle name="Normal 36 20 2" xfId="2361" xr:uid="{5D172802-EC5F-4D0D-85D7-491787AF5802}"/>
    <cellStyle name="Normal 36 21" xfId="2362" xr:uid="{39012A93-4BEF-40C0-9815-E70B8ED5FA20}"/>
    <cellStyle name="Normal 36 3" xfId="2363" xr:uid="{66963CA2-C7C0-4E9E-BE21-95C020C7722C}"/>
    <cellStyle name="Normal 36 3 2" xfId="2364" xr:uid="{B6092063-B745-406B-B67A-54D1C7C06D93}"/>
    <cellStyle name="Normal 36 4" xfId="2365" xr:uid="{BCE56E03-BBBD-4677-8598-9CBC4A67D49C}"/>
    <cellStyle name="Normal 36 4 2" xfId="2366" xr:uid="{1FDA9141-19ED-43D4-8BD6-98715E4521CE}"/>
    <cellStyle name="Normal 36 5" xfId="2367" xr:uid="{174B65BB-2BFE-49E1-AAA7-E7F4F7A1F6C9}"/>
    <cellStyle name="Normal 36 5 2" xfId="2368" xr:uid="{B80F5A36-7F74-4905-AC2F-C6806480C580}"/>
    <cellStyle name="Normal 36 6" xfId="2369" xr:uid="{A6F561E1-9F17-4FDF-878E-FEB87E26A03A}"/>
    <cellStyle name="Normal 36 6 2" xfId="2370" xr:uid="{EB3ABA32-3433-4AB2-AD09-474E6C36F8EB}"/>
    <cellStyle name="Normal 36 7" xfId="2371" xr:uid="{B1F75B71-BCDE-4F44-9D2C-A99A161419C2}"/>
    <cellStyle name="Normal 36 7 2" xfId="2372" xr:uid="{52D2E2A6-AA34-4D13-ACDC-6B29E6E084D4}"/>
    <cellStyle name="Normal 36 8" xfId="2373" xr:uid="{E894B317-3ECB-4DE3-81A3-6A201AF13D68}"/>
    <cellStyle name="Normal 36 8 2" xfId="2374" xr:uid="{814B7B4C-9842-4E56-B431-5DF4F5CCE875}"/>
    <cellStyle name="Normal 36 9" xfId="2375" xr:uid="{A5E89721-1D13-4CCE-A907-A00AE5DB27B2}"/>
    <cellStyle name="Normal 36 9 2" xfId="2376" xr:uid="{6879D7B2-522D-4632-A5EF-64A518D0DB5E}"/>
    <cellStyle name="Normal 37" xfId="2377" xr:uid="{6A7259E9-334E-4493-A6BE-7B13F277516B}"/>
    <cellStyle name="Normal 37 2" xfId="48" xr:uid="{00000000-0005-0000-0000-000031000000}"/>
    <cellStyle name="Normal 37 2 2" xfId="2378" xr:uid="{5819B889-DD4A-4FE5-A954-22A783E4DD92}"/>
    <cellStyle name="Normal 38" xfId="2379" xr:uid="{577B1465-F532-4E9C-8A52-09206447D374}"/>
    <cellStyle name="Normal 38 2" xfId="2380" xr:uid="{D57C8992-6749-4AB5-BA14-A1005D0B72D7}"/>
    <cellStyle name="Normal 39" xfId="2381" xr:uid="{4BC788D6-A1F1-4A76-86B3-2934CB7FB98D}"/>
    <cellStyle name="Normal 39 2" xfId="2382" xr:uid="{C6485189-D05B-4C91-8DA0-C7D0C5052B8B}"/>
    <cellStyle name="Normal 4" xfId="37" xr:uid="{00000000-0005-0000-0000-000032000000}"/>
    <cellStyle name="Normal 4 2" xfId="96" xr:uid="{3960061A-4E99-42B9-9A8A-EC2B5D375BB2}"/>
    <cellStyle name="Normal 4 2 2" xfId="2384" xr:uid="{DDE575DC-F365-4CA7-8D3B-400D1DCCEC51}"/>
    <cellStyle name="Normal 4 3" xfId="145" xr:uid="{C01CFC82-88BE-4FCF-807E-F94C743A1BF3}"/>
    <cellStyle name="Normal 4 3 2" xfId="2385" xr:uid="{1CAC86CC-F18F-43DB-8159-24FFFC41F2E1}"/>
    <cellStyle name="Normal 4 4" xfId="137" xr:uid="{C7936044-A734-4911-AFA0-CBDE3AA65F3B}"/>
    <cellStyle name="Normal 4 4 2" xfId="2383" xr:uid="{1027A350-22CD-436E-AC85-779EB14F3B8E}"/>
    <cellStyle name="Normal 4 5" xfId="182" xr:uid="{481FC19A-D50C-4FD1-B8D9-13FFD163A506}"/>
    <cellStyle name="Normal 4 6" xfId="99" xr:uid="{4FB94D58-13B2-4743-BDDD-E77B5904409D}"/>
    <cellStyle name="Normal 40" xfId="2386" xr:uid="{596C34BA-849A-46A7-B578-5D72021E0837}"/>
    <cellStyle name="Normal 40 10" xfId="2387" xr:uid="{6331D0F5-E876-48C1-B3B3-941BDEB8EBBB}"/>
    <cellStyle name="Normal 40 10 2" xfId="2388" xr:uid="{0035E25D-6153-4C55-86EE-52C1A1C24320}"/>
    <cellStyle name="Normal 40 11" xfId="2389" xr:uid="{F888BBD6-A33C-472A-BDEC-5E718D1DB724}"/>
    <cellStyle name="Normal 40 11 2" xfId="2390" xr:uid="{DC01E2C4-5885-43A9-8B51-0BF4DEAB22D6}"/>
    <cellStyle name="Normal 40 12" xfId="2391" xr:uid="{04A887EE-224E-40CE-A922-A0A78E9B7ED5}"/>
    <cellStyle name="Normal 40 12 2" xfId="2392" xr:uid="{337BBE51-119B-4E84-BFA6-01B1784B18A1}"/>
    <cellStyle name="Normal 40 13" xfId="2393" xr:uid="{181CE6DF-9F29-41E7-9D65-5A8B48340B21}"/>
    <cellStyle name="Normal 40 13 2" xfId="2394" xr:uid="{9891D4D6-F9B1-4F80-B2D1-537705313B5A}"/>
    <cellStyle name="Normal 40 14" xfId="2395" xr:uid="{1532199A-3AA6-4404-9ED5-349D3C53A202}"/>
    <cellStyle name="Normal 40 14 2" xfId="2396" xr:uid="{977C3740-9F3A-438D-915E-0BE2FE7EFA92}"/>
    <cellStyle name="Normal 40 15" xfId="2397" xr:uid="{EE300C42-A0BF-41F3-B631-E99F066202FC}"/>
    <cellStyle name="Normal 40 15 2" xfId="2398" xr:uid="{26D53AC1-35DD-4010-B094-C010D47EC7D3}"/>
    <cellStyle name="Normal 40 16" xfId="2399" xr:uid="{14FA743B-E54E-4031-836E-C3CB230426AC}"/>
    <cellStyle name="Normal 40 16 2" xfId="2400" xr:uid="{4F69719B-20C0-4CC3-8AAC-61CA5C7802FA}"/>
    <cellStyle name="Normal 40 17" xfId="2401" xr:uid="{C18469B0-5FCF-4CC3-89FA-150DAAECB235}"/>
    <cellStyle name="Normal 40 17 2" xfId="2402" xr:uid="{8495BAB4-2EAF-42C5-B6AA-C6F9B8113D0D}"/>
    <cellStyle name="Normal 40 18" xfId="2403" xr:uid="{6A3CD7B4-0E75-493C-8488-2718E2B092F5}"/>
    <cellStyle name="Normal 40 18 2" xfId="2404" xr:uid="{1F9D7C30-3C1A-4F74-8CC8-DDC05E324ABD}"/>
    <cellStyle name="Normal 40 19" xfId="2405" xr:uid="{CBF7A169-7271-4169-8FDC-29098D8EF59F}"/>
    <cellStyle name="Normal 40 19 2" xfId="2406" xr:uid="{8317E309-284A-407E-A249-DD7A80F7BDCA}"/>
    <cellStyle name="Normal 40 2" xfId="2407" xr:uid="{677AD1FF-8249-47F3-8353-D079D4A40A0D}"/>
    <cellStyle name="Normal 40 2 2" xfId="2408" xr:uid="{6B8E0C60-072A-4D4C-B3C7-C5780CAB909F}"/>
    <cellStyle name="Normal 40 20" xfId="2409" xr:uid="{8F261A31-6EEE-4D49-B554-96158091C62F}"/>
    <cellStyle name="Normal 40 20 2" xfId="2410" xr:uid="{58D63402-EB74-4879-841C-67A8D4323902}"/>
    <cellStyle name="Normal 40 21" xfId="2411" xr:uid="{F8E0631E-8D49-4476-9763-26ADA58B48B7}"/>
    <cellStyle name="Normal 40 3" xfId="2412" xr:uid="{0B75994F-B9DD-410E-9B97-A338501F4526}"/>
    <cellStyle name="Normal 40 3 2" xfId="2413" xr:uid="{B7F252C4-F33F-41DD-956A-C3F991C3F1C2}"/>
    <cellStyle name="Normal 40 4" xfId="2414" xr:uid="{3876B3D3-C0A0-4CE9-B3C5-7A37A5E826EF}"/>
    <cellStyle name="Normal 40 4 2" xfId="2415" xr:uid="{EED7EC5A-0D82-401A-9F4E-266ADF1ED8CA}"/>
    <cellStyle name="Normal 40 5" xfId="2416" xr:uid="{6B5B3A44-1BBA-4C0D-907C-3778AE76EF22}"/>
    <cellStyle name="Normal 40 5 2" xfId="2417" xr:uid="{DBC72B5D-5D9C-438C-ABB6-DCFCDDF8B7BF}"/>
    <cellStyle name="Normal 40 6" xfId="2418" xr:uid="{2DCE099F-631F-4CF6-9E30-75AD599F3277}"/>
    <cellStyle name="Normal 40 6 2" xfId="2419" xr:uid="{A757F972-09F3-420F-BF58-4CB6C386F32F}"/>
    <cellStyle name="Normal 40 7" xfId="2420" xr:uid="{A14C763F-6B78-4F09-BBF3-D52BC0FD2347}"/>
    <cellStyle name="Normal 40 7 2" xfId="2421" xr:uid="{C9DEE484-BB3C-4E42-8444-BEE7A7BF74AA}"/>
    <cellStyle name="Normal 40 8" xfId="2422" xr:uid="{4505381D-03AA-4D84-BFEC-9340FB75DD67}"/>
    <cellStyle name="Normal 40 8 2" xfId="2423" xr:uid="{55471175-8759-44CA-AB0C-C596FFB88DA7}"/>
    <cellStyle name="Normal 40 9" xfId="2424" xr:uid="{DE0E8249-263D-4E81-88CA-09D4B44A7361}"/>
    <cellStyle name="Normal 40 9 2" xfId="2425" xr:uid="{F5745814-A19F-4011-819B-0C168FA9B2A3}"/>
    <cellStyle name="Normal 41" xfId="2426" xr:uid="{3342C238-2E00-48A7-9797-7E1A359B19F9}"/>
    <cellStyle name="Normal 41 10" xfId="2427" xr:uid="{C95F036B-5C03-4EF9-A2B9-7D975F21B91A}"/>
    <cellStyle name="Normal 41 10 2" xfId="2428" xr:uid="{C95D732E-B39B-449F-8BE8-1CAC350CEB3E}"/>
    <cellStyle name="Normal 41 11" xfId="2429" xr:uid="{9B771AC4-6504-4EA6-9D54-4D8808833602}"/>
    <cellStyle name="Normal 41 11 2" xfId="2430" xr:uid="{A5A109A4-1117-47D6-84F5-A11FCC363469}"/>
    <cellStyle name="Normal 41 12" xfId="2431" xr:uid="{E600A3BB-140B-455D-96CF-B2673A86234C}"/>
    <cellStyle name="Normal 41 12 2" xfId="2432" xr:uid="{06D9D81E-01A8-48F2-99CE-760B2161DF6B}"/>
    <cellStyle name="Normal 41 13" xfId="2433" xr:uid="{9B23A060-237F-4FF1-B1ED-A1445A9C0671}"/>
    <cellStyle name="Normal 41 13 2" xfId="2434" xr:uid="{5661CF27-139A-42E5-BA7B-11D3813E1FDC}"/>
    <cellStyle name="Normal 41 14" xfId="2435" xr:uid="{2F6D53EC-5030-4016-BA0B-EDB44C31DEA4}"/>
    <cellStyle name="Normal 41 14 2" xfId="2436" xr:uid="{CFD5018F-870F-47F7-8748-E43273E5B0F2}"/>
    <cellStyle name="Normal 41 15" xfId="2437" xr:uid="{FE9815BC-4C66-4831-8408-C7486F09CB79}"/>
    <cellStyle name="Normal 41 15 2" xfId="2438" xr:uid="{59E44133-93A4-400E-9C09-FCB7003763A4}"/>
    <cellStyle name="Normal 41 16" xfId="2439" xr:uid="{06380FC5-5F20-4ABA-BE2E-F6D127A0F39A}"/>
    <cellStyle name="Normal 41 16 2" xfId="2440" xr:uid="{2C4BBA5F-242D-4F26-BE23-071DAC91D123}"/>
    <cellStyle name="Normal 41 17" xfId="2441" xr:uid="{944BB687-1C62-4AFD-B459-A5E6D1C86796}"/>
    <cellStyle name="Normal 41 17 2" xfId="2442" xr:uid="{BE270CD4-68AD-4B98-9BB6-4FD73473B38C}"/>
    <cellStyle name="Normal 41 18" xfId="2443" xr:uid="{EAAE1A2D-B3FE-401E-82F2-72A5FD663268}"/>
    <cellStyle name="Normal 41 18 2" xfId="2444" xr:uid="{EB3D5633-5EFD-4921-BC02-BF6EA0B9ECE3}"/>
    <cellStyle name="Normal 41 19" xfId="2445" xr:uid="{62F28D0D-4172-4C22-BDFD-70DF47C0BA2B}"/>
    <cellStyle name="Normal 41 19 2" xfId="2446" xr:uid="{4E58ABFD-8F4E-497B-ACA5-B6CAD59D0CAD}"/>
    <cellStyle name="Normal 41 2" xfId="2447" xr:uid="{AC24016E-FEC9-42E9-ADEF-7BBC274F57F1}"/>
    <cellStyle name="Normal 41 2 2" xfId="2448" xr:uid="{A6FA4B5F-027C-4ED6-A71E-7AA859FD2252}"/>
    <cellStyle name="Normal 41 20" xfId="2449" xr:uid="{1C212655-19C4-4847-87DF-3D67487CF8B5}"/>
    <cellStyle name="Normal 41 20 2" xfId="2450" xr:uid="{B4797097-FBA3-4925-94E0-2CE3C5BF930A}"/>
    <cellStyle name="Normal 41 21" xfId="2451" xr:uid="{79CB69F7-905B-4FD2-BF12-5DB36AD6B62C}"/>
    <cellStyle name="Normal 41 3" xfId="2452" xr:uid="{84CB31C9-A0AE-42B8-AEB7-795B63C5F520}"/>
    <cellStyle name="Normal 41 3 2" xfId="2453" xr:uid="{0EB2DE1D-B384-4323-A41A-43607A3B7F61}"/>
    <cellStyle name="Normal 41 4" xfId="2454" xr:uid="{C3B4BD45-BE37-467A-969F-86616BA92213}"/>
    <cellStyle name="Normal 41 4 2" xfId="2455" xr:uid="{74497110-93F1-4170-A59D-259CACEC6E16}"/>
    <cellStyle name="Normal 41 5" xfId="2456" xr:uid="{3AC4CDD5-8084-4A70-AB49-3A23EC2C28A7}"/>
    <cellStyle name="Normal 41 5 2" xfId="2457" xr:uid="{695B1204-B7E7-42EA-B885-3BAEBFC2DC32}"/>
    <cellStyle name="Normal 41 6" xfId="2458" xr:uid="{3034C0ED-1FD5-464D-9187-77A23758ADDD}"/>
    <cellStyle name="Normal 41 6 2" xfId="2459" xr:uid="{D9E01FB6-F847-4CEA-B000-6E3B66EC2D42}"/>
    <cellStyle name="Normal 41 7" xfId="2460" xr:uid="{81C586CE-0DE0-4A5B-A049-3B764B3BEC28}"/>
    <cellStyle name="Normal 41 7 2" xfId="2461" xr:uid="{82DDCD0B-3FB2-4A27-88D2-44D454349A76}"/>
    <cellStyle name="Normal 41 8" xfId="2462" xr:uid="{5A2E74AE-B285-4A9C-A911-F2ED24D25E12}"/>
    <cellStyle name="Normal 41 8 2" xfId="2463" xr:uid="{330F5B37-AE32-4F7D-BF2B-215569141436}"/>
    <cellStyle name="Normal 41 9" xfId="2464" xr:uid="{3D8AC7DD-8560-4C5F-8B3F-5AC9A8FF4C9B}"/>
    <cellStyle name="Normal 41 9 2" xfId="2465" xr:uid="{121E130C-B7C9-4BC3-9DE9-62BDF55B507C}"/>
    <cellStyle name="Normal 42" xfId="2466" xr:uid="{EC1A11BD-0DA5-4978-A6A5-D28C737F3D95}"/>
    <cellStyle name="Normal 42 10" xfId="2467" xr:uid="{F3D42D95-E2E6-4341-AC2F-B744770587F2}"/>
    <cellStyle name="Normal 42 10 2" xfId="2468" xr:uid="{7B181FDC-395D-44B7-A36E-728EA3FD56FF}"/>
    <cellStyle name="Normal 42 11" xfId="2469" xr:uid="{1DC8026E-61EB-4B34-A151-103B6E6C3F57}"/>
    <cellStyle name="Normal 42 11 2" xfId="2470" xr:uid="{AA436C49-37D7-4926-8F75-BDD6B640D079}"/>
    <cellStyle name="Normal 42 12" xfId="2471" xr:uid="{6750A6D7-5DE1-4B59-91F1-E20C9069E00B}"/>
    <cellStyle name="Normal 42 12 2" xfId="2472" xr:uid="{3760A358-2EE0-4F25-AE79-A45A1D8B6282}"/>
    <cellStyle name="Normal 42 13" xfId="2473" xr:uid="{AAD552E7-78BF-43B0-9BB3-1CB2E21906F2}"/>
    <cellStyle name="Normal 42 13 2" xfId="2474" xr:uid="{3975B454-01F1-472A-B9E8-D512D1EC0C00}"/>
    <cellStyle name="Normal 42 14" xfId="2475" xr:uid="{AF60DA0A-B2F6-4EA6-80F5-63E75C52B31C}"/>
    <cellStyle name="Normal 42 14 2" xfId="2476" xr:uid="{55A74741-5B5C-4B8B-BE6B-FFC9BFBE0AB3}"/>
    <cellStyle name="Normal 42 15" xfId="2477" xr:uid="{5E33CC2B-9BE1-4CE8-8EC0-A60B77168D47}"/>
    <cellStyle name="Normal 42 15 2" xfId="2478" xr:uid="{A3E3465C-61A8-4CA1-ADE7-184BCA84F0A9}"/>
    <cellStyle name="Normal 42 16" xfId="2479" xr:uid="{5B29AF50-E9A8-48C3-B66E-9F59901F8B00}"/>
    <cellStyle name="Normal 42 16 2" xfId="2480" xr:uid="{C5C955E0-2F66-4516-B901-FCB21F82A691}"/>
    <cellStyle name="Normal 42 17" xfId="2481" xr:uid="{D70F07F0-CF29-4EFE-8C8F-ED88F7C24452}"/>
    <cellStyle name="Normal 42 17 2" xfId="2482" xr:uid="{AB497F1A-4AD3-41E4-9856-CF238ADB6530}"/>
    <cellStyle name="Normal 42 18" xfId="2483" xr:uid="{825AF6EA-F8EA-46A7-9DE4-39D7829A8586}"/>
    <cellStyle name="Normal 42 18 2" xfId="2484" xr:uid="{74E7280B-BD1A-4A9B-BA80-5D1194726088}"/>
    <cellStyle name="Normal 42 19" xfId="2485" xr:uid="{0D12D37D-9173-403A-B4FF-DE2B5E81E3E5}"/>
    <cellStyle name="Normal 42 19 2" xfId="2486" xr:uid="{DD6ED690-5F50-459E-BBF9-9D4642F3C13C}"/>
    <cellStyle name="Normal 42 2" xfId="2487" xr:uid="{F264ACC7-DFC7-4775-9F1F-4CC74A06832B}"/>
    <cellStyle name="Normal 42 2 2" xfId="2488" xr:uid="{F2D465E0-F65C-44C0-B912-0F468F98BE46}"/>
    <cellStyle name="Normal 42 20" xfId="2489" xr:uid="{2B823CEB-9920-40FA-ACF3-042DDB0B3E1E}"/>
    <cellStyle name="Normal 42 20 2" xfId="2490" xr:uid="{47022962-8941-4BE5-ADD0-30323A3A6DC9}"/>
    <cellStyle name="Normal 42 21" xfId="2491" xr:uid="{671B4500-1405-4BB7-917E-4B3DF7D6AC02}"/>
    <cellStyle name="Normal 42 22" xfId="2492" xr:uid="{1190F529-CA95-4023-BCC4-5276F9932B4D}"/>
    <cellStyle name="Normal 42 3" xfId="2493" xr:uid="{824F8233-E3A7-4CAE-8537-80E23479C763}"/>
    <cellStyle name="Normal 42 3 2" xfId="2494" xr:uid="{D8D5B3FF-8EA5-4F80-BC8F-7B1CBD705885}"/>
    <cellStyle name="Normal 42 4" xfId="2495" xr:uid="{1685F2DB-9525-4D70-A984-83D081B40645}"/>
    <cellStyle name="Normal 42 4 2" xfId="2496" xr:uid="{6A2280CF-85EE-41B6-BE6A-995A22FEDA1C}"/>
    <cellStyle name="Normal 42 5" xfId="2497" xr:uid="{4CB6D0E1-02DD-4C5B-B109-42F61FDCB101}"/>
    <cellStyle name="Normal 42 5 2" xfId="2498" xr:uid="{046C866E-C4FE-4A92-ABA8-5A4BA29366F1}"/>
    <cellStyle name="Normal 42 6" xfId="2499" xr:uid="{82C0CFF2-0E39-4503-9AFF-64F77900BF28}"/>
    <cellStyle name="Normal 42 6 2" xfId="2500" xr:uid="{9741151A-0585-4DE1-8E0C-AD6E22C77066}"/>
    <cellStyle name="Normal 42 7" xfId="2501" xr:uid="{3030FA7A-86CB-4A74-ACEC-9D3187A254A3}"/>
    <cellStyle name="Normal 42 7 2" xfId="2502" xr:uid="{E4010459-067F-4CBD-B381-88D0E90609B2}"/>
    <cellStyle name="Normal 42 8" xfId="2503" xr:uid="{129CDB4F-FA9D-4AD8-9E27-83FFD598ED5F}"/>
    <cellStyle name="Normal 42 8 2" xfId="2504" xr:uid="{550FDFA9-C6F3-4D1F-96C3-7A33DEA9D7E2}"/>
    <cellStyle name="Normal 42 9" xfId="2505" xr:uid="{6145B78C-256C-46CC-AE60-1D2E7F836C29}"/>
    <cellStyle name="Normal 42 9 2" xfId="2506" xr:uid="{C41AB0B2-1CD0-45E5-96C0-ECFE8934F3BD}"/>
    <cellStyle name="Normal 43" xfId="2507" xr:uid="{4AD7700E-6E2C-41F6-8241-6B2A7D172524}"/>
    <cellStyle name="Normal 43 10" xfId="2508" xr:uid="{4674A7C1-5BF3-4126-912D-20F2DF665378}"/>
    <cellStyle name="Normal 43 10 2" xfId="2509" xr:uid="{1F26C679-4507-4C16-8765-C19D3B305E23}"/>
    <cellStyle name="Normal 43 11" xfId="2510" xr:uid="{64CC8362-B2FF-4CF4-9D33-2B30190F2F61}"/>
    <cellStyle name="Normal 43 11 2" xfId="2511" xr:uid="{B8CB4586-9B59-4F9C-B475-6934D48FB3FF}"/>
    <cellStyle name="Normal 43 12" xfId="2512" xr:uid="{42BD8104-2360-49D7-8E56-69CF0573444C}"/>
    <cellStyle name="Normal 43 12 2" xfId="2513" xr:uid="{82AEC8E9-2D05-45CF-9CE2-8F1830D9CC70}"/>
    <cellStyle name="Normal 43 13" xfId="2514" xr:uid="{4AB08697-5B7A-4844-AF5F-75BF48F63D1B}"/>
    <cellStyle name="Normal 43 13 2" xfId="2515" xr:uid="{63736296-40FB-46B4-9D53-6F43D0B51823}"/>
    <cellStyle name="Normal 43 14" xfId="2516" xr:uid="{D1FBDC18-0C40-41AA-AE11-57937EB02BCC}"/>
    <cellStyle name="Normal 43 14 2" xfId="2517" xr:uid="{A973D4AE-462B-4BFA-A1A4-77D5530DE1A4}"/>
    <cellStyle name="Normal 43 15" xfId="2518" xr:uid="{C536565C-C5BE-448E-99CD-3C48D20AE8F4}"/>
    <cellStyle name="Normal 43 15 2" xfId="2519" xr:uid="{F62EE2CA-405B-4425-99D3-7D3AA4E7AAD9}"/>
    <cellStyle name="Normal 43 16" xfId="2520" xr:uid="{CE5DE385-BB87-423A-A858-1F0208A257F7}"/>
    <cellStyle name="Normal 43 16 2" xfId="2521" xr:uid="{7396422B-3BDC-46CA-A02B-F310B0CEBC68}"/>
    <cellStyle name="Normal 43 17" xfId="2522" xr:uid="{72D42C47-07C2-4787-8C2D-A7D2882323B1}"/>
    <cellStyle name="Normal 43 17 2" xfId="2523" xr:uid="{A7FBE725-EDD6-467F-B51B-2D765621F254}"/>
    <cellStyle name="Normal 43 18" xfId="2524" xr:uid="{C6E5C58F-D534-4BA8-BAED-4760AD531492}"/>
    <cellStyle name="Normal 43 18 2" xfId="2525" xr:uid="{B06D3D20-0300-46DD-AC54-7BBA50AF8FD5}"/>
    <cellStyle name="Normal 43 19" xfId="2526" xr:uid="{A539CA02-5788-4976-8FD4-E432E1F5C1DB}"/>
    <cellStyle name="Normal 43 19 2" xfId="2527" xr:uid="{5C274ADC-C4F5-4ADB-8F11-44A96E283589}"/>
    <cellStyle name="Normal 43 2" xfId="2528" xr:uid="{7B37F72B-26BC-4B48-BE0A-27D1EAFA1577}"/>
    <cellStyle name="Normal 43 2 2" xfId="2529" xr:uid="{4A755FBE-19B1-405A-9B3B-58709F82DF1F}"/>
    <cellStyle name="Normal 43 20" xfId="2530" xr:uid="{24A6A9B4-04BC-4892-B0D4-B71B9F0DD456}"/>
    <cellStyle name="Normal 43 20 2" xfId="2531" xr:uid="{DB4BEDA8-8924-4505-9BF5-1B07069DE1AA}"/>
    <cellStyle name="Normal 43 21" xfId="2532" xr:uid="{6549184B-4380-4965-B428-A6B448CEC617}"/>
    <cellStyle name="Normal 43 3" xfId="2533" xr:uid="{6FD89805-2765-43FE-81A8-2DC67EAD7FF5}"/>
    <cellStyle name="Normal 43 3 2" xfId="2534" xr:uid="{65C72E29-2317-4138-AE91-A405332208EA}"/>
    <cellStyle name="Normal 43 4" xfId="2535" xr:uid="{BC740CEF-E005-42E2-88E3-275A6EB73252}"/>
    <cellStyle name="Normal 43 4 2" xfId="2536" xr:uid="{E9BF9AAB-BD7E-4792-906E-FB4D0CD945A2}"/>
    <cellStyle name="Normal 43 5" xfId="2537" xr:uid="{19F59A68-7AB0-4385-B19D-A6D961679002}"/>
    <cellStyle name="Normal 43 5 2" xfId="2538" xr:uid="{7FA8F63B-F572-4A28-BD8A-9DB4A7551524}"/>
    <cellStyle name="Normal 43 6" xfId="2539" xr:uid="{67C72021-2CF2-4619-9516-AA050844B870}"/>
    <cellStyle name="Normal 43 6 2" xfId="2540" xr:uid="{317126DE-A74D-4C99-B1CA-1DEC492C921C}"/>
    <cellStyle name="Normal 43 7" xfId="2541" xr:uid="{CCA03A74-D0B0-4A0A-BCC3-FBCB6B9CDB20}"/>
    <cellStyle name="Normal 43 7 2" xfId="2542" xr:uid="{EBA8EB41-908E-4A4D-9766-4AA1AB4DA759}"/>
    <cellStyle name="Normal 43 8" xfId="2543" xr:uid="{2C864BD5-5948-46D9-9CD8-0DC1598BD12F}"/>
    <cellStyle name="Normal 43 8 2" xfId="2544" xr:uid="{5E0B064C-75E8-46C4-84AA-A3C196341495}"/>
    <cellStyle name="Normal 43 9" xfId="2545" xr:uid="{5E947E56-19A6-4D52-8F4E-A87AB4B2F73D}"/>
    <cellStyle name="Normal 43 9 2" xfId="2546" xr:uid="{FED9F364-986B-4685-A778-3855F46864C3}"/>
    <cellStyle name="Normal 44" xfId="2547" xr:uid="{D110B6DE-A988-415A-9C9A-334614BDC762}"/>
    <cellStyle name="Normal 44 2" xfId="2548" xr:uid="{0E991FCB-35D9-4933-B079-66025D401B2A}"/>
    <cellStyle name="Normal 45" xfId="2549" xr:uid="{E0442206-DB04-4A47-967D-2156EE9C0F8D}"/>
    <cellStyle name="Normal 45 2" xfId="2550" xr:uid="{AD4CCC77-8F97-4017-BD74-8F91F8074E3D}"/>
    <cellStyle name="Normal 46" xfId="2551" xr:uid="{75F88F7D-9EB6-4EE6-B4BC-B44DC7B5289F}"/>
    <cellStyle name="Normal 46 2" xfId="2552" xr:uid="{AB23809A-DD9B-40EB-84B3-60A078FE4071}"/>
    <cellStyle name="Normal 47" xfId="2553" xr:uid="{EEF02051-3FFF-4686-A252-F0EC6FDAD85C}"/>
    <cellStyle name="Normal 47 2" xfId="2554" xr:uid="{0C8C99C5-1F8E-4667-8002-CF46AB88BAA9}"/>
    <cellStyle name="Normal 48" xfId="2555" xr:uid="{C4A1B66A-EC1D-4E77-97C6-8CD28236F83B}"/>
    <cellStyle name="Normal 48 2" xfId="2556" xr:uid="{8A99BECD-6C1B-4117-AF3F-1EFCDE4DB8AA}"/>
    <cellStyle name="Normal 49" xfId="2557" xr:uid="{099DE915-4F44-4FDC-BE28-6BA39CA5358A}"/>
    <cellStyle name="Normal 49 2" xfId="2558" xr:uid="{0DA38C7B-5E61-4C9C-BF20-F47F5895F0F1}"/>
    <cellStyle name="Normal 5" xfId="22" xr:uid="{00000000-0005-0000-0000-000033000000}"/>
    <cellStyle name="Normal 5 2" xfId="131" xr:uid="{672B9415-E80B-4514-B3E2-3F7210BA89E3}"/>
    <cellStyle name="Normal 5 2 2" xfId="2559" xr:uid="{8F3F53E6-BBBB-4165-AC42-D093655A0574}"/>
    <cellStyle name="Normal 5 3" xfId="150" xr:uid="{5475BF00-ED58-428C-89D6-BA6AE0A7CF9C}"/>
    <cellStyle name="Normal 5 3 2" xfId="2560" xr:uid="{09DD11A7-62F5-404E-85A0-6C5665298264}"/>
    <cellStyle name="Normal 50" xfId="2561" xr:uid="{33299F62-DA4E-4766-99A5-7E7743C1AFC4}"/>
    <cellStyle name="Normal 50 2" xfId="2562" xr:uid="{0FB92BA0-3194-40E0-85A2-0E05ECF71112}"/>
    <cellStyle name="Normal 51" xfId="2563" xr:uid="{F1CC8F44-7132-4860-AC62-C9C57A65DF7E}"/>
    <cellStyle name="Normal 51 2" xfId="2564" xr:uid="{EA8A02B8-CCA1-480B-89E1-CBC9F1AB46EA}"/>
    <cellStyle name="Normal 52" xfId="10" xr:uid="{00000000-0005-0000-0000-000034000000}"/>
    <cellStyle name="Normal 52 2" xfId="2566" xr:uid="{0FA22BF4-BA21-495E-A6EE-FA46CA976E7A}"/>
    <cellStyle name="Normal 52 3" xfId="2565" xr:uid="{02C802B3-B2DC-49D5-AAA2-A9E971DC6435}"/>
    <cellStyle name="Normal 53" xfId="11" xr:uid="{00000000-0005-0000-0000-000035000000}"/>
    <cellStyle name="Normal 53 2" xfId="20" xr:uid="{00000000-0005-0000-0000-000036000000}"/>
    <cellStyle name="Normal 53 2 2" xfId="2568" xr:uid="{D829B302-280F-43BD-A3A5-075DE6A1FF5C}"/>
    <cellStyle name="Normal 53 3" xfId="2567" xr:uid="{0D6006C6-CFB6-4445-88AE-394C97D34082}"/>
    <cellStyle name="Normal 54" xfId="12" xr:uid="{00000000-0005-0000-0000-000037000000}"/>
    <cellStyle name="Normal 54 2" xfId="2569" xr:uid="{C9DE6173-1063-45DF-9EEE-90FB1C7E39D3}"/>
    <cellStyle name="Normal 55" xfId="13" xr:uid="{00000000-0005-0000-0000-000038000000}"/>
    <cellStyle name="Normal 55 2" xfId="2570" xr:uid="{4A87D052-5D5A-4054-B35A-4526DBF76E3E}"/>
    <cellStyle name="Normal 56" xfId="2571" xr:uid="{E820518A-A0A3-4242-87CC-B5D84165CE7E}"/>
    <cellStyle name="Normal 56 2" xfId="2572" xr:uid="{644F1831-3429-4EFB-9707-AA59D4F579E7}"/>
    <cellStyle name="Normal 57" xfId="2573" xr:uid="{574E2611-116A-4A87-A786-F19534320DE8}"/>
    <cellStyle name="Normal 57 2" xfId="2574" xr:uid="{DDED7DB1-31C0-42A3-828E-2BD059209143}"/>
    <cellStyle name="Normal 58" xfId="2575" xr:uid="{94128114-87A7-43D6-99F2-38F448D201FC}"/>
    <cellStyle name="Normal 58 2" xfId="2576" xr:uid="{D00F316D-CEF8-4829-8F89-85967BF24AB9}"/>
    <cellStyle name="Normal 59" xfId="2577" xr:uid="{9E23B4B1-94C7-41E5-955C-9E8C4DE0B12B}"/>
    <cellStyle name="Normal 59 2" xfId="2578" xr:uid="{918E55F3-30B0-45FE-A101-3F6FAA00B129}"/>
    <cellStyle name="Normal 6" xfId="51" xr:uid="{00000000-0005-0000-0000-000039000000}"/>
    <cellStyle name="Normal 6 2" xfId="118" xr:uid="{816213F7-503E-4CD0-AE8F-E91E73DFE1B8}"/>
    <cellStyle name="Normal 6 2 2" xfId="2580" xr:uid="{E4201424-B90C-4B9E-9DDB-B8EE040CE0F2}"/>
    <cellStyle name="Normal 6 3" xfId="152" xr:uid="{4A17C87D-407B-425B-BE14-103176B0EFDE}"/>
    <cellStyle name="Normal 6 3 2" xfId="2579" xr:uid="{F52DB888-C244-47CE-A5D9-A2786F45E5BC}"/>
    <cellStyle name="Normal 6 4" xfId="194" xr:uid="{6B8D05CF-68E0-43A0-A63C-816E3E41AF21}"/>
    <cellStyle name="Normal 6 5" xfId="76" xr:uid="{07C8184F-AC1E-4A25-9864-0D0EF817B37C}"/>
    <cellStyle name="Normal 60" xfId="2581" xr:uid="{19DFDF7C-8A81-423E-9D4E-B63F4BBB6FB7}"/>
    <cellStyle name="Normal 60 2" xfId="2582" xr:uid="{3FAEC1C0-29A5-436A-9C93-3E1A31BC7EF5}"/>
    <cellStyle name="Normal 61" xfId="2583" xr:uid="{F857F3F6-6AF9-4ABC-BC54-2604E4D7C491}"/>
    <cellStyle name="Normal 61 2" xfId="2584" xr:uid="{1195CC7D-000E-4B02-B678-F08A30B33A43}"/>
    <cellStyle name="Normal 62" xfId="2585" xr:uid="{24DBDCF7-496B-4A87-9AE7-1E1068BEA72E}"/>
    <cellStyle name="Normal 62 2" xfId="2586" xr:uid="{F82AA13D-4B98-4CF5-B5BE-76675CB3313E}"/>
    <cellStyle name="Normal 62 3" xfId="2587" xr:uid="{1B9AC7EF-76A4-434B-B055-4CA20AE313B9}"/>
    <cellStyle name="Normal 63" xfId="2588" xr:uid="{1AD18040-9C07-49F3-B3DA-1EEEF0A47E95}"/>
    <cellStyle name="Normal 63 2" xfId="2589" xr:uid="{928B5F15-ED52-424A-BD5B-B1C92C7484B8}"/>
    <cellStyle name="Normal 64" xfId="111" xr:uid="{FEE48DDB-E514-4106-B1EF-87F5818F0DAD}"/>
    <cellStyle name="Normal 64 2" xfId="2590" xr:uid="{78AAB198-9614-4BB7-A213-FEE69255B3E7}"/>
    <cellStyle name="Normal 65" xfId="2591" xr:uid="{D041BA52-9121-4B2C-8ECD-CD2C3EE7CD80}"/>
    <cellStyle name="Normal 66" xfId="2592" xr:uid="{4E59F5D9-16A9-4F04-9AFB-777E5CE11844}"/>
    <cellStyle name="Normal 67" xfId="2593" xr:uid="{E427A924-BB94-4F45-8FED-A1E175F8B5EE}"/>
    <cellStyle name="Normal 68" xfId="2594" xr:uid="{3A707388-ECFD-4EBC-8C1C-66FDD1D8682D}"/>
    <cellStyle name="Normal 69" xfId="2595" xr:uid="{7B371551-0D5C-484B-BE78-F40B022D4449}"/>
    <cellStyle name="Normal 7" xfId="53" xr:uid="{00000000-0005-0000-0000-00003A000000}"/>
    <cellStyle name="Normal 7 2" xfId="14" xr:uid="{00000000-0005-0000-0000-00003B000000}"/>
    <cellStyle name="Normal 7 2 2" xfId="175" xr:uid="{BB239AA6-86A8-4D94-9508-53C41D28E3A8}"/>
    <cellStyle name="Normal 7 2 2 2" xfId="2597" xr:uid="{96FF6210-EFC3-4007-B85B-A5E7DDD02CF4}"/>
    <cellStyle name="Normal 7 2 3" xfId="154" xr:uid="{0B2AB6A2-5742-4A3E-B6F7-0CB4FEF8F798}"/>
    <cellStyle name="Normal 7 3" xfId="196" xr:uid="{92BF9D9E-2433-46F6-A7BB-C8AA32DA5BB9}"/>
    <cellStyle name="Normal 7 3 2" xfId="2596" xr:uid="{0FEFD5DB-F635-4648-A3BF-07A81F43BD23}"/>
    <cellStyle name="Normal 7 4" xfId="87" xr:uid="{D6469027-BD72-49E9-B608-11EF622D3C9E}"/>
    <cellStyle name="Normal 70" xfId="2598" xr:uid="{A3D41C3E-D2B0-4B4A-9C05-F0DE21B940BE}"/>
    <cellStyle name="Normal 71" xfId="2599" xr:uid="{3906A3A7-635B-4FF1-888E-1C5C363C2D0C}"/>
    <cellStyle name="Normal 72" xfId="128" xr:uid="{DFA6214A-D17A-484D-9EBC-F846324A3336}"/>
    <cellStyle name="Normal 72 2" xfId="2600" xr:uid="{CFC560E6-0B4D-4EF1-A6B8-7D387571F1EA}"/>
    <cellStyle name="Normal 73" xfId="2601" xr:uid="{19F16D68-B718-49C7-BDDE-FD3B4D2F69CC}"/>
    <cellStyle name="Normal 74" xfId="2602" xr:uid="{8764A2E4-96CC-41C9-AEB1-466F4314B5DA}"/>
    <cellStyle name="Normal 75" xfId="2603" xr:uid="{5B730A2B-3FA5-4A57-8EC7-DCB47C708A58}"/>
    <cellStyle name="Normal 76" xfId="2604" xr:uid="{EDF27327-9A2F-420F-887B-AC306241D0E2}"/>
    <cellStyle name="Normal 77" xfId="2605" xr:uid="{4DD562A0-0526-4EF1-9E56-7D1AD23C0B6E}"/>
    <cellStyle name="Normal 78" xfId="2606" xr:uid="{29B12A61-C8DC-4F4E-9F4A-482BFC100775}"/>
    <cellStyle name="Normal 79" xfId="68" xr:uid="{6353903A-342E-4F87-A507-8F490169B8AE}"/>
    <cellStyle name="Normal 79 2" xfId="2607" xr:uid="{55062315-DDEE-4151-8223-565784D22650}"/>
    <cellStyle name="Normal 8" xfId="54" xr:uid="{00000000-0005-0000-0000-00003C000000}"/>
    <cellStyle name="Normal 8 10" xfId="2609" xr:uid="{12DF6F8F-297D-4E18-862D-ABEE280D9AB1}"/>
    <cellStyle name="Normal 8 10 2" xfId="2610" xr:uid="{FDFBF81B-E58E-4C02-A306-A894C3C2F20B}"/>
    <cellStyle name="Normal 8 11" xfId="2611" xr:uid="{0CD7DD08-15EC-4781-9D5A-31E189108A45}"/>
    <cellStyle name="Normal 8 11 2" xfId="2612" xr:uid="{5FB5944B-5981-493D-8973-4142C7F50C05}"/>
    <cellStyle name="Normal 8 12" xfId="2613" xr:uid="{881ED62F-6A43-4EF6-8EF8-55F9C9B17920}"/>
    <cellStyle name="Normal 8 12 2" xfId="2614" xr:uid="{4ED84010-1186-48D7-BC2E-E2BCD147A60B}"/>
    <cellStyle name="Normal 8 13" xfId="2615" xr:uid="{4E1ADA06-0C63-46CA-8A21-0754062A53A9}"/>
    <cellStyle name="Normal 8 13 2" xfId="2616" xr:uid="{7CC8ABB9-5FED-463D-A284-17425D3C1C7D}"/>
    <cellStyle name="Normal 8 14" xfId="2617" xr:uid="{EDFF21FF-FF5D-405E-9CC4-56C070597B9C}"/>
    <cellStyle name="Normal 8 14 2" xfId="2618" xr:uid="{726C9A9D-A9D8-419E-A329-F70D5EB721FA}"/>
    <cellStyle name="Normal 8 15" xfId="2619" xr:uid="{E2B97417-2263-4FBC-AFA5-0A9BA726334C}"/>
    <cellStyle name="Normal 8 15 2" xfId="2620" xr:uid="{D44E78CD-1964-4185-9098-3EF21B5DFFA7}"/>
    <cellStyle name="Normal 8 16" xfId="2621" xr:uid="{4CF85061-0EBE-4026-91FF-F612806B67CA}"/>
    <cellStyle name="Normal 8 16 2" xfId="2622" xr:uid="{AF4E525C-CFFB-4B45-A77B-D3CC99471D11}"/>
    <cellStyle name="Normal 8 17" xfId="2623" xr:uid="{1D907A84-3BBF-46FE-8B22-8ECC4F728163}"/>
    <cellStyle name="Normal 8 17 2" xfId="2624" xr:uid="{54F24C47-1DA1-44F5-B500-698379CC4702}"/>
    <cellStyle name="Normal 8 18" xfId="2625" xr:uid="{C5F7D588-B8FE-467B-92AF-41F02A638F99}"/>
    <cellStyle name="Normal 8 18 2" xfId="2626" xr:uid="{E130FF18-453E-45D3-BC9F-5230D48E4229}"/>
    <cellStyle name="Normal 8 19" xfId="2627" xr:uid="{61593091-B1F5-4B7B-B0DA-A63974AD1E77}"/>
    <cellStyle name="Normal 8 19 2" xfId="2628" xr:uid="{762DFAAE-3DF9-418F-8DA3-2A4E56FE7D1B}"/>
    <cellStyle name="Normal 8 2" xfId="156" xr:uid="{61667C20-CE25-474A-BCDE-A4E5D30816DE}"/>
    <cellStyle name="Normal 8 2 2" xfId="2630" xr:uid="{8FB6A30B-A475-42BF-B74B-92E985652B6B}"/>
    <cellStyle name="Normal 8 2 3" xfId="2629" xr:uid="{6937BF44-7AD3-4C6B-8372-E6BB7F83452E}"/>
    <cellStyle name="Normal 8 20" xfId="2631" xr:uid="{9037370C-A44E-467D-926C-D92C0A94AE76}"/>
    <cellStyle name="Normal 8 20 2" xfId="2632" xr:uid="{152166E6-0059-40B6-A4EB-2556DB014045}"/>
    <cellStyle name="Normal 8 21" xfId="2633" xr:uid="{79008B2A-C682-453F-AE6F-2720B5DF9C28}"/>
    <cellStyle name="Normal 8 22" xfId="2608" xr:uid="{7E7D7FCC-A97C-4850-A6A2-184B603F99D4}"/>
    <cellStyle name="Normal 8 3" xfId="197" xr:uid="{E6702166-FEF4-41BC-8093-CFF4C99377EF}"/>
    <cellStyle name="Normal 8 3 2" xfId="2635" xr:uid="{19617346-F9F0-4CD6-8DDF-2DE9073C7E94}"/>
    <cellStyle name="Normal 8 3 3" xfId="2634" xr:uid="{2DBB2261-79D1-4653-AF3F-7C72394E42FA}"/>
    <cellStyle name="Normal 8 4" xfId="85" xr:uid="{D3A56443-CC4B-4096-B167-8299C657E132}"/>
    <cellStyle name="Normal 8 4 2" xfId="2636" xr:uid="{B730C6BD-2967-4BE1-A993-0566B2CED2C5}"/>
    <cellStyle name="Normal 8 5" xfId="2637" xr:uid="{18D2514F-BED1-4635-83BD-DA7871187299}"/>
    <cellStyle name="Normal 8 5 2" xfId="2638" xr:uid="{4EA14469-0C39-43A5-80DD-70A69BBB942C}"/>
    <cellStyle name="Normal 8 6" xfId="2639" xr:uid="{E4D3B50E-1AE6-4C52-BE3C-9D812082A063}"/>
    <cellStyle name="Normal 8 6 2" xfId="2640" xr:uid="{89C355D1-9FBE-4987-B250-AC704E3E56F5}"/>
    <cellStyle name="Normal 8 7" xfId="2641" xr:uid="{4254E750-52B4-4A5D-8210-F1475A80FFF1}"/>
    <cellStyle name="Normal 8 7 2" xfId="2642" xr:uid="{23F4F151-196A-44C8-8BD4-A0FEBFCD43C7}"/>
    <cellStyle name="Normal 8 8" xfId="2643" xr:uid="{B6A317DC-F0D4-4050-A04D-349EE94746AA}"/>
    <cellStyle name="Normal 8 8 2" xfId="2644" xr:uid="{B59CC6F2-466A-4855-ACA4-FDC95653FFA3}"/>
    <cellStyle name="Normal 8 9" xfId="2645" xr:uid="{04A181D7-6E8A-4B98-B0D3-2327CF0DF35A}"/>
    <cellStyle name="Normal 8 9 2" xfId="2646" xr:uid="{3E29406F-AFBC-4A7B-A5ED-48C561288127}"/>
    <cellStyle name="Normal 80" xfId="2647" xr:uid="{5BC1AAAF-912E-4ABF-A833-35427D1FAE85}"/>
    <cellStyle name="Normal 81" xfId="2648" xr:uid="{F99BCB5A-2616-4BB1-8CD5-6BC43243BAF4}"/>
    <cellStyle name="Normal 82" xfId="2649" xr:uid="{02A89242-66D5-4AE4-B043-14B48F82E5B6}"/>
    <cellStyle name="Normal 82 2" xfId="2650" xr:uid="{B406F642-31BC-4587-A568-747AB7B7DFB6}"/>
    <cellStyle name="Normal 82 3" xfId="2651" xr:uid="{194412FC-B5E3-4D1C-BB2B-32C46D1D8753}"/>
    <cellStyle name="Normal 83" xfId="2652" xr:uid="{E65CAD74-6049-4ABA-9595-D340E9836925}"/>
    <cellStyle name="Normal 83 2" xfId="2653" xr:uid="{6017E525-98CE-45DF-8948-1F3EF5E81D4A}"/>
    <cellStyle name="Normal 84" xfId="2654" xr:uid="{8C6B3559-C663-4FAD-826E-3068977799F3}"/>
    <cellStyle name="Normal 85" xfId="2655" xr:uid="{F0C2AB24-6BF5-43EF-BE16-DF416F73025E}"/>
    <cellStyle name="Normal 85 2" xfId="2656" xr:uid="{5E1083F8-E12E-4818-BC66-191E80D020D2}"/>
    <cellStyle name="Normal 86" xfId="2657" xr:uid="{40558C6F-384F-4FBA-9B7A-50AD3DAB161B}"/>
    <cellStyle name="Normal 86 2" xfId="2658" xr:uid="{5E1BF956-6A98-4BE3-9A5E-3ED992A92D22}"/>
    <cellStyle name="Normal 87" xfId="2659" xr:uid="{B96AFC7C-3839-4309-B227-20E66966E207}"/>
    <cellStyle name="Normal 88" xfId="2660" xr:uid="{AC8A9384-9039-4013-83C2-9E03043AFF04}"/>
    <cellStyle name="Normal 88 2" xfId="2661" xr:uid="{26773643-89AF-46F5-9256-2D2CDB2A3DF5}"/>
    <cellStyle name="Normal 89" xfId="2662" xr:uid="{5ED6C104-6990-43D1-8A60-F6A6F3B0AEF4}"/>
    <cellStyle name="Normal 89 2" xfId="2663" xr:uid="{C6328B59-5C6D-46FD-A955-87E2298EE209}"/>
    <cellStyle name="Normal 89 3" xfId="2664" xr:uid="{D9B4C803-4F42-43AA-9325-26BBBDBBD350}"/>
    <cellStyle name="Normal 9" xfId="55" xr:uid="{00000000-0005-0000-0000-00003D000000}"/>
    <cellStyle name="Normal 9 2" xfId="158" xr:uid="{9FBF1B48-6FB5-4461-B9E9-BD999DC23949}"/>
    <cellStyle name="Normal 9 2 2" xfId="2666" xr:uid="{A31D49D8-69EC-4ADE-87FB-C85A7664F123}"/>
    <cellStyle name="Normal 9 3" xfId="198" xr:uid="{0EA64F1B-5361-4E5A-85AC-F53C61017C97}"/>
    <cellStyle name="Normal 9 3 2" xfId="2667" xr:uid="{F9DE6FA5-EA5D-47A0-B110-1EDEA6C3BFDF}"/>
    <cellStyle name="Normal 9 4" xfId="122" xr:uid="{53B57355-95EB-463B-8008-DFB85BC8E4EF}"/>
    <cellStyle name="Normal 9 5" xfId="2668" xr:uid="{C59DD9AB-42EE-4390-978E-C912FDABD593}"/>
    <cellStyle name="Normal 9 6" xfId="2669" xr:uid="{F76A25EC-54EA-4A89-8A21-D08DAE9A9301}"/>
    <cellStyle name="Normal 9 7" xfId="2665" xr:uid="{72072FB4-FB5A-4256-8400-23B0B9D0291A}"/>
    <cellStyle name="Normal 90" xfId="2670" xr:uid="{86FC283B-2792-40EF-9AC9-B0683E3B9A48}"/>
    <cellStyle name="Normal 91" xfId="126" xr:uid="{CDE351DE-AAAA-4859-BD27-B0E38795FC3A}"/>
    <cellStyle name="Normal 91 2" xfId="2671" xr:uid="{1621E435-C8CF-4BAF-B0AE-1E4A1FE39205}"/>
    <cellStyle name="Normal 92" xfId="2672" xr:uid="{F7332B5B-CC2B-4195-A6A3-1000A9FDF588}"/>
    <cellStyle name="Normal 92 2" xfId="2673" xr:uid="{C4696A78-65A4-4284-864D-06B78288431E}"/>
    <cellStyle name="Normal 92 2 2" xfId="2674" xr:uid="{EB7268B5-91C7-4D34-85C7-8C12E2F955FD}"/>
    <cellStyle name="Normal 93" xfId="2675" xr:uid="{D0331807-CCD0-4106-B842-4C997F9831EF}"/>
    <cellStyle name="Normal 94" xfId="2676" xr:uid="{4F349B0E-F609-4700-833E-824AC2749525}"/>
    <cellStyle name="Normal 94 2" xfId="2677" xr:uid="{8421B27D-A15B-4FC6-BC49-A015A2D61A5D}"/>
    <cellStyle name="Normal 95" xfId="2678" xr:uid="{1E38D483-506B-4754-B73B-A16DD64D5B79}"/>
    <cellStyle name="Normal 96" xfId="2679" xr:uid="{7EF2B440-3A82-469D-90A3-4215765C079F}"/>
    <cellStyle name="Normal 96 2" xfId="2680" xr:uid="{E72C810A-70F4-4FF4-AD92-5D4A1D4DCB0F}"/>
    <cellStyle name="Normal 96 2 2" xfId="2681" xr:uid="{2DB0F7F5-3CDE-4BE2-835D-53A67B337BBE}"/>
    <cellStyle name="Normal 96 2 2 2" xfId="2682" xr:uid="{556B25EE-7BC0-4CD6-84DD-181897B82C6B}"/>
    <cellStyle name="Normal 96 2 3" xfId="2683" xr:uid="{AFA4BCF2-DBD3-4D90-8A58-09C3736F44DE}"/>
    <cellStyle name="Normal 96 3" xfId="2684" xr:uid="{DA0FEB89-69F0-41C7-B56C-463DC4057A26}"/>
    <cellStyle name="Normal 97" xfId="2685" xr:uid="{FF1AD333-57F5-4F13-85D6-146F22F7DFBB}"/>
    <cellStyle name="Normal 97 2" xfId="2686" xr:uid="{FEF80929-F69A-49A7-8BD0-52D40D492525}"/>
    <cellStyle name="Normal 97 3" xfId="2687" xr:uid="{E4BF5C50-317B-4D14-9FE7-991822C11E4A}"/>
    <cellStyle name="Normal 98" xfId="2688" xr:uid="{2C9C4534-9BD4-4E8C-A7A3-0D2C092F7F9F}"/>
    <cellStyle name="Normal 98 2" xfId="2689" xr:uid="{DE23AD50-A553-412C-A5A9-8DF3324696E6}"/>
    <cellStyle name="Normal 99" xfId="2690" xr:uid="{F4F62093-7828-44F2-9D2D-2A6773541087}"/>
    <cellStyle name="Normal 99 2" xfId="2691" xr:uid="{D4E0AE3E-61AE-4ADA-BE7E-2AE5C104804B}"/>
    <cellStyle name="Normal_Cashflow statement" xfId="69" xr:uid="{FD942DCA-441F-4698-8477-9C78130E8FE6}"/>
    <cellStyle name="Normale_sc_azione" xfId="2692" xr:uid="{F1E77783-53CA-47B6-8175-AED4BA983677}"/>
    <cellStyle name="Note 2" xfId="2693" xr:uid="{A1D3FBD8-27B7-40D3-B431-4D20800DADA3}"/>
    <cellStyle name="Note 3" xfId="2694" xr:uid="{EF784EA8-2B49-4849-895F-E90D33BFE055}"/>
    <cellStyle name="oft Excel]_x000d__x000a_Comment=The open=/f lines load custom functions into the Paste Function list._x000d__x000a_Maximized=3_x000d__x000a_Basics=1_x000d__x000a_A" xfId="2695" xr:uid="{8EBB5640-90DB-40A6-9119-F9731135A47A}"/>
    <cellStyle name="Output 2" xfId="2696" xr:uid="{09462BEE-5A06-457E-B6D7-48410805BC33}"/>
    <cellStyle name="Output 3" xfId="2697" xr:uid="{4FA26921-5646-4E64-B5DA-466D0D00518A}"/>
    <cellStyle name="Output Amounts" xfId="2698" xr:uid="{2A065A72-F8C9-43A3-A6AC-2A5AE6E891D3}"/>
    <cellStyle name="Output Line Items" xfId="2699" xr:uid="{7A382F50-FD5E-4FD9-932B-038CD15ED776}"/>
    <cellStyle name="per.style" xfId="2700" xr:uid="{35009EEC-5E96-4785-9B25-BECF6208B576}"/>
    <cellStyle name="Percent" xfId="67" builtinId="5"/>
    <cellStyle name="Percent [0]" xfId="2701" xr:uid="{41611F2E-1DE5-4DEE-B92B-04C8D342E867}"/>
    <cellStyle name="Percent [00]" xfId="2702" xr:uid="{4400EEBE-2A6B-4AD9-81A0-BF3C9D405AF6}"/>
    <cellStyle name="Percent [2]" xfId="35" xr:uid="{00000000-0005-0000-0000-00003F000000}"/>
    <cellStyle name="Percent [2] 2" xfId="2704" xr:uid="{A9219946-39D6-4805-95C9-41871CE268FE}"/>
    <cellStyle name="Percent [2] 3" xfId="2703" xr:uid="{27003461-CF57-4232-A419-808342E4A34B}"/>
    <cellStyle name="Percent 10" xfId="3108" xr:uid="{FED23E21-C52D-4777-8BC1-FAD733260006}"/>
    <cellStyle name="Percent 11" xfId="3109" xr:uid="{9BDA429C-B49B-4F92-B6F5-7F3DE3DFB7CC}"/>
    <cellStyle name="Percent 12" xfId="3112" xr:uid="{D7855536-3B73-48BC-90F4-8D2978E2130D}"/>
    <cellStyle name="Percent 2" xfId="34" xr:uid="{00000000-0005-0000-0000-000040000000}"/>
    <cellStyle name="Percent 2 2" xfId="97" xr:uid="{A5B92714-62BD-4B98-A52D-1981DE94D29F}"/>
    <cellStyle name="Percent 2 2 2" xfId="2705" xr:uid="{EBB2F505-FB5D-43FF-A7C4-F54A06BAD6FD}"/>
    <cellStyle name="Percent 2 3" xfId="140" xr:uid="{124D2364-440A-4DDE-8561-3EB6C20E43C6}"/>
    <cellStyle name="Percent 2 3 2" xfId="2706" xr:uid="{96FDF26C-7F70-4F67-8B31-9B57C45AA278}"/>
    <cellStyle name="Percent 2 4" xfId="181" xr:uid="{F8BEC3DC-712E-4921-83F3-C43FB39E5149}"/>
    <cellStyle name="Percent 2 5" xfId="119" xr:uid="{850B4E4A-7FC8-4566-B22F-CD93AB926304}"/>
    <cellStyle name="Percent 3" xfId="49" xr:uid="{00000000-0005-0000-0000-000041000000}"/>
    <cellStyle name="Percent 3 2" xfId="192" xr:uid="{518EB306-EE3F-4370-B75C-A27F05F75688}"/>
    <cellStyle name="Percent 3 2 2" xfId="2708" xr:uid="{C28979B9-3BFE-4919-BA95-06F6C719F4A9}"/>
    <cellStyle name="Percent 3 3" xfId="109" xr:uid="{8690969A-83F8-42D6-A635-CF918F47B8FB}"/>
    <cellStyle name="Percent 3 3 2" xfId="2707" xr:uid="{C128E3C9-AFCF-493A-9388-0C6E06829392}"/>
    <cellStyle name="Percent 4" xfId="2709" xr:uid="{4DDAF1D0-07D4-442C-834A-FEE95C772992}"/>
    <cellStyle name="Percent 4 2" xfId="2710" xr:uid="{8A67510F-E942-4FF8-94DE-29F721A597DE}"/>
    <cellStyle name="Percent 5" xfId="2711" xr:uid="{693BAB96-5557-4EE8-8FF4-82F35FD4071D}"/>
    <cellStyle name="Percent 6" xfId="2712" xr:uid="{7941649C-BE72-45FD-90FB-8E1DCB4E68DE}"/>
    <cellStyle name="Percent 6 2" xfId="2713" xr:uid="{6C9A5CB7-89BC-4069-B818-9C4193D8060D}"/>
    <cellStyle name="Percent 7" xfId="2714" xr:uid="{F66A6F66-5D6F-4F89-A30D-CA1E8B5366C5}"/>
    <cellStyle name="Percent 7 2" xfId="2715" xr:uid="{DCB27EF6-066C-46CA-81A2-5E8249DC1505}"/>
    <cellStyle name="Percent 8" xfId="2716" xr:uid="{B93C9F23-CD0C-4B9C-94AB-C4D735EC86CE}"/>
    <cellStyle name="Percent 8 2" xfId="2717" xr:uid="{E0E90CAA-3B58-4180-9D59-BA7B3CBD060A}"/>
    <cellStyle name="Percent 9" xfId="2718" xr:uid="{2CBA4238-4FA6-4543-8A57-A16249BEADB4}"/>
    <cellStyle name="PERCENTAGE" xfId="2719" xr:uid="{43210F78-4335-40D7-B72A-CC80F95EDDD8}"/>
    <cellStyle name="PLAN" xfId="2720" xr:uid="{D4906BBC-A9EE-4DE2-A7D2-632057670829}"/>
    <cellStyle name="PrePop Currency (0)" xfId="2721" xr:uid="{604BD9A3-29D0-4DD9-A9DC-90FC5EA25BE2}"/>
    <cellStyle name="PrePop Currency (2)" xfId="2722" xr:uid="{C9B894EC-1136-443B-9675-4A36379CFA36}"/>
    <cellStyle name="PrePop Units (0)" xfId="2723" xr:uid="{C3F629E1-7D97-4830-99E5-EE335F3C3104}"/>
    <cellStyle name="PrePop Units (1)" xfId="2724" xr:uid="{C00D6FBB-62AB-4749-995C-ABE6005DC1B7}"/>
    <cellStyle name="PrePop Units (2)" xfId="2725" xr:uid="{EFDC0C2F-55D3-43E2-B99F-76F2BB63CCBB}"/>
    <cellStyle name="PSChar" xfId="2726" xr:uid="{DCFE808B-FC8F-45FC-BA97-17803A3C65C8}"/>
    <cellStyle name="PSHeading" xfId="2727" xr:uid="{51CBD633-AE98-47D1-8DC9-46A190B1E5E4}"/>
    <cellStyle name="pwstyle" xfId="2728" xr:uid="{B4E2CD9E-C74D-4F58-9E1D-5828B92A1308}"/>
    <cellStyle name="Q" xfId="2729" xr:uid="{38F55BBF-ADA7-48C4-87D0-6D3F47D30DAA}"/>
    <cellStyle name="Q 2" xfId="2730" xr:uid="{9E54B5E8-6A3D-42A9-A18B-94CD6848EE0A}"/>
    <cellStyle name="Q_20-2 NAN" xfId="2731" xr:uid="{89328D91-FFD1-4331-8E6F-3E22AD395E3D}"/>
    <cellStyle name="Q_20-2 NAN 2" xfId="2732" xr:uid="{CADA7543-8CBA-4D01-9FD1-0E183BFE15CD}"/>
    <cellStyle name="Q_20-2 NAN_Adjust_TAX_Q151" xfId="2733" xr:uid="{C36ED7FF-EFFF-4F0B-8545-EB4A2C90283A}"/>
    <cellStyle name="Q_20-2 NAN_Global_Q1'08_Pow" xfId="2734" xr:uid="{F112FCB1-7FB8-4BD8-9302-67A7EEE58C72}"/>
    <cellStyle name="Q_20-2 NAN_Global_Q1'08_Pow 2" xfId="2735" xr:uid="{ABE065D1-79F3-4014-84A9-FCDB77086DD6}"/>
    <cellStyle name="Q_20-2 NAN_Global_Q2'08_Pow" xfId="2736" xr:uid="{5FAEA1D0-5C4A-43DB-B7B8-40C0E1AA53CC}"/>
    <cellStyle name="Q_20-2 NAN_Global_Q2'08_Pow 2" xfId="2737" xr:uid="{5A786D36-53AF-4E19-B21D-7DF4FC565054}"/>
    <cellStyle name="Q_20-2 NAN_เอกสารของนก" xfId="2738" xr:uid="{026A6FB4-AE8D-4113-B0D4-8B4F683260BF}"/>
    <cellStyle name="Q_20-2 NAN_เอกสารของนก 2" xfId="2739" xr:uid="{54B27E88-1934-4290-90F7-038D56ABDE21}"/>
    <cellStyle name="Q_Adjust_TAX_Q151" xfId="2740" xr:uid="{C7D8A1A4-731C-42C7-AA1A-E9608D6DFD08}"/>
    <cellStyle name="Q_B &amp; Z" xfId="2741" xr:uid="{DBC60A59-A23D-4577-82E2-406F5E9F7478}"/>
    <cellStyle name="Q_B &amp; Z 2" xfId="2742" xr:uid="{74AC48FA-6802-4960-875F-8142A1DFEC5B}"/>
    <cellStyle name="Q_B &amp; Z_Adjust_TAX_Q151" xfId="2743" xr:uid="{D7EACA7F-FE45-4944-BBD8-579268E7581D}"/>
    <cellStyle name="Q_B &amp; Z_Global_Q1'08_Pow" xfId="2744" xr:uid="{0973FC8E-3FD5-4F35-8284-5FCAFECCD97F}"/>
    <cellStyle name="Q_B &amp; Z_Global_Q1'08_Pow 2" xfId="2745" xr:uid="{CC133338-5359-4ABF-8E1A-3C3691B8E543}"/>
    <cellStyle name="Q_B &amp; Z_Global_Q2'08_Pow" xfId="2746" xr:uid="{704A8FAE-E85F-47D3-AE56-AF79E86683C2}"/>
    <cellStyle name="Q_B &amp; Z_Global_Q2'08_Pow 2" xfId="2747" xr:uid="{3159512D-4878-4174-A1A3-CBE42DEE19C7}"/>
    <cellStyle name="Q_B &amp; Z_เอกสารของนก" xfId="2748" xr:uid="{C70D7226-9AEC-4B55-8C6C-75F78928C67F}"/>
    <cellStyle name="Q_B &amp; Z_เอกสารของนก 2" xfId="2749" xr:uid="{CA9B0A80-C017-470D-A27F-EEDD5D8F183E}"/>
    <cellStyle name="Q_F123" xfId="2750" xr:uid="{6DE65A5D-DF42-415F-8467-98CD41333E39}"/>
    <cellStyle name="Q_F123 2" xfId="2751" xr:uid="{D18B569F-2DD9-4877-9881-F444DFA18421}"/>
    <cellStyle name="Q_F123_Adjust_TAX_Q151" xfId="2752" xr:uid="{C842B39F-481F-4EC1-8F29-AD8BE67835F9}"/>
    <cellStyle name="Q_F123_Global_Q1'08_Pow" xfId="2753" xr:uid="{CC1182E5-8372-47C8-A120-8C529A2E7C66}"/>
    <cellStyle name="Q_F123_Global_Q1'08_Pow 2" xfId="2754" xr:uid="{F9AF8C84-52F9-4271-991A-47ED4E10E46B}"/>
    <cellStyle name="Q_F123_Global_Q2'08_Pow" xfId="2755" xr:uid="{E0FCB171-8961-4798-A1C3-01514E8FC68F}"/>
    <cellStyle name="Q_F123_Global_Q2'08_Pow 2" xfId="2756" xr:uid="{39B21B4C-D75E-4644-94F7-6FB484CDF046}"/>
    <cellStyle name="Q_F123_เอกสารของนก" xfId="2757" xr:uid="{3B654850-2764-48DC-9530-B7253D4B4A56}"/>
    <cellStyle name="Q_F123_เอกสารของนก 2" xfId="2758" xr:uid="{F03DF3D8-8B23-4DCA-B2C7-F43C9F0BE1C9}"/>
    <cellStyle name="Q_Global_Q1'08_Pow" xfId="2759" xr:uid="{D58FBF00-2D70-4A79-97C8-DC04507433D9}"/>
    <cellStyle name="Q_Global_Q1'08_Pow 2" xfId="2760" xr:uid="{52814F48-31D8-4D0D-B3FE-4C6EB1B819DA}"/>
    <cellStyle name="Q_Global_Q2'08_Pow" xfId="2761" xr:uid="{5B67A31A-0145-46CB-B123-4118DFB1EFA8}"/>
    <cellStyle name="Q_Global_Q2'08_Pow 2" xfId="2762" xr:uid="{73D0268E-6B13-47C1-B8BA-5547CD90E87A}"/>
    <cellStyle name="Q_L" xfId="2763" xr:uid="{DFC8CFF6-47CA-4CC6-BE43-34573A9D4501}"/>
    <cellStyle name="Q_L 2" xfId="2764" xr:uid="{C0398487-7DDD-4EFF-9035-C0BC2F56B663}"/>
    <cellStyle name="Q_L_Adjust_TAX_Q151" xfId="2765" xr:uid="{53C41A25-C384-48A8-91D8-502A04A95995}"/>
    <cellStyle name="Q_L_Global_Q1'08_Pow" xfId="2766" xr:uid="{0DD38DFF-BD60-424D-8E4A-A8BAD695127D}"/>
    <cellStyle name="Q_L_Global_Q1'08_Pow 2" xfId="2767" xr:uid="{D9A5BE79-308D-4C31-9917-560443FD81C7}"/>
    <cellStyle name="Q_L_Global_Q2'08_Pow" xfId="2768" xr:uid="{325BCA8A-91C9-4958-ACF7-F4D8381C8EB2}"/>
    <cellStyle name="Q_L_Global_Q2'08_Pow 2" xfId="2769" xr:uid="{9C925E56-2B35-483C-9A3E-F4E70E946782}"/>
    <cellStyle name="Q_L_เอกสารของนก" xfId="2770" xr:uid="{4180C20A-52CA-49F2-8DDC-963016E7EF4F}"/>
    <cellStyle name="Q_L_เอกสารของนก 2" xfId="2771" xr:uid="{BC1B6F17-C884-4294-9AF7-23D141322275}"/>
    <cellStyle name="Q_Salary_09.30.04" xfId="2772" xr:uid="{B8CCEA74-C518-4D03-94C1-17DFD1B6AC6B}"/>
    <cellStyle name="Q_Salary_09.30.04 2" xfId="2773" xr:uid="{3A537A62-84F0-4FD0-B4FD-654096E94193}"/>
    <cellStyle name="Q_Salary_09.30.04_Adjust_TAX_Q151" xfId="2774" xr:uid="{C7F506A8-2E07-448B-8CB5-3318502C3D85}"/>
    <cellStyle name="Q_Salary_09.30.04_Global_Q1'08_Pow" xfId="2775" xr:uid="{09E3973F-B8E7-4EE8-8431-8DFBA0EDE836}"/>
    <cellStyle name="Q_Salary_09.30.04_Global_Q1'08_Pow 2" xfId="2776" xr:uid="{0F0937A4-BC0E-4444-8082-6AB9A7DE6550}"/>
    <cellStyle name="Q_Salary_09.30.04_Global_Q2'08_Pow" xfId="2777" xr:uid="{48992D7D-D0D9-4806-AB94-62D89ACE24D9}"/>
    <cellStyle name="Q_Salary_09.30.04_Global_Q2'08_Pow 2" xfId="2778" xr:uid="{002039F6-A908-4AF9-BECF-685D803326AC}"/>
    <cellStyle name="Q_Salary_09.30.04_เอกสารของนก" xfId="2779" xr:uid="{C9602719-9FA7-46D4-8AC6-050FAD2D0C21}"/>
    <cellStyle name="Q_Salary_09.30.04_เอกสารของนก 2" xfId="2780" xr:uid="{5EF66FA2-C2B1-47F2-9745-3B112ED1161E}"/>
    <cellStyle name="Q_WT" xfId="2781" xr:uid="{B98E54FC-1786-4E16-901D-8D0F94B4736B}"/>
    <cellStyle name="Q_WT 2" xfId="2782" xr:uid="{F54E24BF-81C7-475C-881F-EAA57C4C06CA}"/>
    <cellStyle name="Q_WT_Adjust_TAX_Q151" xfId="2783" xr:uid="{AC3C837F-5940-45A4-8ADC-FAA98BFA67FA}"/>
    <cellStyle name="Q_WT_Global_Q1'08_Pow" xfId="2784" xr:uid="{D6DBAF65-61C0-4386-A8D3-B7D88132E55E}"/>
    <cellStyle name="Q_WT_Global_Q1'08_Pow 2" xfId="2785" xr:uid="{9EF257C4-FFA7-4FD5-A898-B5C66E258029}"/>
    <cellStyle name="Q_WT_Global_Q2'08_Pow" xfId="2786" xr:uid="{5E00B7DB-6288-4591-8956-A43244BE8EA8}"/>
    <cellStyle name="Q_WT_Global_Q2'08_Pow 2" xfId="2787" xr:uid="{E0CA6F2A-E87D-4E03-A0A2-28AD1CDB67FA}"/>
    <cellStyle name="Q_WT_เอกสารของนก" xfId="2788" xr:uid="{0CD423DB-7B7A-4969-85DC-DFE62431EC20}"/>
    <cellStyle name="Q_WT_เอกสารของนก 2" xfId="2789" xr:uid="{D4EB0568-CC89-4CDF-97F1-183A52382CC1}"/>
    <cellStyle name="Q_เอกสารของนก" xfId="2790" xr:uid="{BAB30CF7-3D99-4FCF-9D2C-56C60279F7D2}"/>
    <cellStyle name="Q_เอกสารของนก 2" xfId="2791" xr:uid="{440D87D8-E1CE-46E9-A56B-9C48E4E3DA2B}"/>
    <cellStyle name="QTR94_95_INCOME CTMP#1 98" xfId="2792" xr:uid="{B03172FD-A781-4F9A-A899-2E3C76BC25C3}"/>
    <cellStyle name="Quantity" xfId="36" xr:uid="{00000000-0005-0000-0000-000042000000}"/>
    <cellStyle name="Quantity 2" xfId="2794" xr:uid="{9A62CECD-A83A-458C-81A8-DD5D86F932F9}"/>
    <cellStyle name="Quantity 2 2" xfId="3131" xr:uid="{8860D38B-AACE-44A5-88CC-93C4DB8BA79D}"/>
    <cellStyle name="Quantity 3" xfId="2793" xr:uid="{A77E65C1-B42A-4E27-9484-F367AEF25E66}"/>
    <cellStyle name="Quantity 3 2" xfId="3130" xr:uid="{5BE17D91-F29A-4829-BD1B-5DDEEA406BE2}"/>
    <cellStyle name="Quantity 4" xfId="3132" xr:uid="{92C10240-E141-48C1-A1D4-18E7449EC5CB}"/>
    <cellStyle name="regstoresfromspecstores" xfId="2795" xr:uid="{D1DD720F-4480-4626-900F-9FBC1012BE32}"/>
    <cellStyle name="RevList" xfId="2796" xr:uid="{A9D06C43-7672-4A47-B621-685D2F53E498}"/>
    <cellStyle name="RevList 2" xfId="2797" xr:uid="{50BF8991-18AE-44B6-A156-F74DD0AA79CB}"/>
    <cellStyle name="SCH1" xfId="2798" xr:uid="{8B25E7F8-828B-4172-B7D2-46F55C9F0D19}"/>
    <cellStyle name="SHADEDSTORES" xfId="2799" xr:uid="{951C6314-A09C-48CB-A5FB-067DCAD09492}"/>
    <cellStyle name="Sheet Title" xfId="2800" xr:uid="{63AD31A5-EAA1-4C8B-ABB1-BF1D0C5D25DA}"/>
    <cellStyle name="small border line" xfId="2801" xr:uid="{ED951D0A-3A44-4569-85EB-11216F7E24B2}"/>
    <cellStyle name="specstores" xfId="2802" xr:uid="{F919298B-9D12-4AB9-B910-E677D274FACD}"/>
    <cellStyle name="Standard" xfId="2803" xr:uid="{A6434891-0368-411B-A129-2E8A66109B44}"/>
    <cellStyle name="StandardInput" xfId="2804" xr:uid="{8EDE69BD-D2BC-4A56-92F9-2F1CEED6298C}"/>
    <cellStyle name="Style 1" xfId="21" xr:uid="{00000000-0005-0000-0000-000043000000}"/>
    <cellStyle name="Style 1 2" xfId="2806" xr:uid="{776AC5B2-7D31-4519-8D91-C9C7699288E8}"/>
    <cellStyle name="Style 1 3" xfId="2805" xr:uid="{4D4E6D13-C4C7-401A-B683-19327224F04A}"/>
    <cellStyle name="style1" xfId="2807" xr:uid="{C82D97EB-FCF6-4D1A-A0C3-DFC38B5FBA9B}"/>
    <cellStyle name="STYLE1 2" xfId="2808" xr:uid="{B849D0DB-15B0-402D-9348-7EC7A47ED551}"/>
    <cellStyle name="STYLE2" xfId="2809" xr:uid="{F5FC566A-A440-4F63-BBEF-69003BC68527}"/>
    <cellStyle name="STYLE2 2" xfId="2810" xr:uid="{93B6D5AB-6B57-49F2-8C59-540477639067}"/>
    <cellStyle name="STYLE3" xfId="2811" xr:uid="{DB82EE02-8D6F-4B81-88E2-E014B600F0AE}"/>
    <cellStyle name="STYLE3 2" xfId="2812" xr:uid="{17574713-9716-4869-A45B-F70B1D0EB189}"/>
    <cellStyle name="STYLE4" xfId="2813" xr:uid="{34F55AA1-F310-4C2E-82C5-23F0EAE15C88}"/>
    <cellStyle name="STYLE4 2" xfId="2814" xr:uid="{772B8100-9DD5-4788-B5FC-9B8F38DB120C}"/>
    <cellStyle name="STYLE5" xfId="2815" xr:uid="{EF0C9A89-76DE-4246-86AD-F617E0F023B4}"/>
    <cellStyle name="STYLE5 2" xfId="2816" xr:uid="{20BBBE99-60C1-47FE-A6CB-C15D31FAE3DF}"/>
    <cellStyle name="STYLE6" xfId="2817" xr:uid="{A15009B2-A32E-4F17-886D-7ADB07D6B6ED}"/>
    <cellStyle name="STYLE6 2" xfId="2818" xr:uid="{14101586-6581-4F40-81F2-D42A3C55BBB9}"/>
    <cellStyle name="STYLE7" xfId="2819" xr:uid="{D44AB18A-190E-4B96-96C2-86F94D936935}"/>
    <cellStyle name="SubHeading" xfId="2820" xr:uid="{80EF1A9B-5858-44BD-8004-67E12AA03538}"/>
    <cellStyle name="Subtotal" xfId="2821" xr:uid="{1E3A89DA-F9CD-431C-B9C6-63C512E4B846}"/>
    <cellStyle name="Table" xfId="2822" xr:uid="{3302DFBB-9100-42B2-BF1D-DAC495BEC510}"/>
    <cellStyle name="Text Indent A" xfId="2823" xr:uid="{3E55A3FF-EA8A-4861-9B8A-B004FDB88F8D}"/>
    <cellStyle name="Text Indent B" xfId="2824" xr:uid="{3713D80F-3DDB-4045-8D83-74EEE81029CF}"/>
    <cellStyle name="Text Indent C" xfId="2825" xr:uid="{196BCDB6-B623-4D94-A09C-6CE1328FD99C}"/>
    <cellStyle name="Times New Roman" xfId="2826" xr:uid="{0AE6833C-310C-4B44-B0F5-38FCBF1330FF}"/>
    <cellStyle name="Title 2" xfId="2827" xr:uid="{D5A81BA7-ACB5-4979-9F43-39843AAD6D0A}"/>
    <cellStyle name="Title 3" xfId="2828" xr:uid="{6BE534D5-2ED0-45AC-995A-9779F21E0EE1}"/>
    <cellStyle name="Total 2" xfId="2829" xr:uid="{24C52449-6F95-4319-BD65-698F938CB111}"/>
    <cellStyle name="Total 2 2" xfId="2830" xr:uid="{4D416208-3CD9-4CAA-96BD-08A9D943F9C0}"/>
    <cellStyle name="Total 3" xfId="2831" xr:uid="{A66B3938-BCC4-44AF-9B9E-B1219CEA4123}"/>
    <cellStyle name="Tusental_A-listan (fixad)" xfId="2832" xr:uid="{BD262396-8D02-463A-98DE-4241CC592E66}"/>
    <cellStyle name="Unprot" xfId="2833" xr:uid="{20CD8F54-D6FD-4053-9379-2181FD701A36}"/>
    <cellStyle name="Unprot$" xfId="2834" xr:uid="{DED8616D-F3FA-4FD0-985D-17E910D5D339}"/>
    <cellStyle name="Unprot_12 DM-BS detail DEC_06" xfId="2835" xr:uid="{5F64400F-AD04-4DE4-90AA-F91A5D9A3F6B}"/>
    <cellStyle name="Unprotect" xfId="2836" xr:uid="{FE6A2832-05DE-400B-B403-24B648A49051}"/>
    <cellStyle name="Valuta (0)" xfId="2837" xr:uid="{965C583B-E1BC-4472-B9FA-ED08235D91A7}"/>
    <cellStyle name="Valuta_NPV" xfId="2838" xr:uid="{8719F36A-4B72-477E-B568-CA7B6D517C83}"/>
    <cellStyle name="W" xfId="2839" xr:uid="{FBF774C0-E28B-4439-A9A2-6A8B38CD094D}"/>
    <cellStyle name="W 2" xfId="2840" xr:uid="{369C4CE1-C895-44E2-AD1E-8FBA0ECDB426}"/>
    <cellStyle name="W_20-2 NAN" xfId="2841" xr:uid="{0DD9486E-9893-401E-9A1B-1ECBE6BC7E0F}"/>
    <cellStyle name="W_20-2 NAN 2" xfId="2842" xr:uid="{4425495A-55D6-4922-98F3-A5EA27D2AA23}"/>
    <cellStyle name="W_20-2 NAN_Adjust_TAX_Q151" xfId="2843" xr:uid="{580CDD2E-DD48-4FDD-B38C-766A727CD494}"/>
    <cellStyle name="W_20-2 NAN_Global_Q1'08_Pow" xfId="2844" xr:uid="{9F3A811C-43BE-4AF1-86C3-420CA2668F35}"/>
    <cellStyle name="W_20-2 NAN_Global_Q1'08_Pow 2" xfId="2845" xr:uid="{08FF75DB-3D88-49E4-A98A-16AA499492C3}"/>
    <cellStyle name="W_20-2 NAN_Global_Q2'08_Pow" xfId="2846" xr:uid="{36603409-1E4B-4C9D-AE1F-8E47D92B962B}"/>
    <cellStyle name="W_20-2 NAN_Global_Q2'08_Pow 2" xfId="2847" xr:uid="{B885A342-FA43-4A0D-AFC1-D3F1045FC9C5}"/>
    <cellStyle name="W_20-2 NAN_เอกสารของนก" xfId="2848" xr:uid="{D41FED38-C1D5-4FA9-A36F-5E343AAAEBE1}"/>
    <cellStyle name="W_20-2 NAN_เอกสารของนก 2" xfId="2849" xr:uid="{617060BE-D4A0-471C-AE59-00A98D292956}"/>
    <cellStyle name="W_Adjust_TAX_Q151" xfId="2850" xr:uid="{5AFDD9FB-A291-40CA-A0AE-3019AB7182DB}"/>
    <cellStyle name="W_B &amp; Z" xfId="2851" xr:uid="{BBB3ED74-6E5A-4455-8E34-1C176EAC56CC}"/>
    <cellStyle name="W_B &amp; Z 2" xfId="2852" xr:uid="{4D871356-12F1-4AD2-9A91-329D6BF8E3D2}"/>
    <cellStyle name="W_B &amp; Z_Adjust_TAX_Q151" xfId="2853" xr:uid="{68E08AAF-847C-4AEB-B03E-EA3DA114F5DF}"/>
    <cellStyle name="W_B &amp; Z_Global_Q1'08_Pow" xfId="2854" xr:uid="{4C0060EF-6687-482D-81D3-BFA024EB8CDF}"/>
    <cellStyle name="W_B &amp; Z_Global_Q1'08_Pow 2" xfId="2855" xr:uid="{B68403DA-5687-4C40-B7CC-69FACEC9313E}"/>
    <cellStyle name="W_B &amp; Z_Global_Q2'08_Pow" xfId="2856" xr:uid="{EAADB586-803C-4C95-8FFC-728A4BF3DEB7}"/>
    <cellStyle name="W_B &amp; Z_Global_Q2'08_Pow 2" xfId="2857" xr:uid="{EBC35C7C-6B8F-43F0-B100-B4971279098C}"/>
    <cellStyle name="W_B &amp; Z_เอกสารของนก" xfId="2858" xr:uid="{3878DE93-A6F6-4C96-BFB2-7DDCFC98B0EB}"/>
    <cellStyle name="W_B &amp; Z_เอกสารของนก 2" xfId="2859" xr:uid="{48ED3F7D-0030-4E0E-BC22-4723C383A379}"/>
    <cellStyle name="W_F123" xfId="2860" xr:uid="{DC2E9ACC-9359-4BE4-882E-BF6DAE43EDB1}"/>
    <cellStyle name="W_F123 2" xfId="2861" xr:uid="{6741D79B-8764-46F8-92E1-60DBCEA52298}"/>
    <cellStyle name="W_F123_Adjust_TAX_Q151" xfId="2862" xr:uid="{C9F5B95F-5B8B-4168-B594-D01C127C7860}"/>
    <cellStyle name="W_F123_Global_Q1'08_Pow" xfId="2863" xr:uid="{FCF626A7-3F26-4F35-9270-5F1A9762A0B6}"/>
    <cellStyle name="W_F123_Global_Q1'08_Pow 2" xfId="2864" xr:uid="{B264BEAD-2441-4C0B-8400-9546A00D0042}"/>
    <cellStyle name="W_F123_Global_Q2'08_Pow" xfId="2865" xr:uid="{C77D0A37-F9D3-4301-901A-73A9546338E5}"/>
    <cellStyle name="W_F123_Global_Q2'08_Pow 2" xfId="2866" xr:uid="{C5FC676E-6E5A-4E28-A21E-FA03FB0234E5}"/>
    <cellStyle name="W_F123_เอกสารของนก" xfId="2867" xr:uid="{DF0B3D73-F2E4-4EF2-9828-F4E31EB79567}"/>
    <cellStyle name="W_F123_เอกสารของนก 2" xfId="2868" xr:uid="{0E4EE9B5-93BB-444D-B04A-D6E5B5D36188}"/>
    <cellStyle name="W_Global_Q1'08_Pow" xfId="2869" xr:uid="{79033EB0-172E-433A-8AC2-7B315CE3CC1B}"/>
    <cellStyle name="W_Global_Q1'08_Pow 2" xfId="2870" xr:uid="{8DCF6822-DD41-49F9-BDD0-845A7E6B4F80}"/>
    <cellStyle name="W_Global_Q2'08_Pow" xfId="2871" xr:uid="{60FABF21-4BE9-482A-8457-3B56FD259F29}"/>
    <cellStyle name="W_Global_Q2'08_Pow 2" xfId="2872" xr:uid="{32C709E9-3A5C-4080-9BB1-0809CD9B38BE}"/>
    <cellStyle name="W_L" xfId="2873" xr:uid="{401F69A8-8286-44A8-B163-6E289AD07A68}"/>
    <cellStyle name="W_L 2" xfId="2874" xr:uid="{AD06CBE2-8D41-4F97-AF9B-8EEC6493AF2A}"/>
    <cellStyle name="W_L_Adjust_TAX_Q151" xfId="2875" xr:uid="{56983AD6-1FBE-45C2-B1B3-EF936B679BBB}"/>
    <cellStyle name="W_L_Global_Q1'08_Pow" xfId="2876" xr:uid="{6C515C94-090D-4D14-A351-18272F435342}"/>
    <cellStyle name="W_L_Global_Q1'08_Pow 2" xfId="2877" xr:uid="{D5077A9A-BA51-4209-A3B7-8B47C40EC6B5}"/>
    <cellStyle name="W_L_Global_Q2'08_Pow" xfId="2878" xr:uid="{763FA50B-98B3-400F-9B38-17C9C58F9271}"/>
    <cellStyle name="W_L_Global_Q2'08_Pow 2" xfId="2879" xr:uid="{BF8D7E3E-258B-4222-95FE-2B1E1FDF5C3B}"/>
    <cellStyle name="W_L_เอกสารของนก" xfId="2880" xr:uid="{6F7CAC8A-3C8F-4DD0-A2D7-5BE55E100C8B}"/>
    <cellStyle name="W_L_เอกสารของนก 2" xfId="2881" xr:uid="{97FAB4E6-D4CD-47EB-AF1D-20E32F51B8CC}"/>
    <cellStyle name="W_Salary_09.30.04" xfId="2882" xr:uid="{296CA354-459A-41F8-AB27-DB2401A502A3}"/>
    <cellStyle name="W_Salary_09.30.04 2" xfId="2883" xr:uid="{F6205C08-4061-4F3E-BA9A-0DB524EE9E51}"/>
    <cellStyle name="W_Salary_09.30.04_Adjust_TAX_Q151" xfId="2884" xr:uid="{68E964B1-EDED-48B9-A2A7-FEBB3119200C}"/>
    <cellStyle name="W_Salary_09.30.04_Global_Q1'08_Pow" xfId="2885" xr:uid="{F523C0EC-C8E1-420B-BBE9-C5A9EAEB2652}"/>
    <cellStyle name="W_Salary_09.30.04_Global_Q1'08_Pow 2" xfId="2886" xr:uid="{50A37715-864B-46AA-85C3-0D79A7AF034D}"/>
    <cellStyle name="W_Salary_09.30.04_Global_Q2'08_Pow" xfId="2887" xr:uid="{70C02279-EFB5-4C4E-913C-9D98E8CBE9C4}"/>
    <cellStyle name="W_Salary_09.30.04_Global_Q2'08_Pow 2" xfId="2888" xr:uid="{5EECAFC8-D191-433B-B615-8AA35674E49F}"/>
    <cellStyle name="W_Salary_09.30.04_เอกสารของนก" xfId="2889" xr:uid="{C4E977E7-C155-4DAF-B2E7-2E250E708CFD}"/>
    <cellStyle name="W_Salary_09.30.04_เอกสารของนก 2" xfId="2890" xr:uid="{C9DCBFA9-CE6F-4F86-83D8-1BF62D36BA0B}"/>
    <cellStyle name="W_WT" xfId="2891" xr:uid="{578B911A-F6D1-4A01-B249-1637587D5D12}"/>
    <cellStyle name="W_WT 2" xfId="2892" xr:uid="{ADA24620-ECE2-45CA-A2CA-123679E474DD}"/>
    <cellStyle name="W_WT_Adjust_TAX_Q151" xfId="2893" xr:uid="{B13A9C74-C9A5-4DC3-BED6-4E4320937042}"/>
    <cellStyle name="W_WT_Global_Q1'08_Pow" xfId="2894" xr:uid="{FE42D20C-0FB0-4DAE-8356-E33064F62624}"/>
    <cellStyle name="W_WT_Global_Q1'08_Pow 2" xfId="2895" xr:uid="{C2503299-FBBD-46F9-AC8C-61AE0AF40B70}"/>
    <cellStyle name="W_WT_Global_Q2'08_Pow" xfId="2896" xr:uid="{D90EED5F-3DA0-45E0-A0A2-0E44C564171F}"/>
    <cellStyle name="W_WT_Global_Q2'08_Pow 2" xfId="2897" xr:uid="{D6BDEB1A-82D6-44CC-9A89-685E7A87DE27}"/>
    <cellStyle name="W_WT_เอกสารของนก" xfId="2898" xr:uid="{91B1B164-CFE6-4702-8385-C47F2396F34E}"/>
    <cellStyle name="W_WT_เอกสารของนก 2" xfId="2899" xr:uid="{BA3F0730-9AC9-4C21-B111-7B26DF06F06C}"/>
    <cellStyle name="W_เอกสารของนก" xfId="2900" xr:uid="{BC5BF9B4-9ECB-4D39-9A4E-056686B3B4A3}"/>
    <cellStyle name="W_เอกสารของนก 2" xfId="2901" xr:uid="{17EFEF5F-8133-4C93-99A8-1DD5D1B506D9}"/>
    <cellStyle name="Warning Text 2" xfId="2902" xr:uid="{1C5DAC51-E904-465F-B03D-92CD16FEBEB5}"/>
    <cellStyle name="Warning Text 3" xfId="2903" xr:uid="{D05790C7-34B7-49BD-B209-4207823669BA}"/>
    <cellStyle name="WHead - Style2" xfId="2904" xr:uid="{3A8319BD-010F-4CF2-B517-82466616ABB4}"/>
    <cellStyle name="wrap" xfId="2905" xr:uid="{263A4838-ABFA-400C-A6DB-A2EB46A109E3}"/>
    <cellStyle name="Wไhrung [0]_35ERI8T2gbIEMixb4v26icuOo" xfId="2906" xr:uid="{84B750CC-AD87-412C-ABD4-868D74A756BD}"/>
    <cellStyle name="Wไhrung_35ERI8T2gbIEMixb4v26icuOo" xfId="2907" xr:uid="{99D3FFB8-6D6B-4720-8F95-4E8EFBB1A0F7}"/>
    <cellStyle name="การคำนวณ 2" xfId="2909" xr:uid="{90541689-5852-424F-9BB2-B30EF8495FF1}"/>
    <cellStyle name="การคำนวณ 3" xfId="2910" xr:uid="{44F730AC-4F78-4398-9ACA-8B889EE1FD2B}"/>
    <cellStyle name="การคำนวณ 4" xfId="2911" xr:uid="{4A81E150-BE25-4CF7-ACD0-6D30EFF6D87B}"/>
    <cellStyle name="การคำนวณ 5" xfId="2912" xr:uid="{6DDA3CD2-1AEC-44FA-9081-557B36E6FCA6}"/>
    <cellStyle name="การคำนวณ 6" xfId="2908" xr:uid="{0A778929-1018-49C7-8313-52434219A53C}"/>
    <cellStyle name="ข้อความเตือน 2" xfId="2914" xr:uid="{3356662F-D7D0-49C3-B9F2-12D7A9E32086}"/>
    <cellStyle name="ข้อความเตือน 3" xfId="2915" xr:uid="{C8F0B026-EEE9-430C-BD53-04ACFDF98CE2}"/>
    <cellStyle name="ข้อความเตือน 4" xfId="2916" xr:uid="{FA9CAC41-4378-4A8D-BEE1-800B3E41218A}"/>
    <cellStyle name="ข้อความเตือน 5" xfId="2917" xr:uid="{345A7C37-56CC-43F2-BC56-0C9E8C59AA82}"/>
    <cellStyle name="ข้อความเตือน 6" xfId="2913" xr:uid="{1FF1B221-2A8C-4B2C-BDE8-BA71728D5DA7}"/>
    <cellStyle name="ข้อความอธิบาย 2" xfId="2919" xr:uid="{38D4B597-2830-4279-BA77-E65F67F6D073}"/>
    <cellStyle name="ข้อความอธิบาย 3" xfId="2920" xr:uid="{976693ED-473C-4D00-8B25-E0C9247C2411}"/>
    <cellStyle name="ข้อความอธิบาย 4" xfId="2921" xr:uid="{E611BE6C-469B-46CF-A4C6-DD4909019CE8}"/>
    <cellStyle name="ข้อความอธิบาย 5" xfId="2922" xr:uid="{A2734481-FBEF-4D4E-B866-A72A50257869}"/>
    <cellStyle name="ข้อความอธิบาย 6" xfId="2918" xr:uid="{31BAD2A0-EAD6-44CB-A9C4-5802575304DD}"/>
    <cellStyle name="เครื่องหมายจุลภาค [0]_FG-WIP COST-FEB.03" xfId="2923" xr:uid="{5406CAD6-6CF6-4026-86B7-E8C82F8092D4}"/>
    <cellStyle name="เครื่องหมายจุลภาค 2" xfId="2924" xr:uid="{97F70684-52A9-4F5C-876B-24DA0DDC5427}"/>
    <cellStyle name="เครื่องหมายจุลภาค 2 2" xfId="2925" xr:uid="{AC6F602D-7752-43EA-9A9E-4C19630F1D4F}"/>
    <cellStyle name="เครื่องหมายจุลภาค 3" xfId="2926" xr:uid="{E212E23E-2CB5-4B5B-898A-7FCD261F1BDE}"/>
    <cellStyle name="เครื่องหมายจุลภาค 3 2" xfId="2927" xr:uid="{3E2F490E-8E27-42C4-B4EC-9159E3FDF2A7}"/>
    <cellStyle name="เครื่องหมายจุลภาค 4" xfId="2928" xr:uid="{8F3740B7-3CF0-4D0E-9820-35EC578DA8E6}"/>
    <cellStyle name="เครื่องหมายจุลภาค_120010" xfId="2929" xr:uid="{7ABC266C-1F45-44CB-85D8-949363D8B643}"/>
    <cellStyle name="เครื่องหมายสกุลเงิน [0]_Fuel Oil" xfId="2930" xr:uid="{F7B5FCC4-C548-4A0B-86A1-18435B1CE8D9}"/>
    <cellStyle name="เครื่องหมายสกุลเงิน_Fuel Oil" xfId="2931" xr:uid="{B76ACFAE-CA72-4A79-AB59-32903A022996}"/>
    <cellStyle name="จุลภาค 2" xfId="161" xr:uid="{8DB43C7F-DB23-4CD9-9877-B478D208ACFA}"/>
    <cellStyle name="จุลภาค 2 2" xfId="169" xr:uid="{D2A09FDA-CABE-4D21-AE40-B53D87FB30E5}"/>
    <cellStyle name="จุลภาค 2 3" xfId="3113" xr:uid="{CF848F12-FF0A-4939-8136-1AB8F64C5E44}"/>
    <cellStyle name="จุลภาค 3" xfId="163" xr:uid="{E59914C9-F857-4FA4-825B-11282B44D7E0}"/>
    <cellStyle name="ชื่อเรื่อง 2" xfId="2932" xr:uid="{9D79E370-FA8C-4689-AF8A-5C85BDE72A39}"/>
    <cellStyle name="เชื่อมโยงหลายมิติ" xfId="2933" xr:uid="{C80C65CE-6743-44EA-90A3-89B5DED1BE5C}"/>
    <cellStyle name="เชื่อมโยงหลายมิติ 2" xfId="2934" xr:uid="{96896D32-12E3-4BCE-A7B4-C260F7E67A6D}"/>
    <cellStyle name="เซลล์ตรวจสอบ 2" xfId="2936" xr:uid="{0F973F20-F10E-4F2D-A440-6D874C43D026}"/>
    <cellStyle name="เซลล์ตรวจสอบ 3" xfId="2937" xr:uid="{A1542BC1-3612-4209-93A7-8928691AD0A1}"/>
    <cellStyle name="เซลล์ตรวจสอบ 4" xfId="2938" xr:uid="{85E51014-FD57-4C25-A0EC-7B5F61A65E42}"/>
    <cellStyle name="เซลล์ตรวจสอบ 5" xfId="2939" xr:uid="{5CC9D842-A5E0-45A7-88B1-9A0743DA017F}"/>
    <cellStyle name="เซลล์ตรวจสอบ 6" xfId="2935" xr:uid="{8FAD790B-FD45-4BB8-922D-14E08CE5E1EB}"/>
    <cellStyle name="เซลล์ที่มีการเชื่อมโยง" xfId="2940" xr:uid="{601A627C-2D9A-440B-BB5B-1A99F66FFA95}"/>
    <cellStyle name="เซลล์ที่มีการเชื่อมโยง 2" xfId="2941" xr:uid="{EA81BA7B-A8ED-44B3-8A19-ED1C6937FB08}"/>
    <cellStyle name="เซลล์ที่มีการเชื่อมโยง 3" xfId="2942" xr:uid="{413221EC-966A-4217-A594-8B28EC8B517E}"/>
    <cellStyle name="เซลล์ที่มีการเชื่อมโยง 4" xfId="2943" xr:uid="{F90BBBAB-DAFD-4CCA-8D88-5876DAED311A}"/>
    <cellStyle name="เซลล์ที่มีการเชื่อมโยง 5" xfId="2944" xr:uid="{90DC4BBC-B69D-4318-B781-E84DCF4CE729}"/>
    <cellStyle name="ณfน๔_NTCณ๘ป๙ (2)" xfId="2945" xr:uid="{1CBA1EA7-381A-49FC-B748-BE6396AACD14}"/>
    <cellStyle name="ดี 2" xfId="2947" xr:uid="{68D82086-4B53-4F12-8CED-F317D73B76C5}"/>
    <cellStyle name="ดี 3" xfId="2948" xr:uid="{7CF74997-04DD-4585-BAF3-609110BCCDA6}"/>
    <cellStyle name="ดี 4" xfId="2949" xr:uid="{6F53C089-78E0-4C8F-8620-2BF79743AD2D}"/>
    <cellStyle name="ดี 5" xfId="2950" xr:uid="{05F36F6F-8249-49B5-912F-EC7F5393704B}"/>
    <cellStyle name="ดี 6" xfId="2946" xr:uid="{6772971A-C66F-4C19-9EFE-EC4160DDAFE6}"/>
    <cellStyle name="ตามการเชื่อมโยงหลายมิติ" xfId="2951" xr:uid="{5CC52EED-F281-467F-9A0F-4D74AF0A4931}"/>
    <cellStyle name="ตามการเชื่อมโยงหลายมิติ 2" xfId="2952" xr:uid="{68F7E869-54F7-4AF7-92EE-964C0E581D2F}"/>
    <cellStyle name="น้บะภฒ_95" xfId="2953" xr:uid="{660CCD67-ACF3-4DF3-B2D7-1DA932EF3D72}"/>
    <cellStyle name="ปกติ 10" xfId="2954" xr:uid="{5352E394-1398-4EE0-A0A6-6FA62A6A1467}"/>
    <cellStyle name="ปกติ 11" xfId="2955" xr:uid="{2724AD42-D4B0-4E15-A68B-F6FE710DE354}"/>
    <cellStyle name="ปกติ 12" xfId="2956" xr:uid="{7E000614-EC61-4496-A89F-C237270CCC47}"/>
    <cellStyle name="ปกติ 13" xfId="2957" xr:uid="{ACC4D171-6ADA-430C-89F6-1087509B6251}"/>
    <cellStyle name="ปกติ 14" xfId="2958" xr:uid="{D42F6E7C-E032-4316-A1A8-139849F44290}"/>
    <cellStyle name="ปกติ 15" xfId="2959" xr:uid="{3720F229-3EFD-42F3-885B-4200C3DB2346}"/>
    <cellStyle name="ปกติ 16" xfId="2960" xr:uid="{1E2FB13D-0F84-44E3-82B1-999533E629D3}"/>
    <cellStyle name="ปกติ 17" xfId="2961" xr:uid="{2BE3B231-C938-469A-AAA1-FE9A5F381961}"/>
    <cellStyle name="ปกติ 18" xfId="2962" xr:uid="{F06E71D1-C0D2-4CC2-AE8D-39E0020CA2E1}"/>
    <cellStyle name="ปกติ 19" xfId="2963" xr:uid="{FABBAEE4-29F8-4926-B3DA-6F7D76CE13EC}"/>
    <cellStyle name="ปกติ 2" xfId="160" xr:uid="{2B278A9E-42B5-4AD2-BEBD-20E96D3B921E}"/>
    <cellStyle name="ปกติ 2 2" xfId="92" xr:uid="{298DD7AD-3078-41CC-8FB9-050F5EE52214}"/>
    <cellStyle name="ปกติ 2 2 2" xfId="2965" xr:uid="{37646FEF-A830-4F51-8F2B-A0A46A2E26ED}"/>
    <cellStyle name="ปกติ 2 3" xfId="167" xr:uid="{895186FB-915C-4155-8A05-888E4AA59D6F}"/>
    <cellStyle name="ปกติ 2 4" xfId="2964" xr:uid="{7581C705-FF41-402E-8559-6B26E956669D}"/>
    <cellStyle name="ปกติ 20" xfId="2966" xr:uid="{FD333220-3801-4406-A08B-EA6A29994256}"/>
    <cellStyle name="ปกติ 21" xfId="2967" xr:uid="{DEAF4BD9-F3C6-4FE4-A5C1-EC0461D3296A}"/>
    <cellStyle name="ปกติ 22" xfId="2968" xr:uid="{9271BBF9-F546-44DC-BC31-89D678970EF7}"/>
    <cellStyle name="ปกติ 23" xfId="2969" xr:uid="{C7A995F5-9EE2-4989-A150-C5B2761C045A}"/>
    <cellStyle name="ปกติ 24" xfId="2970" xr:uid="{83169E0D-873A-4922-90A7-05281FF58DA5}"/>
    <cellStyle name="ปกติ 25" xfId="2971" xr:uid="{81C996B2-0385-4A88-96CE-40D9E50065A7}"/>
    <cellStyle name="ปกติ 26" xfId="2972" xr:uid="{B3603682-D056-42B0-ADC4-593F527C8B5B}"/>
    <cellStyle name="ปกติ 27" xfId="2973" xr:uid="{78C3DD9D-24BC-435F-A1A7-FA4928DF9D96}"/>
    <cellStyle name="ปกติ 28" xfId="2974" xr:uid="{964E1F67-802F-4DD9-8364-18C23FB8B849}"/>
    <cellStyle name="ปกติ 29" xfId="2975" xr:uid="{D30DEABF-40EB-4427-A157-A7DC88474CAA}"/>
    <cellStyle name="ปกติ 3" xfId="162" xr:uid="{21DC6FA1-E29F-4546-9363-4B55372979D1}"/>
    <cellStyle name="ปกติ 3 2" xfId="2977" xr:uid="{4ACAA899-0E4F-4B81-8C57-B250F19BEA9F}"/>
    <cellStyle name="ปกติ 3 3" xfId="2976" xr:uid="{39DFF075-C046-4768-9552-860F33D2FF30}"/>
    <cellStyle name="ปกติ 30" xfId="2978" xr:uid="{4B722BB7-9C26-4286-83C9-3115898D9548}"/>
    <cellStyle name="ปกติ 31" xfId="2979" xr:uid="{1AF51F7A-B3DC-421F-A6F3-F0E7EE371EAC}"/>
    <cellStyle name="ปกติ 32" xfId="2980" xr:uid="{854D5462-4A64-4212-8491-F384674EE8AB}"/>
    <cellStyle name="ปกติ 33" xfId="2981" xr:uid="{48C785C0-34C9-4F53-8FED-F94B974AE8EB}"/>
    <cellStyle name="ปกติ 34" xfId="2982" xr:uid="{EF79AC01-3868-48A3-A1DF-A49EDAE84476}"/>
    <cellStyle name="ปกติ 35" xfId="2983" xr:uid="{2BD411F8-123F-4D3A-B02A-2EB39DF12F93}"/>
    <cellStyle name="ปกติ 36" xfId="2984" xr:uid="{5EDAA98E-F773-4FFC-8A4B-554705609D2C}"/>
    <cellStyle name="ปกติ 37" xfId="2985" xr:uid="{F517ABB6-EF01-4F39-A4B7-3643C0A9E322}"/>
    <cellStyle name="ปกติ 38" xfId="2986" xr:uid="{EC494F4C-C729-4180-B6E4-A6077776611E}"/>
    <cellStyle name="ปกติ 39" xfId="2987" xr:uid="{B47E29D2-4828-488B-AE25-A7580D69163E}"/>
    <cellStyle name="ปกติ 4" xfId="2988" xr:uid="{9E590F7F-DEC4-4055-AC55-D499B8751A18}"/>
    <cellStyle name="ปกติ 40" xfId="2989" xr:uid="{D2F2A224-41D5-4EBD-899F-7C1187D1C8CA}"/>
    <cellStyle name="ปกติ 41" xfId="2990" xr:uid="{D9CD8C6F-6F16-4FA0-A064-D1C02EEFD2D6}"/>
    <cellStyle name="ปกติ 42" xfId="2991" xr:uid="{02E6495C-0287-4424-98C7-2E3AA11FAB2F}"/>
    <cellStyle name="ปกติ 43" xfId="2992" xr:uid="{FCE227B5-1C7F-4ECE-8435-5C97A2E62707}"/>
    <cellStyle name="ปกติ 44" xfId="2993" xr:uid="{CFA9A6A6-9982-4AA8-A060-C06BFC9C55B0}"/>
    <cellStyle name="ปกติ 44 2" xfId="2994" xr:uid="{A833AF4D-AE2B-477C-B7C9-29F838AB0036}"/>
    <cellStyle name="ปกติ 45" xfId="2995" xr:uid="{09727B6B-7277-4A5A-8714-7D05FB89A091}"/>
    <cellStyle name="ปกติ 46" xfId="2996" xr:uid="{D9448738-8144-417F-8488-B509940F70D3}"/>
    <cellStyle name="ปกติ 5" xfId="2997" xr:uid="{EBB27952-5C95-4D7A-8877-091274A635F6}"/>
    <cellStyle name="ปกติ 6" xfId="2998" xr:uid="{6B13FB8E-8761-4168-8438-0F62B21357E5}"/>
    <cellStyle name="ปกติ 7" xfId="2999" xr:uid="{5CD06DA2-67A1-4041-BFE2-52B9D4F14C8E}"/>
    <cellStyle name="ปกติ 8" xfId="3000" xr:uid="{290CA2EF-E52A-45B7-8DEE-7131D3DDC4CC}"/>
    <cellStyle name="ปกติ 9" xfId="3001" xr:uid="{7D452A39-CD4C-4E38-A26D-9341B78E5572}"/>
    <cellStyle name="ป้อนค่า 2" xfId="3003" xr:uid="{237C5577-96D4-4C6F-877C-0FC5893E6EAF}"/>
    <cellStyle name="ป้อนค่า 3" xfId="3004" xr:uid="{52C7BB24-49BF-418B-8B96-D9F56076161B}"/>
    <cellStyle name="ป้อนค่า 4" xfId="3005" xr:uid="{9D9CE8FA-0287-4CF1-BCD3-DF92135DC3F7}"/>
    <cellStyle name="ป้อนค่า 5" xfId="3006" xr:uid="{C80140F4-5072-4E92-8531-2F41A730E893}"/>
    <cellStyle name="ป้อนค่า 6" xfId="3002" xr:uid="{612308EF-4F6F-41D2-AC19-2CB466161479}"/>
    <cellStyle name="ปานกลาง 2" xfId="3008" xr:uid="{5F59BD36-B4D5-48A5-8337-C8DA0B6BAA1D}"/>
    <cellStyle name="ปานกลาง 3" xfId="3009" xr:uid="{D70619D6-AA70-496B-BE2D-9084B4977708}"/>
    <cellStyle name="ปานกลาง 4" xfId="3010" xr:uid="{A1EA5B4B-939B-4580-BC99-FD78FAD92E43}"/>
    <cellStyle name="ปานกลาง 5" xfId="3011" xr:uid="{F7CD7BBE-EA47-4CB0-B820-DA40F46320A8}"/>
    <cellStyle name="ปานกลาง 6" xfId="3007" xr:uid="{E12AB792-AEEB-47A4-8581-05E69943CF5C}"/>
    <cellStyle name="เปอร์เซ็นต์ 2" xfId="168" xr:uid="{D625BFCF-52E8-4C8D-9009-0FBDB9F24470}"/>
    <cellStyle name="ผลรวม 2" xfId="3013" xr:uid="{8D31DD0B-3974-472B-A37C-A8FBDCC4C5CD}"/>
    <cellStyle name="ผลรวม 3" xfId="3014" xr:uid="{0C7340AF-4765-4855-959B-F39F338515D5}"/>
    <cellStyle name="ผลรวม 4" xfId="3015" xr:uid="{7A695F47-DCC2-45FF-B708-CE17E9733B77}"/>
    <cellStyle name="ผลรวม 5" xfId="3016" xr:uid="{139A42D9-25F8-4FCC-A871-3409ADEAFEBF}"/>
    <cellStyle name="ผลรวม 6" xfId="3012" xr:uid="{ED734F45-C42C-4952-B10F-F475BDE7E57E}"/>
    <cellStyle name="แย่ 2" xfId="3018" xr:uid="{02D3D4C4-89B1-4F56-A5DE-2ED6D96FAF00}"/>
    <cellStyle name="แย่ 3" xfId="3019" xr:uid="{9E340B58-712E-43D3-AA67-DFE7B8EA4C80}"/>
    <cellStyle name="แย่ 4" xfId="3020" xr:uid="{B54B7FE5-CDDE-4BE8-916E-6EEA09E11089}"/>
    <cellStyle name="แย่ 5" xfId="3021" xr:uid="{9C4B1FDB-78E2-4D2E-AA12-92D661E53C70}"/>
    <cellStyle name="แย่ 6" xfId="3017" xr:uid="{05012282-4A63-4747-B8BF-B852CCD0DD4E}"/>
    <cellStyle name="ฤธถ [0]_95" xfId="3022" xr:uid="{32F2A7A5-043A-44C5-B83D-1E3DFF48D951}"/>
    <cellStyle name="ฤธถ_95" xfId="3023" xr:uid="{3EEC37AA-D0FB-4690-8ED3-0C34C135EF4F}"/>
    <cellStyle name="ล๋ศญ [0]_95" xfId="3024" xr:uid="{E3241C8E-D8B6-411C-93FA-69A4547ABC5E}"/>
    <cellStyle name="ล๋ศญ_95" xfId="3025" xr:uid="{79BB9B77-EF07-465F-8A50-7E1A44B55EA9}"/>
    <cellStyle name="ลักษณะ 1" xfId="3026" xr:uid="{6F800C4A-ADB9-4B16-9C81-3392E77A726B}"/>
    <cellStyle name="วฅมุ_4ฟ๙ฝวภ๛" xfId="3027" xr:uid="{871BAF8F-9A00-45F8-B22D-7F4D5E46477B}"/>
    <cellStyle name="ส่วนที่ถูกเน้น1 2" xfId="3029" xr:uid="{406DFED2-F3B2-4D5C-8547-F3F12611974E}"/>
    <cellStyle name="ส่วนที่ถูกเน้น1 3" xfId="3030" xr:uid="{92919597-3BC1-4CD4-98FD-9369A047997E}"/>
    <cellStyle name="ส่วนที่ถูกเน้น1 4" xfId="3031" xr:uid="{FCDD6D47-6612-40B4-937D-26AACFC76C18}"/>
    <cellStyle name="ส่วนที่ถูกเน้น1 5" xfId="3032" xr:uid="{0ADB5132-E360-4012-BA4F-687EC5BEA2C4}"/>
    <cellStyle name="ส่วนที่ถูกเน้น1 6" xfId="3028" xr:uid="{D876FFCF-2233-4A0C-857D-527556F89F01}"/>
    <cellStyle name="ส่วนที่ถูกเน้น2 2" xfId="3034" xr:uid="{A0637ED0-32BB-4A22-B002-384978900971}"/>
    <cellStyle name="ส่วนที่ถูกเน้น2 3" xfId="3035" xr:uid="{CEFB796C-96EA-42BD-94DF-FCF013ECB5A4}"/>
    <cellStyle name="ส่วนที่ถูกเน้น2 4" xfId="3036" xr:uid="{8C7705C3-C19B-4DA0-B0DC-8CEF2CA63898}"/>
    <cellStyle name="ส่วนที่ถูกเน้น2 5" xfId="3037" xr:uid="{728725F2-E002-4F57-8D85-A32B9A37A2D4}"/>
    <cellStyle name="ส่วนที่ถูกเน้น2 6" xfId="3033" xr:uid="{1032C0A5-B0CA-418D-BC7F-A83B3A0AD70D}"/>
    <cellStyle name="ส่วนที่ถูกเน้น3 2" xfId="3039" xr:uid="{7D10F681-3284-4EB2-B445-3E6D29585798}"/>
    <cellStyle name="ส่วนที่ถูกเน้น3 3" xfId="3040" xr:uid="{631361E0-7B8B-4AAF-9CDB-BC7880BCFE22}"/>
    <cellStyle name="ส่วนที่ถูกเน้น3 4" xfId="3041" xr:uid="{4117136C-2BDD-4D8A-BA7A-ADA4037A5884}"/>
    <cellStyle name="ส่วนที่ถูกเน้น3 5" xfId="3042" xr:uid="{037AC80F-4CF0-4AB5-B215-7BFAACE59984}"/>
    <cellStyle name="ส่วนที่ถูกเน้น3 6" xfId="3038" xr:uid="{76E10F12-2900-4CEA-A99F-030D03B333CE}"/>
    <cellStyle name="ส่วนที่ถูกเน้น4 2" xfId="3044" xr:uid="{B341394E-21C6-4D68-9AD6-92AC25EDD341}"/>
    <cellStyle name="ส่วนที่ถูกเน้น4 3" xfId="3045" xr:uid="{AA538417-CF46-4049-9F17-C1C80F63CA71}"/>
    <cellStyle name="ส่วนที่ถูกเน้น4 4" xfId="3046" xr:uid="{8CE58E8F-0CA7-40A4-BC69-1B2D63BFD52B}"/>
    <cellStyle name="ส่วนที่ถูกเน้น4 5" xfId="3047" xr:uid="{EDE03F3D-CE33-4051-8936-E1BB8CFE942F}"/>
    <cellStyle name="ส่วนที่ถูกเน้น4 6" xfId="3043" xr:uid="{1A663913-5522-486D-A8FD-19397699D15D}"/>
    <cellStyle name="ส่วนที่ถูกเน้น5 2" xfId="3049" xr:uid="{C9E4A9D2-5F14-4B8A-9756-17047AD6936D}"/>
    <cellStyle name="ส่วนที่ถูกเน้น5 3" xfId="3050" xr:uid="{F163C5D5-A042-46B5-BF5E-032D228C7961}"/>
    <cellStyle name="ส่วนที่ถูกเน้น5 4" xfId="3051" xr:uid="{A4B274C1-AF74-483F-9B5E-DEFE6972F647}"/>
    <cellStyle name="ส่วนที่ถูกเน้น5 5" xfId="3052" xr:uid="{16DADF2D-EC59-48F1-9949-83900FADABB4}"/>
    <cellStyle name="ส่วนที่ถูกเน้น5 6" xfId="3048" xr:uid="{2C6B8141-7E8B-4561-8695-50A0FF8C30CD}"/>
    <cellStyle name="ส่วนที่ถูกเน้น6 2" xfId="3054" xr:uid="{7BCA0EB6-FCD7-40E0-811B-68993FFA5D33}"/>
    <cellStyle name="ส่วนที่ถูกเน้น6 3" xfId="3055" xr:uid="{25B7789F-D88F-4E1F-90F7-1BB0969DA855}"/>
    <cellStyle name="ส่วนที่ถูกเน้น6 4" xfId="3056" xr:uid="{A9122328-8BDB-4C4D-89FC-2BB90A1470EE}"/>
    <cellStyle name="ส่วนที่ถูกเน้น6 5" xfId="3057" xr:uid="{955BE106-1605-499D-9399-2123FD10DCB3}"/>
    <cellStyle name="ส่วนที่ถูกเน้น6 6" xfId="3053" xr:uid="{33493ECE-3EC6-45A7-8FC7-5187A5876654}"/>
    <cellStyle name="แสดงผล 2" xfId="3059" xr:uid="{EE65327D-7FDC-4641-AED8-BCDCAD460864}"/>
    <cellStyle name="แสดงผล 3" xfId="3060" xr:uid="{B8F2DEA1-9996-46F0-A5D1-8A5B300D2980}"/>
    <cellStyle name="แสดงผล 4" xfId="3061" xr:uid="{9F53C6C1-F1A4-4BC6-85D7-0BD81482AC2E}"/>
    <cellStyle name="แสดงผล 5" xfId="3062" xr:uid="{951DAA1D-0064-43E6-A483-DBBDE1C48B70}"/>
    <cellStyle name="แสดงผล 6" xfId="3058" xr:uid="{BF2F1B84-00CA-41A4-B2FA-4D90DF83D45B}"/>
    <cellStyle name="หมายเหตุ 2" xfId="3064" xr:uid="{B91FEF10-05E8-45FD-881A-35D61E1AD363}"/>
    <cellStyle name="หมายเหตุ 3" xfId="3063" xr:uid="{953FB22E-E8A2-4E10-9F6B-4D1490FDCACB}"/>
    <cellStyle name="หัวเรื่อง 1 2" xfId="3065" xr:uid="{D064AB6A-A973-4FF8-907A-9DD7E70FCC0B}"/>
    <cellStyle name="หัวเรื่อง 2 2" xfId="3066" xr:uid="{DA2E432F-0E74-453A-A23E-71CB91D67191}"/>
    <cellStyle name="หัวเรื่อง 3 2" xfId="3068" xr:uid="{E3E6E6B5-66AB-4B7A-AA29-C60CF4593D8C}"/>
    <cellStyle name="หัวเรื่อง 3 3" xfId="3069" xr:uid="{0C5DC725-FF36-4CCA-A895-B098AFF24189}"/>
    <cellStyle name="หัวเรื่อง 3 4" xfId="3070" xr:uid="{B2D17855-59AF-4F83-974D-3AB4785A4754}"/>
    <cellStyle name="หัวเรื่อง 3 5" xfId="3071" xr:uid="{59B58727-B09C-4913-BE62-0F09EDF770DD}"/>
    <cellStyle name="หัวเรื่อง 3 6" xfId="3067" xr:uid="{8BEBDBB0-3E35-44A9-923C-0BD2FF9C84CD}"/>
    <cellStyle name="หัวเรื่อง 4 2" xfId="3073" xr:uid="{6E0574B6-6422-444A-9CF0-32FC39097674}"/>
    <cellStyle name="หัวเรื่อง 4 3" xfId="3074" xr:uid="{82C93F22-B4E9-4937-A728-093A05FCD95D}"/>
    <cellStyle name="หัวเรื่อง 4 4" xfId="3075" xr:uid="{FEEF0B55-0F56-4E1C-B06A-2CD10B7A699C}"/>
    <cellStyle name="หัวเรื่อง 4 5" xfId="3076" xr:uid="{D4E58033-0987-4D16-966F-FE674B5D0B56}"/>
    <cellStyle name="หัวเรื่อง 4 6" xfId="3072" xr:uid="{70AE4B52-CDC7-42F5-B0C1-069ECAC7212C}"/>
    <cellStyle name="ơ᪒＀＀＀＀＀＀＀＀＀＀＀＀＀＀＀＀＀＀＀＀＀＀＀＀＀＀＀＀ma_QTR94_95_1ฟ๙ศธบ๑ณปฟช (2)" xfId="3077" xr:uid="{7514D8AA-6F98-4DA9-B35B-DAC7153ED1BF}"/>
    <cellStyle name="…_x000e__x000a_ธ๎_x000c_U_x0001_ฅ_x0005_ด_x000a__x0007__x0001__x0001_" xfId="3078" xr:uid="{9D973452-8513-4545-90A3-B70797373CBF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" xfId="3079" xr:uid="{27756D96-1209-4F78-A279-C0092CD6CA0E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 1" xfId="3080" xr:uid="{8CB13971-2798-4CE7-AE67-4DE4C12E2BC9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 1 2" xfId="3081" xr:uid="{EECF14A1-F0E8-4B08-AA24-11A003606CEA}"/>
    <cellStyle name="…_x000e__x000a_ธ๎_x000c_U_x0001_ฅ_x0005_ด_x000a__x0007__x0001__x0001_?_x0002_ฏ?(_x0002_ _x000d_ ???ฮ_x001b_??ฮ_x0001__x0006__x0016_??????????????อ!ห??????????           ?????           ?????????_x000d_C:\_x000d_***  NETWORK STARTUP PROCEDURE  - END *****_x000d_ELIN L=2 NB NFF TI=15_x000d_??????????????????????????????????????????????? 2" xfId="3082" xr:uid="{668A742E-6914-499B-89B3-1D90ED2138D7}"/>
    <cellStyle name="_x001d_๐7_x000c_๎_x0017__x000d_เU_x0001_า_x0006_|!_x0007__x0001__x0001_" xfId="3083" xr:uid="{F449F8B5-D39D-4DA8-B990-2D8F60059EC3}"/>
    <cellStyle name="_x001d_๐7_x000c_๎_x0017__x000d_เU_x0001_า_x0006_|!_x0007__x0001__x0001_?_x0002_ฏ?(_x0002_&quot;% ???ะ3??ฮ_x0006__x0006__x0016_??????????????อ!ห??????????           ?????           ????_x0007_^_?_x000d_end_x000d_??????????_x0002_a$?W?_x0002_?3•–”3•T”$?_x0004_?_x0001_??_x0003_???????_x0001_??_x0018_???E_x0001_??????????????????????????????????????U์์_x0008_v_x0008_v_x0006_ธ_x0006_?PF๚_x0016_P." xfId="3084" xr:uid="{2447FB8A-801D-409D-92FE-9D7FCABAD8BF}"/>
    <cellStyle name="_x001d_๐7_x000c_๎_x0017__x000d_เU_x0001_า_x0006_!_x0007__x0001__x0001_" xfId="3085" xr:uid="{12E77639-177D-461B-AFBA-6D5B6E3AE8BD}"/>
    <cellStyle name="_x001d_๐7_x000c_๎_x0017__x000d_เU_x0001_า_x0006_!_x0007__x0001__x0001_?_x0002_ฏ?(_x0002_#% ???ะ3??ฮ_x0006__x0006__x0016_??????????????อ!ห??????????           ?????           ????7_x0006_?_x000d_ฤ_x0004_v๚v๘_x0006_๗+ฤ_x0004_F๔V๖F๘V๚้Yฤ^_x0006_+ภ&amp;G_x0002_&amp;_x0007_^_ๅ]ห????????????_x0002_f$?W?_x0002_?6•”6•W”$?_x0004_?_x0001_??_x0003_???????_x0001_??_x0018_???E_x0001_?????????????" xfId="3086" xr:uid="{E907E6BB-4AAC-4880-A6D3-5EA5A319635C}"/>
    <cellStyle name="_xddb0_̟ᩒb_xdddc_̟ᩢb_xde1c_̟ᩲbơ᪂bơ᪒＀＀＀＀＀＀＀＀＀＀＀＀＀＀＀＀＀＀＀＀＀＀＀＀＀＀＀＀ma_QTR94_95_1ฟ๙ศธบ๑ณปฟช (2)" xfId="3087" xr:uid="{9271DDF5-7000-4A16-89D7-50F7EE4AAD3A}"/>
    <cellStyle name="통화 [0]_PERSONAL" xfId="3088" xr:uid="{59323E64-39A8-4CDC-A17F-69D4B6A2DA41}"/>
    <cellStyle name="통화_PERSONAL" xfId="3089" xr:uid="{35A732DE-B5E4-4760-B865-EB869DEA5E25}"/>
    <cellStyle name="표준_PERSONAL" xfId="3090" xr:uid="{6FD51AE1-2920-4DA2-8C3D-FD84DD1742D7}"/>
    <cellStyle name="一般_0006(1)" xfId="3091" xr:uid="{80309DD9-80E4-409B-ACD0-D237FA698D39}"/>
    <cellStyle name="千位分隔[0]_~ME00002" xfId="3092" xr:uid="{3B25942D-525D-4E9E-8810-5F28D99CC54E}"/>
    <cellStyle name="千位分隔_~ME00002" xfId="3093" xr:uid="{DCAE885C-063B-49BB-9148-667581D59AFD}"/>
    <cellStyle name="千分位[0]_LC (2)" xfId="3094" xr:uid="{32F39775-2AB8-4D4D-8286-59E2075741CB}"/>
    <cellStyle name="千分位_LC (2)" xfId="3095" xr:uid="{084EF8E9-518A-4392-9110-6CB05170C09A}"/>
    <cellStyle name="常规_~ME00002" xfId="3096" xr:uid="{28966B79-F9E0-432F-B4D0-48E17ED4624C}"/>
    <cellStyle name="未定義" xfId="3097" xr:uid="{17BCAFFD-D220-47DF-A7C1-75FEF9871B06}"/>
    <cellStyle name="桁区切り [0.00]_BI(A)" xfId="3098" xr:uid="{F7F0A30D-70F2-4A5A-A5B1-9FBC22DEAD24}"/>
    <cellStyle name="桁区切り_BI(A)" xfId="3099" xr:uid="{1F10E517-CA9A-47E7-9A54-B8D868BC2916}"/>
    <cellStyle name="標準_(3)売掛金" xfId="3100" xr:uid="{93C79BFD-2B9B-4D26-9B29-57416979CE09}"/>
    <cellStyle name="貨幣 [0]_liz-ss" xfId="3101" xr:uid="{D0D99BCF-F8EE-40EF-94BE-CCE1BA2E84CC}"/>
    <cellStyle name="貨幣[0]_LC (2)" xfId="3102" xr:uid="{DFAEBAEB-FF62-4041-9EEF-5D7511D9B628}"/>
    <cellStyle name="貨幣_LC (2)" xfId="3103" xr:uid="{37D883F9-4105-43C0-8E1D-8DC27AF66E91}"/>
    <cellStyle name="货币[0]_~ME00002" xfId="3104" xr:uid="{A1BC3279-5EED-4FF5-9E2E-88D0BE586FCC}"/>
    <cellStyle name="货币_~ME00002" xfId="3105" xr:uid="{37896F23-E936-42A5-ABDA-8B1E792B59F2}"/>
    <cellStyle name="通貨 [0.00]_BI(A)" xfId="3106" xr:uid="{F74F98D1-55F2-4553-B081-73C2EED1F37A}"/>
    <cellStyle name="通貨_BI(A)" xfId="3107" xr:uid="{9CC02A86-7BCD-4450-8C44-CE36DCA56978}"/>
  </cellStyles>
  <dxfs count="0"/>
  <tableStyles count="0" defaultTableStyle="TableStyleMedium2" defaultPivotStyle="PivotStyleLight16"/>
  <colors>
    <mruColors>
      <color rgb="FF00FFCC"/>
      <color rgb="FFE9FC58"/>
      <color rgb="FFFFFF99"/>
      <color rgb="FFCCFFFF"/>
      <color rgb="FFCCFF99"/>
      <color rgb="FFE8FF3D"/>
      <color rgb="FFDAF03A"/>
      <color rgb="FF00FF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customXml" Target="../customXml/item3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theme" Target="theme/theme1.xml"/><Relationship Id="rId48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calcChain" Target="calcChain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udinpro-my.sharepoint.com/Gof-/Audit-56/Fon/&#3626;&#3605;&#3641;&#3621;&#3609;&#3634;&#3609;&#3634;&#3623;&#3633;&#3626;&#3604;&#3640;%20Y'56/Y'56/&#3605;&#3634;&#3621;/19.&#3619;&#3634;&#3618;&#3621;&#3632;&#3648;&#3629;&#3637;&#3618;&#3604;&#3611;&#3619;&#3632;&#3585;&#3629;&#3610;&#3591;&#3610;&#3585;&#3634;&#3619;&#3648;&#3591;&#3636;&#3609;&#3652;&#3605;&#3619;&#3617;&#3634;&#3626;3&#3611;&#3637;54/11.&#3627;&#3609;&#3637;&#3657;&#3626;&#3636;&#3609;&#3605;&#3634;&#3617;&#3626;&#3633;&#3597;&#3597;&#3634;&#3648;&#3594;&#3656;&#3634;&#3595;&#3639;&#3657;&#3629;/hiperchase-30-09-5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tavee%20bhunthuvanic/Documents/AMATA%20B.GRIM/Retirement%20benefit/Test%20underlying%20employee%20data-BIP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satavee%20bhunthuvanic/Documents/AMATA%20B.GRIM/Retirement%20benefit/Test%20underlying%20employee%20data-BIP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unisa\MANAGER\Q2\Audit%20paper\Q%202'06\Documents%20and%20Settings\nuttinee\My%20Documents\Westpac\October9900_nch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file:///M:\430%20Account%20and%20finance\Benja\Bank%20Reconciliation\2007\2007-12%20=%20&#3608;&#3588;%2050\Documents%20and%20Settings\Administrator\Local%20Settings\Temporary%20Internet%20Files\Content.IE5\C1Q3G5I7\2300%20Total%20Detail%20%20Balanace%20Sheet%20Combined%20Leadsheet%20-Grouping.xls?098A0520" TargetMode="External"/><Relationship Id="rId1" Type="http://schemas.openxmlformats.org/officeDocument/2006/relationships/externalLinkPath" Target="file:///\\098A0520\2300%20Total%20Detail%20%20Balanace%20Sheet%20Combined%20Leadsheet%20-Grouping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User\Local%20Settings\Temporary%20Internet%20Files\OLK69\Documents%20and%20Settings\RAVI\Local%20Settings\Temporary%20Internet%20Files\OLK24B\BA-FS4709%20J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engruetai\Desktop\Audit%20paper\31.12.06\Documents%20and%20Settings\Vanida\My%20Documents\DYNT_VT\Documents%20and%20Settings\nuttinee\My%20Documents\Westpac\October9900_nch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.rsmthailand.com/sunisa/MANAGER/Q2/Audit%20paper/Q%202'06/Documents%20and%20Settings/nuttinee/My%20Documents/Westpac/October9900_nch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tavee%20bhunthuvanic/Documents/AMATA%20B.GRIM/Retirement%20benefit/Test%20underlying%20employee%20data-ABP1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satavee%20bhunthuvanic/Documents/AMATA%20B.GRIM/Retirement%20benefit/Test%20underlying%20employee%20data-ABP1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atavee%20bhunthuvanic/Documents/AMATA%20B.GRIM/Retirement%20benefit/Gain%20understanding%20and%20test%20benefit%20pl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uttinee\My%20Documents\Westpac\October9900_nch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satavee%20bhunthuvanic/Documents/AMATA%20B.GRIM/Retirement%20benefit/Gain%20understanding%20and%20test%20benefit%20plan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nuttinee\My%20Documents\Clients\Westpac\October9900_nch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ud%20in%20Pro\Audit%20Procedures\Sampling\Sampling%20tool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udinpro-my.sharepoint.com/on/Operating51/Aug51/Operating%20&#3611;&#3619;&#3632;&#3592;&#3635;&#3648;&#3604;&#3639;&#3629;&#3609;%20&#3626;.&#3588;.5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unisas\Desktop\AWP\Documents%20and%20Settings\sornchai\Local%20Settings\Temporary%20Internet%20Files\OLK81\Documents%20and%20Settings\Pornnimit\My%20Documents\chaam\Documents%20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CCOUNT\PUENG\BS&amp;CF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nuttinee\My%20Documents\Westpac\October9900_nch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lhkhqsrv59\hr\Users\Jay\KLN\A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onus/1999/Master/KWL/KWL%20(No%20Increment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Bonus/1999/Master/KWL/KWL%20(No%20Increment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USER/Desktop/Orisoft/OTC/OTC%202017/139%20AR%20Template%202017_P12(30days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Users/USER/Desktop/Orisoft/OTC/OTC%202017/139%20AR%20Template%202017_P12(30days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Documents%20and%20Settings\nuttinee\My%20Documents\Clients\Westpac\October9900_nch.xls" TargetMode="External"/></Relationships>
</file>

<file path=xl/externalLinks/_rels/externalLink3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1%20TPC/001%20Quarter1/05%20Completion/001%20Draft/V6/02%20EN/TPC-FS%20Q1_2024_EN.XLSX" TargetMode="External"/><Relationship Id="rId1" Type="http://schemas.openxmlformats.org/officeDocument/2006/relationships/externalLinkPath" Target="https://pkfthailand.sharepoint.com/sites/TAPACO/Shared%20Documents/YE2024/01%20TPC/001%20Quarter1/05%20Completion/001%20Draft/V6/02%20EN/TPC-FS%20Q1_2024_EN.XLSX" TargetMode="External"/></Relationships>
</file>

<file path=xl/externalLinks/_rels/externalLink3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kfthailand.sharepoint.com/sites/TAPACO/Shared%20Documents/YE2024/00%20Consol/001%20Quarter1/TPC_CashFlow_Q1-2024%20(07.07.25).xlsx" TargetMode="External"/><Relationship Id="rId1" Type="http://schemas.openxmlformats.org/officeDocument/2006/relationships/externalLinkPath" Target="https://pkfthailand.sharepoint.com/sites/TAPACO/Shared%20Documents/YE2024/00%20Consol/001%20Quarter1/TPC_CashFlow_Q1-2024%20(07.07.25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430%20Account%20and%20finance\Benja\Bank%20Reconciliation\2007\2007-12%20=%20&#3608;&#3588;%2050\Documents%20and%20Settings\Administrator\Local%20Settings\Temporary%20Internet%20Files\Content.IE5\C1Q3G5I7\Cashflowbrb47-07%20form%20Audi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udinpro-my.sharepoint.com/Documents%20and%20Settings/bkntr/Desktop/Chronos/Y2004%20-%20Mar/data/Cost/tot_332/cost/revised/data/tot_332/M-Assump-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onus/1999/Master/KWL/1999%20Bonu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finternational.sharepoint.com/Bonus/1999/Master/KWL/1999%20Bonu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!Audit%20Department\AUDIT\Clients\Deva%20Property\01\Documents\Audit%20Paper\Q2'06\AUDIT\Clients\BRAV\01\Documents\Audit%20Papers\Documents%20and%20Settings\nuttinee\My%20Documents\Westpac\October9900_nch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HR%20Information\Employees%20&amp;%20Benefits%20entitlement%202009\Employees%20Data%20Base%20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รายการปรับปรุง-2416433"/>
      <sheetName val="รายการปรับปรุง-2416409"/>
      <sheetName val="รายการปรับปรุง-2316536"/>
      <sheetName val="สรุปยอดคงเหลือที่ถูกต้องไตร3"/>
      <sheetName val="สรุปสัญญา"/>
      <sheetName val="Sheet10"/>
      <sheetName val="51หมดแล้ว"/>
      <sheetName val="000553002858"/>
      <sheetName val="000553002694"/>
      <sheetName val="13-TA11428"/>
      <sheetName val="2316536"/>
      <sheetName val="2416433"/>
      <sheetName val="2416409"/>
      <sheetName val="PHP6243020"/>
      <sheetName val="PHP6243019"/>
      <sheetName val="รายการปรับ 2 คันหลัง"/>
      <sheetName val="NOTE"/>
      <sheetName val="กฏเกณฑ์"/>
      <sheetName val="Sheet1"/>
      <sheetName val="Sheet3"/>
    </sheetNames>
    <sheetDataSet>
      <sheetData sheetId="0"/>
      <sheetData sheetId="1"/>
      <sheetData sheetId="2"/>
      <sheetData sheetId="3"/>
      <sheetData sheetId="4">
        <row r="1">
          <cell r="A1" t="str">
            <v>บจ.เอส.เอส.แมนูแฟคเจอริ่ง</v>
          </cell>
          <cell r="D1" t="str">
            <v>Subject  :  สรุปสัญญาเช่าซื้อ</v>
          </cell>
          <cell r="V1" t="str">
            <v xml:space="preserve"> </v>
          </cell>
        </row>
        <row r="2">
          <cell r="A2" t="str">
            <v>รายละเอียดสัญญาเช่า</v>
          </cell>
          <cell r="D2" t="str">
            <v>By  :</v>
          </cell>
        </row>
        <row r="3">
          <cell r="A3" t="str">
            <v>ปี 2554</v>
          </cell>
        </row>
        <row r="4">
          <cell r="B4" t="str">
            <v>เช่าซื้อ</v>
          </cell>
        </row>
        <row r="5">
          <cell r="A5" t="str">
            <v>Description</v>
          </cell>
          <cell r="B5" t="str">
            <v>ISUZU CAB 4</v>
          </cell>
          <cell r="E5" t="str">
            <v>ISUZU CAB 4</v>
          </cell>
          <cell r="H5" t="str">
            <v>ISUZU CAB 4</v>
          </cell>
          <cell r="K5" t="str">
            <v>ISUZU  SPACECAB SLX</v>
          </cell>
          <cell r="N5" t="str">
            <v>ISUZU  SPACECAB SLX</v>
          </cell>
          <cell r="Q5" t="str">
            <v>ISUZU -D-MAX</v>
          </cell>
          <cell r="T5" t="str">
            <v>ISUZU -D-MAX</v>
          </cell>
          <cell r="W5" t="str">
            <v>TOYOTA CAMRY</v>
          </cell>
          <cell r="Z5" t="str">
            <v>TOYOTA Hilux Vigo</v>
          </cell>
          <cell r="AC5" t="str">
            <v>TOYOTA CAMRY</v>
          </cell>
        </row>
        <row r="8">
          <cell r="A8" t="str">
            <v>เลขที่สัญญา</v>
          </cell>
        </row>
        <row r="9">
          <cell r="A9" t="str">
            <v>สัญญาลงวันที่</v>
          </cell>
        </row>
        <row r="10">
          <cell r="A10" t="str">
            <v>ผู้ให้เช่า</v>
          </cell>
        </row>
        <row r="11">
          <cell r="A11" t="str">
            <v>ผู้เช่า</v>
          </cell>
        </row>
        <row r="12">
          <cell r="A12" t="str">
            <v>ทรัพย์สินที่เช่า</v>
          </cell>
        </row>
        <row r="13">
          <cell r="A13" t="str">
            <v>เลขทะบียน</v>
          </cell>
        </row>
        <row r="14">
          <cell r="A14" t="str">
            <v>อัตราดอกเบี้ย/ปี</v>
          </cell>
        </row>
        <row r="15">
          <cell r="A15" t="str">
            <v>จำนวนงวด</v>
          </cell>
        </row>
        <row r="16">
          <cell r="A16" t="str">
            <v>วันที่ชำระงวดแรก</v>
          </cell>
        </row>
        <row r="19">
          <cell r="A19" t="str">
            <v>ราคาเงินสด</v>
          </cell>
        </row>
        <row r="20">
          <cell r="A20" t="str">
            <v>(หัก) เงินประกัน/เงินชำระงวดแรก</v>
          </cell>
        </row>
        <row r="21">
          <cell r="A21" t="str">
            <v>รวมเงินต้นที่ต้องผ่อน</v>
          </cell>
        </row>
        <row r="23">
          <cell r="A23" t="str">
            <v>ราคาต่องวด</v>
          </cell>
        </row>
        <row r="24">
          <cell r="A24" t="str">
            <v>ดอกเบี้ยเช่าซื้อ</v>
          </cell>
        </row>
        <row r="25">
          <cell r="A25" t="str">
            <v>งวดจ่าย</v>
          </cell>
        </row>
        <row r="26">
          <cell r="A26" t="str">
            <v>การค้ำประกัน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Result_BIP"/>
      <sheetName val="pwc workdone BIP2013"/>
      <sheetName val="Summary"/>
      <sheetName val="CA"/>
      <sheetName val="2018"/>
    </sheetNames>
    <sheetDataSet>
      <sheetData sheetId="0"/>
      <sheetData sheetId="1"/>
      <sheetData sheetId="2"/>
      <sheetData sheetId="3"/>
      <sheetData sheetId="4"/>
      <sheetData sheetId="5"/>
      <sheetData sheetId="6">
        <row r="63">
          <cell r="C63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Result_BIP"/>
      <sheetName val="pwc workdone BIP2013"/>
      <sheetName val="Summary"/>
      <sheetName val="CA"/>
      <sheetName val="2018"/>
    </sheetNames>
    <sheetDataSet>
      <sheetData sheetId="0"/>
      <sheetData sheetId="1"/>
      <sheetData sheetId="2"/>
      <sheetData sheetId="3"/>
      <sheetData sheetId="4"/>
      <sheetData sheetId="5"/>
      <sheetData sheetId="6">
        <row r="63">
          <cell r="C63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ad"/>
      <sheetName val="Links"/>
      <sheetName val="Tickmarks"/>
      <sheetName val="Balance Sheet"/>
      <sheetName val="Liquidity"/>
      <sheetName val="DPLA"/>
      <sheetName val="Non-Statistical Sampling Master"/>
    </sheetNames>
    <sheetDataSet>
      <sheetData sheetId="0"/>
      <sheetData sheetId="1">
        <row r="1">
          <cell r="F1" t="str">
            <v>June 30,2004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Dec. 31, 2003</v>
          </cell>
        </row>
        <row r="3">
          <cell r="F3">
            <v>57444882.969999999</v>
          </cell>
          <cell r="G3">
            <v>0</v>
          </cell>
          <cell r="H3">
            <v>57444882.969999999</v>
          </cell>
          <cell r="I3">
            <v>-33770128.939999998</v>
          </cell>
          <cell r="J3">
            <v>23674754.030000001</v>
          </cell>
          <cell r="K3">
            <v>8736994.3900000006</v>
          </cell>
        </row>
        <row r="4">
          <cell r="F4">
            <v>103908.6</v>
          </cell>
          <cell r="G4">
            <v>0</v>
          </cell>
          <cell r="H4">
            <v>103908.6</v>
          </cell>
          <cell r="I4">
            <v>0</v>
          </cell>
          <cell r="J4">
            <v>103908.6</v>
          </cell>
          <cell r="K4">
            <v>103908.6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F8">
            <v>57548791.57</v>
          </cell>
          <cell r="G8">
            <v>0</v>
          </cell>
          <cell r="H8">
            <v>57548791.57</v>
          </cell>
          <cell r="I8">
            <v>-33770128.939999998</v>
          </cell>
          <cell r="J8">
            <v>23778662.630000003</v>
          </cell>
          <cell r="K8">
            <v>8840902.9900000002</v>
          </cell>
        </row>
        <row r="10">
          <cell r="F10">
            <v>7243407.0999999996</v>
          </cell>
          <cell r="G10">
            <v>0</v>
          </cell>
          <cell r="H10">
            <v>7243407.0999999996</v>
          </cell>
          <cell r="I10">
            <v>0</v>
          </cell>
          <cell r="J10">
            <v>7243407.0999999996</v>
          </cell>
          <cell r="K10">
            <v>7243607.0999999996</v>
          </cell>
        </row>
        <row r="11">
          <cell r="F11">
            <v>-5700927.4800000004</v>
          </cell>
          <cell r="G11">
            <v>0</v>
          </cell>
          <cell r="H11">
            <v>-5700927.4800000004</v>
          </cell>
          <cell r="I11">
            <v>0</v>
          </cell>
          <cell r="J11">
            <v>-5700927.4800000004</v>
          </cell>
          <cell r="K11">
            <v>-1528398.95</v>
          </cell>
        </row>
        <row r="12">
          <cell r="F12">
            <v>2765011.75</v>
          </cell>
          <cell r="G12">
            <v>0</v>
          </cell>
          <cell r="H12">
            <v>2765011.75</v>
          </cell>
          <cell r="I12">
            <v>0</v>
          </cell>
          <cell r="J12">
            <v>2765011.75</v>
          </cell>
          <cell r="K12">
            <v>1998411.75</v>
          </cell>
        </row>
        <row r="13">
          <cell r="F13">
            <v>5998223.0300000003</v>
          </cell>
          <cell r="G13">
            <v>0</v>
          </cell>
          <cell r="H13">
            <v>5998223.0300000003</v>
          </cell>
          <cell r="I13">
            <v>0</v>
          </cell>
          <cell r="J13">
            <v>5998223.0300000003</v>
          </cell>
          <cell r="K13">
            <v>34404935.899999999</v>
          </cell>
        </row>
        <row r="14">
          <cell r="F14">
            <v>2382.34</v>
          </cell>
          <cell r="G14">
            <v>0</v>
          </cell>
          <cell r="H14">
            <v>2382.34</v>
          </cell>
          <cell r="I14">
            <v>0</v>
          </cell>
          <cell r="J14">
            <v>2382.34</v>
          </cell>
          <cell r="K14">
            <v>2382.34</v>
          </cell>
        </row>
        <row r="15">
          <cell r="F15">
            <v>2244.91</v>
          </cell>
          <cell r="G15">
            <v>0</v>
          </cell>
          <cell r="H15">
            <v>2244.91</v>
          </cell>
          <cell r="I15">
            <v>0</v>
          </cell>
          <cell r="J15">
            <v>2244.91</v>
          </cell>
          <cell r="K15">
            <v>2244.91</v>
          </cell>
        </row>
        <row r="16">
          <cell r="F16">
            <v>942610.6</v>
          </cell>
          <cell r="G16">
            <v>0</v>
          </cell>
          <cell r="H16">
            <v>942610.6</v>
          </cell>
          <cell r="I16">
            <v>0</v>
          </cell>
          <cell r="J16">
            <v>942610.6</v>
          </cell>
          <cell r="K16">
            <v>942810.6</v>
          </cell>
        </row>
        <row r="17">
          <cell r="F17">
            <v>4043.66</v>
          </cell>
          <cell r="G17">
            <v>0</v>
          </cell>
          <cell r="H17">
            <v>4043.66</v>
          </cell>
          <cell r="I17">
            <v>0</v>
          </cell>
          <cell r="J17">
            <v>4043.66</v>
          </cell>
          <cell r="K17">
            <v>4143.66</v>
          </cell>
        </row>
        <row r="18">
          <cell r="F18">
            <v>20837940.309999999</v>
          </cell>
          <cell r="G18">
            <v>0</v>
          </cell>
          <cell r="H18">
            <v>20837940.309999999</v>
          </cell>
          <cell r="I18">
            <v>0</v>
          </cell>
          <cell r="J18">
            <v>20837940.309999999</v>
          </cell>
          <cell r="K18">
            <v>20847163.350000001</v>
          </cell>
        </row>
        <row r="19">
          <cell r="F19">
            <v>420646.77</v>
          </cell>
          <cell r="G19">
            <v>0</v>
          </cell>
          <cell r="H19">
            <v>420646.77</v>
          </cell>
          <cell r="I19">
            <v>0</v>
          </cell>
          <cell r="J19">
            <v>420646.77</v>
          </cell>
          <cell r="K19">
            <v>420846.77</v>
          </cell>
        </row>
        <row r="20">
          <cell r="F20">
            <v>41048.239999999998</v>
          </cell>
          <cell r="G20">
            <v>0</v>
          </cell>
          <cell r="H20">
            <v>41048.239999999998</v>
          </cell>
          <cell r="I20">
            <v>0</v>
          </cell>
          <cell r="J20">
            <v>41048.239999999998</v>
          </cell>
          <cell r="K20">
            <v>42116.02</v>
          </cell>
        </row>
        <row r="21">
          <cell r="F21">
            <v>324749.8</v>
          </cell>
          <cell r="G21">
            <v>0</v>
          </cell>
          <cell r="H21">
            <v>324749.8</v>
          </cell>
          <cell r="I21">
            <v>0</v>
          </cell>
          <cell r="J21">
            <v>324749.8</v>
          </cell>
          <cell r="K21">
            <v>324343.27</v>
          </cell>
        </row>
        <row r="22">
          <cell r="F22">
            <v>293364.34000000003</v>
          </cell>
          <cell r="G22">
            <v>0</v>
          </cell>
          <cell r="H22">
            <v>293364.34000000003</v>
          </cell>
          <cell r="I22">
            <v>0</v>
          </cell>
          <cell r="J22">
            <v>293364.34000000003</v>
          </cell>
          <cell r="K22">
            <v>292997.09999999998</v>
          </cell>
        </row>
        <row r="23">
          <cell r="F23">
            <v>188039961.75</v>
          </cell>
          <cell r="G23">
            <v>0</v>
          </cell>
          <cell r="H23">
            <v>188039961.75</v>
          </cell>
          <cell r="I23">
            <v>0</v>
          </cell>
          <cell r="J23">
            <v>188039961.75</v>
          </cell>
          <cell r="K23">
            <v>153017117.59999999</v>
          </cell>
        </row>
        <row r="24">
          <cell r="F24">
            <v>75319.47</v>
          </cell>
          <cell r="G24">
            <v>0</v>
          </cell>
          <cell r="H24">
            <v>75319.47</v>
          </cell>
          <cell r="I24">
            <v>0</v>
          </cell>
          <cell r="J24">
            <v>75319.47</v>
          </cell>
          <cell r="K24">
            <v>75325.7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F40">
            <v>221290026.59</v>
          </cell>
          <cell r="G40">
            <v>0</v>
          </cell>
          <cell r="H40">
            <v>221290026.59</v>
          </cell>
          <cell r="I40">
            <v>0</v>
          </cell>
          <cell r="J40">
            <v>221290026.59</v>
          </cell>
          <cell r="K40">
            <v>218090047.12</v>
          </cell>
        </row>
        <row r="42">
          <cell r="F42">
            <v>1256768.07</v>
          </cell>
          <cell r="G42">
            <v>583501</v>
          </cell>
          <cell r="H42">
            <v>1840269.07</v>
          </cell>
          <cell r="I42">
            <v>0</v>
          </cell>
          <cell r="J42">
            <v>1840269.07</v>
          </cell>
          <cell r="K42">
            <v>1256768.07</v>
          </cell>
        </row>
        <row r="43">
          <cell r="F43">
            <v>4533299.74</v>
          </cell>
          <cell r="G43">
            <v>0</v>
          </cell>
          <cell r="H43">
            <v>4533299.74</v>
          </cell>
          <cell r="I43">
            <v>0</v>
          </cell>
          <cell r="J43">
            <v>4533299.74</v>
          </cell>
          <cell r="K43">
            <v>4533299.74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F47">
            <v>5790067.8100000005</v>
          </cell>
          <cell r="G47">
            <v>583501</v>
          </cell>
          <cell r="H47">
            <v>6373568.8100000005</v>
          </cell>
          <cell r="I47">
            <v>0</v>
          </cell>
          <cell r="J47">
            <v>6373568.8100000005</v>
          </cell>
          <cell r="K47">
            <v>5790067.8100000005</v>
          </cell>
        </row>
        <row r="49"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F53">
            <v>4813376154</v>
          </cell>
          <cell r="G53">
            <v>0</v>
          </cell>
          <cell r="H53">
            <v>4813376154</v>
          </cell>
          <cell r="I53">
            <v>0</v>
          </cell>
          <cell r="J53">
            <v>4813376154</v>
          </cell>
          <cell r="K53">
            <v>4813376154</v>
          </cell>
        </row>
        <row r="54">
          <cell r="F54">
            <v>111810610</v>
          </cell>
          <cell r="G54">
            <v>0</v>
          </cell>
          <cell r="H54">
            <v>111810610</v>
          </cell>
          <cell r="I54">
            <v>0</v>
          </cell>
          <cell r="J54">
            <v>111810610</v>
          </cell>
          <cell r="K54">
            <v>111810610</v>
          </cell>
        </row>
        <row r="55">
          <cell r="F55">
            <v>4925186764</v>
          </cell>
          <cell r="G55">
            <v>0</v>
          </cell>
          <cell r="H55">
            <v>4925186764</v>
          </cell>
          <cell r="I55">
            <v>0</v>
          </cell>
          <cell r="J55">
            <v>4925186764</v>
          </cell>
          <cell r="K55">
            <v>4925186764</v>
          </cell>
        </row>
        <row r="57">
          <cell r="F57">
            <v>239358240</v>
          </cell>
          <cell r="G57">
            <v>-239358240</v>
          </cell>
          <cell r="H57">
            <v>0</v>
          </cell>
          <cell r="I57">
            <v>0</v>
          </cell>
          <cell r="J57">
            <v>0</v>
          </cell>
          <cell r="K57">
            <v>239358240</v>
          </cell>
        </row>
        <row r="58">
          <cell r="F58">
            <v>907566660</v>
          </cell>
          <cell r="G58">
            <v>139625640</v>
          </cell>
          <cell r="H58">
            <v>1047192300</v>
          </cell>
          <cell r="I58">
            <v>0</v>
          </cell>
          <cell r="J58">
            <v>1047192300</v>
          </cell>
          <cell r="K58">
            <v>907566660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F60">
            <v>-119975950</v>
          </cell>
          <cell r="G60">
            <v>0</v>
          </cell>
          <cell r="H60">
            <v>-119975950</v>
          </cell>
          <cell r="I60">
            <v>0</v>
          </cell>
          <cell r="J60">
            <v>-119975950</v>
          </cell>
          <cell r="K60">
            <v>-119975950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F62">
            <v>53073164</v>
          </cell>
          <cell r="G62">
            <v>-41348155.600000001</v>
          </cell>
          <cell r="H62">
            <v>11725008.4</v>
          </cell>
          <cell r="I62">
            <v>0</v>
          </cell>
          <cell r="J62">
            <v>11725008.4</v>
          </cell>
          <cell r="K62">
            <v>53073164</v>
          </cell>
        </row>
        <row r="63">
          <cell r="F63">
            <v>1080022114</v>
          </cell>
          <cell r="G63">
            <v>-141080755.59999999</v>
          </cell>
          <cell r="H63">
            <v>938941358.39999998</v>
          </cell>
          <cell r="I63">
            <v>0</v>
          </cell>
          <cell r="J63">
            <v>938941358.39999998</v>
          </cell>
          <cell r="K63">
            <v>1080022114</v>
          </cell>
        </row>
        <row r="65">
          <cell r="F65">
            <v>223651356.75999999</v>
          </cell>
          <cell r="G65">
            <v>0</v>
          </cell>
          <cell r="H65">
            <v>223651356.75999999</v>
          </cell>
          <cell r="I65">
            <v>0</v>
          </cell>
          <cell r="J65">
            <v>223651356.75999999</v>
          </cell>
          <cell r="K65">
            <v>218043521.53</v>
          </cell>
        </row>
        <row r="66">
          <cell r="F66">
            <v>8805110.4299999997</v>
          </cell>
          <cell r="G66">
            <v>0</v>
          </cell>
          <cell r="H66">
            <v>8805110.4299999997</v>
          </cell>
          <cell r="I66">
            <v>0</v>
          </cell>
          <cell r="J66">
            <v>8805110.4299999997</v>
          </cell>
          <cell r="K66">
            <v>13851601.74</v>
          </cell>
        </row>
        <row r="67">
          <cell r="F67">
            <v>1760732.64</v>
          </cell>
          <cell r="G67">
            <v>0</v>
          </cell>
          <cell r="H67">
            <v>1760732.64</v>
          </cell>
          <cell r="I67">
            <v>0</v>
          </cell>
          <cell r="J67">
            <v>1760732.64</v>
          </cell>
          <cell r="K67">
            <v>1321866.99</v>
          </cell>
        </row>
        <row r="68">
          <cell r="F68">
            <v>3154000</v>
          </cell>
          <cell r="G68">
            <v>0</v>
          </cell>
          <cell r="H68">
            <v>3154000</v>
          </cell>
          <cell r="I68">
            <v>0</v>
          </cell>
          <cell r="J68">
            <v>3154000</v>
          </cell>
          <cell r="K68">
            <v>2179967.7400000002</v>
          </cell>
        </row>
        <row r="69">
          <cell r="F69">
            <v>2893280</v>
          </cell>
          <cell r="G69">
            <v>0</v>
          </cell>
          <cell r="H69">
            <v>2893280</v>
          </cell>
          <cell r="I69">
            <v>0</v>
          </cell>
          <cell r="J69">
            <v>2893280</v>
          </cell>
          <cell r="K69">
            <v>2893280</v>
          </cell>
        </row>
        <row r="70"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F71">
            <v>240264479.82999998</v>
          </cell>
          <cell r="G71">
            <v>0</v>
          </cell>
          <cell r="H71">
            <v>240264479.82999998</v>
          </cell>
          <cell r="I71">
            <v>0</v>
          </cell>
          <cell r="J71">
            <v>240264479.82999998</v>
          </cell>
          <cell r="K71">
            <v>238290238.00000003</v>
          </cell>
        </row>
        <row r="73">
          <cell r="F73">
            <v>259239.6</v>
          </cell>
          <cell r="G73">
            <v>0</v>
          </cell>
          <cell r="H73">
            <v>259239.6</v>
          </cell>
          <cell r="I73">
            <v>0</v>
          </cell>
          <cell r="J73">
            <v>259239.6</v>
          </cell>
          <cell r="K73">
            <v>237897.11</v>
          </cell>
        </row>
        <row r="74">
          <cell r="F74">
            <v>12135581.74</v>
          </cell>
          <cell r="G74">
            <v>0</v>
          </cell>
          <cell r="H74">
            <v>12135581.74</v>
          </cell>
          <cell r="I74">
            <v>0</v>
          </cell>
          <cell r="J74">
            <v>12135581.74</v>
          </cell>
          <cell r="K74">
            <v>10388109.65</v>
          </cell>
        </row>
        <row r="75">
          <cell r="F75">
            <v>786400</v>
          </cell>
          <cell r="G75">
            <v>0</v>
          </cell>
          <cell r="H75">
            <v>786400</v>
          </cell>
          <cell r="I75">
            <v>44121566.479999997</v>
          </cell>
          <cell r="J75">
            <v>44907966.479999997</v>
          </cell>
          <cell r="K75">
            <v>809500</v>
          </cell>
        </row>
        <row r="76">
          <cell r="F76">
            <v>3902780</v>
          </cell>
          <cell r="G76">
            <v>0</v>
          </cell>
          <cell r="H76">
            <v>3902780</v>
          </cell>
          <cell r="I76">
            <v>0</v>
          </cell>
          <cell r="J76">
            <v>3902780</v>
          </cell>
          <cell r="K76">
            <v>3683420</v>
          </cell>
        </row>
        <row r="77">
          <cell r="F77">
            <v>1406180</v>
          </cell>
          <cell r="G77">
            <v>0</v>
          </cell>
          <cell r="H77">
            <v>1406180</v>
          </cell>
          <cell r="I77">
            <v>0</v>
          </cell>
          <cell r="J77">
            <v>1406180</v>
          </cell>
          <cell r="K77">
            <v>759290</v>
          </cell>
        </row>
        <row r="78"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52028623.270000003</v>
          </cell>
        </row>
        <row r="79"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843980</v>
          </cell>
        </row>
        <row r="83"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895651.3</v>
          </cell>
        </row>
        <row r="84"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F85">
            <v>18490181.34</v>
          </cell>
          <cell r="G85">
            <v>0</v>
          </cell>
          <cell r="H85">
            <v>18490181.34</v>
          </cell>
          <cell r="I85">
            <v>44121566.479999997</v>
          </cell>
          <cell r="J85">
            <v>62611747.819999993</v>
          </cell>
          <cell r="K85">
            <v>69646471.329999998</v>
          </cell>
        </row>
        <row r="87"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F88">
            <v>0</v>
          </cell>
          <cell r="G88">
            <v>0</v>
          </cell>
          <cell r="H88">
            <v>0</v>
          </cell>
          <cell r="I88">
            <v>4205607.4800000004</v>
          </cell>
          <cell r="J88">
            <v>4205607.4800000004</v>
          </cell>
          <cell r="K88">
            <v>4205607.4800000004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-1911576.6</v>
          </cell>
          <cell r="J89">
            <v>-1911576.6</v>
          </cell>
          <cell r="K89">
            <v>-1983785.81</v>
          </cell>
        </row>
        <row r="90">
          <cell r="F90">
            <v>0</v>
          </cell>
          <cell r="G90">
            <v>0</v>
          </cell>
          <cell r="H90">
            <v>0</v>
          </cell>
          <cell r="I90">
            <v>2294030.88</v>
          </cell>
          <cell r="J90">
            <v>2294030.88</v>
          </cell>
          <cell r="K90">
            <v>2221821.67</v>
          </cell>
        </row>
        <row r="92">
          <cell r="F92">
            <v>0</v>
          </cell>
          <cell r="G92">
            <v>0</v>
          </cell>
          <cell r="H92">
            <v>0</v>
          </cell>
          <cell r="I92">
            <v>-10351437.539999999</v>
          </cell>
          <cell r="J92">
            <v>-10351437.539999999</v>
          </cell>
          <cell r="K92">
            <v>-11195417.539999999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-10351437.539999999</v>
          </cell>
          <cell r="J93">
            <v>-10351437.539999999</v>
          </cell>
          <cell r="K93">
            <v>-11195417.539999999</v>
          </cell>
        </row>
        <row r="95">
          <cell r="F95">
            <v>709851.33</v>
          </cell>
          <cell r="G95">
            <v>0</v>
          </cell>
          <cell r="H95">
            <v>709851.33</v>
          </cell>
          <cell r="I95">
            <v>0</v>
          </cell>
          <cell r="J95">
            <v>709851.33</v>
          </cell>
          <cell r="K95">
            <v>709851.33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F97">
            <v>709851.33</v>
          </cell>
          <cell r="G97">
            <v>0</v>
          </cell>
          <cell r="H97">
            <v>709851.33</v>
          </cell>
          <cell r="I97">
            <v>0</v>
          </cell>
          <cell r="J97">
            <v>709851.33</v>
          </cell>
          <cell r="K97">
            <v>709851.33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1">
          <cell r="F101">
            <v>337948.99</v>
          </cell>
          <cell r="G101">
            <v>0</v>
          </cell>
          <cell r="H101">
            <v>337948.99</v>
          </cell>
          <cell r="I101">
            <v>0</v>
          </cell>
          <cell r="J101">
            <v>337948.99</v>
          </cell>
          <cell r="K101">
            <v>177184.33</v>
          </cell>
        </row>
        <row r="102"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F103">
            <v>337948.99</v>
          </cell>
          <cell r="G103">
            <v>0</v>
          </cell>
          <cell r="H103">
            <v>337948.99</v>
          </cell>
          <cell r="I103">
            <v>0</v>
          </cell>
          <cell r="J103">
            <v>337948.99</v>
          </cell>
          <cell r="K103">
            <v>177184.33</v>
          </cell>
        </row>
        <row r="105">
          <cell r="F105">
            <v>8993160</v>
          </cell>
          <cell r="G105">
            <v>0</v>
          </cell>
          <cell r="H105">
            <v>8993160</v>
          </cell>
          <cell r="I105">
            <v>0</v>
          </cell>
          <cell r="J105">
            <v>8993160</v>
          </cell>
          <cell r="K105">
            <v>7528180</v>
          </cell>
        </row>
        <row r="106">
          <cell r="F106">
            <v>-1539010</v>
          </cell>
          <cell r="G106">
            <v>0</v>
          </cell>
          <cell r="H106">
            <v>-1539010</v>
          </cell>
          <cell r="I106">
            <v>0</v>
          </cell>
          <cell r="J106">
            <v>-1539010</v>
          </cell>
          <cell r="K106">
            <v>-1037960</v>
          </cell>
        </row>
        <row r="107">
          <cell r="F107">
            <v>2948770</v>
          </cell>
          <cell r="G107">
            <v>0</v>
          </cell>
          <cell r="H107">
            <v>2948770</v>
          </cell>
          <cell r="I107">
            <v>0</v>
          </cell>
          <cell r="J107">
            <v>2948770</v>
          </cell>
          <cell r="K107">
            <v>71500</v>
          </cell>
        </row>
        <row r="108">
          <cell r="F108">
            <v>-2920500</v>
          </cell>
          <cell r="G108">
            <v>0</v>
          </cell>
          <cell r="H108">
            <v>-2920500</v>
          </cell>
          <cell r="I108">
            <v>0</v>
          </cell>
          <cell r="J108">
            <v>-2920500</v>
          </cell>
          <cell r="K108">
            <v>0</v>
          </cell>
        </row>
        <row r="109">
          <cell r="F109">
            <v>3257351.25</v>
          </cell>
          <cell r="G109">
            <v>0</v>
          </cell>
          <cell r="H109">
            <v>3257351.25</v>
          </cell>
          <cell r="I109">
            <v>0</v>
          </cell>
          <cell r="J109">
            <v>3257351.25</v>
          </cell>
          <cell r="K109">
            <v>3137295</v>
          </cell>
        </row>
        <row r="110">
          <cell r="F110">
            <v>1775775</v>
          </cell>
          <cell r="G110">
            <v>0</v>
          </cell>
          <cell r="H110">
            <v>1775775</v>
          </cell>
          <cell r="I110">
            <v>0</v>
          </cell>
          <cell r="J110">
            <v>1775775</v>
          </cell>
          <cell r="K110">
            <v>2214611.25</v>
          </cell>
        </row>
        <row r="111">
          <cell r="F111">
            <v>117053177.8</v>
          </cell>
          <cell r="G111">
            <v>0</v>
          </cell>
          <cell r="H111">
            <v>117053177.8</v>
          </cell>
          <cell r="I111">
            <v>0</v>
          </cell>
          <cell r="J111">
            <v>117053177.8</v>
          </cell>
          <cell r="K111">
            <v>115265687.8</v>
          </cell>
        </row>
        <row r="112">
          <cell r="F112">
            <v>28913460.739999998</v>
          </cell>
          <cell r="G112">
            <v>0</v>
          </cell>
          <cell r="H112">
            <v>28913460.739999998</v>
          </cell>
          <cell r="I112">
            <v>0</v>
          </cell>
          <cell r="J112">
            <v>28913460.739999998</v>
          </cell>
          <cell r="K112">
            <v>28568490.739999998</v>
          </cell>
        </row>
        <row r="113">
          <cell r="F113">
            <v>65521110.539999999</v>
          </cell>
          <cell r="G113">
            <v>0</v>
          </cell>
          <cell r="H113">
            <v>65521110.539999999</v>
          </cell>
          <cell r="I113">
            <v>0</v>
          </cell>
          <cell r="J113">
            <v>65521110.539999999</v>
          </cell>
          <cell r="K113">
            <v>64438160.539999999</v>
          </cell>
        </row>
        <row r="114">
          <cell r="F114">
            <v>19607093.550000001</v>
          </cell>
          <cell r="G114">
            <v>0</v>
          </cell>
          <cell r="H114">
            <v>19607093.550000001</v>
          </cell>
          <cell r="I114">
            <v>0</v>
          </cell>
          <cell r="J114">
            <v>19607093.550000001</v>
          </cell>
          <cell r="K114">
            <v>19260923.550000001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553960</v>
          </cell>
        </row>
        <row r="116"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F119">
            <v>243610388.88</v>
          </cell>
          <cell r="G119">
            <v>0</v>
          </cell>
          <cell r="H119">
            <v>243610388.88</v>
          </cell>
          <cell r="I119">
            <v>0</v>
          </cell>
          <cell r="J119">
            <v>243610388.88</v>
          </cell>
          <cell r="K119">
            <v>240000848.88</v>
          </cell>
        </row>
        <row r="121">
          <cell r="F121">
            <v>-91864373</v>
          </cell>
          <cell r="G121">
            <v>0</v>
          </cell>
          <cell r="H121">
            <v>-91864373</v>
          </cell>
          <cell r="I121">
            <v>0</v>
          </cell>
          <cell r="J121">
            <v>-91864373</v>
          </cell>
          <cell r="K121">
            <v>-91864373</v>
          </cell>
        </row>
        <row r="122">
          <cell r="F122">
            <v>-394244.89</v>
          </cell>
          <cell r="G122">
            <v>0</v>
          </cell>
          <cell r="H122">
            <v>-394244.89</v>
          </cell>
          <cell r="I122">
            <v>0</v>
          </cell>
          <cell r="J122">
            <v>-394244.89</v>
          </cell>
          <cell r="K122">
            <v>-394244.89</v>
          </cell>
        </row>
        <row r="123"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F125">
            <v>-92258617.890000001</v>
          </cell>
          <cell r="G125">
            <v>0</v>
          </cell>
          <cell r="H125">
            <v>-92258617.890000001</v>
          </cell>
          <cell r="I125">
            <v>0</v>
          </cell>
          <cell r="J125">
            <v>-92258617.890000001</v>
          </cell>
          <cell r="K125">
            <v>-92258617.890000001</v>
          </cell>
        </row>
        <row r="127"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9">
          <cell r="F129">
            <v>21000</v>
          </cell>
          <cell r="G129">
            <v>0</v>
          </cell>
          <cell r="H129">
            <v>21000</v>
          </cell>
          <cell r="I129">
            <v>0</v>
          </cell>
          <cell r="J129">
            <v>21000</v>
          </cell>
          <cell r="K129">
            <v>21000</v>
          </cell>
        </row>
        <row r="130">
          <cell r="F130">
            <v>4000</v>
          </cell>
          <cell r="G130">
            <v>0</v>
          </cell>
          <cell r="H130">
            <v>4000</v>
          </cell>
          <cell r="I130">
            <v>0</v>
          </cell>
          <cell r="J130">
            <v>4000</v>
          </cell>
          <cell r="K130">
            <v>4000</v>
          </cell>
        </row>
        <row r="131">
          <cell r="F131">
            <v>6064810</v>
          </cell>
          <cell r="G131">
            <v>0</v>
          </cell>
          <cell r="H131">
            <v>6064810</v>
          </cell>
          <cell r="I131">
            <v>0</v>
          </cell>
          <cell r="J131">
            <v>6064810</v>
          </cell>
          <cell r="K131">
            <v>6066810</v>
          </cell>
        </row>
        <row r="132">
          <cell r="F132">
            <v>500000</v>
          </cell>
          <cell r="G132">
            <v>0</v>
          </cell>
          <cell r="H132">
            <v>500000</v>
          </cell>
          <cell r="I132">
            <v>0</v>
          </cell>
          <cell r="J132">
            <v>500000</v>
          </cell>
          <cell r="K132">
            <v>600000</v>
          </cell>
        </row>
        <row r="133"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F135">
            <v>6589810</v>
          </cell>
          <cell r="G135">
            <v>0</v>
          </cell>
          <cell r="H135">
            <v>6589810</v>
          </cell>
          <cell r="I135">
            <v>0</v>
          </cell>
          <cell r="J135">
            <v>6589810</v>
          </cell>
          <cell r="K135">
            <v>6691810</v>
          </cell>
        </row>
        <row r="137"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1">
          <cell r="F141">
            <v>7682497.3899999997</v>
          </cell>
          <cell r="G141">
            <v>0</v>
          </cell>
          <cell r="H141">
            <v>7682497.3899999997</v>
          </cell>
          <cell r="I141">
            <v>0</v>
          </cell>
          <cell r="J141">
            <v>7682497.3899999997</v>
          </cell>
          <cell r="K141">
            <v>11005413.880000001</v>
          </cell>
        </row>
        <row r="142">
          <cell r="F142">
            <v>4784090.88</v>
          </cell>
          <cell r="G142">
            <v>0</v>
          </cell>
          <cell r="H142">
            <v>4784090.88</v>
          </cell>
          <cell r="I142">
            <v>0</v>
          </cell>
          <cell r="J142">
            <v>4784090.88</v>
          </cell>
          <cell r="K142">
            <v>2587009.14</v>
          </cell>
        </row>
        <row r="143">
          <cell r="F143">
            <v>8167260</v>
          </cell>
          <cell r="G143">
            <v>0</v>
          </cell>
          <cell r="H143">
            <v>8167260</v>
          </cell>
          <cell r="I143">
            <v>0</v>
          </cell>
          <cell r="J143">
            <v>8167260</v>
          </cell>
          <cell r="K143">
            <v>0</v>
          </cell>
        </row>
        <row r="144">
          <cell r="F144">
            <v>47795763.409999996</v>
          </cell>
          <cell r="G144">
            <v>0</v>
          </cell>
          <cell r="H144">
            <v>47795763.409999996</v>
          </cell>
          <cell r="I144">
            <v>0</v>
          </cell>
          <cell r="J144">
            <v>47795763.409999996</v>
          </cell>
          <cell r="K144">
            <v>40670624.960000001</v>
          </cell>
        </row>
        <row r="145">
          <cell r="F145">
            <v>269707794.42000002</v>
          </cell>
          <cell r="G145">
            <v>0</v>
          </cell>
          <cell r="H145">
            <v>269707794.42000002</v>
          </cell>
          <cell r="I145">
            <v>0</v>
          </cell>
          <cell r="J145">
            <v>269707794.42000002</v>
          </cell>
          <cell r="K145">
            <v>35285824.539999999</v>
          </cell>
        </row>
        <row r="146">
          <cell r="F146">
            <v>1287431.08</v>
          </cell>
          <cell r="G146">
            <v>0</v>
          </cell>
          <cell r="H146">
            <v>1287431.08</v>
          </cell>
          <cell r="I146">
            <v>0</v>
          </cell>
          <cell r="J146">
            <v>1287431.08</v>
          </cell>
          <cell r="K146">
            <v>1530528.41</v>
          </cell>
        </row>
        <row r="147">
          <cell r="F147">
            <v>752344.11</v>
          </cell>
          <cell r="G147">
            <v>0</v>
          </cell>
          <cell r="H147">
            <v>752344.11</v>
          </cell>
          <cell r="I147">
            <v>0</v>
          </cell>
          <cell r="J147">
            <v>752344.11</v>
          </cell>
          <cell r="K147">
            <v>820469.12</v>
          </cell>
        </row>
        <row r="148"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256682.68</v>
          </cell>
        </row>
        <row r="149">
          <cell r="F149">
            <v>996672.38</v>
          </cell>
          <cell r="G149">
            <v>0</v>
          </cell>
          <cell r="H149">
            <v>996672.38</v>
          </cell>
          <cell r="I149">
            <v>0</v>
          </cell>
          <cell r="J149">
            <v>996672.38</v>
          </cell>
          <cell r="K149">
            <v>1040134.6</v>
          </cell>
        </row>
        <row r="150">
          <cell r="F150">
            <v>864397.67</v>
          </cell>
          <cell r="G150">
            <v>0</v>
          </cell>
          <cell r="H150">
            <v>864397.67</v>
          </cell>
          <cell r="I150">
            <v>0</v>
          </cell>
          <cell r="J150">
            <v>864397.67</v>
          </cell>
          <cell r="K150">
            <v>678679.15</v>
          </cell>
        </row>
        <row r="151">
          <cell r="F151">
            <v>14772565.35</v>
          </cell>
          <cell r="G151">
            <v>0</v>
          </cell>
          <cell r="H151">
            <v>14772565.35</v>
          </cell>
          <cell r="I151">
            <v>0</v>
          </cell>
          <cell r="J151">
            <v>14772565.35</v>
          </cell>
          <cell r="K151">
            <v>0</v>
          </cell>
        </row>
        <row r="152"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F154">
            <v>520000</v>
          </cell>
          <cell r="G154">
            <v>0</v>
          </cell>
          <cell r="H154">
            <v>520000</v>
          </cell>
          <cell r="I154">
            <v>0</v>
          </cell>
          <cell r="J154">
            <v>520000</v>
          </cell>
          <cell r="K154">
            <v>520000</v>
          </cell>
        </row>
        <row r="155"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F157">
            <v>357330816.69000006</v>
          </cell>
          <cell r="G157">
            <v>0</v>
          </cell>
          <cell r="H157">
            <v>357330816.69000006</v>
          </cell>
          <cell r="I157">
            <v>0</v>
          </cell>
          <cell r="J157">
            <v>357330816.69000006</v>
          </cell>
          <cell r="K157">
            <v>94395366.480000019</v>
          </cell>
        </row>
        <row r="159">
          <cell r="F159">
            <v>-9915987.7400000002</v>
          </cell>
          <cell r="G159">
            <v>0</v>
          </cell>
          <cell r="H159">
            <v>-9915987.7400000002</v>
          </cell>
          <cell r="I159">
            <v>0</v>
          </cell>
          <cell r="J159">
            <v>-9915987.7400000002</v>
          </cell>
          <cell r="K159">
            <v>-9072007.7400000002</v>
          </cell>
        </row>
        <row r="160"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F161">
            <v>-9915987.7400000002</v>
          </cell>
          <cell r="G161">
            <v>0</v>
          </cell>
          <cell r="H161">
            <v>-9915987.7400000002</v>
          </cell>
          <cell r="I161">
            <v>0</v>
          </cell>
          <cell r="J161">
            <v>-9915987.7400000002</v>
          </cell>
          <cell r="K161">
            <v>-9072007.7400000002</v>
          </cell>
        </row>
        <row r="163"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F164">
            <v>235829632.5</v>
          </cell>
          <cell r="G164">
            <v>0</v>
          </cell>
          <cell r="H164">
            <v>235829632.5</v>
          </cell>
          <cell r="I164">
            <v>0</v>
          </cell>
          <cell r="J164">
            <v>235829632.5</v>
          </cell>
          <cell r="K164">
            <v>228334837.5</v>
          </cell>
        </row>
        <row r="165">
          <cell r="F165">
            <v>235829632.5</v>
          </cell>
          <cell r="G165">
            <v>0</v>
          </cell>
          <cell r="H165">
            <v>235829632.5</v>
          </cell>
          <cell r="I165">
            <v>0</v>
          </cell>
          <cell r="J165">
            <v>235829632.5</v>
          </cell>
          <cell r="K165">
            <v>228334837.5</v>
          </cell>
        </row>
        <row r="167">
          <cell r="F167">
            <v>42990654.200000003</v>
          </cell>
          <cell r="G167">
            <v>0</v>
          </cell>
          <cell r="H167">
            <v>42990654.200000003</v>
          </cell>
          <cell r="I167">
            <v>-4205607.4800000004</v>
          </cell>
          <cell r="J167">
            <v>38785046.719999999</v>
          </cell>
          <cell r="K167">
            <v>40887850.460000001</v>
          </cell>
        </row>
        <row r="168"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F170">
            <v>-10914642.470000001</v>
          </cell>
          <cell r="G170">
            <v>1044065.54</v>
          </cell>
          <cell r="H170">
            <v>-9870576.9299999997</v>
          </cell>
          <cell r="I170">
            <v>1911576.6</v>
          </cell>
          <cell r="J170">
            <v>-7959000.3300000001</v>
          </cell>
          <cell r="K170">
            <v>-9940513.1999999993</v>
          </cell>
        </row>
        <row r="171"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F172">
            <v>32076011.730000004</v>
          </cell>
          <cell r="G172">
            <v>1044065.54</v>
          </cell>
          <cell r="H172">
            <v>33120077.270000003</v>
          </cell>
          <cell r="I172">
            <v>-2294030.88</v>
          </cell>
          <cell r="J172">
            <v>30826046.390000001</v>
          </cell>
          <cell r="K172">
            <v>30947337.260000002</v>
          </cell>
        </row>
        <row r="174"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6">
          <cell r="F176">
            <v>504053745.35000002</v>
          </cell>
          <cell r="G176">
            <v>0</v>
          </cell>
          <cell r="H176">
            <v>504053745.35000002</v>
          </cell>
          <cell r="I176">
            <v>-124595230</v>
          </cell>
          <cell r="J176">
            <v>379458515.35000002</v>
          </cell>
          <cell r="K176">
            <v>379508935.35000002</v>
          </cell>
        </row>
        <row r="177"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F178">
            <v>504053745.35000002</v>
          </cell>
          <cell r="G178">
            <v>0</v>
          </cell>
          <cell r="H178">
            <v>504053745.35000002</v>
          </cell>
          <cell r="I178">
            <v>-124595230</v>
          </cell>
          <cell r="J178">
            <v>379458515.35000002</v>
          </cell>
          <cell r="K178">
            <v>379508935.35000002</v>
          </cell>
        </row>
        <row r="180">
          <cell r="F180">
            <v>65171437.990000002</v>
          </cell>
          <cell r="G180">
            <v>0</v>
          </cell>
          <cell r="H180">
            <v>65171437.990000002</v>
          </cell>
          <cell r="I180">
            <v>0</v>
          </cell>
          <cell r="J180">
            <v>65171437.990000002</v>
          </cell>
          <cell r="K180">
            <v>65171437.990000002</v>
          </cell>
        </row>
        <row r="181"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65171437.990000002</v>
          </cell>
          <cell r="G182">
            <v>0</v>
          </cell>
          <cell r="H182">
            <v>65171437.990000002</v>
          </cell>
          <cell r="I182">
            <v>0</v>
          </cell>
          <cell r="J182">
            <v>65171437.990000002</v>
          </cell>
          <cell r="K182">
            <v>65171437.990000002</v>
          </cell>
        </row>
        <row r="184"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7">
          <cell r="F187">
            <v>566743967.41999996</v>
          </cell>
          <cell r="G187">
            <v>0</v>
          </cell>
          <cell r="H187">
            <v>566743967.41999996</v>
          </cell>
          <cell r="I187">
            <v>-237368457</v>
          </cell>
          <cell r="J187">
            <v>329375510.42000002</v>
          </cell>
          <cell r="K187">
            <v>329375510.42000002</v>
          </cell>
        </row>
        <row r="188"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F189">
            <v>566743967.41999996</v>
          </cell>
          <cell r="G189">
            <v>0</v>
          </cell>
          <cell r="H189">
            <v>566743967.41999996</v>
          </cell>
          <cell r="I189">
            <v>-237368457</v>
          </cell>
          <cell r="J189">
            <v>329375510.42000002</v>
          </cell>
          <cell r="K189">
            <v>329375510.42000002</v>
          </cell>
        </row>
        <row r="191">
          <cell r="F191">
            <v>1593577725.3699999</v>
          </cell>
          <cell r="G191">
            <v>0</v>
          </cell>
          <cell r="H191">
            <v>1593577725.3699999</v>
          </cell>
          <cell r="I191">
            <v>-1593577725.3699999</v>
          </cell>
          <cell r="J191">
            <v>0</v>
          </cell>
          <cell r="K191">
            <v>0</v>
          </cell>
        </row>
        <row r="192">
          <cell r="F192">
            <v>71313829.060000002</v>
          </cell>
          <cell r="G192">
            <v>0</v>
          </cell>
          <cell r="H192">
            <v>71313829.060000002</v>
          </cell>
          <cell r="I192">
            <v>-71313829.060000002</v>
          </cell>
          <cell r="J192">
            <v>0</v>
          </cell>
          <cell r="K192">
            <v>0</v>
          </cell>
        </row>
        <row r="193">
          <cell r="F193">
            <v>253699787.06999999</v>
          </cell>
          <cell r="G193">
            <v>0</v>
          </cell>
          <cell r="H193">
            <v>253699787.06999999</v>
          </cell>
          <cell r="I193">
            <v>0</v>
          </cell>
          <cell r="J193">
            <v>253699787.06999999</v>
          </cell>
          <cell r="K193">
            <v>253621425.00999999</v>
          </cell>
        </row>
        <row r="194">
          <cell r="F194">
            <v>374280071.75999999</v>
          </cell>
          <cell r="G194">
            <v>0</v>
          </cell>
          <cell r="H194">
            <v>374280071.75999999</v>
          </cell>
          <cell r="I194">
            <v>-374280071.75999999</v>
          </cell>
          <cell r="J194">
            <v>0</v>
          </cell>
          <cell r="K194">
            <v>0</v>
          </cell>
        </row>
        <row r="195">
          <cell r="F195">
            <v>119492635.97</v>
          </cell>
          <cell r="G195">
            <v>0</v>
          </cell>
          <cell r="H195">
            <v>119492635.97</v>
          </cell>
          <cell r="I195">
            <v>-84000209.450000003</v>
          </cell>
          <cell r="J195">
            <v>35492426.520000003</v>
          </cell>
          <cell r="K195">
            <v>33532426.09</v>
          </cell>
        </row>
        <row r="196">
          <cell r="F196">
            <v>135998863.50999999</v>
          </cell>
          <cell r="G196">
            <v>0</v>
          </cell>
          <cell r="H196">
            <v>135998863.50999999</v>
          </cell>
          <cell r="I196">
            <v>0</v>
          </cell>
          <cell r="J196">
            <v>135998863.50999999</v>
          </cell>
          <cell r="K196">
            <v>135004999.50999999</v>
          </cell>
        </row>
        <row r="197">
          <cell r="F197">
            <v>2548362912.7399998</v>
          </cell>
          <cell r="G197">
            <v>0</v>
          </cell>
          <cell r="H197">
            <v>2548362912.7399998</v>
          </cell>
          <cell r="I197">
            <v>-2123171835.6399999</v>
          </cell>
          <cell r="J197">
            <v>425191077.09999996</v>
          </cell>
          <cell r="K197">
            <v>422158850.60999995</v>
          </cell>
        </row>
        <row r="199">
          <cell r="F199">
            <v>90598796.540000007</v>
          </cell>
          <cell r="G199">
            <v>0</v>
          </cell>
          <cell r="H199">
            <v>90598796.540000007</v>
          </cell>
          <cell r="I199">
            <v>0</v>
          </cell>
          <cell r="J199">
            <v>90598796.540000007</v>
          </cell>
          <cell r="K199">
            <v>90068665.549999997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F206">
            <v>90598796.540000007</v>
          </cell>
          <cell r="G206">
            <v>0</v>
          </cell>
          <cell r="H206">
            <v>90598796.540000007</v>
          </cell>
          <cell r="I206">
            <v>0</v>
          </cell>
          <cell r="J206">
            <v>90598796.540000007</v>
          </cell>
          <cell r="K206">
            <v>90068665.549999997</v>
          </cell>
        </row>
        <row r="208">
          <cell r="F208">
            <v>1339000</v>
          </cell>
          <cell r="G208">
            <v>0</v>
          </cell>
          <cell r="H208">
            <v>1339000</v>
          </cell>
          <cell r="I208">
            <v>0</v>
          </cell>
          <cell r="J208">
            <v>1339000</v>
          </cell>
          <cell r="K208">
            <v>1339000</v>
          </cell>
        </row>
        <row r="209">
          <cell r="F209">
            <v>292821721.43000001</v>
          </cell>
          <cell r="G209">
            <v>0</v>
          </cell>
          <cell r="H209">
            <v>292821721.43000001</v>
          </cell>
          <cell r="I209">
            <v>0</v>
          </cell>
          <cell r="J209">
            <v>292821721.43000001</v>
          </cell>
          <cell r="K209">
            <v>282341612.81999999</v>
          </cell>
        </row>
        <row r="210"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F213">
            <v>294160721.43000001</v>
          </cell>
          <cell r="G213">
            <v>0</v>
          </cell>
          <cell r="H213">
            <v>294160721.43000001</v>
          </cell>
          <cell r="I213">
            <v>0</v>
          </cell>
          <cell r="J213">
            <v>294160721.43000001</v>
          </cell>
          <cell r="K213">
            <v>283680612.81999999</v>
          </cell>
        </row>
        <row r="215">
          <cell r="F215">
            <v>35580258.409999996</v>
          </cell>
          <cell r="G215">
            <v>0</v>
          </cell>
          <cell r="H215">
            <v>35580258.409999996</v>
          </cell>
          <cell r="I215">
            <v>0</v>
          </cell>
          <cell r="J215">
            <v>35580258.409999996</v>
          </cell>
          <cell r="K215">
            <v>27409142.390000001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F217">
            <v>35580258.409999996</v>
          </cell>
          <cell r="G217">
            <v>0</v>
          </cell>
          <cell r="H217">
            <v>35580258.409999996</v>
          </cell>
          <cell r="I217">
            <v>0</v>
          </cell>
          <cell r="J217">
            <v>35580258.409999996</v>
          </cell>
          <cell r="K217">
            <v>27409142.390000001</v>
          </cell>
        </row>
        <row r="219">
          <cell r="F219">
            <v>-51271084.43</v>
          </cell>
          <cell r="G219">
            <v>0</v>
          </cell>
          <cell r="H219">
            <v>-51271084.43</v>
          </cell>
          <cell r="I219">
            <v>0</v>
          </cell>
          <cell r="J219">
            <v>-51271084.43</v>
          </cell>
          <cell r="K219">
            <v>-50122449.700000003</v>
          </cell>
        </row>
        <row r="220">
          <cell r="F220">
            <v>-407894462.81999999</v>
          </cell>
          <cell r="G220">
            <v>0</v>
          </cell>
          <cell r="H220">
            <v>-407894462.81999999</v>
          </cell>
          <cell r="I220">
            <v>191424073</v>
          </cell>
          <cell r="J220">
            <v>-216470389.81999999</v>
          </cell>
          <cell r="K220">
            <v>-211398470.90000001</v>
          </cell>
        </row>
        <row r="221">
          <cell r="F221">
            <v>-1583335394.73</v>
          </cell>
          <cell r="G221">
            <v>0</v>
          </cell>
          <cell r="H221">
            <v>-1583335394.73</v>
          </cell>
          <cell r="I221">
            <v>1583335395</v>
          </cell>
          <cell r="J221">
            <v>0.27</v>
          </cell>
          <cell r="K221">
            <v>0.27</v>
          </cell>
        </row>
        <row r="222">
          <cell r="F222">
            <v>-67344782.859999999</v>
          </cell>
          <cell r="G222">
            <v>0</v>
          </cell>
          <cell r="H222">
            <v>-67344782.859999999</v>
          </cell>
          <cell r="I222">
            <v>67344782.859999999</v>
          </cell>
          <cell r="J222">
            <v>0</v>
          </cell>
          <cell r="K222">
            <v>0</v>
          </cell>
        </row>
        <row r="223">
          <cell r="F223">
            <v>-245360558.00999999</v>
          </cell>
          <cell r="G223">
            <v>0</v>
          </cell>
          <cell r="H223">
            <v>-245360558.00999999</v>
          </cell>
          <cell r="I223">
            <v>71212606.280000001</v>
          </cell>
          <cell r="J223">
            <v>-174147951.72999999</v>
          </cell>
          <cell r="K223">
            <v>-172833031.84999999</v>
          </cell>
        </row>
        <row r="224">
          <cell r="F224">
            <v>-374117839.43000001</v>
          </cell>
          <cell r="G224">
            <v>0</v>
          </cell>
          <cell r="H224">
            <v>-374117839.43000001</v>
          </cell>
          <cell r="I224">
            <v>374117745.58999997</v>
          </cell>
          <cell r="J224">
            <v>-93.84</v>
          </cell>
          <cell r="K224">
            <v>0</v>
          </cell>
        </row>
        <row r="225">
          <cell r="F225">
            <v>-103788817.98</v>
          </cell>
          <cell r="G225">
            <v>0</v>
          </cell>
          <cell r="H225">
            <v>-103788817.98</v>
          </cell>
          <cell r="I225">
            <v>0</v>
          </cell>
          <cell r="J225">
            <v>-103788817.98</v>
          </cell>
          <cell r="K225">
            <v>-101079514.91</v>
          </cell>
        </row>
        <row r="226">
          <cell r="F226">
            <v>-88242448.909999996</v>
          </cell>
          <cell r="G226">
            <v>0</v>
          </cell>
          <cell r="H226">
            <v>-88242448.909999996</v>
          </cell>
          <cell r="I226">
            <v>0</v>
          </cell>
          <cell r="J226">
            <v>-88242448.909999996</v>
          </cell>
          <cell r="K226">
            <v>-87523136.530000001</v>
          </cell>
        </row>
        <row r="227">
          <cell r="F227">
            <v>-121201272.06</v>
          </cell>
          <cell r="G227">
            <v>0</v>
          </cell>
          <cell r="H227">
            <v>-121201272.06</v>
          </cell>
          <cell r="I227">
            <v>0</v>
          </cell>
          <cell r="J227">
            <v>-121201272.06</v>
          </cell>
          <cell r="K227">
            <v>-118874313.09999999</v>
          </cell>
        </row>
        <row r="228">
          <cell r="F228">
            <v>-1338997</v>
          </cell>
          <cell r="G228">
            <v>0</v>
          </cell>
          <cell r="H228">
            <v>-1338997</v>
          </cell>
          <cell r="I228">
            <v>0</v>
          </cell>
          <cell r="J228">
            <v>-1338997</v>
          </cell>
          <cell r="K228">
            <v>-1338997</v>
          </cell>
        </row>
        <row r="229">
          <cell r="F229">
            <v>-190036589.38</v>
          </cell>
          <cell r="G229">
            <v>0</v>
          </cell>
          <cell r="H229">
            <v>-190036589.38</v>
          </cell>
          <cell r="I229">
            <v>0</v>
          </cell>
          <cell r="J229">
            <v>-190036589.38</v>
          </cell>
          <cell r="K229">
            <v>-188815687.53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F241">
            <v>-3233932247.6099997</v>
          </cell>
          <cell r="G241">
            <v>0</v>
          </cell>
          <cell r="H241">
            <v>-3233932247.6099997</v>
          </cell>
          <cell r="I241">
            <v>2287434602.73</v>
          </cell>
          <cell r="J241">
            <v>-946497644.88</v>
          </cell>
          <cell r="K241">
            <v>-931985601.25</v>
          </cell>
        </row>
        <row r="243"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124595230</v>
          </cell>
          <cell r="J245">
            <v>124595230</v>
          </cell>
          <cell r="K245">
            <v>124595230</v>
          </cell>
        </row>
        <row r="246">
          <cell r="F246">
            <v>0</v>
          </cell>
          <cell r="G246">
            <v>0</v>
          </cell>
          <cell r="H246">
            <v>0</v>
          </cell>
          <cell r="I246">
            <v>124595230</v>
          </cell>
          <cell r="J246">
            <v>124595230</v>
          </cell>
          <cell r="K246">
            <v>124595230</v>
          </cell>
        </row>
        <row r="248">
          <cell r="F248">
            <v>0</v>
          </cell>
          <cell r="G248">
            <v>0</v>
          </cell>
          <cell r="H248">
            <v>0</v>
          </cell>
          <cell r="I248">
            <v>237368457</v>
          </cell>
          <cell r="J248">
            <v>237368457</v>
          </cell>
          <cell r="K248">
            <v>237368457</v>
          </cell>
        </row>
        <row r="249">
          <cell r="F249">
            <v>0</v>
          </cell>
          <cell r="G249">
            <v>0</v>
          </cell>
          <cell r="H249">
            <v>0</v>
          </cell>
          <cell r="I249">
            <v>2123171835.6400001</v>
          </cell>
          <cell r="J249">
            <v>2123171835.6400001</v>
          </cell>
          <cell r="K249">
            <v>2123171835.6400001</v>
          </cell>
        </row>
        <row r="250">
          <cell r="F250">
            <v>0</v>
          </cell>
          <cell r="G250">
            <v>0</v>
          </cell>
          <cell r="H250">
            <v>0</v>
          </cell>
          <cell r="I250">
            <v>-191424073</v>
          </cell>
          <cell r="J250">
            <v>-191424073</v>
          </cell>
          <cell r="K250">
            <v>-191424073</v>
          </cell>
        </row>
        <row r="251">
          <cell r="F251">
            <v>0</v>
          </cell>
          <cell r="G251">
            <v>0</v>
          </cell>
          <cell r="H251">
            <v>0</v>
          </cell>
          <cell r="I251">
            <v>-2096010529.73</v>
          </cell>
          <cell r="J251">
            <v>-2096010529.73</v>
          </cell>
          <cell r="K251">
            <v>-2096009554</v>
          </cell>
        </row>
        <row r="252">
          <cell r="F252">
            <v>0</v>
          </cell>
          <cell r="G252">
            <v>0</v>
          </cell>
          <cell r="H252">
            <v>0</v>
          </cell>
          <cell r="I252">
            <v>73105689.910000324</v>
          </cell>
          <cell r="J252">
            <v>73105689.910000324</v>
          </cell>
          <cell r="K252">
            <v>73106665.640000343</v>
          </cell>
        </row>
        <row r="254">
          <cell r="F254">
            <v>167359.97</v>
          </cell>
          <cell r="G254">
            <v>0</v>
          </cell>
          <cell r="H254">
            <v>167359.97</v>
          </cell>
          <cell r="I254">
            <v>0</v>
          </cell>
          <cell r="J254">
            <v>167359.97</v>
          </cell>
          <cell r="K254">
            <v>188280</v>
          </cell>
        </row>
        <row r="255">
          <cell r="F255">
            <v>1504936.99</v>
          </cell>
          <cell r="G255">
            <v>0</v>
          </cell>
          <cell r="H255">
            <v>1504936.99</v>
          </cell>
          <cell r="I255">
            <v>0</v>
          </cell>
          <cell r="J255">
            <v>1504936.99</v>
          </cell>
          <cell r="K255">
            <v>2195506.4500000002</v>
          </cell>
        </row>
        <row r="256"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F257">
            <v>1672296.96</v>
          </cell>
          <cell r="G257">
            <v>0</v>
          </cell>
          <cell r="H257">
            <v>1672296.96</v>
          </cell>
          <cell r="I257">
            <v>0</v>
          </cell>
          <cell r="J257">
            <v>1672296.96</v>
          </cell>
          <cell r="K257">
            <v>2383786.4500000002</v>
          </cell>
        </row>
        <row r="259">
          <cell r="F259">
            <v>-73106665.769999996</v>
          </cell>
          <cell r="G259">
            <v>0</v>
          </cell>
          <cell r="H259">
            <v>-73106665.769999996</v>
          </cell>
          <cell r="I259">
            <v>0</v>
          </cell>
          <cell r="J259">
            <v>-73106665.769999996</v>
          </cell>
          <cell r="K259">
            <v>-73106665.769999996</v>
          </cell>
        </row>
        <row r="260"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F261">
            <v>-73106665.769999996</v>
          </cell>
          <cell r="G261">
            <v>0</v>
          </cell>
          <cell r="H261">
            <v>-73106665.769999996</v>
          </cell>
          <cell r="I261">
            <v>0</v>
          </cell>
          <cell r="J261">
            <v>-73106665.769999996</v>
          </cell>
          <cell r="K261">
            <v>-73106665.769999996</v>
          </cell>
        </row>
        <row r="263">
          <cell r="F263">
            <v>-2576292.5699999998</v>
          </cell>
          <cell r="G263">
            <v>0</v>
          </cell>
          <cell r="H263">
            <v>-2576292.5699999998</v>
          </cell>
          <cell r="I263">
            <v>1431298.56</v>
          </cell>
          <cell r="J263">
            <v>-1144994.01</v>
          </cell>
          <cell r="K263">
            <v>-13449469.91</v>
          </cell>
        </row>
        <row r="264"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F265">
            <v>-2576292.5699999998</v>
          </cell>
          <cell r="G265">
            <v>0</v>
          </cell>
          <cell r="H265">
            <v>-2576292.5699999998</v>
          </cell>
          <cell r="I265">
            <v>1431298.56</v>
          </cell>
          <cell r="J265">
            <v>-1144994.01</v>
          </cell>
          <cell r="K265">
            <v>-13449469.91</v>
          </cell>
        </row>
        <row r="267">
          <cell r="F267">
            <v>-796157.5</v>
          </cell>
          <cell r="G267">
            <v>0</v>
          </cell>
          <cell r="H267">
            <v>-796157.5</v>
          </cell>
          <cell r="I267">
            <v>0</v>
          </cell>
          <cell r="J267">
            <v>-796157.5</v>
          </cell>
          <cell r="K267">
            <v>-626909.59</v>
          </cell>
        </row>
        <row r="268">
          <cell r="F268">
            <v>-2595329.58</v>
          </cell>
          <cell r="G268">
            <v>0</v>
          </cell>
          <cell r="H268">
            <v>-2595329.58</v>
          </cell>
          <cell r="I268">
            <v>0</v>
          </cell>
          <cell r="J268">
            <v>-2595329.58</v>
          </cell>
          <cell r="K268">
            <v>-4605341.6900000004</v>
          </cell>
        </row>
        <row r="269">
          <cell r="F269">
            <v>-73554329.280000001</v>
          </cell>
          <cell r="G269">
            <v>0</v>
          </cell>
          <cell r="H269">
            <v>-73554329.280000001</v>
          </cell>
          <cell r="I269">
            <v>34705818.530000001</v>
          </cell>
          <cell r="J269">
            <v>-38848510.75</v>
          </cell>
          <cell r="K269">
            <v>-43282133.289999999</v>
          </cell>
        </row>
        <row r="270"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F271">
            <v>-76945816.359999999</v>
          </cell>
          <cell r="G271">
            <v>0</v>
          </cell>
          <cell r="H271">
            <v>-76945816.359999999</v>
          </cell>
          <cell r="I271">
            <v>34705818.530000001</v>
          </cell>
          <cell r="J271">
            <v>-42239997.829999998</v>
          </cell>
          <cell r="K271">
            <v>-48514384.57</v>
          </cell>
        </row>
        <row r="273">
          <cell r="F273">
            <v>0</v>
          </cell>
          <cell r="G273">
            <v>0</v>
          </cell>
          <cell r="H273">
            <v>0</v>
          </cell>
          <cell r="I273">
            <v>-975600</v>
          </cell>
          <cell r="J273">
            <v>-975600</v>
          </cell>
          <cell r="K273">
            <v>-198000</v>
          </cell>
        </row>
        <row r="274">
          <cell r="F274">
            <v>0</v>
          </cell>
          <cell r="G274">
            <v>0</v>
          </cell>
          <cell r="H274">
            <v>0</v>
          </cell>
          <cell r="I274">
            <v>-975600</v>
          </cell>
          <cell r="J274">
            <v>-975600</v>
          </cell>
          <cell r="K274">
            <v>-198000</v>
          </cell>
        </row>
        <row r="276"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-3982017.23</v>
          </cell>
        </row>
        <row r="277"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</row>
        <row r="283"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-3982017.23</v>
          </cell>
        </row>
        <row r="285"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F287">
            <v>-560472.55000000005</v>
          </cell>
          <cell r="G287">
            <v>0</v>
          </cell>
          <cell r="H287">
            <v>-560472.55000000005</v>
          </cell>
          <cell r="I287">
            <v>0</v>
          </cell>
          <cell r="J287">
            <v>-560472.55000000005</v>
          </cell>
          <cell r="K287">
            <v>1938.3</v>
          </cell>
        </row>
        <row r="288">
          <cell r="F288">
            <v>-397361.55</v>
          </cell>
          <cell r="G288">
            <v>0</v>
          </cell>
          <cell r="H288">
            <v>-397361.55</v>
          </cell>
          <cell r="I288">
            <v>0</v>
          </cell>
          <cell r="J288">
            <v>-397361.55</v>
          </cell>
          <cell r="K288">
            <v>-973901.55</v>
          </cell>
        </row>
        <row r="289"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-10634196.52</v>
          </cell>
        </row>
        <row r="290">
          <cell r="F290">
            <v>-3496587</v>
          </cell>
          <cell r="G290">
            <v>0</v>
          </cell>
          <cell r="H290">
            <v>-3496587</v>
          </cell>
          <cell r="I290">
            <v>0</v>
          </cell>
          <cell r="J290">
            <v>-3496587</v>
          </cell>
          <cell r="K290">
            <v>-2252691</v>
          </cell>
        </row>
        <row r="291">
          <cell r="F291">
            <v>-6657199.5499999998</v>
          </cell>
          <cell r="G291">
            <v>0</v>
          </cell>
          <cell r="H291">
            <v>-6657199.5499999998</v>
          </cell>
          <cell r="I291">
            <v>0</v>
          </cell>
          <cell r="J291">
            <v>-6657199.5499999998</v>
          </cell>
          <cell r="K291">
            <v>-8707751.1999999993</v>
          </cell>
        </row>
        <row r="292">
          <cell r="F292">
            <v>-30890084</v>
          </cell>
          <cell r="G292">
            <v>0</v>
          </cell>
          <cell r="H292">
            <v>-30890084</v>
          </cell>
          <cell r="I292">
            <v>-326275.57</v>
          </cell>
          <cell r="J292">
            <v>-31216359.57</v>
          </cell>
          <cell r="K292">
            <v>-79219236.430000007</v>
          </cell>
        </row>
        <row r="293">
          <cell r="F293">
            <v>-3089311.79</v>
          </cell>
          <cell r="G293">
            <v>0</v>
          </cell>
          <cell r="H293">
            <v>-3089311.79</v>
          </cell>
          <cell r="I293">
            <v>0</v>
          </cell>
          <cell r="J293">
            <v>-3089311.79</v>
          </cell>
          <cell r="K293">
            <v>-3250469.97</v>
          </cell>
        </row>
        <row r="294">
          <cell r="F294">
            <v>-13454458.09</v>
          </cell>
          <cell r="G294">
            <v>0</v>
          </cell>
          <cell r="H294">
            <v>-13454458.09</v>
          </cell>
          <cell r="I294">
            <v>0</v>
          </cell>
          <cell r="J294">
            <v>-13454458.09</v>
          </cell>
          <cell r="K294">
            <v>-15319260.08</v>
          </cell>
        </row>
        <row r="295">
          <cell r="F295">
            <v>0</v>
          </cell>
          <cell r="G295">
            <v>0</v>
          </cell>
          <cell r="H295">
            <v>0</v>
          </cell>
          <cell r="I295">
            <v>-34835241.520000003</v>
          </cell>
          <cell r="J295">
            <v>-34835241.520000003</v>
          </cell>
          <cell r="K295">
            <v>-35863485.810000002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F302">
            <v>-58545474.530000001</v>
          </cell>
          <cell r="G302">
            <v>0</v>
          </cell>
          <cell r="H302">
            <v>-58545474.530000001</v>
          </cell>
          <cell r="I302">
            <v>-35161517.090000004</v>
          </cell>
          <cell r="J302">
            <v>-93706991.620000005</v>
          </cell>
          <cell r="K302">
            <v>-156219054.25999999</v>
          </cell>
        </row>
        <row r="304">
          <cell r="F304">
            <v>-111920541.93000001</v>
          </cell>
          <cell r="G304">
            <v>0</v>
          </cell>
          <cell r="H304">
            <v>-111920541.93000001</v>
          </cell>
          <cell r="I304">
            <v>0</v>
          </cell>
          <cell r="J304">
            <v>-111920541.93000001</v>
          </cell>
          <cell r="K304">
            <v>-108182881.93000001</v>
          </cell>
        </row>
        <row r="305">
          <cell r="F305">
            <v>-29589517.699999999</v>
          </cell>
          <cell r="G305">
            <v>0</v>
          </cell>
          <cell r="H305">
            <v>-29589517.699999999</v>
          </cell>
          <cell r="I305">
            <v>0</v>
          </cell>
          <cell r="J305">
            <v>-29589517.699999999</v>
          </cell>
          <cell r="K305">
            <v>-28397717.699999999</v>
          </cell>
        </row>
        <row r="306">
          <cell r="F306">
            <v>-3531000</v>
          </cell>
          <cell r="G306">
            <v>0</v>
          </cell>
          <cell r="H306">
            <v>-3531000</v>
          </cell>
          <cell r="I306">
            <v>0</v>
          </cell>
          <cell r="J306">
            <v>-3531000</v>
          </cell>
          <cell r="K306">
            <v>-3531000</v>
          </cell>
        </row>
        <row r="307"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F309">
            <v>-145041059.63</v>
          </cell>
          <cell r="G309">
            <v>0</v>
          </cell>
          <cell r="H309">
            <v>-145041059.63</v>
          </cell>
          <cell r="I309">
            <v>0</v>
          </cell>
          <cell r="J309">
            <v>-145041059.63</v>
          </cell>
          <cell r="K309">
            <v>-140111599.63</v>
          </cell>
        </row>
        <row r="311"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F312">
            <v>-136619823</v>
          </cell>
          <cell r="G312">
            <v>0</v>
          </cell>
          <cell r="H312">
            <v>-136619823</v>
          </cell>
          <cell r="I312">
            <v>0</v>
          </cell>
          <cell r="J312">
            <v>-136619823</v>
          </cell>
          <cell r="K312">
            <v>-146351344.09</v>
          </cell>
        </row>
        <row r="313">
          <cell r="F313">
            <v>-136619823</v>
          </cell>
          <cell r="G313">
            <v>0</v>
          </cell>
          <cell r="H313">
            <v>-136619823</v>
          </cell>
          <cell r="I313">
            <v>0</v>
          </cell>
          <cell r="J313">
            <v>-136619823</v>
          </cell>
          <cell r="K313">
            <v>-146351344.09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7"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3">
          <cell r="F323">
            <v>-600000</v>
          </cell>
          <cell r="G323">
            <v>0</v>
          </cell>
          <cell r="H323">
            <v>-600000</v>
          </cell>
          <cell r="I323">
            <v>0</v>
          </cell>
          <cell r="J323">
            <v>-600000</v>
          </cell>
          <cell r="K323">
            <v>-600000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F325">
            <v>-600000</v>
          </cell>
          <cell r="G325">
            <v>0</v>
          </cell>
          <cell r="H325">
            <v>-600000</v>
          </cell>
          <cell r="I325">
            <v>0</v>
          </cell>
          <cell r="J325">
            <v>-600000</v>
          </cell>
          <cell r="K325">
            <v>-600000</v>
          </cell>
        </row>
        <row r="327">
          <cell r="F327">
            <v>-1199998063.27</v>
          </cell>
          <cell r="G327">
            <v>141080755.59999999</v>
          </cell>
          <cell r="H327">
            <v>-1058917307.67</v>
          </cell>
          <cell r="I327">
            <v>0</v>
          </cell>
          <cell r="J327">
            <v>-1058917307.67</v>
          </cell>
          <cell r="K327">
            <v>-1199998063.27</v>
          </cell>
        </row>
        <row r="328"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F329">
            <v>-1199998063.27</v>
          </cell>
          <cell r="G329">
            <v>141080755.59999999</v>
          </cell>
          <cell r="H329">
            <v>-1058917307.67</v>
          </cell>
          <cell r="I329">
            <v>0</v>
          </cell>
          <cell r="J329">
            <v>-1058917307.67</v>
          </cell>
          <cell r="K329">
            <v>-1199998063.27</v>
          </cell>
        </row>
        <row r="331">
          <cell r="F331">
            <v>-60000</v>
          </cell>
          <cell r="G331">
            <v>0</v>
          </cell>
          <cell r="H331">
            <v>-60000</v>
          </cell>
          <cell r="I331">
            <v>0</v>
          </cell>
          <cell r="J331">
            <v>-60000</v>
          </cell>
          <cell r="K331">
            <v>-60000</v>
          </cell>
        </row>
        <row r="332">
          <cell r="F332">
            <v>-141000000</v>
          </cell>
          <cell r="G332">
            <v>0</v>
          </cell>
          <cell r="H332">
            <v>-141000000</v>
          </cell>
          <cell r="I332">
            <v>0</v>
          </cell>
          <cell r="J332">
            <v>-141000000</v>
          </cell>
          <cell r="K332">
            <v>-141000000</v>
          </cell>
        </row>
        <row r="333">
          <cell r="F333">
            <v>-4219000000</v>
          </cell>
          <cell r="G333">
            <v>0</v>
          </cell>
          <cell r="H333">
            <v>-4219000000</v>
          </cell>
          <cell r="I333">
            <v>0</v>
          </cell>
          <cell r="J333">
            <v>-4219000000</v>
          </cell>
          <cell r="K333">
            <v>-4219000000</v>
          </cell>
        </row>
        <row r="334">
          <cell r="F334">
            <v>-820999999.51999998</v>
          </cell>
          <cell r="G334">
            <v>0</v>
          </cell>
          <cell r="H334">
            <v>-820999999.51999998</v>
          </cell>
          <cell r="I334">
            <v>0</v>
          </cell>
          <cell r="J334">
            <v>-820999999.51999998</v>
          </cell>
          <cell r="K334">
            <v>-820999999.51999998</v>
          </cell>
        </row>
        <row r="335">
          <cell r="F335">
            <v>-40000000</v>
          </cell>
          <cell r="G335">
            <v>0</v>
          </cell>
          <cell r="H335">
            <v>-40000000</v>
          </cell>
          <cell r="I335">
            <v>0</v>
          </cell>
          <cell r="J335">
            <v>-40000000</v>
          </cell>
          <cell r="K335">
            <v>-40000000</v>
          </cell>
        </row>
        <row r="336">
          <cell r="F336">
            <v>-826702257.25</v>
          </cell>
          <cell r="G336">
            <v>0</v>
          </cell>
          <cell r="H336">
            <v>-826702257.25</v>
          </cell>
          <cell r="I336">
            <v>0</v>
          </cell>
          <cell r="J336">
            <v>-826702257.25</v>
          </cell>
          <cell r="K336">
            <v>-711852462.36000001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F344">
            <v>-6047762256.7700005</v>
          </cell>
          <cell r="G344">
            <v>0</v>
          </cell>
          <cell r="H344">
            <v>-6047762256.7700005</v>
          </cell>
          <cell r="I344">
            <v>0</v>
          </cell>
          <cell r="J344">
            <v>-6047762256.7700005</v>
          </cell>
          <cell r="K344">
            <v>-5932912461.8800001</v>
          </cell>
        </row>
        <row r="346"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F347">
            <v>454118716.96000147</v>
          </cell>
          <cell r="G347">
            <v>1627566.5399999917</v>
          </cell>
          <cell r="H347">
            <v>455746283.49999952</v>
          </cell>
          <cell r="I347">
            <v>4.76837158203125E-7</v>
          </cell>
          <cell r="J347">
            <v>455746283.49999857</v>
          </cell>
          <cell r="K347">
            <v>186849794.89000046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ic_Information"/>
      <sheetName val="CAP_P001"/>
      <sheetName val="CAP_P002"/>
      <sheetName val="Note1"/>
      <sheetName val="Note2"/>
      <sheetName val="CAP_P011"/>
      <sheetName val="CAP_P012"/>
      <sheetName val="CAP_P013"/>
      <sheetName val="CAP_P014"/>
      <sheetName val="CAP_P022"/>
      <sheetName val="CAP_P023"/>
      <sheetName val="CAP_P021"/>
      <sheetName val="CAP_P024"/>
      <sheetName val="CAP_P031"/>
      <sheetName val="CAP_P032"/>
      <sheetName val="CAP_P033"/>
      <sheetName val="CAP_P039"/>
      <sheetName val="CAP_P041"/>
      <sheetName val="CAP_P042"/>
      <sheetName val="CAP_P043"/>
      <sheetName val="CAP_P045"/>
      <sheetName val="CAP_P046"/>
      <sheetName val="CAP_P047"/>
      <sheetName val="CAP_P048"/>
      <sheetName val="CAP_P049"/>
      <sheetName val="CAP_P050"/>
      <sheetName val="CAP_P051"/>
      <sheetName val="CAP_P052"/>
      <sheetName val="CAP_P053"/>
      <sheetName val="CAP_P054"/>
      <sheetName val="CAP_P055"/>
      <sheetName val="CAP_P056"/>
      <sheetName val="CAP_P057"/>
      <sheetName val="CAP_P060"/>
      <sheetName val="CAP_P061"/>
      <sheetName val="CAP_P062"/>
      <sheetName val="Plan TPE"/>
      <sheetName val="FF-3"/>
      <sheetName val="Links"/>
    </sheetNames>
    <sheetDataSet>
      <sheetData sheetId="0">
        <row r="4">
          <cell r="F4" t="str">
            <v>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Result- ABP1"/>
      <sheetName val="PwC workdon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Summary"/>
      <sheetName val="BSI"/>
      <sheetName val="Basic_Information"/>
    </sheetNames>
    <sheetDataSet>
      <sheetData sheetId="0"/>
      <sheetData sheetId="1"/>
      <sheetData sheetId="2"/>
      <sheetData sheetId="3"/>
      <sheetData sheetId="4"/>
      <sheetData sheetId="5">
        <row r="126">
          <cell r="Y126">
            <v>7431087.9147283165</v>
          </cell>
        </row>
      </sheetData>
      <sheetData sheetId="6"/>
      <sheetData sheetId="7"/>
      <sheetData sheetId="8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9"/>
      <sheetData sheetId="10">
        <row r="45">
          <cell r="T45">
            <v>0</v>
          </cell>
        </row>
      </sheetData>
      <sheetData sheetId="11"/>
      <sheetData sheetId="12"/>
      <sheetData sheetId="13">
        <row r="92">
          <cell r="B92" t="str">
            <v xml:space="preserve">   ?</v>
          </cell>
        </row>
      </sheetData>
      <sheetData sheetId="14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Documentation"/>
      <sheetName val="Accept Reject-1"/>
      <sheetName val="Result- ABP1"/>
      <sheetName val="PwC workdone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Summary"/>
      <sheetName val="BSI"/>
      <sheetName val="Basic_Information"/>
    </sheetNames>
    <sheetDataSet>
      <sheetData sheetId="0"/>
      <sheetData sheetId="1"/>
      <sheetData sheetId="2"/>
      <sheetData sheetId="3"/>
      <sheetData sheetId="4"/>
      <sheetData sheetId="5">
        <row r="126">
          <cell r="Y126">
            <v>7431087.9147283165</v>
          </cell>
        </row>
      </sheetData>
      <sheetData sheetId="6"/>
      <sheetData sheetId="7"/>
      <sheetData sheetId="8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9"/>
      <sheetData sheetId="10">
        <row r="45">
          <cell r="T45">
            <v>0</v>
          </cell>
        </row>
      </sheetData>
      <sheetData sheetId="11"/>
      <sheetData sheetId="12"/>
      <sheetData sheetId="13">
        <row r="92">
          <cell r="B92" t="str">
            <v xml:space="preserve">   ?</v>
          </cell>
        </row>
      </sheetData>
      <sheetData sheetId="14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Assumptions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Discount rate"/>
      <sheetName val="Salary increasing rate"/>
      <sheetName val="Turnover rates"/>
      <sheetName val="Employees transferring"/>
      <sheetName val="Sheet5"/>
      <sheetName val="BSI"/>
      <sheetName val="Documentation"/>
      <sheetName val="Accept Reject-1"/>
      <sheetName val="Result- ABP1"/>
      <sheetName val="PwC workdone"/>
      <sheetName val="Summary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>
        <row r="45">
          <cell r="T45">
            <v>0</v>
          </cell>
        </row>
        <row r="47">
          <cell r="E47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8"/>
      <sheetData sheetId="9"/>
      <sheetData sheetId="10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>
        <row r="126">
          <cell r="Y126">
            <v>7431087.9147283165</v>
          </cell>
        </row>
      </sheetData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Option"/>
      <sheetName val="cshidr-OK"/>
      <sheetName val="Detail"/>
      <sheetName val="Amortization Table"/>
      <sheetName val="ADJ - RATE"/>
      <sheetName val="H-110"/>
      <sheetName val="H-120"/>
      <sheetName val="OQA"/>
      <sheetName val="#REF"/>
      <sheetName val="ﾃﾞｰﾀ一覧"/>
      <sheetName val="NOVEMBER"/>
      <sheetName val="SPM"/>
      <sheetName val="TB"/>
      <sheetName val="TOOL COST"/>
      <sheetName val="3-ADJ"/>
      <sheetName val="MISC"/>
      <sheetName val="両側規格のグラフ"/>
      <sheetName val="J-110"/>
      <sheetName val="40期下期見直し（実情） "/>
      <sheetName val="Total"/>
      <sheetName val="Customize Your Invoice"/>
      <sheetName val="B-105"/>
      <sheetName val="ค่าซ่อมรถ DMC"/>
      <sheetName val="J1"/>
      <sheetName val="Detalle de Mercaderia"/>
      <sheetName val="Date"/>
      <sheetName val="PL-D1"/>
      <sheetName val="BSLA"/>
      <sheetName val="Std of Raw Material"/>
      <sheetName val="HPS Slit Coil (Centralia)"/>
      <sheetName val="raw data"/>
      <sheetName val=""/>
      <sheetName val="AM_COST"/>
      <sheetName val="Inventory Report"/>
      <sheetName val="Saving Category"/>
      <sheetName val="Sheet2"/>
      <sheetName val="PLGROUP"/>
      <sheetName val="PLGROUPCPY"/>
      <sheetName val="PLDM"/>
      <sheetName val="Input1"/>
      <sheetName val="October9900_nch"/>
      <sheetName val="October9900_nch.xls"/>
      <sheetName val="Review_Accrue"/>
      <sheetName val="Prepaid_Exp"/>
      <sheetName val="B-100_Conclude"/>
      <sheetName val="I-100_Conclude"/>
      <sheetName val="I-104_ap_confirm_control"/>
      <sheetName val="I-200_Conclude"/>
      <sheetName val="N-100_Conclude"/>
      <sheetName val="PA-100_Conclude"/>
      <sheetName val="PA-103_1"/>
      <sheetName val="SUMMARY"/>
      <sheetName val="Workbook Inputs"/>
      <sheetName val="仕訳作成勘定"/>
      <sheetName val="Drop Downs"/>
      <sheetName val="Amortization_Table"/>
      <sheetName val="ADJ_-_RATE"/>
      <sheetName val="TOOL_COST"/>
      <sheetName val="40期下期見直し（実情）_"/>
      <sheetName val="Customize_Your_Invoice"/>
      <sheetName val="ค่าซ่อมรถ_DMC"/>
      <sheetName val="Detalle_de_Mercaderia"/>
      <sheetName val="Std_of_Raw_Material"/>
      <sheetName val="HPS_Slit_Coil_(Centralia)"/>
      <sheetName val="raw_data"/>
      <sheetName val="Inventory_Report"/>
      <sheetName val="Saving_Category"/>
      <sheetName val="Drop_Downs"/>
      <sheetName val="Graph"/>
      <sheetName val="NCJ実績"/>
      <sheetName val="raw"/>
      <sheetName val="CST1198"/>
      <sheetName val="P&amp;L-A2001DCCN"/>
      <sheetName val="P_L_A2001DCCN"/>
      <sheetName val="T01"/>
      <sheetName val="Ranking"/>
      <sheetName val="Invoice Summary"/>
      <sheetName val="Master"/>
      <sheetName val="J2"/>
      <sheetName val="name"/>
      <sheetName val="10-1 Media"/>
      <sheetName val="10-cut"/>
      <sheetName val="Review_Accrue1"/>
      <sheetName val="Prepaid_Exp1"/>
      <sheetName val="B-100_Conclude1"/>
      <sheetName val="I-100_Conclude1"/>
      <sheetName val="I-104_ap_confirm_control1"/>
      <sheetName val="I-200_Conclude1"/>
      <sheetName val="N-100_Conclude1"/>
      <sheetName val="PA-100_Conclude1"/>
      <sheetName val="PA-103_11"/>
      <sheetName val="RSS9801"/>
      <sheetName val="เงินกู้ธนชาต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D Template"/>
      <sheetName val="Procedures"/>
      <sheetName val="Assumptions"/>
      <sheetName val="Menu Master"/>
      <sheetName val="Targeted Testing Master"/>
      <sheetName val="Non-Statistical Sampling Master"/>
      <sheetName val="Suppl Non-Stat Sample Master"/>
      <sheetName val="Two Step Revenue Testing Master"/>
      <sheetName val="Accept Reject Master"/>
      <sheetName val="First Sample Results Master"/>
      <sheetName val="Global Data"/>
      <sheetName val="Discount rate"/>
      <sheetName val="Salary increasing rate"/>
      <sheetName val="Turnover rates"/>
      <sheetName val="Employees transferring"/>
      <sheetName val="Sheet5"/>
      <sheetName val="BSI"/>
      <sheetName val="Documentation"/>
      <sheetName val="Accept Reject-1"/>
      <sheetName val="Result- ABP1"/>
      <sheetName val="PwC workdone"/>
      <sheetName val="Summary"/>
    </sheetNames>
    <sheetDataSet>
      <sheetData sheetId="0"/>
      <sheetData sheetId="1"/>
      <sheetData sheetId="2"/>
      <sheetData sheetId="3"/>
      <sheetData sheetId="4"/>
      <sheetData sheetId="5">
        <row r="50">
          <cell r="C50" t="str">
            <v xml:space="preserve">   ?</v>
          </cell>
        </row>
        <row r="51">
          <cell r="C51" t="str">
            <v>Low</v>
          </cell>
        </row>
        <row r="52">
          <cell r="C52" t="str">
            <v>Moderate</v>
          </cell>
        </row>
        <row r="53">
          <cell r="C53" t="str">
            <v>High</v>
          </cell>
        </row>
        <row r="63">
          <cell r="C63">
            <v>1</v>
          </cell>
        </row>
      </sheetData>
      <sheetData sheetId="6"/>
      <sheetData sheetId="7">
        <row r="45">
          <cell r="T45">
            <v>0</v>
          </cell>
        </row>
        <row r="47">
          <cell r="E47">
            <v>0</v>
          </cell>
        </row>
        <row r="85">
          <cell r="C85">
            <v>0</v>
          </cell>
        </row>
        <row r="87">
          <cell r="C87">
            <v>0</v>
          </cell>
        </row>
      </sheetData>
      <sheetData sheetId="8"/>
      <sheetData sheetId="9"/>
      <sheetData sheetId="10">
        <row r="92">
          <cell r="B92" t="str">
            <v xml:space="preserve">   ?</v>
          </cell>
        </row>
        <row r="93">
          <cell r="B93" t="str">
            <v>Low</v>
          </cell>
        </row>
        <row r="94">
          <cell r="B94" t="str">
            <v>Moderate</v>
          </cell>
        </row>
        <row r="95">
          <cell r="B95" t="str">
            <v>High</v>
          </cell>
        </row>
      </sheetData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>
        <row r="126">
          <cell r="Y126">
            <v>7431087.9147283165</v>
          </cell>
        </row>
      </sheetData>
      <sheetData sheetId="2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ample Template"/>
      <sheetName val="Data"/>
      <sheetName val="GT_Custom"/>
      <sheetName val="Sampling tool"/>
      <sheetName val="gl"/>
      <sheetName val="Non-Statistical Sampling Master"/>
      <sheetName val="Two Step Revenue Testing Master"/>
      <sheetName val="Global Data"/>
    </sheetNames>
    <sheetDataSet>
      <sheetData sheetId="0" refreshError="1"/>
      <sheetData sheetId="1" refreshError="1"/>
      <sheetData sheetId="2">
        <row r="3">
          <cell r="C3" t="str">
            <v>Significant / Elevated</v>
          </cell>
        </row>
        <row r="58">
          <cell r="D58" t="str">
            <v>Yes - applicable</v>
          </cell>
        </row>
        <row r="59">
          <cell r="D59" t="str">
            <v>No - not applicable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erating Month"/>
      <sheetName val="สรุป Operating Month"/>
      <sheetName val="Operating สะสม"/>
      <sheetName val="สรุป Operating สะสม"/>
      <sheetName val="Sheet2"/>
      <sheetName val="Sheet3"/>
      <sheetName val="Comparative"/>
      <sheetName val="Comparative สะสม"/>
      <sheetName val="Comparative ยกมา"/>
      <sheetName val="Gross Profit(Operating)Beer"/>
      <sheetName val="Product'08"/>
      <sheetName val="sale'08"/>
      <sheetName val="แถม08"/>
      <sheetName val="s+w"/>
      <sheetName val="SG&amp;A "/>
      <sheetName val="คำอธิบาย SG&amp;A"/>
      <sheetName val="PL"/>
      <sheetName val="Jan-Aug"/>
      <sheetName val="Aug"/>
      <sheetName val="Jan-Jul"/>
      <sheetName val="Budget"/>
      <sheetName val="Detail-Admin.เดือน"/>
      <sheetName val="Detail-Admin.สะสม"/>
      <sheetName val="Adminยกมา"/>
      <sheetName val="SG&amp;A(พิ)"/>
      <sheetName val="SG&amp;A (สะสม)"/>
      <sheetName val="SG&amp;A (ยกมา)"/>
      <sheetName val="Compa(พิ)เดือน"/>
      <sheetName val="Compa(พิ)สะสม"/>
      <sheetName val="Management"/>
      <sheetName val="Fix"/>
      <sheetName val="ราคาทุน Fixed Asset"/>
      <sheetName val="B(baht)บวกแถม"/>
      <sheetName val="B(liter) บวกแถม"/>
      <sheetName val="S(baht)บวกแถม"/>
      <sheetName val="S(liter)บวกแถม"/>
      <sheetName val="Sale By month"/>
      <sheetName val="แยกเดือน"/>
      <sheetName val="แยกสะสม"/>
      <sheetName val="AP-FAsb"/>
      <sheetName val="Operating ประจำเดือน ส.ค.51"/>
      <sheetName val="data"/>
      <sheetName val="gl"/>
      <sheetName val="START"/>
      <sheetName val="Sample Template"/>
      <sheetName val="GT_Custom"/>
      <sheetName val="Sampling tool"/>
    </sheetNames>
    <definedNames>
      <definedName name="PeriodsInYear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 Sheet"/>
      <sheetName val="Cash flow  (2)"/>
      <sheetName val="Trial Balance"/>
      <sheetName val="Sliding Scale1"/>
      <sheetName val="Budget"/>
      <sheetName val="BS&amp;CF2006"/>
      <sheetName val="Aging"/>
      <sheetName val="securities movement"/>
      <sheetName val="Intangible asset movement 8 M"/>
      <sheetName val="Balance_Sheet"/>
      <sheetName val="Cash_flow__(2)"/>
      <sheetName val="Trial_Balance"/>
      <sheetName val="Sliding_Scale1"/>
      <sheetName val="ICT Service Charge 2011"/>
      <sheetName val="TBA"/>
      <sheetName val="Operating Month"/>
      <sheetName val="สรุป Operating Month"/>
      <sheetName val="Operating สะสม"/>
      <sheetName val="สรุป Operating สะสม"/>
      <sheetName val="Sheet2"/>
      <sheetName val="Sheet3"/>
      <sheetName val="Comparative"/>
      <sheetName val="Comparative สะสม"/>
      <sheetName val="Comparative ยกมา"/>
      <sheetName val="Gross Profit(Operating)Beer"/>
      <sheetName val="Product'08"/>
      <sheetName val="sale'08"/>
      <sheetName val="แถม08"/>
      <sheetName val="s+w"/>
      <sheetName val="SG&amp;A "/>
      <sheetName val="คำอธิบาย SG&amp;A"/>
      <sheetName val="PL"/>
      <sheetName val="Jan-Aug"/>
      <sheetName val="Aug"/>
      <sheetName val="Jan-Jul"/>
      <sheetName val="Detail-Admin.เดือน"/>
      <sheetName val="Detail-Admin.สะสม"/>
      <sheetName val="Adminยกมา"/>
      <sheetName val="SG&amp;A(พิ)"/>
      <sheetName val="SG&amp;A (สะสม)"/>
      <sheetName val="SG&amp;A (ยกมา)"/>
      <sheetName val="Compa(พิ)เดือน"/>
      <sheetName val="Compa(พิ)สะสม"/>
      <sheetName val="Management"/>
      <sheetName val="Fix"/>
      <sheetName val="ราคาทุน Fixed Asset"/>
      <sheetName val="B(baht)บวกแถม"/>
      <sheetName val="B(liter) บวกแถม"/>
      <sheetName val="S(baht)บวกแถม"/>
      <sheetName val="S(liter)บวกแถม"/>
      <sheetName val="Sale By month"/>
      <sheetName val="แยกเดือน"/>
      <sheetName val="แยกสะสม"/>
      <sheetName val="AP-FAsb"/>
      <sheetName val="Operating ประจำเดือน ส.ค.51"/>
      <sheetName val="data"/>
    </sheetNames>
    <sheetDataSet>
      <sheetData sheetId="0" refreshError="1"/>
      <sheetData sheetId="1">
        <row r="32">
          <cell r="G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2">
          <cell r="G32">
            <v>0</v>
          </cell>
        </row>
      </sheetData>
      <sheetData sheetId="10">
        <row r="32">
          <cell r="G32">
            <v>0</v>
          </cell>
        </row>
      </sheetData>
      <sheetData sheetId="11">
        <row r="32">
          <cell r="G32">
            <v>0</v>
          </cell>
        </row>
      </sheetData>
      <sheetData sheetId="12">
        <row r="32">
          <cell r="G32">
            <v>0</v>
          </cell>
        </row>
      </sheetData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Deta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5"/>
      <sheetName val="Headcount"/>
      <sheetName val="Movement"/>
      <sheetName val="Payroll"/>
      <sheetName val="Info"/>
      <sheetName val="Expense Summary"/>
      <sheetName val="Budget"/>
      <sheetName val="Cash flow  (2)"/>
      <sheetName val="Balance Sheet"/>
      <sheetName val="Trial Balance"/>
      <sheetName val="Sliding Scale1"/>
      <sheetName val="BS&amp;CF2006"/>
      <sheetName val="Aging"/>
      <sheetName val="securities movement"/>
      <sheetName val="Intangible asset movement 8 M"/>
      <sheetName val="Balance_Sheet"/>
      <sheetName val="Cash_flow__(2)"/>
      <sheetName val="Trial_Balance"/>
      <sheetName val="Sliding_Scale1"/>
      <sheetName val="ICT Service Charge 2011"/>
    </sheetNames>
    <sheetDataSet>
      <sheetData sheetId="0"/>
      <sheetData sheetId="1"/>
      <sheetData sheetId="2"/>
      <sheetData sheetId="3"/>
      <sheetData sheetId="4">
        <row r="2">
          <cell r="A2" t="str">
            <v>New Appointment</v>
          </cell>
        </row>
        <row r="3">
          <cell r="A3" t="str">
            <v>Separation</v>
          </cell>
        </row>
        <row r="4">
          <cell r="A4" t="str">
            <v>Promotion</v>
          </cell>
        </row>
        <row r="5">
          <cell r="A5" t="str">
            <v>Internal Transfer</v>
          </cell>
        </row>
        <row r="6">
          <cell r="A6" t="str">
            <v>Change of Title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32">
          <cell r="G32">
            <v>0</v>
          </cell>
        </row>
      </sheetData>
      <sheetData sheetId="16">
        <row r="32">
          <cell r="G32">
            <v>0</v>
          </cell>
        </row>
      </sheetData>
      <sheetData sheetId="17">
        <row r="32">
          <cell r="G32">
            <v>0</v>
          </cell>
        </row>
      </sheetData>
      <sheetData sheetId="18">
        <row r="32">
          <cell r="G32">
            <v>0</v>
          </cell>
        </row>
      </sheetData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Mgr"/>
      <sheetName val="KC"/>
      <sheetName val="#REF"/>
      <sheetName val="Adj&amp;Rje(Z820) "/>
      <sheetName val="D300"/>
      <sheetName val="Info"/>
      <sheetName val="Sheet5"/>
      <sheetName val="Headcount"/>
      <sheetName val="Movement"/>
      <sheetName val="Payroll"/>
    </sheetNames>
    <sheetDataSet>
      <sheetData sheetId="0" refreshError="1"/>
      <sheetData sheetId="1" refreshError="1">
        <row r="5">
          <cell r="G5" t="str">
            <v>1999</v>
          </cell>
          <cell r="H5" t="str">
            <v>1998</v>
          </cell>
          <cell r="I5" t="str">
            <v>1999</v>
          </cell>
          <cell r="J5" t="str">
            <v>1998</v>
          </cell>
          <cell r="K5" t="str">
            <v>Inc</v>
          </cell>
          <cell r="L5" t="str">
            <v>1999</v>
          </cell>
          <cell r="P5" t="str">
            <v>THIS SALARY INCREMENT</v>
          </cell>
          <cell r="W5" t="str">
            <v>THIS BONUS</v>
          </cell>
        </row>
        <row r="6">
          <cell r="C6" t="str">
            <v>Name</v>
          </cell>
          <cell r="D6" t="str">
            <v>Position</v>
          </cell>
          <cell r="E6" t="str">
            <v>Date Joined</v>
          </cell>
          <cell r="F6" t="str">
            <v>Year of Service</v>
          </cell>
          <cell r="G6" t="str">
            <v>Bonus</v>
          </cell>
          <cell r="H6" t="str">
            <v>Bonus</v>
          </cell>
          <cell r="I6" t="str">
            <v>Bonus</v>
          </cell>
          <cell r="J6" t="str">
            <v>Bonus</v>
          </cell>
          <cell r="L6" t="str">
            <v>Salary</v>
          </cell>
          <cell r="M6" t="str">
            <v>%          Incre</v>
          </cell>
          <cell r="N6" t="str">
            <v>$           Incre</v>
          </cell>
          <cell r="O6" t="str">
            <v>1999                 Salary</v>
          </cell>
          <cell r="P6" t="str">
            <v>Actual %</v>
          </cell>
          <cell r="Q6" t="str">
            <v>Actual $</v>
          </cell>
          <cell r="R6" t="str">
            <v>2000 Salary</v>
          </cell>
          <cell r="S6" t="str">
            <v>1998                Bonus</v>
          </cell>
          <cell r="T6" t="str">
            <v>Mth</v>
          </cell>
          <cell r="V6" t="str">
            <v># Mth</v>
          </cell>
          <cell r="W6" t="str">
            <v>1999          Bonus</v>
          </cell>
          <cell r="X6" t="str">
            <v>Mth</v>
          </cell>
          <cell r="Y6" t="str">
            <v>Inc         %</v>
          </cell>
          <cell r="Z6" t="str">
            <v>Remarks</v>
          </cell>
          <cell r="AA6" t="str">
            <v>Merit  Pts</v>
          </cell>
        </row>
        <row r="7">
          <cell r="G7" t="str">
            <v>Months</v>
          </cell>
          <cell r="H7" t="str">
            <v>Months</v>
          </cell>
          <cell r="I7" t="str">
            <v>HK$</v>
          </cell>
          <cell r="J7" t="str">
            <v>HK$</v>
          </cell>
          <cell r="K7" t="str">
            <v>%</v>
          </cell>
          <cell r="L7" t="str">
            <v>HK$</v>
          </cell>
          <cell r="U7" t="str">
            <v>1999 Merit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Mgr"/>
      <sheetName val="KC"/>
      <sheetName val="#REF"/>
      <sheetName val="Adj&amp;Rje(Z820) "/>
      <sheetName val="D300"/>
      <sheetName val="Info"/>
      <sheetName val="Sheet5"/>
      <sheetName val="Headcount"/>
      <sheetName val="Movement"/>
      <sheetName val="Payroll"/>
    </sheetNames>
    <sheetDataSet>
      <sheetData sheetId="0" refreshError="1"/>
      <sheetData sheetId="1" refreshError="1">
        <row r="5">
          <cell r="G5" t="str">
            <v>1999</v>
          </cell>
          <cell r="H5" t="str">
            <v>1998</v>
          </cell>
          <cell r="I5" t="str">
            <v>1999</v>
          </cell>
          <cell r="J5" t="str">
            <v>1998</v>
          </cell>
          <cell r="K5" t="str">
            <v>Inc</v>
          </cell>
          <cell r="L5" t="str">
            <v>1999</v>
          </cell>
          <cell r="P5" t="str">
            <v>THIS SALARY INCREMENT</v>
          </cell>
          <cell r="W5" t="str">
            <v>THIS BONUS</v>
          </cell>
        </row>
        <row r="6">
          <cell r="C6" t="str">
            <v>Name</v>
          </cell>
          <cell r="D6" t="str">
            <v>Position</v>
          </cell>
          <cell r="E6" t="str">
            <v>Date Joined</v>
          </cell>
          <cell r="F6" t="str">
            <v>Year of Service</v>
          </cell>
          <cell r="G6" t="str">
            <v>Bonus</v>
          </cell>
          <cell r="H6" t="str">
            <v>Bonus</v>
          </cell>
          <cell r="I6" t="str">
            <v>Bonus</v>
          </cell>
          <cell r="J6" t="str">
            <v>Bonus</v>
          </cell>
          <cell r="L6" t="str">
            <v>Salary</v>
          </cell>
          <cell r="M6" t="str">
            <v>%          Incre</v>
          </cell>
          <cell r="N6" t="str">
            <v>$           Incre</v>
          </cell>
          <cell r="O6" t="str">
            <v>1999                 Salary</v>
          </cell>
          <cell r="P6" t="str">
            <v>Actual %</v>
          </cell>
          <cell r="Q6" t="str">
            <v>Actual $</v>
          </cell>
          <cell r="R6" t="str">
            <v>2000 Salary</v>
          </cell>
          <cell r="S6" t="str">
            <v>1998                Bonus</v>
          </cell>
          <cell r="T6" t="str">
            <v>Mth</v>
          </cell>
          <cell r="V6" t="str">
            <v># Mth</v>
          </cell>
          <cell r="W6" t="str">
            <v>1999          Bonus</v>
          </cell>
          <cell r="X6" t="str">
            <v>Mth</v>
          </cell>
          <cell r="Y6" t="str">
            <v>Inc         %</v>
          </cell>
          <cell r="Z6" t="str">
            <v>Remarks</v>
          </cell>
          <cell r="AA6" t="str">
            <v>Merit  Pts</v>
          </cell>
        </row>
        <row r="7">
          <cell r="G7" t="str">
            <v>Months</v>
          </cell>
          <cell r="H7" t="str">
            <v>Months</v>
          </cell>
          <cell r="I7" t="str">
            <v>HK$</v>
          </cell>
          <cell r="J7" t="str">
            <v>HK$</v>
          </cell>
          <cell r="K7" t="str">
            <v>%</v>
          </cell>
          <cell r="L7" t="str">
            <v>HK$</v>
          </cell>
          <cell r="U7" t="str">
            <v>1999 Merit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data_package"/>
      <sheetName val="stat local"/>
      <sheetName val="Group"/>
      <sheetName val="Total 01'05"/>
      <sheetName val="stat_local"/>
      <sheetName val="1201"/>
      <sheetName val="Accure"/>
      <sheetName val="MR.MEYER"/>
      <sheetName val="TB-Oct07"/>
      <sheetName val="Overall PLATT"/>
      <sheetName val="MOTO"/>
      <sheetName val="CRITERIA1"/>
      <sheetName val="เงินกู้ MGC"/>
      <sheetName val="A"/>
      <sheetName val="Inventory"/>
      <sheetName val="ELEC45-01"/>
      <sheetName val="bblยังไม่จ่าย"/>
      <sheetName val="BOT Rate"/>
      <sheetName val="Maturity Data"/>
      <sheetName val="Avg BOT"/>
      <sheetName val="Hedge Vol &amp; G-L"/>
      <sheetName val="stat_local1"/>
      <sheetName val="Total_01'05"/>
      <sheetName val="เงินกู้_MGC"/>
      <sheetName val="Unearned_OLD"/>
      <sheetName val="SAP Open Items Data"/>
      <sheetName val="Detail of exchange rate"/>
      <sheetName val="DealerData"/>
      <sheetName val="YQty"/>
      <sheetName val="MAT"/>
      <sheetName val="F1"/>
      <sheetName val="Tb 31.12.15"/>
      <sheetName val="Group TB 31.10.2015"/>
      <sheetName val="สมุดรายวัน"/>
      <sheetName val="Sheet1"/>
      <sheetName val="CIPA"/>
      <sheetName val=" nfcst_py"/>
      <sheetName val="#366-6E"/>
      <sheetName val="5).Action Plan BL Debone"/>
      <sheetName val="NHMT"/>
      <sheetName val="เงินกู้ธนช"/>
      <sheetName val="SML"/>
      <sheetName val="CF-14-16"/>
      <sheetName val="BS (ToP)"/>
      <sheetName val="3-ADJ"/>
      <sheetName val="14"/>
      <sheetName val="stat_local2"/>
      <sheetName val="Total_01'051"/>
      <sheetName val="เงินกู้_MGC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FA Register"/>
      <sheetName val="Latex Qty&amp;Price (2)"/>
      <sheetName val="Trial Balance"/>
      <sheetName val="#REF"/>
      <sheetName val="DETAIL"/>
      <sheetName val="Calculation PS"/>
      <sheetName val="exchange rate"/>
      <sheetName val="คำชี้แจง"/>
      <sheetName val="TB"/>
      <sheetName val="BATCH_M"/>
      <sheetName val="発停サイクル表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GL 2018 Q3 - ver1"/>
      <sheetName val="Deferred tax Adjs Clo (P) Q2'18"/>
      <sheetName val="data"/>
      <sheetName val="P&amp;L"/>
      <sheetName val="2017 Expense Break down"/>
      <sheetName val="BS"/>
      <sheetName val="NSC-BS11-02"/>
      <sheetName val="Database"/>
      <sheetName val="TFB-1998"/>
      <sheetName val="Q2 EXPECTED"/>
      <sheetName val="O300"/>
      <sheetName val="Master TB"/>
      <sheetName val="R300"/>
      <sheetName val="MOULD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F3-3GP"/>
      <sheetName val="Sheet2"/>
      <sheetName val="数量"/>
      <sheetName val="mapping"/>
      <sheetName val="PNT-QUOT-#3"/>
      <sheetName val="COAT&amp;WRAP-QIOT-#3"/>
      <sheetName val="TREND"/>
      <sheetName val="ocean voyage"/>
      <sheetName val="Statement-BAHT"/>
      <sheetName val="損益分岐点"/>
      <sheetName val="表紙"/>
      <sheetName val="stat_local8"/>
      <sheetName val="Total_01'057"/>
      <sheetName val="Overall_PLATT6"/>
      <sheetName val="MR_MEYER6"/>
      <sheetName val="เงินกู้_MGC7"/>
      <sheetName val="BOT_Rate6"/>
      <sheetName val="Maturity_Data6"/>
      <sheetName val="Avg_BOT6"/>
      <sheetName val="Hedge_Vol_&amp;_G-L6"/>
      <sheetName val="Detail_of_exchange_rate6"/>
      <sheetName val="SAP_Open_Items_Data6"/>
      <sheetName val="Tb_31_12_156"/>
      <sheetName val="Group_TB_31_10_20156"/>
      <sheetName val="_nfcst_py6"/>
      <sheetName val="5)_Action_Plan_BL_Debone6"/>
      <sheetName val="BS_(ToP)6"/>
      <sheetName val="FA_Register5"/>
      <sheetName val="Latex_Qty&amp;Price_(2)5"/>
      <sheetName val="Trial_Balance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Cal_help"/>
      <sheetName val="CF-C(+Graph)"/>
      <sheetName val="co"/>
      <sheetName val="WIP"/>
      <sheetName val="LCQ"/>
      <sheetName val="L410"/>
      <sheetName val="SCB 1 - Current"/>
      <sheetName val="SCB 2 - Current"/>
      <sheetName val="国内HSP"/>
      <sheetName val="TBE_2004012"/>
      <sheetName val="손익"/>
      <sheetName val="2005 DATA"/>
      <sheetName val="OtherKPI"/>
      <sheetName val="PL"/>
      <sheetName val="TOTAL"/>
      <sheetName val="actlst01d"/>
      <sheetName val="BD"/>
      <sheetName val="AcqBS"/>
      <sheetName val="11"/>
      <sheetName val="FEBRUARY"/>
      <sheetName val="10K4"/>
      <sheetName val="donnee lct"/>
      <sheetName val="I-Données_de_base"/>
      <sheetName val="group type"/>
      <sheetName val="stat_local9"/>
      <sheetName val="Total_01'058"/>
      <sheetName val="Overall_PLATT7"/>
      <sheetName val="MR_MEYER7"/>
      <sheetName val="เงินกู้_MGC8"/>
      <sheetName val="BOT_Rate7"/>
      <sheetName val="Maturity_Data7"/>
      <sheetName val="Avg_BOT7"/>
      <sheetName val="Hedge_Vol_&amp;_G-L7"/>
      <sheetName val="SAP_Open_Items_Data7"/>
      <sheetName val="Detail_of_exchange_rate7"/>
      <sheetName val="Tb_31_12_157"/>
      <sheetName val="Group_TB_31_10_20157"/>
      <sheetName val="_nfcst_py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Deferred_tax_Adjs_Clo_(P)_Q2'11"/>
      <sheetName val="GL_2018_Q3_-_ver11"/>
      <sheetName val="2017_Expense_Break_down1"/>
      <sheetName val="Q2_EXPECTED1"/>
      <sheetName val="Master_TB1"/>
      <sheetName val="ocean_voyage"/>
      <sheetName val="SCB_1_-_Current"/>
      <sheetName val="SCB_2_-_Current"/>
      <sheetName val="10"/>
      <sheetName val="Margins"/>
      <sheetName val=" Code -สิทธิรักษาพยาบาล1-9-53"/>
      <sheetName val="Salary  StructureBK. 20-12- (2)"/>
      <sheetName val="REPORT"/>
      <sheetName val="MA"/>
      <sheetName val="BMCT2003"/>
      <sheetName val="ฝ่ายบัญชีและการเงิน"/>
      <sheetName val="ชื่อหุ้น"/>
      <sheetName val="B&amp;S 1999"/>
      <sheetName val="総括"/>
      <sheetName val="Customize Your Invoice"/>
      <sheetName val="세부내용"/>
      <sheetName val="両側規格のグラフ"/>
      <sheetName val="八月份CO号"/>
      <sheetName val="1-1.BS"/>
      <sheetName val="Breakeven Analysis"/>
      <sheetName val="LOCAL MARKET"/>
      <sheetName val="NEW LOCAL"/>
      <sheetName val="OUTSIDE MARKET"/>
      <sheetName val="AJUSTES"/>
      <sheetName val="CONSOLIDATED"/>
      <sheetName val="ที่ดินอาคาร อุปกรณ์"/>
      <sheetName val="VL"/>
      <sheetName val="TN"/>
      <sheetName val="ND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report detial"/>
      <sheetName val="N-4.4"/>
      <sheetName val="iGrouping"/>
      <sheetName val="Rate"/>
      <sheetName val="detailed pl-svcs"/>
      <sheetName val="P1"/>
      <sheetName val="MainComp"/>
      <sheetName val="falso"/>
      <sheetName val="mix"/>
      <sheetName val="เงินกู้ธนชาติ"/>
      <sheetName val="exchange_rate"/>
      <sheetName val="qtr3"/>
      <sheetName val="qtr4"/>
      <sheetName val="table"/>
      <sheetName val="MFA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donnee_lct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B1"/>
      <sheetName val="SUM"/>
      <sheetName val="Puerto Rico"/>
      <sheetName val="graph"/>
      <sheetName val="assumption"/>
      <sheetName val="Main"/>
      <sheetName val="Summary"/>
      <sheetName val="NOTE 29"/>
      <sheetName val="Library Procedures"/>
      <sheetName val="STart"/>
      <sheetName val="J2"/>
      <sheetName val="J1"/>
      <sheetName val="Control List"/>
      <sheetName val="Control_List"/>
      <sheetName val="基本量販店動向"/>
      <sheetName val="Data2007"/>
      <sheetName val="Control_List1"/>
      <sheetName val="Prod"/>
      <sheetName val="TrialBalance Q3-2002"/>
      <sheetName val="3A STD"/>
      <sheetName val="4003-1 lead"/>
      <sheetName val="ROOMS_ST"/>
      <sheetName val="TELEPHONE"/>
      <sheetName val="Selection"/>
      <sheetName val="Puerto_Rico"/>
      <sheetName val="Amortization Table"/>
      <sheetName val="Level of Effort"/>
      <sheetName val="Rates"/>
      <sheetName val="Competitors"/>
      <sheetName val="PR4"/>
      <sheetName val="Discount"/>
      <sheetName val="Int."/>
      <sheetName val="Office Space"/>
      <sheetName val="Link FS for Ref. FS caption"/>
      <sheetName val="Proportion"/>
      <sheetName val="ICP"/>
      <sheetName val="Inv Elim Clo (D)"/>
      <sheetName val="Inv Mar Elim Clo (H)"/>
      <sheetName val="Oth Cons Adjs Clo(L)"/>
      <sheetName val="Defered tax Adjs Clo(P)"/>
      <sheetName val="Entity Curr Adjs"/>
      <sheetName val="Conso"/>
      <sheetName val="Link FS"/>
      <sheetName val="รายชื่อเมษายน"/>
      <sheetName val="รายชื่อกุมภาพันธ์"/>
      <sheetName val="รายชื่อมกราคม"/>
      <sheetName val="รายชื่อกรกฎาคม"/>
      <sheetName val="รายชื่อมิถุนายน"/>
      <sheetName val="รายชื่อมีนาคม"/>
      <sheetName val="รายชื่อพฤษภาคม"/>
      <sheetName val="PRMT_05"/>
      <sheetName val="am_cost"/>
      <sheetName val="stat_local12"/>
      <sheetName val="Total_01'0511"/>
      <sheetName val="MR_MEYER10"/>
      <sheetName val="Overall_PLATT10"/>
      <sheetName val="เงินกู้_MGC11"/>
      <sheetName val="BOT_Rate10"/>
      <sheetName val="Maturity_Data10"/>
      <sheetName val="Avg_BOT10"/>
      <sheetName val="Hedge_Vol_&amp;_G-L10"/>
      <sheetName val="SAP_Open_Items_Data10"/>
      <sheetName val="Detail_of_exchange_rate10"/>
      <sheetName val="Tb_31_12_1510"/>
      <sheetName val="Group_TB_31_10_201510"/>
      <sheetName val="_nfcst_py10"/>
      <sheetName val="5)_Action_Plan_BL_Debone10"/>
      <sheetName val="BS_(ToP)10"/>
      <sheetName val="exchange_rate1"/>
      <sheetName val="FA_Register9"/>
      <sheetName val="Latex_Qty&amp;Price_(2)9"/>
      <sheetName val="Trial_Balance9"/>
      <sheetName val="Calculation_PS4"/>
      <sheetName val="Deferred_tax_Adjs_Clo_(P)_Q2'14"/>
      <sheetName val="GL_2018_Q3_-_ver14"/>
      <sheetName val="Master_TB4"/>
      <sheetName val="Q2_EXPECTED4"/>
      <sheetName val="2017_Expense_Break_down4"/>
      <sheetName val="ocean_voyage3"/>
      <sheetName val="SCB_1_-_Current3"/>
      <sheetName val="SCB_2_-_Current3"/>
      <sheetName val="2005_DATA2"/>
      <sheetName val="donnee_lct1"/>
      <sheetName val="group_type2"/>
      <sheetName val="_Code_-สิทธิรักษาพยาบาล1-9-532"/>
      <sheetName val="Salary__StructureBK__20-12-_(22"/>
      <sheetName val="B&amp;S_19991"/>
      <sheetName val="Customize_Your_Invoice1"/>
      <sheetName val="1-1_BS1"/>
      <sheetName val="Breakeven_Analysis1"/>
      <sheetName val="LOCAL_MARKET1"/>
      <sheetName val="NEW_LOCAL1"/>
      <sheetName val="OUTSIDE_MARKET1"/>
      <sheetName val="ที่ดินอาคาร_อุปกรณ์1"/>
      <sheetName val="report_detial"/>
      <sheetName val="N-4_4"/>
      <sheetName val="detailed_pl-svcs1"/>
      <sheetName val="15310000_(2010)1"/>
      <sheetName val="NOTE_29"/>
      <sheetName val="Library_Procedures"/>
      <sheetName val="Puerto_Rico1"/>
      <sheetName val="Control_List2"/>
      <sheetName val="Int_"/>
      <sheetName val="3A_STD"/>
      <sheetName val="4003-1_lead"/>
      <sheetName val="Amortization_Table"/>
      <sheetName val="TrialBalance_Q3-2002"/>
      <sheetName val="Level_of_Effort"/>
      <sheetName val="Variables"/>
      <sheetName val="เงินสำรองเกษียยณอายุ"/>
      <sheetName val="k-5"/>
      <sheetName val="working capital"/>
      <sheetName val="P&amp;L-PTA"/>
      <sheetName val="inventory-pta"/>
      <sheetName val="P&amp;L-DMT"/>
      <sheetName val="Raw Material Cost"/>
      <sheetName val="sales"/>
      <sheetName val="inventory-dmt"/>
      <sheetName val="Actions &amp; Projects"/>
      <sheetName val="Monthly"/>
      <sheetName val=" AE INTEGRAL VALUE MC 1"/>
      <sheetName val="D"/>
      <sheetName val="QOS Graph"/>
      <sheetName val="BU Summary Data"/>
      <sheetName val="stat_local13"/>
      <sheetName val="Total_01'0512"/>
      <sheetName val="เงินกู้_MGC12"/>
      <sheetName val="SAP_Open_Items_Data11"/>
      <sheetName val="Overall_PLATT11"/>
      <sheetName val="MR_MEYER11"/>
      <sheetName val="_nfcst_py11"/>
      <sheetName val="BOT_Rate11"/>
      <sheetName val="Maturity_Data11"/>
      <sheetName val="Avg_BOT11"/>
      <sheetName val="Hedge_Vol_&amp;_G-L11"/>
      <sheetName val="Detail_of_exchange_rate11"/>
      <sheetName val="Tb_31_12_1511"/>
      <sheetName val="Group_TB_31_10_201511"/>
      <sheetName val="5)_Action_Plan_BL_Debone11"/>
      <sheetName val="BS_(ToP)11"/>
      <sheetName val="Trial_Balance10"/>
      <sheetName val="FA_Register10"/>
      <sheetName val="Latex_Qty&amp;Price_(2)10"/>
      <sheetName val="Calculation_PS5"/>
      <sheetName val="GL_2018_Q3_-_ver15"/>
      <sheetName val="Deferred_tax_Adjs_Clo_(P)_Q2'15"/>
      <sheetName val="Q2_EXPECTED5"/>
      <sheetName val="Master_TB5"/>
      <sheetName val="2017_Expense_Break_down5"/>
      <sheetName val="ocean_voyage4"/>
      <sheetName val="2005_DATA3"/>
      <sheetName val="SCB_1_-_Current4"/>
      <sheetName val="SCB_2_-_Current4"/>
      <sheetName val="donnee_lct2"/>
      <sheetName val="group_type3"/>
      <sheetName val="_Code_-สิทธิรักษาพยาบาล1-9-533"/>
      <sheetName val="Salary__StructureBK__20-12-_(23"/>
      <sheetName val="LOCAL_MARKET2"/>
      <sheetName val="NEW_LOCAL2"/>
      <sheetName val="OUTSIDE_MARKET2"/>
      <sheetName val="ที่ดินอาคาร_อุปกรณ์2"/>
      <sheetName val="report_detial1"/>
      <sheetName val="Breakeven_Analysis2"/>
      <sheetName val="B&amp;S_19992"/>
      <sheetName val="Customize_Your_Invoice2"/>
      <sheetName val="1-1_BS2"/>
      <sheetName val="N-4_41"/>
      <sheetName val="detailed_pl-svcs2"/>
      <sheetName val="NOTE_291"/>
      <sheetName val="Library_Procedures1"/>
      <sheetName val="Puerto_Rico2"/>
      <sheetName val="15310000_(2010)2"/>
      <sheetName val="Control_List3"/>
      <sheetName val="QOS_Graph"/>
      <sheetName val="BU_Summary_Data"/>
      <sheetName val="AutoLiv"/>
      <sheetName val="exchange_rate2"/>
      <sheetName val="report_detial2"/>
      <sheetName val="N-4_42"/>
      <sheetName val="collection external"/>
      <sheetName val="INDEX"/>
      <sheetName val="E-1-1"/>
      <sheetName val="Location Codes"/>
      <sheetName val="Office_Space"/>
      <sheetName val="Jan 01"/>
      <sheetName val="Stk"/>
      <sheetName val="A1"/>
      <sheetName val="BudgetType"/>
      <sheetName val="Plants"/>
      <sheetName val="เปรียบเทียบเดือน12"/>
      <sheetName val="ลงทะเบียน+ยอดขาย_2008"/>
      <sheetName val="ขายจานรวม"/>
      <sheetName val="July2007"/>
      <sheetName val="2007"/>
      <sheetName val="2006"/>
      <sheetName val="2006(1)"/>
      <sheetName val="2006(2)"/>
      <sheetName val="2006 (2)"/>
      <sheetName val="2006_1_"/>
      <sheetName val="2006_2_"/>
      <sheetName val="TB10"/>
      <sheetName val="Menu"/>
      <sheetName val="Cover"/>
      <sheetName val="Lead Q1 2022"/>
      <sheetName val="May-Apr 2009"/>
      <sheetName val="Link data-july"/>
      <sheetName val="bbl.43-98"/>
      <sheetName val="Office_Space1"/>
      <sheetName val="QTY &amp; AMT"/>
      <sheetName val="Lists"/>
      <sheetName val="Tier1リスト"/>
      <sheetName val="グラフ"/>
      <sheetName val="Link_FS_for_Ref__FS_caption"/>
      <sheetName val="Inv_Elim_Clo_(D)"/>
      <sheetName val="Inv_Mar_Elim_Clo_(H)"/>
      <sheetName val="Oth_Cons_Adjs_Clo(L)"/>
      <sheetName val="Defered_tax_Adjs_Clo(P)"/>
      <sheetName val="Entity_Curr_Adjs"/>
      <sheetName val="Link_FS"/>
      <sheetName val="fr"/>
      <sheetName val="forecast"/>
      <sheetName val="tax computation"/>
      <sheetName val="Codes"/>
      <sheetName val="tp"/>
      <sheetName val="Furniture_Master"/>
      <sheetName val=" TB Summaries"/>
      <sheetName val="AccountList"/>
      <sheetName val="JAN"/>
      <sheetName val="salary &amp; pr tax"/>
      <sheetName val="Objective 1 Detail Budget ICNL"/>
      <sheetName val="PL selection"/>
      <sheetName val="Net Sales17"/>
      <sheetName val="Returns"/>
      <sheetName val="2003 Forecast"/>
      <sheetName val="2004 Risk Adjusted AOP"/>
      <sheetName val="Drivers"/>
      <sheetName val="office"/>
      <sheetName val="Feb"/>
      <sheetName val="Mar"/>
      <sheetName val="Apr"/>
      <sheetName val="May"/>
      <sheetName val="June"/>
      <sheetName val="MD_R"/>
      <sheetName val="CELL_A"/>
      <sheetName val="ENV_A"/>
      <sheetName val="PG_A"/>
      <sheetName val="MD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stat_local14"/>
      <sheetName val="Total_01'0513"/>
      <sheetName val="เงินกู้_MGC13"/>
      <sheetName val="SAP_Open_Items_Data12"/>
      <sheetName val="MR_MEYER12"/>
      <sheetName val="Overall_PLATT12"/>
      <sheetName val="BOT_Rate12"/>
      <sheetName val="Maturity_Data12"/>
      <sheetName val="Avg_BOT12"/>
      <sheetName val="Hedge_Vol_&amp;_G-L12"/>
      <sheetName val="Detail_of_exchange_rate12"/>
      <sheetName val="Tb_31_12_1512"/>
      <sheetName val="Group_TB_31_10_201512"/>
      <sheetName val="_nfcst_py12"/>
      <sheetName val="5)_Action_Plan_BL_Debone12"/>
      <sheetName val="BS_(ToP)12"/>
      <sheetName val="Trial_Balance11"/>
      <sheetName val="FA_Register11"/>
      <sheetName val="Latex_Qty&amp;Price_(2)11"/>
      <sheetName val="Calculation_PS6"/>
      <sheetName val="GL_2018_Q3_-_ver16"/>
      <sheetName val="Deferred_tax_Adjs_Clo_(P)_Q2'16"/>
      <sheetName val="Q2_EXPECTED6"/>
      <sheetName val="Master_TB6"/>
      <sheetName val="2017_Expense_Break_down6"/>
      <sheetName val="ocean_voyage5"/>
      <sheetName val="2005_DATA4"/>
      <sheetName val="SCB_1_-_Current5"/>
      <sheetName val="SCB_2_-_Current5"/>
      <sheetName val="donnee_lct3"/>
      <sheetName val="group_type4"/>
      <sheetName val="_Code_-สิทธิรักษาพยาบาล1-9-534"/>
      <sheetName val="Salary__StructureBK__20-12-_(24"/>
      <sheetName val="LOCAL_MARKET3"/>
      <sheetName val="NEW_LOCAL3"/>
      <sheetName val="OUTSIDE_MARKET3"/>
      <sheetName val="ที่ดินอาคาร_อุปกรณ์3"/>
      <sheetName val="exchange_rate3"/>
      <sheetName val="report_detial3"/>
      <sheetName val="Breakeven_Analysis3"/>
      <sheetName val="B&amp;S_19993"/>
      <sheetName val="Customize_Your_Invoice3"/>
      <sheetName val="1-1_BS3"/>
      <sheetName val="N-4_43"/>
      <sheetName val="detailed_pl-svcs3"/>
      <sheetName val="NOTE_292"/>
      <sheetName val="Library_Procedures2"/>
      <sheetName val="Puerto_Rico3"/>
      <sheetName val="15310000_(2010)3"/>
      <sheetName val="Control_List4"/>
      <sheetName val="QOS_Graph1"/>
      <sheetName val="BU_Summary_Data1"/>
      <sheetName val="stat_local15"/>
      <sheetName val="Total_01'0514"/>
      <sheetName val="เงินกู้_MGC14"/>
      <sheetName val="SAP_Open_Items_Data13"/>
      <sheetName val="MR_MEYER13"/>
      <sheetName val="Overall_PLATT13"/>
      <sheetName val="BOT_Rate13"/>
      <sheetName val="Maturity_Data13"/>
      <sheetName val="Avg_BOT13"/>
      <sheetName val="Hedge_Vol_&amp;_G-L13"/>
      <sheetName val="Detail_of_exchange_rate13"/>
      <sheetName val="Tb_31_12_1513"/>
      <sheetName val="Group_TB_31_10_201513"/>
      <sheetName val="_nfcst_py13"/>
      <sheetName val="5)_Action_Plan_BL_Debone13"/>
      <sheetName val="Trial_Balance12"/>
      <sheetName val="BS_(ToP)13"/>
      <sheetName val="Latex_Qty&amp;Price_(2)12"/>
      <sheetName val="FA_Register12"/>
      <sheetName val="Calculation_PS7"/>
      <sheetName val="GL_2018_Q3_-_ver17"/>
      <sheetName val="Deferred_tax_Adjs_Clo_(P)_Q2'17"/>
      <sheetName val="Q2_EXPECTED7"/>
      <sheetName val="Master_TB7"/>
      <sheetName val="2017_Expense_Break_down7"/>
      <sheetName val="ocean_voyage6"/>
      <sheetName val="2005_DATA5"/>
      <sheetName val="SCB_1_-_Current6"/>
      <sheetName val="SCB_2_-_Current6"/>
      <sheetName val="donnee_lct4"/>
      <sheetName val="group_type5"/>
      <sheetName val="_Code_-สิทธิรักษาพยาบาล1-9-535"/>
      <sheetName val="Salary__StructureBK__20-12-_(25"/>
      <sheetName val="LOCAL_MARKET4"/>
      <sheetName val="NEW_LOCAL4"/>
      <sheetName val="OUTSIDE_MARKET4"/>
      <sheetName val="ที่ดินอาคาร_อุปกรณ์4"/>
      <sheetName val="exchange_rate4"/>
      <sheetName val="report_detial4"/>
      <sheetName val="Breakeven_Analysis4"/>
      <sheetName val="B&amp;S_19994"/>
      <sheetName val="Customize_Your_Invoice4"/>
      <sheetName val="1-1_BS4"/>
      <sheetName val="N-4_44"/>
      <sheetName val="Info"/>
      <sheetName val="drop list"/>
      <sheetName val="Volume"/>
      <sheetName val="Office_Space2"/>
      <sheetName val="working_capital"/>
      <sheetName val="Raw_Material_Cost"/>
      <sheetName val="_AE_INTEGRAL_VALUE_MC_1"/>
      <sheetName val="Actions_&amp;_Projects"/>
      <sheetName val="collection_external"/>
      <sheetName val="Jan_01"/>
      <sheetName val="Location_Codes"/>
      <sheetName val="tax_computation"/>
      <sheetName val="QTY_&amp;_AMT"/>
      <sheetName val="detailed_pl-svcs4"/>
      <sheetName val="15310000_(2010)4"/>
      <sheetName val="NOTE_293"/>
      <sheetName val="Library_Procedures3"/>
      <sheetName val="Puerto_Rico4"/>
      <sheetName val="Control_List5"/>
      <sheetName val="3A_STD1"/>
      <sheetName val="4003-1_lead1"/>
      <sheetName val="TrialBalance_Q3-20021"/>
      <sheetName val="Link_FS_for_Ref__FS_caption1"/>
      <sheetName val="Inv_Elim_Clo_(D)1"/>
      <sheetName val="Inv_Mar_Elim_Clo_(H)1"/>
      <sheetName val="Oth_Cons_Adjs_Clo(L)1"/>
      <sheetName val="Defered_tax_Adjs_Clo(P)1"/>
      <sheetName val="Entity_Curr_Adjs1"/>
      <sheetName val="Link_FS1"/>
      <sheetName val="Amortization_Table1"/>
      <sheetName val="Int_1"/>
      <sheetName val="Office_Space3"/>
      <sheetName val="Level_of_Effort1"/>
      <sheetName val="working_capital1"/>
      <sheetName val="Raw_Material_Cost1"/>
      <sheetName val="QOS_Graph2"/>
      <sheetName val="BU_Summary_Data2"/>
      <sheetName val="_AE_INTEGRAL_VALUE_MC_11"/>
      <sheetName val="Actions_&amp;_Projects1"/>
      <sheetName val="collection_external1"/>
      <sheetName val="Jan_011"/>
      <sheetName val="Location_Codes1"/>
      <sheetName val="tax_computation1"/>
      <sheetName val="QTY_&amp;_AMT1"/>
      <sheetName val="Probability"/>
      <sheetName val="Sensitivity"/>
      <sheetName val="Owner"/>
      <sheetName val="CashFlow"/>
      <sheetName val="Consolidate"/>
      <sheetName val="Comparison"/>
      <sheetName val="Calc2"/>
      <sheetName val="Input"/>
      <sheetName val="Calc"/>
      <sheetName val="Option1"/>
      <sheetName val="Option2"/>
      <sheetName val="Option3"/>
      <sheetName val="Option4"/>
      <sheetName val="Land Tax"/>
      <sheetName val="Manual-Input"/>
      <sheetName val="Gantt"/>
      <sheetName val="Title"/>
      <sheetName val="SW"/>
      <sheetName val="הכנסות מוכרות מרבעונים קודמים"/>
      <sheetName val="TAX INCOME"/>
      <sheetName val="FF-21(a)"/>
      <sheetName val="O310 (A)"/>
      <sheetName val="e-2 capital afe - carryover"/>
      <sheetName val="Standing Data"/>
      <sheetName val="Asset &amp; Liability"/>
      <sheetName val="Net asset value"/>
      <sheetName val="6"/>
      <sheetName val="Itens de verificação"/>
      <sheetName val="BS-Thai"/>
      <sheetName val="Wvð"/>
      <sheetName val="2006_(2)"/>
      <sheetName val="TargIS"/>
      <sheetName val="시산표"/>
      <sheetName val="stat_local16"/>
      <sheetName val="เงินกู้_MGC15"/>
      <sheetName val="Total_01'0515"/>
      <sheetName val="SAP_Open_Items_Data14"/>
      <sheetName val="MR_MEYER14"/>
      <sheetName val="Overall_PLATT14"/>
      <sheetName val="BOT_Rate14"/>
      <sheetName val="Maturity_Data14"/>
      <sheetName val="Avg_BOT14"/>
      <sheetName val="Hedge_Vol_&amp;_G-L14"/>
      <sheetName val="Detail_of_exchange_rate14"/>
      <sheetName val="Tb_31_12_1514"/>
      <sheetName val="Group_TB_31_10_201514"/>
      <sheetName val="_nfcst_py14"/>
      <sheetName val="5)_Action_Plan_BL_Debone14"/>
      <sheetName val="Trial_Balance13"/>
      <sheetName val="BS_(ToP)14"/>
      <sheetName val="Latex_Qty&amp;Price_(2)13"/>
      <sheetName val="FA_Register13"/>
      <sheetName val="Calculation_PS8"/>
      <sheetName val="GL_2018_Q3_-_ver18"/>
      <sheetName val="Deferred_tax_Adjs_Clo_(P)_Q2'19"/>
      <sheetName val="Q2_EXPECTED8"/>
      <sheetName val="Master_TB8"/>
      <sheetName val="2017_Expense_Break_down8"/>
      <sheetName val="ocean_voyage7"/>
      <sheetName val="2005_DATA6"/>
      <sheetName val="SCB_1_-_Current7"/>
      <sheetName val="SCB_2_-_Current7"/>
      <sheetName val="donnee_lct5"/>
      <sheetName val="group_type6"/>
      <sheetName val="_Code_-สิทธิรักษาพยาบาล1-9-536"/>
      <sheetName val="Salary__StructureBK__20-12-_(26"/>
      <sheetName val="LOCAL_MARKET5"/>
      <sheetName val="NEW_LOCAL5"/>
      <sheetName val="OUTSIDE_MARKET5"/>
      <sheetName val="ที่ดินอาคาร_อุปกรณ์5"/>
      <sheetName val="exchange_rate5"/>
      <sheetName val="report_detial5"/>
      <sheetName val="Breakeven_Analysis5"/>
      <sheetName val="B&amp;S_19995"/>
      <sheetName val="Customize_Your_Invoice5"/>
      <sheetName val="1-1_BS5"/>
      <sheetName val="N-4_45"/>
      <sheetName val="総合B"/>
      <sheetName val="???"/>
      <sheetName val="stat_local17"/>
      <sheetName val="Total_01'0516"/>
      <sheetName val="เงินกู้_MGC16"/>
      <sheetName val="SAP_Open_Items_Data15"/>
      <sheetName val="MR_MEYER15"/>
      <sheetName val="Overall_PLATT15"/>
      <sheetName val="BOT_Rate15"/>
      <sheetName val="Maturity_Data15"/>
      <sheetName val="Avg_BOT15"/>
      <sheetName val="Hedge_Vol_&amp;_G-L15"/>
      <sheetName val="Detail_of_exchange_rate15"/>
      <sheetName val="Tb_31_12_1515"/>
      <sheetName val="Group_TB_31_10_201515"/>
      <sheetName val="_nfcst_py15"/>
      <sheetName val="5)_Action_Plan_BL_Debone15"/>
      <sheetName val="BS_(ToP)15"/>
      <sheetName val="Trial_Balance14"/>
      <sheetName val="FA_Register14"/>
      <sheetName val="Latex_Qty&amp;Price_(2)14"/>
      <sheetName val="Calculation_PS9"/>
      <sheetName val="GL_2018_Q3_-_ver19"/>
      <sheetName val="Deferred_tax_Adjs_Clo_(P)_Q2'10"/>
      <sheetName val="Q2_EXPECTED9"/>
      <sheetName val="Master_TB9"/>
      <sheetName val="2017_Expense_Break_down9"/>
      <sheetName val="ocean_voyage8"/>
      <sheetName val="2005_DATA7"/>
      <sheetName val="SCB_1_-_Current8"/>
      <sheetName val="SCB_2_-_Current8"/>
      <sheetName val="donnee_lct6"/>
      <sheetName val="group_type7"/>
      <sheetName val="_Code_-สิทธิรักษาพยาบาล1-9-537"/>
      <sheetName val="Salary__StructureBK__20-12-_(27"/>
      <sheetName val="LOCAL_MARKET6"/>
      <sheetName val="NEW_LOCAL6"/>
      <sheetName val="OUTSIDE_MARKET6"/>
      <sheetName val="ที่ดินอาคาร_อุปกรณ์6"/>
      <sheetName val="exchange_rate6"/>
      <sheetName val="report_detial6"/>
      <sheetName val="Breakeven_Analysis6"/>
      <sheetName val="B&amp;S_19996"/>
      <sheetName val="Customize_Your_Invoice6"/>
      <sheetName val="1-1_BS6"/>
      <sheetName val="N-4_46"/>
      <sheetName val="detailed_pl-svcs5"/>
      <sheetName val="NOTE_294"/>
      <sheetName val="Library_Procedures4"/>
      <sheetName val="Puerto_Rico5"/>
      <sheetName val="15310000_(2010)5"/>
      <sheetName val="Control_List6"/>
      <sheetName val="QOS_Graph3"/>
      <sheetName val="BU_Summary_Data3"/>
      <sheetName val="2006_(2)1"/>
      <sheetName val="หน้า 1"/>
      <sheetName val="INCOME STATEMENT 3"/>
      <sheetName val="stat_local18"/>
      <sheetName val="Total_01'0517"/>
      <sheetName val="MR_MEYER16"/>
      <sheetName val="Overall_PLATT16"/>
      <sheetName val="เงินกู้_MGC17"/>
      <sheetName val="BOT_Rate16"/>
      <sheetName val="Maturity_Data16"/>
      <sheetName val="Avg_BOT16"/>
      <sheetName val="Hedge_Vol_&amp;_G-L16"/>
      <sheetName val="SAP_Open_Items_Data16"/>
      <sheetName val="Detail_of_exchange_rate16"/>
      <sheetName val="Tb_31_12_1516"/>
      <sheetName val="Group_TB_31_10_201516"/>
      <sheetName val="_nfcst_py16"/>
      <sheetName val="5)_Action_Plan_BL_Debone16"/>
      <sheetName val="BS_(ToP)16"/>
      <sheetName val="exchange_rate7"/>
      <sheetName val="FA_Register15"/>
      <sheetName val="Latex_Qty&amp;Price_(2)15"/>
      <sheetName val="Trial_Balance15"/>
      <sheetName val="Calculation_PS10"/>
      <sheetName val="GL_2018_Q3_-_ver110"/>
      <sheetName val="Deferred_tax_Adjs_Clo_(P)_Q2'20"/>
      <sheetName val="2017_Expense_Break_down10"/>
      <sheetName val="Q2_EXPECTED10"/>
      <sheetName val="Master_TB10"/>
      <sheetName val="ocean_voyage9"/>
      <sheetName val="SCB_1_-_Current9"/>
      <sheetName val="SCB_2_-_Current9"/>
      <sheetName val="2005_DATA8"/>
      <sheetName val="donnee_lct7"/>
      <sheetName val="group_type8"/>
      <sheetName val="_Code_-สิทธิรักษาพยาบาล1-9-538"/>
      <sheetName val="Salary__StructureBK__20-12-_(28"/>
      <sheetName val="Breakeven_Analysis7"/>
      <sheetName val="LOCAL_MARKET7"/>
      <sheetName val="NEW_LOCAL7"/>
      <sheetName val="OUTSIDE_MARKET7"/>
      <sheetName val="ที่ดินอาคาร_อุปกรณ์7"/>
      <sheetName val="B&amp;S_19997"/>
      <sheetName val="Customize_Your_Invoice7"/>
      <sheetName val="1-1_BS7"/>
      <sheetName val="report_detial7"/>
      <sheetName val="N-4_47"/>
      <sheetName val="detailed_pl-svcs6"/>
      <sheetName val="15310000_(2010)6"/>
      <sheetName val="Puerto_Rico6"/>
      <sheetName val="NOTE_295"/>
      <sheetName val="Library_Procedures5"/>
      <sheetName val="Control_List7"/>
      <sheetName val="Int_2"/>
      <sheetName val="3A_STD2"/>
      <sheetName val="4003-1_lead2"/>
      <sheetName val="Amortization_Table2"/>
      <sheetName val="TrialBalance_Q3-20022"/>
      <sheetName val="Level_of_Effort2"/>
      <sheetName val="Office_Space4"/>
      <sheetName val="Link_FS_for_Ref__FS_caption2"/>
      <sheetName val="Inv_Elim_Clo_(D)2"/>
      <sheetName val="Inv_Mar_Elim_Clo_(H)2"/>
      <sheetName val="Oth_Cons_Adjs_Clo(L)2"/>
      <sheetName val="Defered_tax_Adjs_Clo(P)2"/>
      <sheetName val="Entity_Curr_Adjs2"/>
      <sheetName val="Link_FS2"/>
      <sheetName val="working_capital2"/>
      <sheetName val="Raw_Material_Cost2"/>
      <sheetName val="Actions_&amp;_Projects2"/>
      <sheetName val="QOS_Graph4"/>
      <sheetName val="BU_Summary_Data4"/>
      <sheetName val="_AE_INTEGRAL_VALUE_MC_12"/>
      <sheetName val="Jan_012"/>
      <sheetName val="collection_external2"/>
      <sheetName val="Location_Codes2"/>
      <sheetName val="2006_(2)2"/>
      <sheetName val="Lead_Q1_2022"/>
      <sheetName val="May-Apr_2009"/>
      <sheetName val="Link_data-july"/>
      <sheetName val="bbl_43-98"/>
      <sheetName val="QTY_&amp;_AMT2"/>
      <sheetName val="tax_computation2"/>
      <sheetName val="_TB_Summaries"/>
      <sheetName val="salary_&amp;_pr_tax"/>
      <sheetName val="Objective_1_Detail_Budget_ICNL"/>
      <sheetName val="PL_selection"/>
      <sheetName val="Net_Sales17"/>
      <sheetName val="2003_Forecast"/>
      <sheetName val="2004_Risk_Adjusted_AOP"/>
      <sheetName val="drop_list"/>
      <sheetName val="Land_Tax"/>
      <sheetName val="הכנסות_מוכרות_מרבעונים_קודמים"/>
      <sheetName val="TAX_INCOME"/>
      <sheetName val="O310_(A)"/>
      <sheetName val="e-2_capital_afe_-_carryover"/>
      <sheetName val="Standing_Data"/>
      <sheetName val="Asset_&amp;_Liability"/>
      <sheetName val="Net_asset_value"/>
      <sheetName val="Itens_de_verificação"/>
      <sheetName val="INCOME_STATEMENT_3"/>
      <sheetName val="หน้า_1"/>
      <sheetName val="AA-1"/>
      <sheetName val="TB09.30.04"/>
      <sheetName val="BS_FULL"/>
      <sheetName val="เครื่องมือ"/>
      <sheetName val="ยานพาหนะ"/>
      <sheetName val="อาคาร"/>
      <sheetName val="만기"/>
      <sheetName val=""/>
      <sheetName val="RATESTOT"/>
      <sheetName val="ของเข้า"/>
      <sheetName val="R&amp;C"/>
      <sheetName val="DPLA"/>
      <sheetName val="1998 meses"/>
      <sheetName val="Trial Bal"/>
      <sheetName val="asset hdk&amp;shk"/>
      <sheetName val="stat_local19"/>
      <sheetName val="Total_01'0518"/>
      <sheetName val="Overall_PLATT17"/>
      <sheetName val="MR_MEYER17"/>
      <sheetName val="BOT_Rate17"/>
      <sheetName val="Maturity_Data17"/>
      <sheetName val="Avg_BOT17"/>
      <sheetName val="Hedge_Vol_&amp;_G-L17"/>
      <sheetName val="เงินกู้_MGC18"/>
      <sheetName val="Detail_of_exchange_rate17"/>
      <sheetName val="SAP_Open_Items_Data17"/>
      <sheetName val="Tb_31_12_1517"/>
      <sheetName val="Group_TB_31_10_201517"/>
      <sheetName val="_nfcst_py17"/>
      <sheetName val="5)_Action_Plan_BL_Debone17"/>
      <sheetName val="BS_(ToP)17"/>
      <sheetName val="FA_Register16"/>
      <sheetName val="Latex_Qty&amp;Price_(2)16"/>
      <sheetName val="Trial_Balance16"/>
      <sheetName val="Calculation_PS11"/>
      <sheetName val="exchange_rate8"/>
      <sheetName val="GL_2018_Q3_-_ver111"/>
      <sheetName val="Deferred_tax_Adjs_Clo_(P)_Q2'21"/>
      <sheetName val="2017_Expense_Break_down11"/>
      <sheetName val="Q2_EXPECTED11"/>
      <sheetName val="Master_TB11"/>
      <sheetName val="ocean_voyage10"/>
      <sheetName val="SCB_1_-_Current10"/>
      <sheetName val="SCB_2_-_Current10"/>
      <sheetName val="2005_DATA9"/>
      <sheetName val="donnee_lct8"/>
      <sheetName val="group_type9"/>
      <sheetName val="_Code_-สิทธิรักษาพยาบาล1-9-539"/>
      <sheetName val="Salary__StructureBK__20-12-_(29"/>
      <sheetName val="B&amp;S_19998"/>
      <sheetName val="Customize_Your_Invoice8"/>
      <sheetName val="1-1_BS8"/>
      <sheetName val="LOCAL_MARKET8"/>
      <sheetName val="NEW_LOCAL8"/>
      <sheetName val="OUTSIDE_MARKET8"/>
      <sheetName val="detailed_pl-svcs7"/>
      <sheetName val="Breakeven_Analysis8"/>
      <sheetName val="ที่ดินอาคาร_อุปกรณ์8"/>
      <sheetName val="report_detial8"/>
      <sheetName val="N-4_48"/>
      <sheetName val="15310000_(2010)7"/>
      <sheetName val="Puerto_Rico7"/>
      <sheetName val="NOTE_296"/>
      <sheetName val="Library_Procedures6"/>
      <sheetName val="Control_List8"/>
      <sheetName val="TrialBalance_Q3-20023"/>
      <sheetName val="3A_STD3"/>
      <sheetName val="4003-1_lead3"/>
      <sheetName val="Amortization_Table3"/>
      <sheetName val="Level_of_Effort3"/>
      <sheetName val="Int_3"/>
      <sheetName val="Office_Space5"/>
      <sheetName val="Link_FS_for_Ref__FS_caption3"/>
      <sheetName val="Inv_Elim_Clo_(D)3"/>
      <sheetName val="Inv_Mar_Elim_Clo_(H)3"/>
      <sheetName val="Oth_Cons_Adjs_Clo(L)3"/>
      <sheetName val="Defered_tax_Adjs_Clo(P)3"/>
      <sheetName val="Entity_Curr_Adjs3"/>
      <sheetName val="Link_FS3"/>
      <sheetName val="working_capital3"/>
      <sheetName val="Raw_Material_Cost3"/>
      <sheetName val="Actions_&amp;_Projects3"/>
      <sheetName val="_AE_INTEGRAL_VALUE_MC_13"/>
      <sheetName val="QOS_Graph5"/>
      <sheetName val="BU_Summary_Data5"/>
      <sheetName val="collection_external3"/>
      <sheetName val="Location_Codes3"/>
      <sheetName val="Jan_013"/>
      <sheetName val="Lead_Q1_20221"/>
      <sheetName val="2006_(2)3"/>
      <sheetName val="May-Apr_20091"/>
      <sheetName val="Link_data-july1"/>
      <sheetName val="bbl_43-981"/>
      <sheetName val="QTY_&amp;_AMT3"/>
      <sheetName val="tax_computation3"/>
      <sheetName val="_TB_Summaries1"/>
      <sheetName val="salary_&amp;_pr_tax1"/>
      <sheetName val="Objective_1_Detail_Budget_ICNL1"/>
      <sheetName val="PL_selection1"/>
      <sheetName val="Net_Sales171"/>
      <sheetName val="2003_Forecast1"/>
      <sheetName val="2004_Risk_Adjusted_AOP1"/>
      <sheetName val="drop_list1"/>
      <sheetName val="Land_Tax1"/>
      <sheetName val="הכנסות_מוכרות_מרבעונים_קודמים1"/>
      <sheetName val="TAX_INCOME1"/>
      <sheetName val="O310_(A)1"/>
      <sheetName val="e-2_capital_afe_-_carryover1"/>
      <sheetName val="Standing_Data1"/>
      <sheetName val="Asset_&amp;_Liability1"/>
      <sheetName val="Net_asset_value1"/>
      <sheetName val="Itens_de_verificação1"/>
      <sheetName val="หน้า_11"/>
      <sheetName val="INCOME_STATEMENT_31"/>
      <sheetName val="TB09_30_04"/>
      <sheetName val="1998_meses"/>
      <sheetName val="Trial_Bal"/>
      <sheetName val="asset_hdk&amp;shk"/>
      <sheetName val="P_2005_4511 (Rachel)"/>
      <sheetName val="副3 (2)"/>
      <sheetName val="Date"/>
      <sheetName val="PL-D"/>
      <sheetName val="stat_local20"/>
      <sheetName val="Total_01'0519"/>
      <sheetName val="Overall_PLATT18"/>
      <sheetName val="MR_MEYER18"/>
      <sheetName val="BOT_Rate18"/>
      <sheetName val="Maturity_Data18"/>
      <sheetName val="Avg_BOT18"/>
      <sheetName val="Hedge_Vol_&amp;_G-L18"/>
      <sheetName val="เงินกู้_MGC19"/>
      <sheetName val="Detail_of_exchange_rate18"/>
      <sheetName val="SAP_Open_Items_Data18"/>
      <sheetName val="Tb_31_12_1518"/>
      <sheetName val="Group_TB_31_10_201518"/>
      <sheetName val="_nfcst_py18"/>
      <sheetName val="5)_Action_Plan_BL_Debone18"/>
      <sheetName val="BS_(ToP)18"/>
      <sheetName val="FA_Register17"/>
      <sheetName val="Latex_Qty&amp;Price_(2)17"/>
      <sheetName val="Trial_Balance17"/>
      <sheetName val="Calculation_PS12"/>
      <sheetName val="exchange_rate9"/>
      <sheetName val="GL_2018_Q3_-_ver112"/>
      <sheetName val="Deferred_tax_Adjs_Clo_(P)_Q2'22"/>
      <sheetName val="2017_Expense_Break_down12"/>
      <sheetName val="Q2_EXPECTED12"/>
      <sheetName val="Master_TB12"/>
      <sheetName val="ocean_voyage11"/>
      <sheetName val="SCB_1_-_Current11"/>
      <sheetName val="SCB_2_-_Current11"/>
      <sheetName val="2005_DATA10"/>
      <sheetName val="donnee_lct9"/>
      <sheetName val="group_type10"/>
      <sheetName val="_Code_-สิทธิรักษาพยาบาล1-9-5310"/>
      <sheetName val="Salary__StructureBK__20-12-_(10"/>
      <sheetName val="B&amp;S_19999"/>
      <sheetName val="Customize_Your_Invoice9"/>
      <sheetName val="1-1_BS9"/>
      <sheetName val="LOCAL_MARKET9"/>
      <sheetName val="NEW_LOCAL9"/>
      <sheetName val="OUTSIDE_MARKET9"/>
      <sheetName val="detailed_pl-svcs8"/>
      <sheetName val="Breakeven_Analysis9"/>
      <sheetName val="ที่ดินอาคาร_อุปกรณ์9"/>
      <sheetName val="report_detial9"/>
      <sheetName val="N-4_49"/>
      <sheetName val="15310000_(2010)8"/>
      <sheetName val="Puerto_Rico8"/>
      <sheetName val="NOTE_297"/>
      <sheetName val="Library_Procedures7"/>
      <sheetName val="Control_List9"/>
      <sheetName val="TrialBalance_Q3-20024"/>
      <sheetName val="3A_STD4"/>
      <sheetName val="4003-1_lead4"/>
      <sheetName val="Amortization_Table4"/>
      <sheetName val="Level_of_Effort4"/>
      <sheetName val="Int_4"/>
      <sheetName val="Office_Space6"/>
      <sheetName val="Link_FS_for_Ref__FS_caption4"/>
      <sheetName val="Inv_Elim_Clo_(D)4"/>
      <sheetName val="Inv_Mar_Elim_Clo_(H)4"/>
      <sheetName val="Oth_Cons_Adjs_Clo(L)4"/>
      <sheetName val="Defered_tax_Adjs_Clo(P)4"/>
      <sheetName val="Entity_Curr_Adjs4"/>
      <sheetName val="Link_FS4"/>
      <sheetName val="working_capital4"/>
      <sheetName val="Raw_Material_Cost4"/>
      <sheetName val="Actions_&amp;_Projects4"/>
      <sheetName val="_AE_INTEGRAL_VALUE_MC_14"/>
      <sheetName val="QOS_Graph6"/>
      <sheetName val="BU_Summary_Data6"/>
      <sheetName val="collection_external4"/>
      <sheetName val="Location_Codes4"/>
      <sheetName val="Jan_014"/>
      <sheetName val="Lead_Q1_20222"/>
      <sheetName val="2006_(2)4"/>
      <sheetName val="May-Apr_20092"/>
      <sheetName val="Link_data-july2"/>
      <sheetName val="bbl_43-982"/>
      <sheetName val="QTY_&amp;_AMT4"/>
      <sheetName val="tax_computation4"/>
      <sheetName val="_TB_Summaries2"/>
      <sheetName val="salary_&amp;_pr_tax2"/>
      <sheetName val="Objective_1_Detail_Budget_ICNL2"/>
      <sheetName val="PL_selection2"/>
      <sheetName val="Net_Sales172"/>
      <sheetName val="2003_Forecast2"/>
      <sheetName val="2004_Risk_Adjusted_AOP2"/>
      <sheetName val="drop_list2"/>
      <sheetName val="Land_Tax2"/>
      <sheetName val="הכנסות_מוכרות_מרבעונים_קודמים2"/>
      <sheetName val="TAX_INCOME2"/>
      <sheetName val="O310_(A)2"/>
      <sheetName val="e-2_capital_afe_-_carryover2"/>
      <sheetName val="Standing_Data2"/>
      <sheetName val="Asset_&amp;_Liability2"/>
      <sheetName val="Net_asset_value2"/>
      <sheetName val="Itens_de_verificação2"/>
      <sheetName val="หน้า_12"/>
      <sheetName val="INCOME_STATEMENT_32"/>
      <sheetName val="TB09_30_041"/>
      <sheetName val="1998_meses1"/>
      <sheetName val="Trial_Bal1"/>
      <sheetName val="asset_hdk&amp;shk1"/>
      <sheetName val="P_2005_4511_(Rachel)"/>
      <sheetName val="副3_(2)"/>
      <sheetName val="Master"/>
      <sheetName val="customer feed back"/>
      <sheetName val="D-02&amp;D-03"/>
      <sheetName val="EQUITY ITEMS"/>
      <sheetName val="Inputs"/>
      <sheetName val="IDC"/>
      <sheetName val="Revenue"/>
      <sheetName val="parameter"/>
      <sheetName val="Pick Lists"/>
      <sheetName val="EII"/>
      <sheetName val="Opex"/>
      <sheetName val="OSHA"/>
      <sheetName val="data_opx"/>
      <sheetName val="Financing charge"/>
      <sheetName val="Manual"/>
      <sheetName val="อยู่รวม ORG (new)2556"/>
      <sheetName val="PR1"/>
      <sheetName val="PR3"/>
      <sheetName val="PR5"/>
      <sheetName val="PR6"/>
      <sheetName val="鮮之味搭贈"/>
      <sheetName val="ACCODE"/>
      <sheetName val=" FY2000"/>
      <sheetName val="Assumptions"/>
      <sheetName val="new db"/>
      <sheetName val="Keydrv_health_nrm2"/>
      <sheetName val="Keydrv_health_pyl2"/>
      <sheetName val=" preopening budget"/>
      <sheetName val="EURO"/>
      <sheetName val="Gia_GC_Satthep"/>
      <sheetName val="Graph Data"/>
      <sheetName val="stat_local21"/>
      <sheetName val="เงินกู้_MGC20"/>
      <sheetName val="Total_01'0520"/>
      <sheetName val="SAP_Open_Items_Data19"/>
      <sheetName val="MR_MEYER19"/>
      <sheetName val="Overall_PLATT19"/>
      <sheetName val="_nfcst_py19"/>
      <sheetName val="BOT_Rate19"/>
      <sheetName val="Maturity_Data19"/>
      <sheetName val="Avg_BOT19"/>
      <sheetName val="Hedge_Vol_&amp;_G-L19"/>
      <sheetName val="Detail_of_exchange_rate19"/>
      <sheetName val="Tb_31_12_1519"/>
      <sheetName val="Group_TB_31_10_201519"/>
      <sheetName val="5)_Action_Plan_BL_Debone19"/>
      <sheetName val="BS_(ToP)19"/>
      <sheetName val="FA_Register18"/>
      <sheetName val="Latex_Qty&amp;Price_(2)18"/>
      <sheetName val="Trial_Balance18"/>
      <sheetName val="Calculation_PS13"/>
      <sheetName val="Master_TB13"/>
      <sheetName val="Deferred_tax_Adjs_Clo_(P)_Q2'23"/>
      <sheetName val="GL_2018_Q3_-_ver113"/>
      <sheetName val="Q2_EXPECTED13"/>
      <sheetName val="2017_Expense_Break_down13"/>
      <sheetName val="exchange_rate10"/>
      <sheetName val="ocean_voyage12"/>
      <sheetName val="SCB_1_-_Current12"/>
      <sheetName val="SCB_2_-_Current12"/>
      <sheetName val="2005_DATA11"/>
      <sheetName val="B&amp;S_199910"/>
      <sheetName val="Customize_Your_Invoice10"/>
      <sheetName val="1-1_BS10"/>
      <sheetName val="donnee_lct10"/>
      <sheetName val="group_type11"/>
      <sheetName val="_Code_-สิทธิรักษาพยาบาล1-9-5311"/>
      <sheetName val="Salary__StructureBK__20-12-_(11"/>
      <sheetName val="LOCAL_MARKET10"/>
      <sheetName val="NEW_LOCAL10"/>
      <sheetName val="OUTSIDE_MARKET10"/>
      <sheetName val="ที่ดินอาคาร_อุปกรณ์10"/>
      <sheetName val="N-4_410"/>
      <sheetName val="NOTE_298"/>
      <sheetName val="Library_Procedures8"/>
      <sheetName val="report_detial10"/>
      <sheetName val="Breakeven_Analysis10"/>
      <sheetName val="detailed_pl-svcs9"/>
      <sheetName val="15310000_(2010)9"/>
      <sheetName val="Control_List10"/>
      <sheetName val="Puerto_Rico9"/>
      <sheetName val="3A_STD5"/>
      <sheetName val="4003-1_lead5"/>
      <sheetName val="2006_(2)5"/>
      <sheetName val="Amortization_Table5"/>
      <sheetName val="Int_5"/>
      <sheetName val="Link_FS_for_Ref__FS_caption5"/>
      <sheetName val="Inv_Elim_Clo_(D)5"/>
      <sheetName val="Inv_Mar_Elim_Clo_(H)5"/>
      <sheetName val="Oth_Cons_Adjs_Clo(L)5"/>
      <sheetName val="Defered_tax_Adjs_Clo(P)5"/>
      <sheetName val="Entity_Curr_Adjs5"/>
      <sheetName val="Link_FS5"/>
      <sheetName val="TrialBalance_Q3-20025"/>
      <sheetName val="Level_of_Effort5"/>
      <sheetName val="Office_Space7"/>
      <sheetName val="_AE_INTEGRAL_VALUE_MC_15"/>
      <sheetName val="working_capital5"/>
      <sheetName val="Raw_Material_Cost5"/>
      <sheetName val="Actions_&amp;_Projects5"/>
      <sheetName val="Jan_015"/>
      <sheetName val="QOS_Graph7"/>
      <sheetName val="BU_Summary_Data7"/>
      <sheetName val="collection_external5"/>
      <sheetName val="Location_Codes5"/>
      <sheetName val="หน้า_13"/>
      <sheetName val="May-Apr_20093"/>
      <sheetName val="Link_data-july3"/>
      <sheetName val="bbl_43-983"/>
      <sheetName val="tax_computation5"/>
      <sheetName val="QTY_&amp;_AMT5"/>
      <sheetName val="Lead_Q1_20223"/>
      <sheetName val="salary_&amp;_pr_tax3"/>
      <sheetName val="Objective_1_Detail_Budget_ICNL3"/>
      <sheetName val="_TB_Summaries3"/>
      <sheetName val="Land_Tax3"/>
      <sheetName val="הכנסות_מוכרות_מרבעונים_קודמים3"/>
      <sheetName val="TAX_INCOME3"/>
      <sheetName val="drop_list3"/>
      <sheetName val="e-2_capital_afe_-_carryover3"/>
      <sheetName val="PL_selection3"/>
      <sheetName val="Net_Sales173"/>
      <sheetName val="2003_Forecast3"/>
      <sheetName val="2004_Risk_Adjusted_AOP3"/>
      <sheetName val="O310_(A)3"/>
      <sheetName val="Standing_Data3"/>
      <sheetName val="Asset_&amp;_Liability3"/>
      <sheetName val="Net_asset_value3"/>
      <sheetName val="Itens_de_verificação3"/>
      <sheetName val="INCOME_STATEMENT_33"/>
      <sheetName val="TB09_30_042"/>
      <sheetName val="1998_meses2"/>
      <sheetName val="Trial_Bal2"/>
      <sheetName val="asset_hdk&amp;shk2"/>
      <sheetName val="P_2005_4511_(Rachel)1"/>
      <sheetName val="副3_(2)1"/>
      <sheetName val="customer_feed_back"/>
      <sheetName val="EQUITY_ITEMS"/>
      <sheetName val="Pick_Lists"/>
      <sheetName val="Financing_charge"/>
      <sheetName val="อยู่รวม_ORG_(new)2556"/>
      <sheetName val="_FY2000"/>
    </sheetNames>
    <sheetDataSet>
      <sheetData sheetId="0">
        <row r="769">
          <cell r="D769">
            <v>0</v>
          </cell>
        </row>
      </sheetData>
      <sheetData sheetId="1">
        <row r="769">
          <cell r="D769">
            <v>0</v>
          </cell>
        </row>
      </sheetData>
      <sheetData sheetId="2" refreshError="1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3" refreshError="1"/>
      <sheetData sheetId="4" refreshError="1"/>
      <sheetData sheetId="5">
        <row r="769">
          <cell r="D769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>
        <row r="769">
          <cell r="D769">
            <v>0</v>
          </cell>
        </row>
      </sheetData>
      <sheetData sheetId="48">
        <row r="769">
          <cell r="D769">
            <v>0</v>
          </cell>
        </row>
      </sheetData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>
        <row r="769">
          <cell r="D769">
            <v>0</v>
          </cell>
        </row>
      </sheetData>
      <sheetData sheetId="62">
        <row r="769">
          <cell r="D769">
            <v>0</v>
          </cell>
        </row>
      </sheetData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69">
          <cell r="D769">
            <v>0</v>
          </cell>
        </row>
      </sheetData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>
        <row r="769">
          <cell r="D769">
            <v>0</v>
          </cell>
        </row>
      </sheetData>
      <sheetData sheetId="90">
        <row r="769">
          <cell r="D769">
            <v>0</v>
          </cell>
        </row>
      </sheetData>
      <sheetData sheetId="91">
        <row r="769">
          <cell r="D769">
            <v>0</v>
          </cell>
        </row>
      </sheetData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>
        <row r="769">
          <cell r="D769">
            <v>0</v>
          </cell>
        </row>
      </sheetData>
      <sheetData sheetId="174">
        <row r="769">
          <cell r="D769">
            <v>0</v>
          </cell>
        </row>
      </sheetData>
      <sheetData sheetId="175">
        <row r="769">
          <cell r="D769">
            <v>0</v>
          </cell>
        </row>
      </sheetData>
      <sheetData sheetId="176">
        <row r="769">
          <cell r="D769">
            <v>0</v>
          </cell>
        </row>
      </sheetData>
      <sheetData sheetId="177">
        <row r="769">
          <cell r="D769">
            <v>0</v>
          </cell>
        </row>
      </sheetData>
      <sheetData sheetId="178">
        <row r="769">
          <cell r="D769">
            <v>0</v>
          </cell>
        </row>
      </sheetData>
      <sheetData sheetId="179">
        <row r="769">
          <cell r="D769">
            <v>0</v>
          </cell>
        </row>
      </sheetData>
      <sheetData sheetId="180">
        <row r="769">
          <cell r="D769">
            <v>0</v>
          </cell>
        </row>
      </sheetData>
      <sheetData sheetId="181">
        <row r="769">
          <cell r="D769">
            <v>0</v>
          </cell>
        </row>
      </sheetData>
      <sheetData sheetId="182">
        <row r="769">
          <cell r="D769">
            <v>0</v>
          </cell>
        </row>
      </sheetData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769">
          <cell r="D769">
            <v>0</v>
          </cell>
        </row>
      </sheetData>
      <sheetData sheetId="195">
        <row r="769">
          <cell r="D769">
            <v>0</v>
          </cell>
        </row>
      </sheetData>
      <sheetData sheetId="196">
        <row r="769">
          <cell r="D769">
            <v>0</v>
          </cell>
        </row>
      </sheetData>
      <sheetData sheetId="197">
        <row r="769">
          <cell r="D769">
            <v>0</v>
          </cell>
        </row>
      </sheetData>
      <sheetData sheetId="198">
        <row r="769">
          <cell r="D769">
            <v>0</v>
          </cell>
        </row>
      </sheetData>
      <sheetData sheetId="199">
        <row r="769">
          <cell r="D769">
            <v>0</v>
          </cell>
        </row>
      </sheetData>
      <sheetData sheetId="200">
        <row r="769">
          <cell r="D769">
            <v>0</v>
          </cell>
        </row>
      </sheetData>
      <sheetData sheetId="201">
        <row r="769">
          <cell r="D769">
            <v>0</v>
          </cell>
        </row>
      </sheetData>
      <sheetData sheetId="202">
        <row r="769">
          <cell r="D769">
            <v>0</v>
          </cell>
        </row>
      </sheetData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>
        <row r="769">
          <cell r="D769">
            <v>0</v>
          </cell>
        </row>
      </sheetData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>
        <row r="769">
          <cell r="D769">
            <v>0</v>
          </cell>
        </row>
      </sheetData>
      <sheetData sheetId="247">
        <row r="769">
          <cell r="D769">
            <v>0</v>
          </cell>
        </row>
      </sheetData>
      <sheetData sheetId="248">
        <row r="769">
          <cell r="D769">
            <v>0</v>
          </cell>
        </row>
      </sheetData>
      <sheetData sheetId="249">
        <row r="769">
          <cell r="D769">
            <v>0</v>
          </cell>
        </row>
      </sheetData>
      <sheetData sheetId="250">
        <row r="769">
          <cell r="D769">
            <v>0</v>
          </cell>
        </row>
      </sheetData>
      <sheetData sheetId="251">
        <row r="769">
          <cell r="D769">
            <v>0</v>
          </cell>
        </row>
      </sheetData>
      <sheetData sheetId="252">
        <row r="769">
          <cell r="D769">
            <v>0</v>
          </cell>
        </row>
      </sheetData>
      <sheetData sheetId="253">
        <row r="769">
          <cell r="D769">
            <v>0</v>
          </cell>
        </row>
      </sheetData>
      <sheetData sheetId="254">
        <row r="769">
          <cell r="D769">
            <v>0</v>
          </cell>
        </row>
      </sheetData>
      <sheetData sheetId="255">
        <row r="769">
          <cell r="D769">
            <v>0</v>
          </cell>
        </row>
      </sheetData>
      <sheetData sheetId="256">
        <row r="769">
          <cell r="D769">
            <v>0</v>
          </cell>
        </row>
      </sheetData>
      <sheetData sheetId="257">
        <row r="769">
          <cell r="D769">
            <v>0</v>
          </cell>
        </row>
      </sheetData>
      <sheetData sheetId="258">
        <row r="769">
          <cell r="D769">
            <v>0</v>
          </cell>
        </row>
      </sheetData>
      <sheetData sheetId="259">
        <row r="769">
          <cell r="D769">
            <v>0</v>
          </cell>
        </row>
      </sheetData>
      <sheetData sheetId="260">
        <row r="769">
          <cell r="D769">
            <v>0</v>
          </cell>
        </row>
      </sheetData>
      <sheetData sheetId="261">
        <row r="769">
          <cell r="D769">
            <v>0</v>
          </cell>
        </row>
      </sheetData>
      <sheetData sheetId="262">
        <row r="769">
          <cell r="D769">
            <v>0</v>
          </cell>
        </row>
      </sheetData>
      <sheetData sheetId="263">
        <row r="769">
          <cell r="D769">
            <v>0</v>
          </cell>
        </row>
      </sheetData>
      <sheetData sheetId="264">
        <row r="769">
          <cell r="D769">
            <v>0</v>
          </cell>
        </row>
      </sheetData>
      <sheetData sheetId="265">
        <row r="769">
          <cell r="D769">
            <v>0</v>
          </cell>
        </row>
      </sheetData>
      <sheetData sheetId="266">
        <row r="769">
          <cell r="D769">
            <v>0</v>
          </cell>
        </row>
      </sheetData>
      <sheetData sheetId="267">
        <row r="769">
          <cell r="D769">
            <v>0</v>
          </cell>
        </row>
      </sheetData>
      <sheetData sheetId="268">
        <row r="769">
          <cell r="D769">
            <v>0</v>
          </cell>
        </row>
      </sheetData>
      <sheetData sheetId="269">
        <row r="769">
          <cell r="D769">
            <v>0</v>
          </cell>
        </row>
      </sheetData>
      <sheetData sheetId="270">
        <row r="769">
          <cell r="D769">
            <v>0</v>
          </cell>
        </row>
      </sheetData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>
        <row r="769">
          <cell r="D769">
            <v>0</v>
          </cell>
        </row>
      </sheetData>
      <sheetData sheetId="282">
        <row r="769">
          <cell r="D769">
            <v>0</v>
          </cell>
        </row>
      </sheetData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>
        <row r="769">
          <cell r="D769">
            <v>0</v>
          </cell>
        </row>
      </sheetData>
      <sheetData sheetId="298">
        <row r="769">
          <cell r="D769">
            <v>0</v>
          </cell>
        </row>
      </sheetData>
      <sheetData sheetId="299">
        <row r="769">
          <cell r="D769">
            <v>0</v>
          </cell>
        </row>
      </sheetData>
      <sheetData sheetId="300">
        <row r="769">
          <cell r="D769">
            <v>0</v>
          </cell>
        </row>
      </sheetData>
      <sheetData sheetId="301">
        <row r="769">
          <cell r="D769">
            <v>0</v>
          </cell>
        </row>
      </sheetData>
      <sheetData sheetId="302">
        <row r="769">
          <cell r="D769">
            <v>0</v>
          </cell>
        </row>
      </sheetData>
      <sheetData sheetId="303">
        <row r="769">
          <cell r="D769">
            <v>0</v>
          </cell>
        </row>
      </sheetData>
      <sheetData sheetId="304">
        <row r="769">
          <cell r="D769">
            <v>0</v>
          </cell>
        </row>
      </sheetData>
      <sheetData sheetId="305">
        <row r="769">
          <cell r="D769">
            <v>0</v>
          </cell>
        </row>
      </sheetData>
      <sheetData sheetId="306">
        <row r="769">
          <cell r="D769">
            <v>0</v>
          </cell>
        </row>
      </sheetData>
      <sheetData sheetId="307">
        <row r="769">
          <cell r="D769">
            <v>0</v>
          </cell>
        </row>
      </sheetData>
      <sheetData sheetId="308">
        <row r="769">
          <cell r="D769">
            <v>0</v>
          </cell>
        </row>
      </sheetData>
      <sheetData sheetId="309">
        <row r="769">
          <cell r="D769">
            <v>0</v>
          </cell>
        </row>
      </sheetData>
      <sheetData sheetId="310">
        <row r="769">
          <cell r="D769">
            <v>0</v>
          </cell>
        </row>
      </sheetData>
      <sheetData sheetId="311">
        <row r="769">
          <cell r="D769">
            <v>0</v>
          </cell>
        </row>
      </sheetData>
      <sheetData sheetId="312">
        <row r="769">
          <cell r="D769">
            <v>0</v>
          </cell>
        </row>
      </sheetData>
      <sheetData sheetId="313">
        <row r="769">
          <cell r="D769">
            <v>0</v>
          </cell>
        </row>
      </sheetData>
      <sheetData sheetId="314">
        <row r="769">
          <cell r="D769">
            <v>0</v>
          </cell>
        </row>
      </sheetData>
      <sheetData sheetId="315">
        <row r="769">
          <cell r="D769">
            <v>0</v>
          </cell>
        </row>
      </sheetData>
      <sheetData sheetId="316">
        <row r="769">
          <cell r="D769">
            <v>0</v>
          </cell>
        </row>
      </sheetData>
      <sheetData sheetId="317">
        <row r="769">
          <cell r="D769">
            <v>0</v>
          </cell>
        </row>
      </sheetData>
      <sheetData sheetId="318">
        <row r="769">
          <cell r="D769">
            <v>0</v>
          </cell>
        </row>
      </sheetData>
      <sheetData sheetId="319">
        <row r="769">
          <cell r="D769">
            <v>0</v>
          </cell>
        </row>
      </sheetData>
      <sheetData sheetId="320">
        <row r="769">
          <cell r="D769">
            <v>0</v>
          </cell>
        </row>
      </sheetData>
      <sheetData sheetId="321">
        <row r="769">
          <cell r="D769">
            <v>0</v>
          </cell>
        </row>
      </sheetData>
      <sheetData sheetId="322">
        <row r="769">
          <cell r="D769">
            <v>0</v>
          </cell>
        </row>
      </sheetData>
      <sheetData sheetId="323">
        <row r="769">
          <cell r="D769">
            <v>0</v>
          </cell>
        </row>
      </sheetData>
      <sheetData sheetId="324">
        <row r="769">
          <cell r="D769">
            <v>0</v>
          </cell>
        </row>
      </sheetData>
      <sheetData sheetId="325">
        <row r="769">
          <cell r="D769">
            <v>0</v>
          </cell>
        </row>
      </sheetData>
      <sheetData sheetId="326">
        <row r="769">
          <cell r="D769">
            <v>0</v>
          </cell>
        </row>
      </sheetData>
      <sheetData sheetId="327">
        <row r="769">
          <cell r="D769">
            <v>0</v>
          </cell>
        </row>
      </sheetData>
      <sheetData sheetId="328">
        <row r="769">
          <cell r="D769">
            <v>0</v>
          </cell>
        </row>
      </sheetData>
      <sheetData sheetId="329" refreshError="1"/>
      <sheetData sheetId="330" refreshError="1"/>
      <sheetData sheetId="331">
        <row r="769">
          <cell r="D769">
            <v>0</v>
          </cell>
        </row>
      </sheetData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>
        <row r="769">
          <cell r="D769">
            <v>0</v>
          </cell>
        </row>
      </sheetData>
      <sheetData sheetId="340" refreshError="1"/>
      <sheetData sheetId="341" refreshError="1"/>
      <sheetData sheetId="342">
        <row r="769">
          <cell r="D769">
            <v>0</v>
          </cell>
        </row>
      </sheetData>
      <sheetData sheetId="343">
        <row r="769">
          <cell r="D769">
            <v>0</v>
          </cell>
        </row>
      </sheetData>
      <sheetData sheetId="344" refreshError="1"/>
      <sheetData sheetId="345">
        <row r="769">
          <cell r="D769">
            <v>0</v>
          </cell>
        </row>
      </sheetData>
      <sheetData sheetId="346">
        <row r="769">
          <cell r="D769">
            <v>0</v>
          </cell>
        </row>
      </sheetData>
      <sheetData sheetId="347">
        <row r="769">
          <cell r="D769">
            <v>0</v>
          </cell>
        </row>
      </sheetData>
      <sheetData sheetId="348">
        <row r="769">
          <cell r="D769">
            <v>0</v>
          </cell>
        </row>
      </sheetData>
      <sheetData sheetId="349">
        <row r="769">
          <cell r="D769">
            <v>0</v>
          </cell>
        </row>
      </sheetData>
      <sheetData sheetId="350">
        <row r="769">
          <cell r="D769">
            <v>0</v>
          </cell>
        </row>
      </sheetData>
      <sheetData sheetId="351">
        <row r="769">
          <cell r="D769">
            <v>0</v>
          </cell>
        </row>
      </sheetData>
      <sheetData sheetId="352">
        <row r="769">
          <cell r="D769">
            <v>0</v>
          </cell>
        </row>
      </sheetData>
      <sheetData sheetId="353">
        <row r="769">
          <cell r="D769">
            <v>0</v>
          </cell>
        </row>
      </sheetData>
      <sheetData sheetId="354">
        <row r="769">
          <cell r="D769">
            <v>0</v>
          </cell>
        </row>
      </sheetData>
      <sheetData sheetId="355">
        <row r="769">
          <cell r="D769">
            <v>0</v>
          </cell>
        </row>
      </sheetData>
      <sheetData sheetId="356">
        <row r="769">
          <cell r="D769">
            <v>0</v>
          </cell>
        </row>
      </sheetData>
      <sheetData sheetId="357">
        <row r="769">
          <cell r="D769">
            <v>0</v>
          </cell>
        </row>
      </sheetData>
      <sheetData sheetId="358">
        <row r="769">
          <cell r="D769">
            <v>0</v>
          </cell>
        </row>
      </sheetData>
      <sheetData sheetId="359">
        <row r="769">
          <cell r="D769">
            <v>0</v>
          </cell>
        </row>
      </sheetData>
      <sheetData sheetId="360">
        <row r="769">
          <cell r="D769">
            <v>0</v>
          </cell>
        </row>
      </sheetData>
      <sheetData sheetId="361">
        <row r="769">
          <cell r="D769">
            <v>0</v>
          </cell>
        </row>
      </sheetData>
      <sheetData sheetId="362">
        <row r="769">
          <cell r="D769">
            <v>0</v>
          </cell>
        </row>
      </sheetData>
      <sheetData sheetId="363">
        <row r="769">
          <cell r="D769">
            <v>0</v>
          </cell>
        </row>
      </sheetData>
      <sheetData sheetId="364">
        <row r="769">
          <cell r="D769">
            <v>0</v>
          </cell>
        </row>
      </sheetData>
      <sheetData sheetId="365">
        <row r="769">
          <cell r="D769">
            <v>0</v>
          </cell>
        </row>
      </sheetData>
      <sheetData sheetId="366">
        <row r="769">
          <cell r="D769">
            <v>0</v>
          </cell>
        </row>
      </sheetData>
      <sheetData sheetId="367">
        <row r="769">
          <cell r="D769">
            <v>0</v>
          </cell>
        </row>
      </sheetData>
      <sheetData sheetId="368">
        <row r="769">
          <cell r="D769">
            <v>0</v>
          </cell>
        </row>
      </sheetData>
      <sheetData sheetId="369">
        <row r="769">
          <cell r="D769">
            <v>0</v>
          </cell>
        </row>
      </sheetData>
      <sheetData sheetId="370">
        <row r="769">
          <cell r="D769">
            <v>0</v>
          </cell>
        </row>
      </sheetData>
      <sheetData sheetId="371">
        <row r="769">
          <cell r="D769">
            <v>0</v>
          </cell>
        </row>
      </sheetData>
      <sheetData sheetId="372">
        <row r="769">
          <cell r="D769">
            <v>0</v>
          </cell>
        </row>
      </sheetData>
      <sheetData sheetId="373">
        <row r="769">
          <cell r="D769">
            <v>0</v>
          </cell>
        </row>
      </sheetData>
      <sheetData sheetId="374">
        <row r="769">
          <cell r="D769">
            <v>0</v>
          </cell>
        </row>
      </sheetData>
      <sheetData sheetId="375">
        <row r="769">
          <cell r="D769">
            <v>0</v>
          </cell>
        </row>
      </sheetData>
      <sheetData sheetId="376">
        <row r="769">
          <cell r="D769">
            <v>0</v>
          </cell>
        </row>
      </sheetData>
      <sheetData sheetId="377">
        <row r="769">
          <cell r="D769">
            <v>0</v>
          </cell>
        </row>
      </sheetData>
      <sheetData sheetId="378">
        <row r="769">
          <cell r="D769">
            <v>0</v>
          </cell>
        </row>
      </sheetData>
      <sheetData sheetId="379">
        <row r="769">
          <cell r="D769">
            <v>0</v>
          </cell>
        </row>
      </sheetData>
      <sheetData sheetId="380">
        <row r="769">
          <cell r="D769">
            <v>0</v>
          </cell>
        </row>
      </sheetData>
      <sheetData sheetId="381">
        <row r="769">
          <cell r="D769">
            <v>0</v>
          </cell>
        </row>
      </sheetData>
      <sheetData sheetId="382">
        <row r="769">
          <cell r="D769">
            <v>0</v>
          </cell>
        </row>
      </sheetData>
      <sheetData sheetId="383">
        <row r="769">
          <cell r="D769">
            <v>0</v>
          </cell>
        </row>
      </sheetData>
      <sheetData sheetId="384">
        <row r="769">
          <cell r="D769">
            <v>0</v>
          </cell>
        </row>
      </sheetData>
      <sheetData sheetId="385">
        <row r="769">
          <cell r="D769">
            <v>0</v>
          </cell>
        </row>
      </sheetData>
      <sheetData sheetId="386">
        <row r="769">
          <cell r="D769">
            <v>0</v>
          </cell>
        </row>
      </sheetData>
      <sheetData sheetId="387">
        <row r="769">
          <cell r="D769">
            <v>0</v>
          </cell>
        </row>
      </sheetData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>
        <row r="769">
          <cell r="D769">
            <v>0</v>
          </cell>
        </row>
      </sheetData>
      <sheetData sheetId="402" refreshError="1"/>
      <sheetData sheetId="403" refreshError="1"/>
      <sheetData sheetId="404">
        <row r="769">
          <cell r="D769">
            <v>0</v>
          </cell>
        </row>
      </sheetData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>
        <row r="1">
          <cell r="A1" t="str">
            <v>Region</v>
          </cell>
        </row>
      </sheetData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>
        <row r="769">
          <cell r="D769">
            <v>0</v>
          </cell>
        </row>
      </sheetData>
      <sheetData sheetId="441">
        <row r="1">
          <cell r="L1" t="str">
            <v>December</v>
          </cell>
        </row>
      </sheetData>
      <sheetData sheetId="442">
        <row r="769">
          <cell r="D769">
            <v>0</v>
          </cell>
        </row>
      </sheetData>
      <sheetData sheetId="443">
        <row r="769">
          <cell r="D769">
            <v>0</v>
          </cell>
        </row>
      </sheetData>
      <sheetData sheetId="444">
        <row r="769">
          <cell r="D769">
            <v>0</v>
          </cell>
        </row>
      </sheetData>
      <sheetData sheetId="445">
        <row r="769">
          <cell r="D769">
            <v>0</v>
          </cell>
        </row>
      </sheetData>
      <sheetData sheetId="446">
        <row r="769">
          <cell r="D769">
            <v>0</v>
          </cell>
        </row>
      </sheetData>
      <sheetData sheetId="447">
        <row r="769">
          <cell r="D769">
            <v>0</v>
          </cell>
        </row>
      </sheetData>
      <sheetData sheetId="448">
        <row r="769">
          <cell r="D769">
            <v>0</v>
          </cell>
        </row>
      </sheetData>
      <sheetData sheetId="449">
        <row r="769">
          <cell r="D769">
            <v>0</v>
          </cell>
        </row>
      </sheetData>
      <sheetData sheetId="450">
        <row r="1">
          <cell r="L1" t="str">
            <v>December</v>
          </cell>
        </row>
      </sheetData>
      <sheetData sheetId="451">
        <row r="769">
          <cell r="D769">
            <v>0</v>
          </cell>
        </row>
      </sheetData>
      <sheetData sheetId="452">
        <row r="769">
          <cell r="D769">
            <v>0</v>
          </cell>
        </row>
      </sheetData>
      <sheetData sheetId="453">
        <row r="769">
          <cell r="D769">
            <v>0</v>
          </cell>
        </row>
      </sheetData>
      <sheetData sheetId="454">
        <row r="1">
          <cell r="L1" t="str">
            <v>December</v>
          </cell>
        </row>
      </sheetData>
      <sheetData sheetId="455">
        <row r="769">
          <cell r="D769">
            <v>0</v>
          </cell>
        </row>
      </sheetData>
      <sheetData sheetId="456">
        <row r="769">
          <cell r="D769">
            <v>0</v>
          </cell>
        </row>
      </sheetData>
      <sheetData sheetId="457">
        <row r="769">
          <cell r="D769">
            <v>0</v>
          </cell>
        </row>
      </sheetData>
      <sheetData sheetId="458">
        <row r="1">
          <cell r="L1" t="str">
            <v>December</v>
          </cell>
        </row>
      </sheetData>
      <sheetData sheetId="459">
        <row r="1">
          <cell r="A1" t="str">
            <v>Region</v>
          </cell>
        </row>
      </sheetData>
      <sheetData sheetId="460">
        <row r="1">
          <cell r="A1" t="str">
            <v>Region</v>
          </cell>
        </row>
      </sheetData>
      <sheetData sheetId="461">
        <row r="769">
          <cell r="D769">
            <v>0</v>
          </cell>
        </row>
      </sheetData>
      <sheetData sheetId="462">
        <row r="1">
          <cell r="L1" t="str">
            <v>December</v>
          </cell>
        </row>
      </sheetData>
      <sheetData sheetId="463">
        <row r="769">
          <cell r="D769">
            <v>0</v>
          </cell>
        </row>
      </sheetData>
      <sheetData sheetId="464">
        <row r="769">
          <cell r="D769">
            <v>0</v>
          </cell>
        </row>
      </sheetData>
      <sheetData sheetId="465">
        <row r="1">
          <cell r="L1" t="str">
            <v>December</v>
          </cell>
        </row>
      </sheetData>
      <sheetData sheetId="466">
        <row r="769">
          <cell r="D769">
            <v>0</v>
          </cell>
        </row>
      </sheetData>
      <sheetData sheetId="467">
        <row r="769">
          <cell r="D769">
            <v>0</v>
          </cell>
        </row>
      </sheetData>
      <sheetData sheetId="468">
        <row r="769">
          <cell r="D769">
            <v>0</v>
          </cell>
        </row>
      </sheetData>
      <sheetData sheetId="469">
        <row r="769">
          <cell r="D769">
            <v>0</v>
          </cell>
        </row>
      </sheetData>
      <sheetData sheetId="470">
        <row r="1">
          <cell r="A1" t="str">
            <v>Region</v>
          </cell>
        </row>
      </sheetData>
      <sheetData sheetId="471">
        <row r="1">
          <cell r="A1" t="str">
            <v>Region</v>
          </cell>
        </row>
      </sheetData>
      <sheetData sheetId="472">
        <row r="1">
          <cell r="A1" t="str">
            <v>Region</v>
          </cell>
        </row>
      </sheetData>
      <sheetData sheetId="473">
        <row r="769">
          <cell r="D769">
            <v>0</v>
          </cell>
        </row>
      </sheetData>
      <sheetData sheetId="474">
        <row r="1">
          <cell r="L1" t="str">
            <v>December</v>
          </cell>
        </row>
      </sheetData>
      <sheetData sheetId="475">
        <row r="1">
          <cell r="A1" t="str">
            <v>Region</v>
          </cell>
        </row>
      </sheetData>
      <sheetData sheetId="476">
        <row r="769">
          <cell r="D769">
            <v>0</v>
          </cell>
        </row>
      </sheetData>
      <sheetData sheetId="477">
        <row r="769">
          <cell r="D769">
            <v>0</v>
          </cell>
        </row>
      </sheetData>
      <sheetData sheetId="478">
        <row r="769">
          <cell r="D769">
            <v>0</v>
          </cell>
        </row>
      </sheetData>
      <sheetData sheetId="479">
        <row r="769">
          <cell r="D769">
            <v>0</v>
          </cell>
        </row>
      </sheetData>
      <sheetData sheetId="480">
        <row r="769">
          <cell r="D769">
            <v>0</v>
          </cell>
        </row>
      </sheetData>
      <sheetData sheetId="481">
        <row r="769">
          <cell r="D769">
            <v>0</v>
          </cell>
        </row>
      </sheetData>
      <sheetData sheetId="482">
        <row r="769">
          <cell r="D769">
            <v>0</v>
          </cell>
        </row>
      </sheetData>
      <sheetData sheetId="483">
        <row r="769">
          <cell r="D769">
            <v>0</v>
          </cell>
        </row>
      </sheetData>
      <sheetData sheetId="484">
        <row r="769">
          <cell r="D769">
            <v>0</v>
          </cell>
        </row>
      </sheetData>
      <sheetData sheetId="485">
        <row r="769">
          <cell r="D769">
            <v>0</v>
          </cell>
        </row>
      </sheetData>
      <sheetData sheetId="486">
        <row r="769">
          <cell r="D769">
            <v>0</v>
          </cell>
        </row>
      </sheetData>
      <sheetData sheetId="487">
        <row r="769">
          <cell r="D769">
            <v>0</v>
          </cell>
        </row>
      </sheetData>
      <sheetData sheetId="488">
        <row r="769">
          <cell r="D769">
            <v>0</v>
          </cell>
        </row>
      </sheetData>
      <sheetData sheetId="489">
        <row r="769">
          <cell r="D769">
            <v>0</v>
          </cell>
        </row>
      </sheetData>
      <sheetData sheetId="490">
        <row r="1">
          <cell r="A1" t="str">
            <v>Region</v>
          </cell>
        </row>
      </sheetData>
      <sheetData sheetId="491">
        <row r="1">
          <cell r="A1" t="str">
            <v>Region</v>
          </cell>
        </row>
      </sheetData>
      <sheetData sheetId="492">
        <row r="1">
          <cell r="A1" t="str">
            <v>Region</v>
          </cell>
        </row>
      </sheetData>
      <sheetData sheetId="493">
        <row r="1">
          <cell r="A1" t="str">
            <v>Region</v>
          </cell>
        </row>
      </sheetData>
      <sheetData sheetId="494">
        <row r="1">
          <cell r="L1" t="str">
            <v>December</v>
          </cell>
        </row>
      </sheetData>
      <sheetData sheetId="495">
        <row r="1">
          <cell r="A1" t="str">
            <v>Region</v>
          </cell>
        </row>
      </sheetData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>
        <row r="1">
          <cell r="L1" t="str">
            <v>December</v>
          </cell>
        </row>
      </sheetData>
      <sheetData sheetId="513">
        <row r="769">
          <cell r="D769">
            <v>0</v>
          </cell>
        </row>
      </sheetData>
      <sheetData sheetId="514">
        <row r="769">
          <cell r="D769">
            <v>0</v>
          </cell>
        </row>
      </sheetData>
      <sheetData sheetId="515">
        <row r="769">
          <cell r="D769">
            <v>0</v>
          </cell>
        </row>
      </sheetData>
      <sheetData sheetId="516">
        <row r="769">
          <cell r="D769">
            <v>0</v>
          </cell>
        </row>
      </sheetData>
      <sheetData sheetId="517">
        <row r="769">
          <cell r="D769">
            <v>0</v>
          </cell>
        </row>
      </sheetData>
      <sheetData sheetId="518">
        <row r="769">
          <cell r="D769">
            <v>0</v>
          </cell>
        </row>
      </sheetData>
      <sheetData sheetId="519">
        <row r="769">
          <cell r="D769">
            <v>0</v>
          </cell>
        </row>
      </sheetData>
      <sheetData sheetId="520">
        <row r="769">
          <cell r="D769">
            <v>0</v>
          </cell>
        </row>
      </sheetData>
      <sheetData sheetId="521">
        <row r="769">
          <cell r="D769">
            <v>0</v>
          </cell>
        </row>
      </sheetData>
      <sheetData sheetId="522">
        <row r="769">
          <cell r="D769">
            <v>0</v>
          </cell>
        </row>
      </sheetData>
      <sheetData sheetId="523">
        <row r="769">
          <cell r="D769">
            <v>0</v>
          </cell>
        </row>
      </sheetData>
      <sheetData sheetId="524">
        <row r="769">
          <cell r="D769">
            <v>0</v>
          </cell>
        </row>
      </sheetData>
      <sheetData sheetId="525">
        <row r="769">
          <cell r="D769">
            <v>0</v>
          </cell>
        </row>
      </sheetData>
      <sheetData sheetId="526">
        <row r="769">
          <cell r="D769">
            <v>0</v>
          </cell>
        </row>
      </sheetData>
      <sheetData sheetId="527">
        <row r="769">
          <cell r="D769">
            <v>0</v>
          </cell>
        </row>
      </sheetData>
      <sheetData sheetId="528">
        <row r="769">
          <cell r="D769">
            <v>0</v>
          </cell>
        </row>
      </sheetData>
      <sheetData sheetId="529">
        <row r="769">
          <cell r="D769">
            <v>0</v>
          </cell>
        </row>
      </sheetData>
      <sheetData sheetId="530">
        <row r="769">
          <cell r="D769">
            <v>0</v>
          </cell>
        </row>
      </sheetData>
      <sheetData sheetId="531">
        <row r="769">
          <cell r="D769">
            <v>0</v>
          </cell>
        </row>
      </sheetData>
      <sheetData sheetId="532">
        <row r="769">
          <cell r="D769">
            <v>0</v>
          </cell>
        </row>
      </sheetData>
      <sheetData sheetId="533">
        <row r="769">
          <cell r="D769">
            <v>0</v>
          </cell>
        </row>
      </sheetData>
      <sheetData sheetId="534">
        <row r="769">
          <cell r="D769">
            <v>0</v>
          </cell>
        </row>
      </sheetData>
      <sheetData sheetId="535">
        <row r="769">
          <cell r="D769">
            <v>0</v>
          </cell>
        </row>
      </sheetData>
      <sheetData sheetId="536">
        <row r="769">
          <cell r="D769">
            <v>0</v>
          </cell>
        </row>
      </sheetData>
      <sheetData sheetId="537">
        <row r="769">
          <cell r="D769">
            <v>0</v>
          </cell>
        </row>
      </sheetData>
      <sheetData sheetId="538">
        <row r="769">
          <cell r="D769">
            <v>0</v>
          </cell>
        </row>
      </sheetData>
      <sheetData sheetId="539">
        <row r="1">
          <cell r="L1" t="str">
            <v>December</v>
          </cell>
        </row>
      </sheetData>
      <sheetData sheetId="540">
        <row r="1">
          <cell r="L1" t="str">
            <v>December</v>
          </cell>
        </row>
      </sheetData>
      <sheetData sheetId="541">
        <row r="769">
          <cell r="D769">
            <v>0</v>
          </cell>
        </row>
      </sheetData>
      <sheetData sheetId="542">
        <row r="769">
          <cell r="D769">
            <v>0</v>
          </cell>
        </row>
      </sheetData>
      <sheetData sheetId="543">
        <row r="769">
          <cell r="D769">
            <v>0</v>
          </cell>
        </row>
      </sheetData>
      <sheetData sheetId="544">
        <row r="769">
          <cell r="D769">
            <v>0</v>
          </cell>
        </row>
      </sheetData>
      <sheetData sheetId="545">
        <row r="769">
          <cell r="D769">
            <v>0</v>
          </cell>
        </row>
      </sheetData>
      <sheetData sheetId="546">
        <row r="769">
          <cell r="D769">
            <v>0</v>
          </cell>
        </row>
      </sheetData>
      <sheetData sheetId="547">
        <row r="769">
          <cell r="D769">
            <v>0</v>
          </cell>
        </row>
      </sheetData>
      <sheetData sheetId="548">
        <row r="769">
          <cell r="D769">
            <v>0</v>
          </cell>
        </row>
      </sheetData>
      <sheetData sheetId="549">
        <row r="769">
          <cell r="D769">
            <v>0</v>
          </cell>
        </row>
      </sheetData>
      <sheetData sheetId="550">
        <row r="1">
          <cell r="L1" t="str">
            <v>December</v>
          </cell>
        </row>
      </sheetData>
      <sheetData sheetId="551">
        <row r="1">
          <cell r="L1" t="str">
            <v>December</v>
          </cell>
        </row>
      </sheetData>
      <sheetData sheetId="552">
        <row r="769">
          <cell r="D769">
            <v>0</v>
          </cell>
        </row>
      </sheetData>
      <sheetData sheetId="553">
        <row r="769">
          <cell r="D769">
            <v>0</v>
          </cell>
        </row>
      </sheetData>
      <sheetData sheetId="554">
        <row r="769">
          <cell r="D769">
            <v>0</v>
          </cell>
        </row>
      </sheetData>
      <sheetData sheetId="555">
        <row r="769">
          <cell r="D769">
            <v>0</v>
          </cell>
        </row>
      </sheetData>
      <sheetData sheetId="556">
        <row r="769">
          <cell r="D769">
            <v>0</v>
          </cell>
        </row>
      </sheetData>
      <sheetData sheetId="557">
        <row r="769">
          <cell r="D769">
            <v>0</v>
          </cell>
        </row>
      </sheetData>
      <sheetData sheetId="558">
        <row r="769">
          <cell r="D769">
            <v>0</v>
          </cell>
        </row>
      </sheetData>
      <sheetData sheetId="559">
        <row r="769">
          <cell r="D769">
            <v>0</v>
          </cell>
        </row>
      </sheetData>
      <sheetData sheetId="560">
        <row r="769">
          <cell r="D769">
            <v>0</v>
          </cell>
        </row>
      </sheetData>
      <sheetData sheetId="561">
        <row r="769">
          <cell r="D769">
            <v>0</v>
          </cell>
        </row>
      </sheetData>
      <sheetData sheetId="562">
        <row r="1">
          <cell r="L1" t="str">
            <v>December</v>
          </cell>
        </row>
      </sheetData>
      <sheetData sheetId="563" refreshError="1"/>
      <sheetData sheetId="564">
        <row r="769">
          <cell r="D769">
            <v>0</v>
          </cell>
        </row>
      </sheetData>
      <sheetData sheetId="565">
        <row r="769">
          <cell r="D769">
            <v>0</v>
          </cell>
        </row>
      </sheetData>
      <sheetData sheetId="566">
        <row r="1">
          <cell r="L1" t="str">
            <v>December</v>
          </cell>
        </row>
      </sheetData>
      <sheetData sheetId="567" refreshError="1"/>
      <sheetData sheetId="568" refreshError="1"/>
      <sheetData sheetId="569" refreshError="1"/>
      <sheetData sheetId="570" refreshError="1"/>
      <sheetData sheetId="571">
        <row r="769">
          <cell r="D769">
            <v>0</v>
          </cell>
        </row>
      </sheetData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>
        <row r="1">
          <cell r="A1" t="str">
            <v>Region</v>
          </cell>
        </row>
      </sheetData>
      <sheetData sheetId="581" refreshError="1"/>
      <sheetData sheetId="582" refreshError="1"/>
      <sheetData sheetId="583">
        <row r="1">
          <cell r="A1" t="str">
            <v>Region</v>
          </cell>
        </row>
      </sheetData>
      <sheetData sheetId="584">
        <row r="1">
          <cell r="A1" t="str">
            <v>Region</v>
          </cell>
        </row>
      </sheetData>
      <sheetData sheetId="585" refreshError="1"/>
      <sheetData sheetId="586">
        <row r="1">
          <cell r="A1" t="str">
            <v>Region</v>
          </cell>
        </row>
      </sheetData>
      <sheetData sheetId="587">
        <row r="1">
          <cell r="A1" t="str">
            <v>Region</v>
          </cell>
        </row>
      </sheetData>
      <sheetData sheetId="588" refreshError="1"/>
      <sheetData sheetId="589" refreshError="1"/>
      <sheetData sheetId="590" refreshError="1"/>
      <sheetData sheetId="591" refreshError="1"/>
      <sheetData sheetId="592">
        <row r="1">
          <cell r="A1" t="str">
            <v>Region</v>
          </cell>
        </row>
      </sheetData>
      <sheetData sheetId="593" refreshError="1"/>
      <sheetData sheetId="594" refreshError="1"/>
      <sheetData sheetId="595">
        <row r="1">
          <cell r="A1" t="str">
            <v>Region</v>
          </cell>
        </row>
      </sheetData>
      <sheetData sheetId="596" refreshError="1"/>
      <sheetData sheetId="597" refreshError="1"/>
      <sheetData sheetId="598" refreshError="1"/>
      <sheetData sheetId="599" refreshError="1"/>
      <sheetData sheetId="600">
        <row r="769">
          <cell r="D769">
            <v>0</v>
          </cell>
        </row>
      </sheetData>
      <sheetData sheetId="601"/>
      <sheetData sheetId="602">
        <row r="769">
          <cell r="D769">
            <v>0</v>
          </cell>
        </row>
      </sheetData>
      <sheetData sheetId="603">
        <row r="769">
          <cell r="D769">
            <v>0</v>
          </cell>
        </row>
      </sheetData>
      <sheetData sheetId="604">
        <row r="769">
          <cell r="D769">
            <v>0</v>
          </cell>
        </row>
      </sheetData>
      <sheetData sheetId="605">
        <row r="1">
          <cell r="A1" t="str">
            <v>Region</v>
          </cell>
        </row>
      </sheetData>
      <sheetData sheetId="606">
        <row r="769">
          <cell r="D769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>
        <row r="1">
          <cell r="A1" t="str">
            <v>Region</v>
          </cell>
        </row>
      </sheetData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>
        <row r="769">
          <cell r="D769">
            <v>0</v>
          </cell>
        </row>
      </sheetData>
      <sheetData sheetId="645">
        <row r="769">
          <cell r="D769">
            <v>0</v>
          </cell>
        </row>
      </sheetData>
      <sheetData sheetId="646"/>
      <sheetData sheetId="647">
        <row r="769">
          <cell r="D769">
            <v>0</v>
          </cell>
        </row>
      </sheetData>
      <sheetData sheetId="648"/>
      <sheetData sheetId="649">
        <row r="769">
          <cell r="D769">
            <v>0</v>
          </cell>
        </row>
      </sheetData>
      <sheetData sheetId="650">
        <row r="769">
          <cell r="D769">
            <v>0</v>
          </cell>
        </row>
      </sheetData>
      <sheetData sheetId="651">
        <row r="769">
          <cell r="D769">
            <v>0</v>
          </cell>
        </row>
      </sheetData>
      <sheetData sheetId="652"/>
      <sheetData sheetId="653">
        <row r="769">
          <cell r="D769">
            <v>0</v>
          </cell>
        </row>
      </sheetData>
      <sheetData sheetId="654"/>
      <sheetData sheetId="655"/>
      <sheetData sheetId="656">
        <row r="769">
          <cell r="D769">
            <v>0</v>
          </cell>
        </row>
      </sheetData>
      <sheetData sheetId="657"/>
      <sheetData sheetId="658"/>
      <sheetData sheetId="659"/>
      <sheetData sheetId="660">
        <row r="769">
          <cell r="D769">
            <v>0</v>
          </cell>
        </row>
      </sheetData>
      <sheetData sheetId="661">
        <row r="769">
          <cell r="D769">
            <v>0</v>
          </cell>
        </row>
      </sheetData>
      <sheetData sheetId="662">
        <row r="769">
          <cell r="D769">
            <v>0</v>
          </cell>
        </row>
      </sheetData>
      <sheetData sheetId="663"/>
      <sheetData sheetId="664">
        <row r="769">
          <cell r="D769">
            <v>0</v>
          </cell>
        </row>
      </sheetData>
      <sheetData sheetId="665">
        <row r="769">
          <cell r="D769">
            <v>0</v>
          </cell>
        </row>
      </sheetData>
      <sheetData sheetId="666">
        <row r="769">
          <cell r="D769">
            <v>0</v>
          </cell>
        </row>
      </sheetData>
      <sheetData sheetId="667">
        <row r="769">
          <cell r="D769">
            <v>0</v>
          </cell>
        </row>
      </sheetData>
      <sheetData sheetId="668">
        <row r="769">
          <cell r="D769">
            <v>0</v>
          </cell>
        </row>
      </sheetData>
      <sheetData sheetId="669"/>
      <sheetData sheetId="670"/>
      <sheetData sheetId="671"/>
      <sheetData sheetId="672">
        <row r="769">
          <cell r="D769">
            <v>0</v>
          </cell>
        </row>
      </sheetData>
      <sheetData sheetId="673">
        <row r="769">
          <cell r="D769">
            <v>0</v>
          </cell>
        </row>
      </sheetData>
      <sheetData sheetId="674"/>
      <sheetData sheetId="675">
        <row r="769">
          <cell r="D769">
            <v>0</v>
          </cell>
        </row>
      </sheetData>
      <sheetData sheetId="676">
        <row r="769">
          <cell r="D769">
            <v>0</v>
          </cell>
        </row>
      </sheetData>
      <sheetData sheetId="677"/>
      <sheetData sheetId="678">
        <row r="769">
          <cell r="D769">
            <v>0</v>
          </cell>
        </row>
      </sheetData>
      <sheetData sheetId="679"/>
      <sheetData sheetId="680">
        <row r="769">
          <cell r="D769">
            <v>0</v>
          </cell>
        </row>
      </sheetData>
      <sheetData sheetId="681">
        <row r="769">
          <cell r="D769">
            <v>0</v>
          </cell>
        </row>
      </sheetData>
      <sheetData sheetId="682">
        <row r="769">
          <cell r="D769">
            <v>0</v>
          </cell>
        </row>
      </sheetData>
      <sheetData sheetId="683">
        <row r="769">
          <cell r="D769">
            <v>0</v>
          </cell>
        </row>
      </sheetData>
      <sheetData sheetId="684">
        <row r="769">
          <cell r="D769">
            <v>0</v>
          </cell>
        </row>
      </sheetData>
      <sheetData sheetId="685"/>
      <sheetData sheetId="686">
        <row r="769">
          <cell r="D769">
            <v>0</v>
          </cell>
        </row>
      </sheetData>
      <sheetData sheetId="687">
        <row r="769">
          <cell r="D769">
            <v>0</v>
          </cell>
        </row>
      </sheetData>
      <sheetData sheetId="688">
        <row r="769">
          <cell r="D769">
            <v>0</v>
          </cell>
        </row>
      </sheetData>
      <sheetData sheetId="689">
        <row r="769">
          <cell r="D769">
            <v>0</v>
          </cell>
        </row>
      </sheetData>
      <sheetData sheetId="690">
        <row r="769">
          <cell r="D769">
            <v>0</v>
          </cell>
        </row>
      </sheetData>
      <sheetData sheetId="691">
        <row r="769">
          <cell r="D769">
            <v>0</v>
          </cell>
        </row>
      </sheetData>
      <sheetData sheetId="692"/>
      <sheetData sheetId="693">
        <row r="769">
          <cell r="D769">
            <v>0</v>
          </cell>
        </row>
      </sheetData>
      <sheetData sheetId="694">
        <row r="769">
          <cell r="D769">
            <v>0</v>
          </cell>
        </row>
      </sheetData>
      <sheetData sheetId="695">
        <row r="769">
          <cell r="D769">
            <v>0</v>
          </cell>
        </row>
      </sheetData>
      <sheetData sheetId="696">
        <row r="769">
          <cell r="D769">
            <v>0</v>
          </cell>
        </row>
      </sheetData>
      <sheetData sheetId="697">
        <row r="769">
          <cell r="D769">
            <v>0</v>
          </cell>
        </row>
      </sheetData>
      <sheetData sheetId="698">
        <row r="769">
          <cell r="D769">
            <v>0</v>
          </cell>
        </row>
      </sheetData>
      <sheetData sheetId="699">
        <row r="769">
          <cell r="D769">
            <v>0</v>
          </cell>
        </row>
      </sheetData>
      <sheetData sheetId="700">
        <row r="769">
          <cell r="D769">
            <v>0</v>
          </cell>
        </row>
      </sheetData>
      <sheetData sheetId="701">
        <row r="769">
          <cell r="D769">
            <v>0</v>
          </cell>
        </row>
      </sheetData>
      <sheetData sheetId="702">
        <row r="769">
          <cell r="D769">
            <v>0</v>
          </cell>
        </row>
      </sheetData>
      <sheetData sheetId="703">
        <row r="769">
          <cell r="D769">
            <v>0</v>
          </cell>
        </row>
      </sheetData>
      <sheetData sheetId="704">
        <row r="769">
          <cell r="D769">
            <v>0</v>
          </cell>
        </row>
      </sheetData>
      <sheetData sheetId="705">
        <row r="769">
          <cell r="D769">
            <v>0</v>
          </cell>
        </row>
      </sheetData>
      <sheetData sheetId="706">
        <row r="769">
          <cell r="D769">
            <v>0</v>
          </cell>
        </row>
      </sheetData>
      <sheetData sheetId="707"/>
      <sheetData sheetId="708">
        <row r="769">
          <cell r="D769">
            <v>0</v>
          </cell>
        </row>
      </sheetData>
      <sheetData sheetId="709">
        <row r="769">
          <cell r="D769">
            <v>0</v>
          </cell>
        </row>
      </sheetData>
      <sheetData sheetId="710">
        <row r="769">
          <cell r="D769">
            <v>0</v>
          </cell>
        </row>
      </sheetData>
      <sheetData sheetId="711">
        <row r="769">
          <cell r="D769">
            <v>0</v>
          </cell>
        </row>
      </sheetData>
      <sheetData sheetId="712">
        <row r="769">
          <cell r="D769">
            <v>0</v>
          </cell>
        </row>
      </sheetData>
      <sheetData sheetId="713">
        <row r="769">
          <cell r="D769">
            <v>0</v>
          </cell>
        </row>
      </sheetData>
      <sheetData sheetId="714">
        <row r="769">
          <cell r="D769">
            <v>0</v>
          </cell>
        </row>
      </sheetData>
      <sheetData sheetId="715">
        <row r="769">
          <cell r="D769">
            <v>0</v>
          </cell>
        </row>
      </sheetData>
      <sheetData sheetId="716">
        <row r="769">
          <cell r="D769">
            <v>0</v>
          </cell>
        </row>
      </sheetData>
      <sheetData sheetId="717">
        <row r="769">
          <cell r="D769">
            <v>0</v>
          </cell>
        </row>
      </sheetData>
      <sheetData sheetId="718">
        <row r="769">
          <cell r="D769">
            <v>0</v>
          </cell>
        </row>
      </sheetData>
      <sheetData sheetId="719">
        <row r="769">
          <cell r="D769">
            <v>0</v>
          </cell>
        </row>
      </sheetData>
      <sheetData sheetId="720">
        <row r="769">
          <cell r="D769">
            <v>0</v>
          </cell>
        </row>
      </sheetData>
      <sheetData sheetId="721">
        <row r="769">
          <cell r="D769">
            <v>0</v>
          </cell>
        </row>
      </sheetData>
      <sheetData sheetId="722">
        <row r="769">
          <cell r="D769">
            <v>0</v>
          </cell>
        </row>
      </sheetData>
      <sheetData sheetId="723"/>
      <sheetData sheetId="724">
        <row r="769">
          <cell r="D769">
            <v>0</v>
          </cell>
        </row>
      </sheetData>
      <sheetData sheetId="725">
        <row r="769">
          <cell r="D769">
            <v>0</v>
          </cell>
        </row>
      </sheetData>
      <sheetData sheetId="726">
        <row r="769">
          <cell r="D769">
            <v>0</v>
          </cell>
        </row>
      </sheetData>
      <sheetData sheetId="727">
        <row r="769">
          <cell r="D769">
            <v>0</v>
          </cell>
        </row>
      </sheetData>
      <sheetData sheetId="728">
        <row r="769">
          <cell r="D769">
            <v>0</v>
          </cell>
        </row>
      </sheetData>
      <sheetData sheetId="729"/>
      <sheetData sheetId="730">
        <row r="769">
          <cell r="D769">
            <v>0</v>
          </cell>
        </row>
      </sheetData>
      <sheetData sheetId="731">
        <row r="769">
          <cell r="D769">
            <v>0</v>
          </cell>
        </row>
      </sheetData>
      <sheetData sheetId="732"/>
      <sheetData sheetId="733">
        <row r="769">
          <cell r="D769">
            <v>0</v>
          </cell>
        </row>
      </sheetData>
      <sheetData sheetId="734"/>
      <sheetData sheetId="735">
        <row r="769">
          <cell r="D769">
            <v>0</v>
          </cell>
        </row>
      </sheetData>
      <sheetData sheetId="736">
        <row r="769">
          <cell r="D769">
            <v>0</v>
          </cell>
        </row>
      </sheetData>
      <sheetData sheetId="737"/>
      <sheetData sheetId="738"/>
      <sheetData sheetId="739"/>
      <sheetData sheetId="740" refreshError="1"/>
      <sheetData sheetId="741" refreshError="1"/>
      <sheetData sheetId="742" refreshError="1"/>
      <sheetData sheetId="743"/>
      <sheetData sheetId="744"/>
      <sheetData sheetId="745"/>
      <sheetData sheetId="746"/>
      <sheetData sheetId="747">
        <row r="769">
          <cell r="D769">
            <v>0</v>
          </cell>
        </row>
      </sheetData>
      <sheetData sheetId="748">
        <row r="769">
          <cell r="D769">
            <v>0</v>
          </cell>
        </row>
      </sheetData>
      <sheetData sheetId="749"/>
      <sheetData sheetId="750"/>
      <sheetData sheetId="751"/>
      <sheetData sheetId="752"/>
      <sheetData sheetId="753">
        <row r="769">
          <cell r="D769">
            <v>0</v>
          </cell>
        </row>
      </sheetData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>
        <row r="769">
          <cell r="D769">
            <v>0</v>
          </cell>
        </row>
      </sheetData>
      <sheetData sheetId="764">
        <row r="769">
          <cell r="D769">
            <v>0</v>
          </cell>
        </row>
      </sheetData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/>
      <sheetData sheetId="815" refreshError="1"/>
      <sheetData sheetId="816" refreshError="1"/>
      <sheetData sheetId="817">
        <row r="769">
          <cell r="D769">
            <v>0</v>
          </cell>
        </row>
      </sheetData>
      <sheetData sheetId="818"/>
      <sheetData sheetId="819">
        <row r="769">
          <cell r="D769">
            <v>0</v>
          </cell>
        </row>
      </sheetData>
      <sheetData sheetId="820"/>
      <sheetData sheetId="821"/>
      <sheetData sheetId="822"/>
      <sheetData sheetId="823">
        <row r="769">
          <cell r="D769">
            <v>0</v>
          </cell>
        </row>
      </sheetData>
      <sheetData sheetId="824"/>
      <sheetData sheetId="825"/>
      <sheetData sheetId="826"/>
      <sheetData sheetId="827"/>
      <sheetData sheetId="828"/>
      <sheetData sheetId="829"/>
      <sheetData sheetId="830"/>
      <sheetData sheetId="831">
        <row r="769">
          <cell r="D769">
            <v>0</v>
          </cell>
        </row>
      </sheetData>
      <sheetData sheetId="832"/>
      <sheetData sheetId="833">
        <row r="769">
          <cell r="D769">
            <v>0</v>
          </cell>
        </row>
      </sheetData>
      <sheetData sheetId="834"/>
      <sheetData sheetId="835"/>
      <sheetData sheetId="836"/>
      <sheetData sheetId="837">
        <row r="769">
          <cell r="D769">
            <v>0</v>
          </cell>
        </row>
      </sheetData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 refreshError="1"/>
      <sheetData sheetId="862" refreshError="1"/>
      <sheetData sheetId="863">
        <row r="769">
          <cell r="D769">
            <v>0</v>
          </cell>
        </row>
      </sheetData>
      <sheetData sheetId="864">
        <row r="769">
          <cell r="D769">
            <v>0</v>
          </cell>
        </row>
      </sheetData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>
        <row r="769">
          <cell r="D769">
            <v>0</v>
          </cell>
        </row>
      </sheetData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 refreshError="1"/>
      <sheetData sheetId="917" refreshError="1"/>
      <sheetData sheetId="918">
        <row r="769">
          <cell r="D769">
            <v>0</v>
          </cell>
        </row>
      </sheetData>
      <sheetData sheetId="919">
        <row r="769">
          <cell r="D769">
            <v>0</v>
          </cell>
        </row>
      </sheetData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>
        <row r="769">
          <cell r="D769">
            <v>0</v>
          </cell>
        </row>
      </sheetData>
      <sheetData sheetId="959"/>
      <sheetData sheetId="960"/>
      <sheetData sheetId="961">
        <row r="769">
          <cell r="D769">
            <v>0</v>
          </cell>
        </row>
      </sheetData>
      <sheetData sheetId="962">
        <row r="769">
          <cell r="D769">
            <v>0</v>
          </cell>
        </row>
      </sheetData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>
        <row r="769">
          <cell r="D769">
            <v>0</v>
          </cell>
        </row>
      </sheetData>
      <sheetData sheetId="1002"/>
      <sheetData sheetId="1003"/>
      <sheetData sheetId="1004">
        <row r="769">
          <cell r="D769">
            <v>0</v>
          </cell>
        </row>
      </sheetData>
      <sheetData sheetId="1005">
        <row r="769">
          <cell r="D769">
            <v>0</v>
          </cell>
        </row>
      </sheetData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>
        <row r="769">
          <cell r="D769">
            <v>0</v>
          </cell>
        </row>
      </sheetData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>
        <row r="769">
          <cell r="D769">
            <v>0</v>
          </cell>
        </row>
      </sheetData>
      <sheetData sheetId="1033">
        <row r="769">
          <cell r="D769">
            <v>0</v>
          </cell>
        </row>
      </sheetData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>
        <row r="769">
          <cell r="D769">
            <v>0</v>
          </cell>
        </row>
      </sheetData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 refreshError="1"/>
      <sheetData sheetId="1136" refreshError="1"/>
      <sheetData sheetId="1137" refreshError="1"/>
      <sheetData sheetId="1138" refreshError="1"/>
      <sheetData sheetId="1139">
        <row r="769">
          <cell r="D769">
            <v>0</v>
          </cell>
        </row>
      </sheetData>
      <sheetData sheetId="1140">
        <row r="769">
          <cell r="D769">
            <v>0</v>
          </cell>
        </row>
      </sheetData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>
        <row r="769">
          <cell r="D769">
            <v>0</v>
          </cell>
        </row>
      </sheetData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>
        <row r="1">
          <cell r="A1" t="str">
            <v>Region</v>
          </cell>
        </row>
      </sheetData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>
        <row r="769">
          <cell r="D769">
            <v>0</v>
          </cell>
        </row>
      </sheetData>
      <sheetData sheetId="1276"/>
      <sheetData sheetId="1277">
        <row r="769">
          <cell r="D769">
            <v>0</v>
          </cell>
        </row>
      </sheetData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769">
          <cell r="D769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>
        <row r="1">
          <cell r="A1" t="str">
            <v>Region</v>
          </cell>
        </row>
      </sheetData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D"/>
      <sheetName val="DDD2"/>
      <sheetName val="DID"/>
      <sheetName val="DID2"/>
      <sheetName val="BDP"/>
      <sheetName val="BDP2"/>
      <sheetName val="BDPCM"/>
      <sheetName val="BDPCM2"/>
      <sheetName val="DWO"/>
      <sheetName val="DWO1"/>
      <sheetName val="GL1410A"/>
      <sheetName val="GL1410B"/>
      <sheetName val="GL1305A"/>
      <sheetName val="GL1305B"/>
      <sheetName val="AR Summary"/>
      <sheetName val="1300 Due Date + Provision"/>
      <sheetName val="1400 Detail + Provision"/>
      <sheetName val="1410 Detail + Provision"/>
      <sheetName val="1300 Invoice Date"/>
      <sheetName val="Sheet1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D"/>
      <sheetName val="DDD2"/>
      <sheetName val="DID"/>
      <sheetName val="DID2"/>
      <sheetName val="BDP"/>
      <sheetName val="BDP2"/>
      <sheetName val="BDPCM"/>
      <sheetName val="BDPCM2"/>
      <sheetName val="DWO"/>
      <sheetName val="DWO1"/>
      <sheetName val="GL1410A"/>
      <sheetName val="GL1410B"/>
      <sheetName val="GL1305A"/>
      <sheetName val="GL1305B"/>
      <sheetName val="AR Summary"/>
      <sheetName val="1300 Due Date + Provision"/>
      <sheetName val="1400 Detail + Provision"/>
      <sheetName val="1410 Detail + Provision"/>
      <sheetName val="1300 Invoice Date"/>
      <sheetName val="Sheet1"/>
      <sheetName val="g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8">
          <cell r="C8">
            <v>0</v>
          </cell>
        </row>
      </sheetData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ssets"/>
      <sheetName val="Liabilities"/>
      <sheetName val="Equity"/>
      <sheetName val="PL 3M"/>
      <sheetName val="CE Conso"/>
      <sheetName val="CE Separate"/>
      <sheetName val="CF 1"/>
      <sheetName val="CF 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10">
          <cell r="D10">
            <v>411864</v>
          </cell>
          <cell r="F10">
            <v>346495</v>
          </cell>
          <cell r="J10">
            <v>31773</v>
          </cell>
          <cell r="N10">
            <v>35271</v>
          </cell>
        </row>
      </sheetData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ge 1"/>
      <sheetName val="Page 2"/>
      <sheetName val="Page 3"/>
      <sheetName val="Page 4"/>
      <sheetName val="Page 5"/>
      <sheetName val="Page 9"/>
      <sheetName val="Page 10"/>
      <sheetName val="Page 11"/>
      <sheetName val="CF Worksheet"/>
      <sheetName val="Support CF-Consol"/>
      <sheetName val="Support CF-TPC"/>
      <sheetName val="C4C_PTC"/>
      <sheetName val="C4G Support"/>
    </sheetNames>
    <sheetDataSet>
      <sheetData sheetId="0"/>
      <sheetData sheetId="1"/>
      <sheetData sheetId="2"/>
      <sheetData sheetId="3"/>
      <sheetData sheetId="4"/>
      <sheetData sheetId="5">
        <row r="56">
          <cell r="F56">
            <v>12564</v>
          </cell>
        </row>
      </sheetData>
      <sheetData sheetId="6"/>
      <sheetData sheetId="7">
        <row r="18">
          <cell r="F18">
            <v>2006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st begin new"/>
      <sheetName val="BSbrb begin new (one world)"/>
      <sheetName val="BSbrb begin new"/>
      <sheetName val="BSbrb 2004-07 One world"/>
      <sheetName val="BSbrb 2004-07"/>
      <sheetName val="BSbrb end new"/>
      <sheetName val="Lead"/>
      <sheetName val="Bs begin+end"/>
      <sheetName val="Bs THAI"/>
      <sheetName val="compare BSdetail"/>
      <sheetName val="บำเหน็จพนักงาน"/>
      <sheetName val="กระทบ Assets"/>
      <sheetName val="cashsheet"/>
      <sheetName val="cashflow Thai"/>
      <sheetName val="cash flows Audit"/>
      <sheetName val="สรุป cashflow new "/>
      <sheetName val="ยอดเงินเพื่อสรุป cf "/>
      <sheetName val="PL compare budget"/>
      <sheetName val="cash comp budget (new)"/>
      <sheetName val="Chart1"/>
      <sheetName val="cash comp budget"/>
      <sheetName val="Budget"/>
      <sheetName val="ข้อมูลห้ามลบ"/>
      <sheetName val="RES"/>
      <sheetName val="Intang Movement"/>
      <sheetName val="FA Movement HY"/>
      <sheetName val="CF Indirect method"/>
      <sheetName val="Template Forecast BS-PL(พันบาท)"/>
      <sheetName val="InterCompany"/>
      <sheetName val="Cashflowbrb47-07 form Audit"/>
      <sheetName val="H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F2" t="str">
            <v>June 30,2004</v>
          </cell>
        </row>
        <row r="4">
          <cell r="F4">
            <v>68670360.510000005</v>
          </cell>
        </row>
        <row r="5">
          <cell r="F5">
            <v>103908.6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68774269.109999999</v>
          </cell>
        </row>
        <row r="11">
          <cell r="F11">
            <v>7243407.0999999996</v>
          </cell>
        </row>
        <row r="12">
          <cell r="F12">
            <v>-3597555.67</v>
          </cell>
        </row>
        <row r="13">
          <cell r="F13">
            <v>2765011.75</v>
          </cell>
        </row>
        <row r="14">
          <cell r="F14">
            <v>11137591.58</v>
          </cell>
        </row>
        <row r="15">
          <cell r="F15">
            <v>2382.34</v>
          </cell>
        </row>
        <row r="16">
          <cell r="F16">
            <v>2244.91</v>
          </cell>
        </row>
        <row r="17">
          <cell r="F17">
            <v>942610.6</v>
          </cell>
        </row>
        <row r="18">
          <cell r="F18">
            <v>4043.66</v>
          </cell>
        </row>
        <row r="19">
          <cell r="F19">
            <v>43486834.25</v>
          </cell>
        </row>
        <row r="20">
          <cell r="F20">
            <v>420646.77</v>
          </cell>
        </row>
        <row r="21">
          <cell r="F21">
            <v>39714.32</v>
          </cell>
        </row>
        <row r="22">
          <cell r="F22">
            <v>324749.8</v>
          </cell>
        </row>
        <row r="23">
          <cell r="F23">
            <v>293364.34000000003</v>
          </cell>
        </row>
        <row r="24">
          <cell r="F24">
            <v>165593578.74000001</v>
          </cell>
        </row>
        <row r="25">
          <cell r="F25">
            <v>75319.47</v>
          </cell>
        </row>
        <row r="26">
          <cell r="F26">
            <v>0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228733943.96000001</v>
          </cell>
        </row>
        <row r="43">
          <cell r="F43">
            <v>1840269.07</v>
          </cell>
        </row>
        <row r="44">
          <cell r="F44">
            <v>4533299.74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6373568.8100000005</v>
          </cell>
        </row>
        <row r="50">
          <cell r="F50">
            <v>0</v>
          </cell>
        </row>
        <row r="51">
          <cell r="F51">
            <v>0</v>
          </cell>
        </row>
        <row r="53">
          <cell r="F53">
            <v>0</v>
          </cell>
        </row>
        <row r="54">
          <cell r="F54">
            <v>4813376154</v>
          </cell>
        </row>
        <row r="55">
          <cell r="F55">
            <v>111810610</v>
          </cell>
        </row>
        <row r="56">
          <cell r="F56">
            <v>4925186764</v>
          </cell>
        </row>
        <row r="58">
          <cell r="F58">
            <v>0</v>
          </cell>
        </row>
        <row r="59">
          <cell r="F59">
            <v>1047192300</v>
          </cell>
        </row>
        <row r="60">
          <cell r="F60">
            <v>0</v>
          </cell>
        </row>
        <row r="61">
          <cell r="F61">
            <v>-119975950</v>
          </cell>
        </row>
        <row r="62">
          <cell r="F62">
            <v>0</v>
          </cell>
        </row>
        <row r="63">
          <cell r="F63">
            <v>11725008.4</v>
          </cell>
        </row>
        <row r="64">
          <cell r="F64">
            <v>938941358.39999998</v>
          </cell>
        </row>
        <row r="66">
          <cell r="F66">
            <v>224891075.99000001</v>
          </cell>
        </row>
        <row r="67">
          <cell r="F67">
            <v>5750560.0099999998</v>
          </cell>
        </row>
        <row r="68">
          <cell r="F68">
            <v>620089.94999999995</v>
          </cell>
        </row>
        <row r="69">
          <cell r="F69">
            <v>1899500</v>
          </cell>
        </row>
        <row r="70">
          <cell r="F70">
            <v>1446640</v>
          </cell>
        </row>
        <row r="71">
          <cell r="F71">
            <v>0</v>
          </cell>
        </row>
        <row r="72">
          <cell r="F72">
            <v>234607865.94999999</v>
          </cell>
        </row>
        <row r="74">
          <cell r="F74">
            <v>311169.59999999998</v>
          </cell>
        </row>
        <row r="75">
          <cell r="F75">
            <v>12356947.59</v>
          </cell>
        </row>
        <row r="76">
          <cell r="F76">
            <v>851000</v>
          </cell>
        </row>
        <row r="77">
          <cell r="F77">
            <v>3902780</v>
          </cell>
        </row>
        <row r="78">
          <cell r="F78">
            <v>1406180</v>
          </cell>
        </row>
        <row r="79">
          <cell r="F79">
            <v>0</v>
          </cell>
        </row>
        <row r="80">
          <cell r="F80">
            <v>47411740.350000001</v>
          </cell>
        </row>
        <row r="82">
          <cell r="F82">
            <v>0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>
            <v>0</v>
          </cell>
        </row>
        <row r="87">
          <cell r="F87">
            <v>66239817.539999999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2">
          <cell r="F92">
            <v>0</v>
          </cell>
        </row>
        <row r="94">
          <cell r="F94">
            <v>0</v>
          </cell>
        </row>
        <row r="95">
          <cell r="F95">
            <v>0</v>
          </cell>
        </row>
        <row r="97">
          <cell r="F97">
            <v>709851.33</v>
          </cell>
        </row>
        <row r="98">
          <cell r="F98">
            <v>0</v>
          </cell>
        </row>
        <row r="99">
          <cell r="F99">
            <v>709851.33</v>
          </cell>
        </row>
        <row r="101">
          <cell r="F101">
            <v>0</v>
          </cell>
        </row>
        <row r="103">
          <cell r="F103">
            <v>241719.24</v>
          </cell>
        </row>
        <row r="104">
          <cell r="F104">
            <v>0</v>
          </cell>
        </row>
        <row r="105">
          <cell r="F105">
            <v>241719.24</v>
          </cell>
        </row>
        <row r="107">
          <cell r="F107">
            <v>8530170</v>
          </cell>
        </row>
        <row r="108">
          <cell r="F108">
            <v>-2128170</v>
          </cell>
        </row>
        <row r="109">
          <cell r="F109">
            <v>3016970</v>
          </cell>
        </row>
        <row r="110">
          <cell r="F110">
            <v>-2154900</v>
          </cell>
        </row>
        <row r="111">
          <cell r="F111">
            <v>2628450</v>
          </cell>
        </row>
        <row r="112">
          <cell r="F112">
            <v>2295720</v>
          </cell>
        </row>
        <row r="113">
          <cell r="F113">
            <v>117450257.8</v>
          </cell>
        </row>
        <row r="114">
          <cell r="F114">
            <v>28794660.739999998</v>
          </cell>
        </row>
        <row r="115">
          <cell r="F115">
            <v>65880040.539999999</v>
          </cell>
        </row>
        <row r="116">
          <cell r="F116">
            <v>19401063.550000001</v>
          </cell>
        </row>
        <row r="117">
          <cell r="F117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243714262.63</v>
          </cell>
        </row>
        <row r="123">
          <cell r="F123">
            <v>-91864373</v>
          </cell>
        </row>
        <row r="124">
          <cell r="F124">
            <v>-394244.89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-92258617.890000001</v>
          </cell>
        </row>
        <row r="129">
          <cell r="F129">
            <v>0</v>
          </cell>
        </row>
        <row r="131">
          <cell r="F131">
            <v>21000</v>
          </cell>
        </row>
        <row r="132">
          <cell r="F132">
            <v>4000</v>
          </cell>
        </row>
        <row r="133">
          <cell r="F133">
            <v>6061810</v>
          </cell>
        </row>
        <row r="134">
          <cell r="F134">
            <v>500000</v>
          </cell>
        </row>
        <row r="135">
          <cell r="F135">
            <v>0</v>
          </cell>
        </row>
        <row r="136">
          <cell r="F136">
            <v>0</v>
          </cell>
        </row>
        <row r="137">
          <cell r="F137">
            <v>6586810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</row>
        <row r="143">
          <cell r="F143">
            <v>5011492.38</v>
          </cell>
        </row>
        <row r="144">
          <cell r="F144">
            <v>4784090.88</v>
          </cell>
        </row>
        <row r="145">
          <cell r="F145">
            <v>271577754.68000001</v>
          </cell>
        </row>
        <row r="146">
          <cell r="F146">
            <v>1011544.79</v>
          </cell>
        </row>
        <row r="147">
          <cell r="F147">
            <v>806133.26</v>
          </cell>
        </row>
        <row r="148">
          <cell r="F148">
            <v>350000</v>
          </cell>
        </row>
        <row r="149">
          <cell r="F149">
            <v>1087791.8999999999</v>
          </cell>
        </row>
        <row r="150">
          <cell r="F150">
            <v>1019452.39</v>
          </cell>
        </row>
        <row r="151">
          <cell r="F151">
            <v>17097484.239999998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520000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>
            <v>303265744.51999998</v>
          </cell>
        </row>
        <row r="159">
          <cell r="F159">
            <v>-9915987.7400000002</v>
          </cell>
        </row>
        <row r="160">
          <cell r="F160">
            <v>0</v>
          </cell>
        </row>
        <row r="161">
          <cell r="F161">
            <v>-9915987.7400000002</v>
          </cell>
        </row>
        <row r="163">
          <cell r="F163">
            <v>7871000</v>
          </cell>
        </row>
        <row r="164">
          <cell r="F164">
            <v>0</v>
          </cell>
        </row>
        <row r="165">
          <cell r="F165">
            <v>228334837.5</v>
          </cell>
        </row>
        <row r="166">
          <cell r="F166">
            <v>236205837.5</v>
          </cell>
        </row>
        <row r="168">
          <cell r="F168">
            <v>42990654.200000003</v>
          </cell>
        </row>
        <row r="169">
          <cell r="F169">
            <v>0</v>
          </cell>
        </row>
        <row r="170">
          <cell r="F170">
            <v>0</v>
          </cell>
        </row>
        <row r="171">
          <cell r="F171">
            <v>-10914642.470000001</v>
          </cell>
        </row>
        <row r="172">
          <cell r="F172">
            <v>0</v>
          </cell>
        </row>
        <row r="173">
          <cell r="F173">
            <v>32076011.730000004</v>
          </cell>
        </row>
        <row r="175">
          <cell r="F175">
            <v>0</v>
          </cell>
        </row>
        <row r="177">
          <cell r="F177">
            <v>504053745.35000002</v>
          </cell>
        </row>
        <row r="178">
          <cell r="F178">
            <v>0</v>
          </cell>
        </row>
        <row r="179">
          <cell r="F179">
            <v>504053745.35000002</v>
          </cell>
        </row>
        <row r="181">
          <cell r="F181">
            <v>65171437.990000002</v>
          </cell>
        </row>
        <row r="182">
          <cell r="F182">
            <v>0</v>
          </cell>
        </row>
        <row r="183">
          <cell r="F183">
            <v>65171437.990000002</v>
          </cell>
        </row>
        <row r="185">
          <cell r="F185">
            <v>0</v>
          </cell>
        </row>
        <row r="186">
          <cell r="F186">
            <v>0</v>
          </cell>
        </row>
        <row r="188">
          <cell r="F188">
            <v>566743967.41999996</v>
          </cell>
        </row>
        <row r="189">
          <cell r="F189">
            <v>0</v>
          </cell>
        </row>
        <row r="190">
          <cell r="F190">
            <v>566743967.41999996</v>
          </cell>
        </row>
        <row r="192">
          <cell r="F192">
            <v>1593577725.3699999</v>
          </cell>
        </row>
        <row r="193">
          <cell r="F193">
            <v>71313829.060000002</v>
          </cell>
        </row>
        <row r="194">
          <cell r="F194">
            <v>253730237.06999999</v>
          </cell>
        </row>
        <row r="195">
          <cell r="F195">
            <v>374280071.75999999</v>
          </cell>
        </row>
        <row r="196">
          <cell r="F196">
            <v>119772000.92</v>
          </cell>
        </row>
        <row r="197">
          <cell r="F197">
            <v>136887764.16</v>
          </cell>
        </row>
        <row r="198">
          <cell r="F198">
            <v>2549561628.3399997</v>
          </cell>
        </row>
        <row r="200">
          <cell r="F200">
            <v>90629029.540000007</v>
          </cell>
        </row>
        <row r="201">
          <cell r="F201">
            <v>0</v>
          </cell>
        </row>
        <row r="202">
          <cell r="F202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90629029.540000007</v>
          </cell>
        </row>
        <row r="209">
          <cell r="F209">
            <v>1339000</v>
          </cell>
        </row>
        <row r="210">
          <cell r="F210">
            <v>292846021.43000001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294185021.43000001</v>
          </cell>
        </row>
        <row r="216">
          <cell r="F216">
            <v>41047820.340000004</v>
          </cell>
        </row>
        <row r="217">
          <cell r="F217">
            <v>0</v>
          </cell>
        </row>
        <row r="218">
          <cell r="F218">
            <v>41047820.340000004</v>
          </cell>
        </row>
        <row r="220">
          <cell r="F220">
            <v>-51451293.789999999</v>
          </cell>
        </row>
        <row r="221">
          <cell r="F221">
            <v>-408757276.80000001</v>
          </cell>
        </row>
        <row r="222">
          <cell r="F222">
            <v>-1583335394.73</v>
          </cell>
        </row>
        <row r="223">
          <cell r="F223">
            <v>-67343807.129999995</v>
          </cell>
        </row>
        <row r="224">
          <cell r="F224">
            <v>-245570110.59999999</v>
          </cell>
        </row>
        <row r="225">
          <cell r="F225">
            <v>-374117745.58999997</v>
          </cell>
        </row>
        <row r="226">
          <cell r="F226">
            <v>-104056026.5</v>
          </cell>
        </row>
        <row r="227">
          <cell r="F227">
            <v>-88361481.370000005</v>
          </cell>
        </row>
        <row r="228">
          <cell r="F228">
            <v>-121592950.42</v>
          </cell>
        </row>
        <row r="229">
          <cell r="F229">
            <v>-1338997</v>
          </cell>
        </row>
        <row r="230">
          <cell r="F230">
            <v>-191053411.81999999</v>
          </cell>
        </row>
        <row r="231">
          <cell r="F231">
            <v>0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-3236978495.7500005</v>
          </cell>
        </row>
        <row r="244">
          <cell r="F244">
            <v>0</v>
          </cell>
        </row>
        <row r="246">
          <cell r="F246">
            <v>0</v>
          </cell>
        </row>
        <row r="247">
          <cell r="F247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5">
          <cell r="F255">
            <v>163873.29999999999</v>
          </cell>
        </row>
        <row r="256">
          <cell r="F256">
            <v>1389842.08</v>
          </cell>
        </row>
        <row r="257">
          <cell r="F257">
            <v>0</v>
          </cell>
        </row>
        <row r="258">
          <cell r="F258">
            <v>1553715.3800000001</v>
          </cell>
        </row>
        <row r="260">
          <cell r="F260">
            <v>-73106665.769999996</v>
          </cell>
        </row>
        <row r="261">
          <cell r="F261">
            <v>0</v>
          </cell>
        </row>
        <row r="262">
          <cell r="F262">
            <v>-73106665.769999996</v>
          </cell>
        </row>
        <row r="264">
          <cell r="F264">
            <v>-4411024.38</v>
          </cell>
        </row>
        <row r="265">
          <cell r="F265">
            <v>0</v>
          </cell>
        </row>
        <row r="266">
          <cell r="F266">
            <v>-4411024.38</v>
          </cell>
        </row>
        <row r="268">
          <cell r="F268">
            <v>-2913445.04</v>
          </cell>
        </row>
        <row r="269">
          <cell r="F269">
            <v>-73684596.390000001</v>
          </cell>
        </row>
        <row r="270">
          <cell r="F270">
            <v>0</v>
          </cell>
        </row>
        <row r="271">
          <cell r="F271">
            <v>-76598041.430000007</v>
          </cell>
        </row>
        <row r="273">
          <cell r="F273">
            <v>-975600</v>
          </cell>
        </row>
        <row r="274">
          <cell r="F274">
            <v>-975600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0</v>
          </cell>
        </row>
        <row r="280">
          <cell r="F280">
            <v>0</v>
          </cell>
        </row>
        <row r="281">
          <cell r="F281">
            <v>0</v>
          </cell>
        </row>
        <row r="282">
          <cell r="F282">
            <v>0</v>
          </cell>
        </row>
        <row r="283">
          <cell r="F283">
            <v>0</v>
          </cell>
        </row>
        <row r="285">
          <cell r="F285">
            <v>-682343.6</v>
          </cell>
        </row>
        <row r="286">
          <cell r="F286">
            <v>0</v>
          </cell>
        </row>
        <row r="287">
          <cell r="F287">
            <v>0</v>
          </cell>
        </row>
        <row r="288">
          <cell r="F288">
            <v>-1127857.3700000001</v>
          </cell>
        </row>
        <row r="289">
          <cell r="F289">
            <v>15283.65</v>
          </cell>
        </row>
        <row r="290">
          <cell r="F290">
            <v>0</v>
          </cell>
        </row>
        <row r="291">
          <cell r="F291">
            <v>-3589680</v>
          </cell>
        </row>
        <row r="292">
          <cell r="F292">
            <v>-4127209.94</v>
          </cell>
        </row>
        <row r="293">
          <cell r="F293">
            <v>-20253110.34</v>
          </cell>
        </row>
        <row r="294">
          <cell r="F294">
            <v>-5387957.9199999999</v>
          </cell>
        </row>
        <row r="295">
          <cell r="F295">
            <v>-11647193.039999999</v>
          </cell>
        </row>
        <row r="296">
          <cell r="F296">
            <v>0</v>
          </cell>
        </row>
        <row r="297">
          <cell r="F297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-46800068.560000002</v>
          </cell>
        </row>
        <row r="305">
          <cell r="F305">
            <v>-111920541.93000001</v>
          </cell>
        </row>
        <row r="306">
          <cell r="F306">
            <v>-29589517.699999999</v>
          </cell>
        </row>
        <row r="307">
          <cell r="F307">
            <v>-3671186.92</v>
          </cell>
        </row>
        <row r="308">
          <cell r="F308">
            <v>0</v>
          </cell>
        </row>
        <row r="309">
          <cell r="F309">
            <v>0</v>
          </cell>
        </row>
        <row r="310">
          <cell r="F310">
            <v>-145181246.54999998</v>
          </cell>
        </row>
        <row r="312">
          <cell r="F312">
            <v>0</v>
          </cell>
        </row>
        <row r="313">
          <cell r="F313">
            <v>-137418502</v>
          </cell>
        </row>
        <row r="314">
          <cell r="F314">
            <v>-137418502</v>
          </cell>
        </row>
        <row r="316">
          <cell r="F316">
            <v>0</v>
          </cell>
        </row>
        <row r="318">
          <cell r="F318">
            <v>0</v>
          </cell>
        </row>
        <row r="320">
          <cell r="F320">
            <v>0</v>
          </cell>
        </row>
        <row r="322">
          <cell r="F322">
            <v>0</v>
          </cell>
        </row>
        <row r="324">
          <cell r="F324">
            <v>-600000</v>
          </cell>
        </row>
        <row r="325">
          <cell r="F325">
            <v>0</v>
          </cell>
        </row>
        <row r="326">
          <cell r="F326">
            <v>-600000</v>
          </cell>
        </row>
        <row r="328">
          <cell r="F328">
            <v>-1058917307.67</v>
          </cell>
        </row>
        <row r="329">
          <cell r="F329">
            <v>0</v>
          </cell>
        </row>
        <row r="330">
          <cell r="F330">
            <v>-1058917307.67</v>
          </cell>
        </row>
        <row r="332">
          <cell r="F332">
            <v>-60000</v>
          </cell>
        </row>
        <row r="333">
          <cell r="F333">
            <v>-141000000</v>
          </cell>
        </row>
        <row r="334">
          <cell r="F334">
            <v>-4219000000</v>
          </cell>
        </row>
        <row r="335">
          <cell r="F335">
            <v>-820999999.51999998</v>
          </cell>
        </row>
        <row r="336">
          <cell r="F336">
            <v>-40000000</v>
          </cell>
        </row>
        <row r="337">
          <cell r="F337">
            <v>-826702257.25</v>
          </cell>
        </row>
        <row r="338">
          <cell r="F338">
            <v>0</v>
          </cell>
        </row>
        <row r="339">
          <cell r="F339">
            <v>0</v>
          </cell>
        </row>
        <row r="340">
          <cell r="F340">
            <v>0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>
            <v>0</v>
          </cell>
        </row>
        <row r="345">
          <cell r="F345">
            <v>-6047762256.7700005</v>
          </cell>
        </row>
        <row r="347">
          <cell r="F347">
            <v>0</v>
          </cell>
        </row>
        <row r="348">
          <cell r="F348">
            <v>473680375.99999809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"/>
      <sheetName val="data"/>
      <sheetName val="Assump (2)"/>
      <sheetName val="Assump"/>
      <sheetName val="10Y"/>
      <sheetName val="group"/>
      <sheetName val="revised"/>
      <sheetName val="Capex"/>
      <sheetName val="Op Ex"/>
      <sheetName val="dep cal"/>
      <sheetName val="Sheet1"/>
      <sheetName val="man power"/>
      <sheetName val="Assumption"/>
      <sheetName val="F"/>
      <sheetName val="E"/>
      <sheetName val="DV"/>
      <sheetName val="DT"/>
      <sheetName val="C"/>
      <sheetName val="สรุปสัญญา"/>
      <sheetName val="name"/>
      <sheetName val="PS-1995"/>
      <sheetName val="M-Assump-5"/>
      <sheetName val="F1 Log On"/>
      <sheetName val="Assump_(2)"/>
      <sheetName val="Op_Ex"/>
      <sheetName val="dep_cal"/>
      <sheetName val="man_power"/>
      <sheetName val="F1_Log_On"/>
      <sheetName val="DEP12"/>
      <sheetName val="Assump_(2)1"/>
      <sheetName val="Op_Ex1"/>
      <sheetName val="dep_cal1"/>
      <sheetName val="man_power1"/>
      <sheetName val="F1_Log_On1"/>
      <sheetName val="Sheet2"/>
      <sheetName val="G"/>
      <sheetName val="เงินกู้ธนชาติ"/>
      <sheetName val="9"/>
      <sheetName val="ตั๋วเงินรับ"/>
      <sheetName val="Sales - Report First"/>
      <sheetName val="Journal"/>
      <sheetName val="PopCache_Sheet1"/>
      <sheetName val="HP"/>
    </sheetNames>
    <sheetDataSet>
      <sheetData sheetId="0">
        <row r="1">
          <cell r="C1">
            <v>5</v>
          </cell>
        </row>
      </sheetData>
      <sheetData sheetId="1">
        <row r="1">
          <cell r="C1">
            <v>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KC"/>
      <sheetName val="Age311299TESP"/>
      <sheetName val="P4DDBFTESP"/>
      <sheetName val="IntDec00TespM&amp;B"/>
    </sheetNames>
    <sheetDataSet>
      <sheetData sheetId="0" refreshError="1">
        <row r="5">
          <cell r="A5" t="str">
            <v>A</v>
          </cell>
          <cell r="B5">
            <v>3.5000000000000003E-2</v>
          </cell>
          <cell r="C5">
            <v>3.75</v>
          </cell>
          <cell r="D5">
            <v>3.25</v>
          </cell>
          <cell r="E5">
            <v>1.75</v>
          </cell>
        </row>
        <row r="6">
          <cell r="A6" t="str">
            <v>A-</v>
          </cell>
          <cell r="B6">
            <v>3.5000000000000003E-2</v>
          </cell>
          <cell r="C6">
            <v>3.75</v>
          </cell>
          <cell r="D6">
            <v>3.25</v>
          </cell>
          <cell r="E6">
            <v>1.75</v>
          </cell>
        </row>
        <row r="7">
          <cell r="A7" t="str">
            <v>A+</v>
          </cell>
          <cell r="B7">
            <v>3.5000000000000003E-2</v>
          </cell>
          <cell r="C7">
            <v>3.75</v>
          </cell>
          <cell r="D7">
            <v>3.25</v>
          </cell>
          <cell r="E7">
            <v>1.75</v>
          </cell>
        </row>
        <row r="8">
          <cell r="A8" t="str">
            <v>B</v>
          </cell>
          <cell r="B8">
            <v>0.03</v>
          </cell>
          <cell r="C8">
            <v>3.25</v>
          </cell>
          <cell r="D8">
            <v>2.75</v>
          </cell>
          <cell r="E8">
            <v>1.75</v>
          </cell>
        </row>
        <row r="9">
          <cell r="A9" t="str">
            <v>B-</v>
          </cell>
          <cell r="B9">
            <v>2.75E-2</v>
          </cell>
          <cell r="C9">
            <v>3</v>
          </cell>
          <cell r="D9">
            <v>2.5</v>
          </cell>
          <cell r="E9">
            <v>1.5</v>
          </cell>
        </row>
        <row r="10">
          <cell r="A10" t="str">
            <v>B+</v>
          </cell>
          <cell r="B10">
            <v>3.2500000000000001E-2</v>
          </cell>
          <cell r="C10">
            <v>3.5</v>
          </cell>
          <cell r="D10">
            <v>3</v>
          </cell>
          <cell r="E10">
            <v>1.75</v>
          </cell>
        </row>
        <row r="11">
          <cell r="A11" t="str">
            <v>C</v>
          </cell>
          <cell r="B11">
            <v>0.02</v>
          </cell>
          <cell r="C11">
            <v>2.5</v>
          </cell>
          <cell r="D11">
            <v>1.75</v>
          </cell>
          <cell r="E11">
            <v>1.25</v>
          </cell>
        </row>
        <row r="12">
          <cell r="A12" t="str">
            <v>C-</v>
          </cell>
          <cell r="B12">
            <v>1.4999999999999999E-2</v>
          </cell>
          <cell r="C12">
            <v>1.75</v>
          </cell>
          <cell r="D12">
            <v>1.5</v>
          </cell>
          <cell r="E12">
            <v>1.25</v>
          </cell>
        </row>
        <row r="13">
          <cell r="A13" t="str">
            <v>C+</v>
          </cell>
          <cell r="B13">
            <v>2.5000000000000001E-2</v>
          </cell>
          <cell r="C13">
            <v>2.75</v>
          </cell>
          <cell r="D13">
            <v>2</v>
          </cell>
          <cell r="E13">
            <v>1.5</v>
          </cell>
        </row>
        <row r="14">
          <cell r="A14" t="str">
            <v>D</v>
          </cell>
          <cell r="B14">
            <v>0.01</v>
          </cell>
          <cell r="C14">
            <v>1.5</v>
          </cell>
          <cell r="D14">
            <v>1</v>
          </cell>
          <cell r="E14">
            <v>1.25</v>
          </cell>
        </row>
        <row r="15">
          <cell r="A15" t="str">
            <v>D-</v>
          </cell>
          <cell r="B15">
            <v>0.01</v>
          </cell>
          <cell r="C15">
            <v>1.5</v>
          </cell>
          <cell r="D15">
            <v>1</v>
          </cell>
          <cell r="E15">
            <v>1.25</v>
          </cell>
        </row>
        <row r="16">
          <cell r="A16" t="str">
            <v>D+</v>
          </cell>
          <cell r="B16">
            <v>0.01</v>
          </cell>
          <cell r="C16">
            <v>1.5</v>
          </cell>
          <cell r="D16">
            <v>1</v>
          </cell>
          <cell r="E16">
            <v>1.25</v>
          </cell>
        </row>
        <row r="17">
          <cell r="A17" t="str">
            <v>NA</v>
          </cell>
          <cell r="B17">
            <v>0</v>
          </cell>
          <cell r="C17">
            <v>1</v>
          </cell>
          <cell r="D17">
            <v>1</v>
          </cell>
          <cell r="E17">
            <v>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"/>
      <sheetName val="KC"/>
      <sheetName val="Age311299TESP"/>
      <sheetName val="P4DDBFTESP"/>
      <sheetName val="IntDec00TespM&amp;B"/>
    </sheetNames>
    <sheetDataSet>
      <sheetData sheetId="0" refreshError="1">
        <row r="5">
          <cell r="A5" t="str">
            <v>A</v>
          </cell>
          <cell r="B5">
            <v>3.5000000000000003E-2</v>
          </cell>
          <cell r="C5">
            <v>3.75</v>
          </cell>
          <cell r="D5">
            <v>3.25</v>
          </cell>
          <cell r="E5">
            <v>1.75</v>
          </cell>
        </row>
        <row r="6">
          <cell r="A6" t="str">
            <v>A-</v>
          </cell>
          <cell r="B6">
            <v>3.5000000000000003E-2</v>
          </cell>
          <cell r="C6">
            <v>3.75</v>
          </cell>
          <cell r="D6">
            <v>3.25</v>
          </cell>
          <cell r="E6">
            <v>1.75</v>
          </cell>
        </row>
        <row r="7">
          <cell r="A7" t="str">
            <v>A+</v>
          </cell>
          <cell r="B7">
            <v>3.5000000000000003E-2</v>
          </cell>
          <cell r="C7">
            <v>3.75</v>
          </cell>
          <cell r="D7">
            <v>3.25</v>
          </cell>
          <cell r="E7">
            <v>1.75</v>
          </cell>
        </row>
        <row r="8">
          <cell r="A8" t="str">
            <v>B</v>
          </cell>
          <cell r="B8">
            <v>0.03</v>
          </cell>
          <cell r="C8">
            <v>3.25</v>
          </cell>
          <cell r="D8">
            <v>2.75</v>
          </cell>
          <cell r="E8">
            <v>1.75</v>
          </cell>
        </row>
        <row r="9">
          <cell r="A9" t="str">
            <v>B-</v>
          </cell>
          <cell r="B9">
            <v>2.75E-2</v>
          </cell>
          <cell r="C9">
            <v>3</v>
          </cell>
          <cell r="D9">
            <v>2.5</v>
          </cell>
          <cell r="E9">
            <v>1.5</v>
          </cell>
        </row>
        <row r="10">
          <cell r="A10" t="str">
            <v>B+</v>
          </cell>
          <cell r="B10">
            <v>3.2500000000000001E-2</v>
          </cell>
          <cell r="C10">
            <v>3.5</v>
          </cell>
          <cell r="D10">
            <v>3</v>
          </cell>
          <cell r="E10">
            <v>1.75</v>
          </cell>
        </row>
        <row r="11">
          <cell r="A11" t="str">
            <v>C</v>
          </cell>
          <cell r="B11">
            <v>0.02</v>
          </cell>
          <cell r="C11">
            <v>2.5</v>
          </cell>
          <cell r="D11">
            <v>1.75</v>
          </cell>
          <cell r="E11">
            <v>1.25</v>
          </cell>
        </row>
        <row r="12">
          <cell r="A12" t="str">
            <v>C-</v>
          </cell>
          <cell r="B12">
            <v>1.4999999999999999E-2</v>
          </cell>
          <cell r="C12">
            <v>1.75</v>
          </cell>
          <cell r="D12">
            <v>1.5</v>
          </cell>
          <cell r="E12">
            <v>1.25</v>
          </cell>
        </row>
        <row r="13">
          <cell r="A13" t="str">
            <v>C+</v>
          </cell>
          <cell r="B13">
            <v>2.5000000000000001E-2</v>
          </cell>
          <cell r="C13">
            <v>2.75</v>
          </cell>
          <cell r="D13">
            <v>2</v>
          </cell>
          <cell r="E13">
            <v>1.5</v>
          </cell>
        </row>
        <row r="14">
          <cell r="A14" t="str">
            <v>D</v>
          </cell>
          <cell r="B14">
            <v>0.01</v>
          </cell>
          <cell r="C14">
            <v>1.5</v>
          </cell>
          <cell r="D14">
            <v>1</v>
          </cell>
          <cell r="E14">
            <v>1.25</v>
          </cell>
        </row>
        <row r="15">
          <cell r="A15" t="str">
            <v>D-</v>
          </cell>
          <cell r="B15">
            <v>0.01</v>
          </cell>
          <cell r="C15">
            <v>1.5</v>
          </cell>
          <cell r="D15">
            <v>1</v>
          </cell>
          <cell r="E15">
            <v>1.25</v>
          </cell>
        </row>
        <row r="16">
          <cell r="A16" t="str">
            <v>D+</v>
          </cell>
          <cell r="B16">
            <v>0.01</v>
          </cell>
          <cell r="C16">
            <v>1.5</v>
          </cell>
          <cell r="D16">
            <v>1</v>
          </cell>
          <cell r="E16">
            <v>1.25</v>
          </cell>
        </row>
        <row r="17">
          <cell r="A17" t="str">
            <v>NA</v>
          </cell>
          <cell r="B17">
            <v>0</v>
          </cell>
          <cell r="C17">
            <v>1</v>
          </cell>
          <cell r="D17">
            <v>1</v>
          </cell>
          <cell r="E17">
            <v>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-105"/>
      <sheetName val="ค่าซ่อมรถ DM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rrent Employee"/>
      <sheetName val="Shift"/>
      <sheetName val="Birthday"/>
      <sheetName val="Id card"/>
      <sheetName val="Account book"/>
      <sheetName val="Locker"/>
      <sheetName val="Van"/>
      <sheetName val="Dental"/>
      <sheetName val="Maternity"/>
      <sheetName val="Education"/>
      <sheetName val="Total"/>
      <sheetName val="เข้าใหม่ - ลาออก"/>
      <sheetName val="FF_21_a_"/>
    </sheetNames>
    <sheetDataSet>
      <sheetData sheetId="0"/>
      <sheetData sheetId="1"/>
      <sheetData sheetId="2"/>
      <sheetData sheetId="3">
        <row r="4">
          <cell r="B4" t="str">
            <v>00002</v>
          </cell>
          <cell r="C4" t="str">
            <v>Ms. Waraluck On-Noom</v>
          </cell>
          <cell r="D4" t="str">
            <v>Quality Division Manager</v>
          </cell>
          <cell r="E4">
            <v>14223276</v>
          </cell>
        </row>
        <row r="5">
          <cell r="B5" t="str">
            <v>00006</v>
          </cell>
          <cell r="C5" t="str">
            <v>Mr. Somboon Prompor</v>
          </cell>
          <cell r="D5" t="str">
            <v>Nozzle Cell Lead Hand</v>
          </cell>
          <cell r="E5">
            <v>14881188</v>
          </cell>
        </row>
        <row r="6">
          <cell r="B6" t="str">
            <v>00007</v>
          </cell>
          <cell r="C6" t="str">
            <v>Mr. Thamchun Parajit</v>
          </cell>
          <cell r="D6" t="str">
            <v>Combustion Cell Lead Hand</v>
          </cell>
          <cell r="E6">
            <v>14229995</v>
          </cell>
        </row>
        <row r="7">
          <cell r="B7" t="str">
            <v>00009</v>
          </cell>
          <cell r="C7" t="str">
            <v>Mr. Prajuab Piaklab</v>
          </cell>
          <cell r="D7" t="str">
            <v>Bucket Cell Supervisor</v>
          </cell>
          <cell r="E7">
            <v>14230390</v>
          </cell>
        </row>
        <row r="8">
          <cell r="B8" t="str">
            <v>00010</v>
          </cell>
          <cell r="C8" t="str">
            <v>Mr. Krisana Junwattanapun</v>
          </cell>
          <cell r="D8" t="str">
            <v>Combustion Cell Manager</v>
          </cell>
          <cell r="E8">
            <v>14881487</v>
          </cell>
        </row>
        <row r="9">
          <cell r="B9" t="str">
            <v>00011</v>
          </cell>
          <cell r="C9" t="str">
            <v>Mr. Somphon Kunpetkatitorn</v>
          </cell>
          <cell r="D9" t="str">
            <v>Nozzle Cell Supervisor</v>
          </cell>
          <cell r="E9">
            <v>14214812</v>
          </cell>
        </row>
        <row r="10">
          <cell r="B10" t="str">
            <v>00012</v>
          </cell>
          <cell r="C10" t="str">
            <v>Mr. Phajon Srinate</v>
          </cell>
          <cell r="D10" t="str">
            <v>Bucket Cell Lead Hand</v>
          </cell>
          <cell r="E10">
            <v>14216867</v>
          </cell>
        </row>
        <row r="11">
          <cell r="B11" t="str">
            <v>00013</v>
          </cell>
          <cell r="C11" t="str">
            <v>Mr. Tawatchai Srisura</v>
          </cell>
          <cell r="D11" t="str">
            <v>Thermal Cell Supervisor</v>
          </cell>
          <cell r="E11">
            <v>14230328</v>
          </cell>
        </row>
        <row r="12">
          <cell r="B12" t="str">
            <v>00014</v>
          </cell>
          <cell r="C12" t="str">
            <v>Mr. Somsak Phongpratum</v>
          </cell>
          <cell r="D12" t="str">
            <v>Thermal Cell Lead hand</v>
          </cell>
          <cell r="E12">
            <v>14219321</v>
          </cell>
        </row>
        <row r="13">
          <cell r="B13" t="str">
            <v>00015</v>
          </cell>
          <cell r="C13" t="str">
            <v>Mr. Rung Sokon</v>
          </cell>
          <cell r="D13" t="str">
            <v>Machinist Level I</v>
          </cell>
          <cell r="E13">
            <v>14234734</v>
          </cell>
        </row>
        <row r="14">
          <cell r="B14" t="str">
            <v>00019</v>
          </cell>
          <cell r="C14" t="str">
            <v>Mr. Chanok Moonjan</v>
          </cell>
          <cell r="D14" t="str">
            <v>Nozzle Cell Manager</v>
          </cell>
          <cell r="E14">
            <v>14232953</v>
          </cell>
        </row>
        <row r="15">
          <cell r="B15" t="str">
            <v>00020</v>
          </cell>
          <cell r="C15" t="str">
            <v>Mr. Methee Phuengphinsakool</v>
          </cell>
          <cell r="D15" t="str">
            <v>MR&amp;D Cell Lead Hand</v>
          </cell>
          <cell r="E15">
            <v>14884607</v>
          </cell>
        </row>
        <row r="16">
          <cell r="B16" t="str">
            <v>00024</v>
          </cell>
          <cell r="C16" t="str">
            <v>Mr. Chat Pompor</v>
          </cell>
          <cell r="D16" t="str">
            <v>Combustion Cell Lead Hand</v>
          </cell>
          <cell r="E16">
            <v>14236063</v>
          </cell>
        </row>
        <row r="17">
          <cell r="B17" t="str">
            <v>00025</v>
          </cell>
          <cell r="C17" t="str">
            <v>Mr. Adisorn Pansaad</v>
          </cell>
          <cell r="D17" t="str">
            <v>Combustion Cell Supervisor</v>
          </cell>
          <cell r="E17">
            <v>14227442</v>
          </cell>
        </row>
        <row r="18">
          <cell r="B18" t="str">
            <v>00029</v>
          </cell>
          <cell r="C18" t="str">
            <v>Ms. Yindee Petprapun</v>
          </cell>
          <cell r="D18" t="str">
            <v>Welder Level II</v>
          </cell>
          <cell r="E18">
            <v>14227884</v>
          </cell>
        </row>
        <row r="19">
          <cell r="B19" t="str">
            <v>00033</v>
          </cell>
          <cell r="C19" t="str">
            <v>Mr. Sangtong Ruangrat</v>
          </cell>
          <cell r="D19" t="str">
            <v>Blender Level III</v>
          </cell>
          <cell r="E19">
            <v>14227864</v>
          </cell>
        </row>
        <row r="20">
          <cell r="B20" t="str">
            <v>00040</v>
          </cell>
          <cell r="C20" t="str">
            <v>Mr. Payao Artaue</v>
          </cell>
          <cell r="D20" t="str">
            <v>Welder Level III</v>
          </cell>
          <cell r="E20">
            <v>14881158</v>
          </cell>
        </row>
        <row r="21">
          <cell r="B21" t="str">
            <v>00046</v>
          </cell>
          <cell r="C21" t="str">
            <v>Mr. Narongsak Sritha</v>
          </cell>
          <cell r="D21" t="str">
            <v>Inspector Level III</v>
          </cell>
          <cell r="E21">
            <v>14226779</v>
          </cell>
        </row>
        <row r="22">
          <cell r="B22" t="str">
            <v>00047</v>
          </cell>
          <cell r="C22" t="str">
            <v>Mr. Kreephol Thanaruthai</v>
          </cell>
          <cell r="D22" t="str">
            <v>Inspector Level III</v>
          </cell>
          <cell r="E22">
            <v>14227985</v>
          </cell>
        </row>
        <row r="23">
          <cell r="B23" t="str">
            <v>00052</v>
          </cell>
          <cell r="C23" t="str">
            <v>Mr. Theerawat Chaladkid</v>
          </cell>
          <cell r="D23" t="str">
            <v>Plasma Operator Level II</v>
          </cell>
          <cell r="E23">
            <v>14215948</v>
          </cell>
        </row>
        <row r="24">
          <cell r="B24" t="str">
            <v>00055</v>
          </cell>
          <cell r="C24" t="str">
            <v>Mr. Prachern Jaempradaeng</v>
          </cell>
          <cell r="D24" t="str">
            <v>Nozzle Cell Lead Hand</v>
          </cell>
          <cell r="E24">
            <v>14226542</v>
          </cell>
        </row>
        <row r="25">
          <cell r="B25" t="str">
            <v>00057</v>
          </cell>
          <cell r="C25" t="str">
            <v>Ms. Wilaiporn Klaitrakool</v>
          </cell>
          <cell r="D25" t="str">
            <v>Logistics Coordinator</v>
          </cell>
          <cell r="E25">
            <v>14216786</v>
          </cell>
        </row>
        <row r="26">
          <cell r="B26" t="str">
            <v>00059</v>
          </cell>
          <cell r="C26" t="str">
            <v>Mr. Jaturong Saly</v>
          </cell>
          <cell r="D26" t="str">
            <v>Packing Operator</v>
          </cell>
          <cell r="E26">
            <v>14218928</v>
          </cell>
        </row>
        <row r="27">
          <cell r="B27" t="str">
            <v>00060</v>
          </cell>
          <cell r="C27" t="str">
            <v>Mr. Chumneern Chuntanit</v>
          </cell>
          <cell r="D27" t="str">
            <v>Blender Level II</v>
          </cell>
          <cell r="E27">
            <v>14881614</v>
          </cell>
        </row>
        <row r="28">
          <cell r="B28" t="str">
            <v>00061</v>
          </cell>
          <cell r="C28" t="str">
            <v>Mr. Peera Karakate</v>
          </cell>
          <cell r="D28" t="str">
            <v>Machinist Level III</v>
          </cell>
          <cell r="E28">
            <v>14232544</v>
          </cell>
        </row>
        <row r="29">
          <cell r="B29" t="str">
            <v>00062</v>
          </cell>
          <cell r="C29" t="str">
            <v>Mr. Monchai Puangmila</v>
          </cell>
          <cell r="D29" t="str">
            <v>Alloy Operator Level I</v>
          </cell>
          <cell r="E29">
            <v>14884599</v>
          </cell>
        </row>
        <row r="30">
          <cell r="B30" t="str">
            <v>00066</v>
          </cell>
          <cell r="C30" t="str">
            <v>Ms. Jittima Lotigorn</v>
          </cell>
          <cell r="D30" t="str">
            <v>Senior Accountant</v>
          </cell>
          <cell r="E30">
            <v>14231177</v>
          </cell>
        </row>
        <row r="31">
          <cell r="B31" t="str">
            <v>00067</v>
          </cell>
          <cell r="C31" t="str">
            <v>Mr. Samarn Deekhan</v>
          </cell>
          <cell r="D31" t="str">
            <v xml:space="preserve">Senior MR&amp;D Technician </v>
          </cell>
          <cell r="E31">
            <v>14224305</v>
          </cell>
        </row>
        <row r="32">
          <cell r="B32" t="str">
            <v>00070</v>
          </cell>
          <cell r="C32" t="str">
            <v>Mr. Kanchit Sonpeng</v>
          </cell>
          <cell r="D32" t="str">
            <v>Welder Level III</v>
          </cell>
          <cell r="E32">
            <v>14884586</v>
          </cell>
        </row>
        <row r="33">
          <cell r="B33" t="str">
            <v>00079</v>
          </cell>
          <cell r="C33" t="str">
            <v>Mr. Kriengkrai Kanhawak</v>
          </cell>
          <cell r="D33" t="str">
            <v>Blender Level I</v>
          </cell>
          <cell r="E33">
            <v>14229752</v>
          </cell>
        </row>
        <row r="34">
          <cell r="B34" t="str">
            <v>00080</v>
          </cell>
          <cell r="C34" t="str">
            <v>Mr. Sawieng Tawongsa</v>
          </cell>
          <cell r="D34" t="str">
            <v>Blender Level II</v>
          </cell>
          <cell r="E34">
            <v>14215698</v>
          </cell>
        </row>
        <row r="35">
          <cell r="B35" t="str">
            <v>00082</v>
          </cell>
          <cell r="C35" t="str">
            <v>Mr. Samai Paengkamwong</v>
          </cell>
          <cell r="D35" t="str">
            <v>Welder Level III</v>
          </cell>
          <cell r="E35">
            <v>14214655</v>
          </cell>
        </row>
        <row r="36">
          <cell r="B36" t="str">
            <v>00087</v>
          </cell>
          <cell r="C36" t="str">
            <v>Mr. Chakorn Gricharkom</v>
          </cell>
          <cell r="D36" t="str">
            <v>Bucket and MR&amp;D Cell Manager</v>
          </cell>
          <cell r="E36">
            <v>14217992</v>
          </cell>
        </row>
        <row r="37">
          <cell r="B37" t="str">
            <v>00090</v>
          </cell>
          <cell r="C37" t="str">
            <v>Mr. Jumnian Tiamthisong</v>
          </cell>
          <cell r="D37" t="str">
            <v>Blender Level III</v>
          </cell>
          <cell r="E37" t="str">
            <v>05905478</v>
          </cell>
        </row>
        <row r="38">
          <cell r="B38" t="str">
            <v>00092</v>
          </cell>
          <cell r="C38" t="str">
            <v>Mr. Wasan Nenjib</v>
          </cell>
          <cell r="D38" t="str">
            <v>Inspector Level III</v>
          </cell>
          <cell r="E38">
            <v>14881187</v>
          </cell>
        </row>
        <row r="39">
          <cell r="B39" t="str">
            <v>00094</v>
          </cell>
          <cell r="C39" t="str">
            <v>Mr. Songkran Sommy</v>
          </cell>
          <cell r="D39" t="str">
            <v>Furnace Operator Level III</v>
          </cell>
          <cell r="E39">
            <v>14217277</v>
          </cell>
        </row>
        <row r="40">
          <cell r="B40" t="str">
            <v>00095</v>
          </cell>
          <cell r="C40" t="str">
            <v>Mr. Kangwanphai Deekhan</v>
          </cell>
          <cell r="D40" t="str">
            <v>Machinist Level III</v>
          </cell>
          <cell r="E40">
            <v>14881193</v>
          </cell>
        </row>
        <row r="41">
          <cell r="B41" t="str">
            <v>00096</v>
          </cell>
          <cell r="C41" t="str">
            <v>Mr. Ravee Pimmatha</v>
          </cell>
          <cell r="D41" t="str">
            <v>Blender Level III</v>
          </cell>
          <cell r="E41">
            <v>14230771</v>
          </cell>
        </row>
        <row r="42">
          <cell r="B42" t="str">
            <v>00097</v>
          </cell>
          <cell r="C42" t="str">
            <v>Mr. Thongphoon Naemkrathok</v>
          </cell>
          <cell r="D42" t="str">
            <v>Welder Level I</v>
          </cell>
          <cell r="E42">
            <v>13417560</v>
          </cell>
        </row>
        <row r="43">
          <cell r="B43" t="str">
            <v>00098</v>
          </cell>
          <cell r="C43" t="str">
            <v>Mr. Lek Chanarak</v>
          </cell>
          <cell r="D43" t="str">
            <v>Bucket Cell Lead Hand</v>
          </cell>
          <cell r="E43">
            <v>14231587</v>
          </cell>
        </row>
        <row r="44">
          <cell r="B44" t="str">
            <v>00100</v>
          </cell>
          <cell r="C44" t="str">
            <v>Mr. Ukrit Tumthong</v>
          </cell>
          <cell r="D44" t="str">
            <v>Inspector Level II</v>
          </cell>
          <cell r="E44">
            <v>13418099</v>
          </cell>
        </row>
        <row r="45">
          <cell r="B45" t="str">
            <v>00101</v>
          </cell>
          <cell r="C45" t="str">
            <v>Mr. Monghol Samjaroen</v>
          </cell>
          <cell r="D45" t="str">
            <v>Storekeeper</v>
          </cell>
          <cell r="E45" t="str">
            <v>05905512</v>
          </cell>
        </row>
        <row r="46">
          <cell r="B46" t="str">
            <v>00104</v>
          </cell>
          <cell r="C46" t="str">
            <v>Mr. Patompong Yimcharoen</v>
          </cell>
          <cell r="D46" t="str">
            <v>Blender Level II</v>
          </cell>
          <cell r="E46">
            <v>13418016</v>
          </cell>
        </row>
        <row r="47">
          <cell r="B47" t="str">
            <v>00107</v>
          </cell>
          <cell r="C47" t="str">
            <v>Mr. Kittamuk Sringkarn</v>
          </cell>
          <cell r="D47" t="str">
            <v>Welder Level II</v>
          </cell>
          <cell r="E47">
            <v>13417983</v>
          </cell>
        </row>
        <row r="48">
          <cell r="B48" t="str">
            <v>00108</v>
          </cell>
          <cell r="C48" t="str">
            <v>Mr. Prapan Iemtad</v>
          </cell>
          <cell r="D48" t="str">
            <v>Office Support &amp; Messenger</v>
          </cell>
          <cell r="E48">
            <v>14881473</v>
          </cell>
        </row>
        <row r="49">
          <cell r="B49" t="str">
            <v>00111</v>
          </cell>
          <cell r="C49" t="str">
            <v>Mr. Suksamran Pianjai</v>
          </cell>
          <cell r="D49" t="str">
            <v>Office Support &amp; Messenger</v>
          </cell>
          <cell r="E49">
            <v>13417693</v>
          </cell>
        </row>
        <row r="50">
          <cell r="B50" t="str">
            <v>00113</v>
          </cell>
          <cell r="C50" t="str">
            <v>Ms. Kassirin Thongjumroon</v>
          </cell>
          <cell r="D50" t="str">
            <v>Document Controller</v>
          </cell>
          <cell r="E50">
            <v>13417417</v>
          </cell>
        </row>
        <row r="51">
          <cell r="B51" t="str">
            <v>00115</v>
          </cell>
          <cell r="C51" t="str">
            <v>Mr. Somchai Prakankaew</v>
          </cell>
          <cell r="D51" t="str">
            <v>Plasma Operator Level II</v>
          </cell>
          <cell r="E51">
            <v>13417392</v>
          </cell>
        </row>
        <row r="52">
          <cell r="B52" t="str">
            <v>00117</v>
          </cell>
          <cell r="C52" t="str">
            <v>Mr. Jeerasak Punyadee</v>
          </cell>
          <cell r="D52" t="str">
            <v>Welder Level III</v>
          </cell>
          <cell r="E52">
            <v>13417235</v>
          </cell>
        </row>
        <row r="53">
          <cell r="B53" t="str">
            <v>00118</v>
          </cell>
          <cell r="C53" t="str">
            <v>Mr. Aud Khudsaikhao</v>
          </cell>
          <cell r="D53" t="str">
            <v>Welder Trainee</v>
          </cell>
          <cell r="E53">
            <v>13417137</v>
          </cell>
        </row>
        <row r="54">
          <cell r="B54" t="str">
            <v>00119</v>
          </cell>
          <cell r="C54" t="str">
            <v>Ms. Bunyawee Kulkittisak</v>
          </cell>
          <cell r="D54" t="str">
            <v>MIS Manager</v>
          </cell>
          <cell r="E54">
            <v>13416895</v>
          </cell>
        </row>
        <row r="55">
          <cell r="B55" t="str">
            <v>00122</v>
          </cell>
          <cell r="C55" t="str">
            <v>Mr. Suwit Chaiyen</v>
          </cell>
          <cell r="D55" t="str">
            <v>Thermal Cell Lead hand</v>
          </cell>
          <cell r="E55" t="str">
            <v>05905573</v>
          </cell>
        </row>
        <row r="56">
          <cell r="B56" t="str">
            <v>00126</v>
          </cell>
          <cell r="C56" t="str">
            <v>Mr. Viman Boonyapituk</v>
          </cell>
          <cell r="D56" t="str">
            <v>Packing Operator</v>
          </cell>
          <cell r="E56">
            <v>14884745</v>
          </cell>
        </row>
        <row r="57">
          <cell r="B57" t="str">
            <v>00129</v>
          </cell>
          <cell r="C57" t="str">
            <v>Mr. Manop Yungyune</v>
          </cell>
          <cell r="D57" t="str">
            <v>Thermal Cell Leader</v>
          </cell>
          <cell r="E57">
            <v>14888176</v>
          </cell>
        </row>
        <row r="58">
          <cell r="B58" t="str">
            <v>00133</v>
          </cell>
          <cell r="C58" t="str">
            <v>Mr. Inta Sawiang</v>
          </cell>
          <cell r="D58" t="str">
            <v>Welder Level I</v>
          </cell>
          <cell r="E58">
            <v>14225044</v>
          </cell>
        </row>
        <row r="59">
          <cell r="B59" t="str">
            <v>00134</v>
          </cell>
          <cell r="C59" t="str">
            <v>Mr. Sayan Sooklon</v>
          </cell>
          <cell r="D59" t="str">
            <v>Furnace Operator Level I</v>
          </cell>
          <cell r="E59">
            <v>14227940</v>
          </cell>
        </row>
        <row r="60">
          <cell r="B60" t="str">
            <v>00135</v>
          </cell>
          <cell r="C60" t="str">
            <v>Mr. Suwat Tupcrau</v>
          </cell>
          <cell r="D60" t="str">
            <v>Welder Level II</v>
          </cell>
          <cell r="E60">
            <v>14222160</v>
          </cell>
        </row>
        <row r="61">
          <cell r="B61" t="str">
            <v>00142</v>
          </cell>
          <cell r="C61" t="str">
            <v>Mr. Prawit Thongsri</v>
          </cell>
          <cell r="D61" t="str">
            <v>Welder Level II</v>
          </cell>
          <cell r="E61">
            <v>14881170</v>
          </cell>
        </row>
        <row r="62">
          <cell r="B62" t="str">
            <v>00143</v>
          </cell>
          <cell r="C62" t="str">
            <v>Mr. Promarin Srisapum</v>
          </cell>
          <cell r="D62" t="str">
            <v>Inspector Level II</v>
          </cell>
          <cell r="E62">
            <v>13926857</v>
          </cell>
        </row>
        <row r="63">
          <cell r="B63" t="str">
            <v>00144</v>
          </cell>
          <cell r="C63" t="str">
            <v>Mr. Nirun Wanthong</v>
          </cell>
          <cell r="D63" t="str">
            <v>Blender Level II</v>
          </cell>
          <cell r="E63">
            <v>14231976</v>
          </cell>
        </row>
        <row r="64">
          <cell r="B64" t="str">
            <v>00146</v>
          </cell>
          <cell r="C64" t="str">
            <v>Mr. Vorachet Boon-In</v>
          </cell>
          <cell r="D64" t="str">
            <v>Blender Level II</v>
          </cell>
          <cell r="E64">
            <v>14881520</v>
          </cell>
        </row>
        <row r="65">
          <cell r="B65" t="str">
            <v>00154</v>
          </cell>
          <cell r="C65" t="str">
            <v>Mr. Sorrasak Iemsaard</v>
          </cell>
          <cell r="D65" t="str">
            <v>Blender Level II</v>
          </cell>
          <cell r="E65">
            <v>14232996</v>
          </cell>
        </row>
        <row r="66">
          <cell r="B66" t="str">
            <v>00155</v>
          </cell>
          <cell r="C66" t="str">
            <v>Mr. Thawat Prompor</v>
          </cell>
          <cell r="D66" t="str">
            <v>Welder Level I</v>
          </cell>
          <cell r="E66">
            <v>14224080</v>
          </cell>
        </row>
        <row r="67">
          <cell r="B67" t="str">
            <v>00156</v>
          </cell>
          <cell r="C67" t="str">
            <v>Mr. Pisut Khawunyeun</v>
          </cell>
          <cell r="D67" t="str">
            <v>Inspector Level I</v>
          </cell>
          <cell r="E67">
            <v>14229563</v>
          </cell>
        </row>
        <row r="68">
          <cell r="B68" t="str">
            <v>00158</v>
          </cell>
          <cell r="C68" t="str">
            <v>Mr. Thongpan Sokorn</v>
          </cell>
          <cell r="D68" t="str">
            <v>Furnace Operator Level II</v>
          </cell>
          <cell r="E68">
            <v>14881180</v>
          </cell>
        </row>
        <row r="69">
          <cell r="B69" t="str">
            <v>00163</v>
          </cell>
          <cell r="C69" t="str">
            <v>Mr. Jamrat Wantip</v>
          </cell>
          <cell r="D69" t="str">
            <v>Welder Level II</v>
          </cell>
          <cell r="E69">
            <v>13927008</v>
          </cell>
        </row>
        <row r="70">
          <cell r="B70" t="str">
            <v>00165</v>
          </cell>
          <cell r="C70" t="str">
            <v>Mr. Map Pissora</v>
          </cell>
          <cell r="D70" t="str">
            <v xml:space="preserve">MR&amp;D Technician </v>
          </cell>
          <cell r="E70">
            <v>14224089</v>
          </cell>
        </row>
        <row r="71">
          <cell r="B71" t="str">
            <v>00166</v>
          </cell>
          <cell r="C71" t="str">
            <v>Mr. Chamnarn Wanrum</v>
          </cell>
          <cell r="D71" t="str">
            <v>Blender Level II</v>
          </cell>
          <cell r="E71">
            <v>14227020</v>
          </cell>
        </row>
        <row r="72">
          <cell r="B72" t="str">
            <v>00170</v>
          </cell>
          <cell r="C72" t="str">
            <v>Mr. Prapot Rattanapongkiat</v>
          </cell>
          <cell r="D72" t="str">
            <v>Storekeeper</v>
          </cell>
          <cell r="E72">
            <v>14888470</v>
          </cell>
        </row>
        <row r="73">
          <cell r="B73" t="str">
            <v>00172</v>
          </cell>
          <cell r="C73" t="str">
            <v>Mr. Sanun Ketthaisong</v>
          </cell>
          <cell r="D73" t="str">
            <v>Welder Level II</v>
          </cell>
          <cell r="E73">
            <v>14888239</v>
          </cell>
        </row>
        <row r="74">
          <cell r="B74" t="str">
            <v>00173</v>
          </cell>
          <cell r="C74" t="str">
            <v>Mr. Prasit Latthasri</v>
          </cell>
          <cell r="D74" t="str">
            <v>Office Support &amp; Messenger</v>
          </cell>
          <cell r="E74">
            <v>14224584</v>
          </cell>
        </row>
        <row r="75">
          <cell r="B75" t="str">
            <v>00176</v>
          </cell>
          <cell r="C75" t="str">
            <v>Mr. Paiboon Ampawan</v>
          </cell>
          <cell r="D75" t="str">
            <v>MR&amp;D Cell Lead Hand</v>
          </cell>
          <cell r="E75">
            <v>14235931</v>
          </cell>
        </row>
        <row r="76">
          <cell r="B76" t="str">
            <v>00177</v>
          </cell>
          <cell r="C76" t="str">
            <v>Mr. Teeranan Srisuwan</v>
          </cell>
          <cell r="D76" t="str">
            <v>MR&amp;D Cell Leader</v>
          </cell>
          <cell r="E76">
            <v>13926900</v>
          </cell>
        </row>
        <row r="77">
          <cell r="B77" t="str">
            <v>00183</v>
          </cell>
          <cell r="C77" t="str">
            <v>Mr. Tanin Srisawang</v>
          </cell>
          <cell r="D77" t="str">
            <v>Blender Level I</v>
          </cell>
          <cell r="E77">
            <v>14227352</v>
          </cell>
        </row>
        <row r="78">
          <cell r="B78" t="str">
            <v>00184</v>
          </cell>
          <cell r="C78" t="str">
            <v>Mr. Narong Chuanboon</v>
          </cell>
          <cell r="D78" t="str">
            <v>Senior Maintenance</v>
          </cell>
          <cell r="E78">
            <v>14881147</v>
          </cell>
        </row>
        <row r="79">
          <cell r="B79" t="str">
            <v>00190</v>
          </cell>
          <cell r="C79" t="str">
            <v>Ms. Milint Kaewprasert</v>
          </cell>
          <cell r="D79" t="str">
            <v>Senior Logistics officer</v>
          </cell>
          <cell r="E79">
            <v>14216679</v>
          </cell>
        </row>
        <row r="80">
          <cell r="B80" t="str">
            <v>00191</v>
          </cell>
          <cell r="C80" t="str">
            <v>Mr. Chatchai Buayai</v>
          </cell>
          <cell r="D80" t="str">
            <v>Blender Level I</v>
          </cell>
          <cell r="E80">
            <v>14235342</v>
          </cell>
        </row>
        <row r="81">
          <cell r="B81" t="str">
            <v>00193</v>
          </cell>
          <cell r="C81" t="str">
            <v>Mr. Thaworn Hangwong</v>
          </cell>
          <cell r="D81" t="str">
            <v>Inspector Level I</v>
          </cell>
          <cell r="E81" t="str">
            <v>05905545</v>
          </cell>
        </row>
        <row r="82">
          <cell r="B82" t="str">
            <v>00194</v>
          </cell>
          <cell r="C82" t="str">
            <v>Mr. Supasit Kaenbubpha</v>
          </cell>
          <cell r="D82" t="str">
            <v>Inspector Level I</v>
          </cell>
          <cell r="E82">
            <v>14217326</v>
          </cell>
        </row>
        <row r="83">
          <cell r="B83" t="str">
            <v>00195</v>
          </cell>
          <cell r="C83" t="str">
            <v>Mr. Sane Kraichunda</v>
          </cell>
          <cell r="D83" t="str">
            <v>Blender Level I</v>
          </cell>
          <cell r="E83">
            <v>14220561</v>
          </cell>
        </row>
        <row r="84">
          <cell r="B84" t="str">
            <v>00198</v>
          </cell>
          <cell r="C84" t="str">
            <v>Mr. Sukit Jaipeng</v>
          </cell>
          <cell r="D84" t="str">
            <v>Welder Level I</v>
          </cell>
          <cell r="E84">
            <v>14229165</v>
          </cell>
        </row>
        <row r="85">
          <cell r="B85" t="str">
            <v>00199</v>
          </cell>
          <cell r="C85" t="str">
            <v>Mr. Chitsanupong Saengthong</v>
          </cell>
          <cell r="D85" t="str">
            <v>Blender Level I</v>
          </cell>
          <cell r="E85">
            <v>14220410</v>
          </cell>
        </row>
        <row r="86">
          <cell r="B86" t="str">
            <v>00201</v>
          </cell>
          <cell r="C86" t="str">
            <v>Mr. Samart Pornprasert</v>
          </cell>
          <cell r="D86" t="str">
            <v>Engineering Assistant</v>
          </cell>
          <cell r="E86">
            <v>14234155</v>
          </cell>
        </row>
        <row r="87">
          <cell r="B87" t="str">
            <v>00202</v>
          </cell>
          <cell r="C87" t="str">
            <v>Mr. Pratuang Kussadi</v>
          </cell>
          <cell r="D87" t="str">
            <v>Machinist Level III</v>
          </cell>
          <cell r="E87">
            <v>14214365</v>
          </cell>
        </row>
        <row r="88">
          <cell r="B88" t="str">
            <v>00204</v>
          </cell>
          <cell r="C88" t="str">
            <v>Mr. Tanu Ouychai</v>
          </cell>
          <cell r="D88" t="str">
            <v>Inspector Level III</v>
          </cell>
          <cell r="E88">
            <v>14235428</v>
          </cell>
        </row>
        <row r="89">
          <cell r="B89" t="str">
            <v>00205</v>
          </cell>
          <cell r="C89" t="str">
            <v>Mr. Pakorn Mornjan</v>
          </cell>
          <cell r="D89" t="str">
            <v>Welder Level II</v>
          </cell>
          <cell r="E89">
            <v>14216081</v>
          </cell>
        </row>
        <row r="90">
          <cell r="B90" t="str">
            <v>00208</v>
          </cell>
          <cell r="C90" t="str">
            <v>Mr. Viroj Ondee</v>
          </cell>
          <cell r="D90" t="str">
            <v>Inspector Level I</v>
          </cell>
          <cell r="E90">
            <v>14225623</v>
          </cell>
        </row>
        <row r="91">
          <cell r="B91" t="str">
            <v>00209</v>
          </cell>
          <cell r="C91" t="str">
            <v>Mr. Prayong Tananong</v>
          </cell>
          <cell r="D91" t="str">
            <v>Technician  Level I</v>
          </cell>
          <cell r="E91">
            <v>13926961</v>
          </cell>
        </row>
        <row r="92">
          <cell r="B92" t="str">
            <v>00211</v>
          </cell>
          <cell r="C92" t="str">
            <v>Mr. Seksan Thaipart</v>
          </cell>
          <cell r="D92" t="str">
            <v>Welder Level I</v>
          </cell>
          <cell r="E92">
            <v>14236889</v>
          </cell>
        </row>
        <row r="93">
          <cell r="B93" t="str">
            <v>00212</v>
          </cell>
          <cell r="C93" t="str">
            <v>Mr. Banpot Burana</v>
          </cell>
          <cell r="D93" t="str">
            <v>Plasma Operator Level I</v>
          </cell>
          <cell r="E93">
            <v>14887935</v>
          </cell>
        </row>
        <row r="94">
          <cell r="B94" t="str">
            <v>00214</v>
          </cell>
          <cell r="C94" t="str">
            <v>Mr. Radub Paoard</v>
          </cell>
          <cell r="D94" t="str">
            <v>Technician  Level I</v>
          </cell>
          <cell r="E94">
            <v>14233452</v>
          </cell>
        </row>
        <row r="95">
          <cell r="B95" t="str">
            <v>00215</v>
          </cell>
          <cell r="C95" t="str">
            <v>Mr. Attapon Pudenpa</v>
          </cell>
          <cell r="D95" t="str">
            <v>Blender Level II</v>
          </cell>
          <cell r="E95">
            <v>14881197</v>
          </cell>
        </row>
        <row r="96">
          <cell r="B96" t="str">
            <v>00217</v>
          </cell>
          <cell r="C96" t="str">
            <v>Ms. Orapornpan Mukdara</v>
          </cell>
          <cell r="D96" t="str">
            <v>Report Writer</v>
          </cell>
          <cell r="E96">
            <v>14231280</v>
          </cell>
        </row>
        <row r="97">
          <cell r="B97" t="str">
            <v>00220</v>
          </cell>
          <cell r="C97" t="str">
            <v>Mr. Peerayavat Muadna</v>
          </cell>
          <cell r="D97" t="str">
            <v>Senior Engineer</v>
          </cell>
          <cell r="E97">
            <v>14237335</v>
          </cell>
        </row>
        <row r="98">
          <cell r="B98" t="str">
            <v>00226</v>
          </cell>
          <cell r="C98" t="str">
            <v>Mr. Anuchid Klahan</v>
          </cell>
          <cell r="D98" t="str">
            <v>Inspector Level II</v>
          </cell>
          <cell r="E98">
            <v>14232979</v>
          </cell>
        </row>
        <row r="99">
          <cell r="B99" t="str">
            <v>00229</v>
          </cell>
          <cell r="C99" t="str">
            <v>Mr. Sanchakorn Waensrithong</v>
          </cell>
          <cell r="D99" t="str">
            <v>Welder Level I</v>
          </cell>
          <cell r="E99">
            <v>14216895</v>
          </cell>
        </row>
        <row r="100">
          <cell r="B100" t="str">
            <v>00230</v>
          </cell>
          <cell r="C100" t="str">
            <v>Mr. Kitisak Watkao</v>
          </cell>
          <cell r="D100" t="str">
            <v>Blender Level I</v>
          </cell>
          <cell r="E100">
            <v>14884603</v>
          </cell>
        </row>
        <row r="101">
          <cell r="B101" t="str">
            <v>00232</v>
          </cell>
          <cell r="C101" t="str">
            <v>Mr. Keerapat Saengsawang</v>
          </cell>
          <cell r="D101" t="str">
            <v>Welder Level II</v>
          </cell>
          <cell r="E101">
            <v>14237020</v>
          </cell>
        </row>
        <row r="102">
          <cell r="B102" t="str">
            <v>00234</v>
          </cell>
          <cell r="C102" t="str">
            <v>Mr. Khwanchai Yodkeeree</v>
          </cell>
          <cell r="D102" t="str">
            <v>Blender Level II</v>
          </cell>
          <cell r="E102" t="str">
            <v>05905508</v>
          </cell>
        </row>
        <row r="103">
          <cell r="B103" t="str">
            <v>00237</v>
          </cell>
          <cell r="C103" t="str">
            <v>Mr. Witchaphat Deesungnern</v>
          </cell>
          <cell r="D103" t="str">
            <v>Blender Level I</v>
          </cell>
          <cell r="E103">
            <v>14223494</v>
          </cell>
        </row>
        <row r="104">
          <cell r="B104" t="str">
            <v>00241</v>
          </cell>
          <cell r="C104" t="str">
            <v>Mr. Wattana Detkamhaeng</v>
          </cell>
          <cell r="D104" t="str">
            <v>Machinist Level I</v>
          </cell>
          <cell r="E104">
            <v>14228475</v>
          </cell>
        </row>
        <row r="105">
          <cell r="B105" t="str">
            <v>00242</v>
          </cell>
          <cell r="C105" t="str">
            <v>Mr. Thanapoom Moolawong</v>
          </cell>
          <cell r="D105" t="str">
            <v>Inspector Level II</v>
          </cell>
          <cell r="E105">
            <v>14217242</v>
          </cell>
        </row>
        <row r="106">
          <cell r="B106" t="str">
            <v>00243</v>
          </cell>
          <cell r="C106" t="str">
            <v>Mr. Kanphajon Janthongpan</v>
          </cell>
          <cell r="D106" t="str">
            <v>Production &amp; Material Planner</v>
          </cell>
          <cell r="E106">
            <v>14216686</v>
          </cell>
        </row>
        <row r="107">
          <cell r="B107" t="str">
            <v>00245</v>
          </cell>
          <cell r="C107" t="str">
            <v>Ms. Walisa Yodsawai</v>
          </cell>
          <cell r="D107" t="str">
            <v>Senior Production Support Officer</v>
          </cell>
          <cell r="E107">
            <v>14233877</v>
          </cell>
        </row>
        <row r="108">
          <cell r="B108" t="str">
            <v>00247</v>
          </cell>
          <cell r="C108" t="str">
            <v>Mr. Aphichat Phadum</v>
          </cell>
          <cell r="D108" t="str">
            <v>Blender Level I</v>
          </cell>
          <cell r="E108">
            <v>14223436</v>
          </cell>
        </row>
        <row r="109">
          <cell r="B109" t="str">
            <v>00251</v>
          </cell>
          <cell r="C109" t="str">
            <v>Ms. Kittiwan Choosri</v>
          </cell>
          <cell r="D109" t="str">
            <v>Production &amp; Material Planning Manager</v>
          </cell>
          <cell r="E109">
            <v>14234896</v>
          </cell>
        </row>
        <row r="110">
          <cell r="B110" t="str">
            <v>00252</v>
          </cell>
          <cell r="C110" t="str">
            <v>Mr. Theerapong Phola</v>
          </cell>
          <cell r="D110" t="str">
            <v>Deputy Engineering Manager</v>
          </cell>
          <cell r="E110">
            <v>14217176</v>
          </cell>
        </row>
        <row r="111">
          <cell r="B111" t="str">
            <v>00253</v>
          </cell>
          <cell r="C111" t="str">
            <v>Mr. Samrit Suko</v>
          </cell>
          <cell r="D111" t="str">
            <v>Blender Level I</v>
          </cell>
          <cell r="E111">
            <v>14218370</v>
          </cell>
        </row>
        <row r="112">
          <cell r="B112" t="str">
            <v>00261</v>
          </cell>
          <cell r="C112" t="str">
            <v>Mr. Marut Seeda</v>
          </cell>
          <cell r="D112" t="str">
            <v>Machinist Level I</v>
          </cell>
          <cell r="E112">
            <v>14231116</v>
          </cell>
        </row>
        <row r="113">
          <cell r="B113" t="str">
            <v>00262</v>
          </cell>
          <cell r="C113" t="str">
            <v>Mr. Sanong Kotawong</v>
          </cell>
          <cell r="D113" t="str">
            <v>Inspector Level I</v>
          </cell>
          <cell r="E113">
            <v>1423266</v>
          </cell>
        </row>
        <row r="114">
          <cell r="B114" t="str">
            <v>00264</v>
          </cell>
          <cell r="C114" t="str">
            <v>Mr. Somchai Polkokkong</v>
          </cell>
          <cell r="D114" t="str">
            <v>Welder Level II</v>
          </cell>
          <cell r="E114">
            <v>14884582</v>
          </cell>
        </row>
        <row r="115">
          <cell r="B115" t="str">
            <v>00266</v>
          </cell>
          <cell r="C115" t="str">
            <v>Mr. Suttichai Torsena</v>
          </cell>
          <cell r="D115" t="str">
            <v>Machinist Level I</v>
          </cell>
          <cell r="E115">
            <v>14235311</v>
          </cell>
        </row>
        <row r="116">
          <cell r="B116" t="str">
            <v>00271</v>
          </cell>
          <cell r="C116" t="str">
            <v>Mr. Pongthep Saensa</v>
          </cell>
          <cell r="D116" t="str">
            <v>Inspector Level II</v>
          </cell>
          <cell r="E116">
            <v>14881160</v>
          </cell>
        </row>
        <row r="117">
          <cell r="B117" t="str">
            <v>00272</v>
          </cell>
          <cell r="C117" t="str">
            <v>Mr. Teerapan Kaewpraju</v>
          </cell>
          <cell r="D117" t="str">
            <v>Welder Level I</v>
          </cell>
          <cell r="E117">
            <v>14232585</v>
          </cell>
        </row>
        <row r="118">
          <cell r="B118" t="str">
            <v>00277</v>
          </cell>
          <cell r="C118" t="str">
            <v>Mr. Kijja Kamdaeng</v>
          </cell>
          <cell r="D118" t="str">
            <v>Blender Level I</v>
          </cell>
          <cell r="E118">
            <v>14230006</v>
          </cell>
        </row>
        <row r="119">
          <cell r="B119" t="str">
            <v>00280</v>
          </cell>
          <cell r="C119" t="str">
            <v>Mr. Anuruk Thongsai</v>
          </cell>
          <cell r="D119" t="str">
            <v>Inspector Level I</v>
          </cell>
          <cell r="E119">
            <v>14224087</v>
          </cell>
        </row>
        <row r="120">
          <cell r="B120" t="str">
            <v>00281</v>
          </cell>
          <cell r="C120" t="str">
            <v>Mr. Sarawoot Poovienwong</v>
          </cell>
          <cell r="D120" t="str">
            <v>Furnace Operator Level II</v>
          </cell>
          <cell r="E120">
            <v>14888178</v>
          </cell>
        </row>
        <row r="121">
          <cell r="B121" t="str">
            <v>00282</v>
          </cell>
          <cell r="C121" t="str">
            <v>Mr. Chatchai Ngamsuwan</v>
          </cell>
          <cell r="D121" t="str">
            <v>Machinist Level II</v>
          </cell>
          <cell r="E121">
            <v>14227554</v>
          </cell>
        </row>
        <row r="122">
          <cell r="B122" t="str">
            <v>00285</v>
          </cell>
          <cell r="C122" t="str">
            <v>Mr. Kritsada Teesuka</v>
          </cell>
          <cell r="D122" t="str">
            <v>Maintenance Operator</v>
          </cell>
          <cell r="E122">
            <v>14236186</v>
          </cell>
        </row>
        <row r="123">
          <cell r="B123" t="str">
            <v>00291</v>
          </cell>
          <cell r="C123" t="str">
            <v>Mr. Wera  Kiettikul</v>
          </cell>
          <cell r="D123" t="str">
            <v xml:space="preserve">Project Manager </v>
          </cell>
          <cell r="E123">
            <v>14232959</v>
          </cell>
        </row>
        <row r="124">
          <cell r="B124" t="str">
            <v>00293</v>
          </cell>
          <cell r="C124" t="str">
            <v>Mr.Arkom  Srinet</v>
          </cell>
          <cell r="D124" t="str">
            <v>Welder Level I</v>
          </cell>
          <cell r="E124">
            <v>14215349</v>
          </cell>
        </row>
        <row r="125">
          <cell r="B125" t="str">
            <v>00294</v>
          </cell>
          <cell r="C125" t="str">
            <v>Mr.Boonchay  Durngin</v>
          </cell>
          <cell r="D125" t="str">
            <v>Inspector Level I</v>
          </cell>
          <cell r="E125">
            <v>14881470</v>
          </cell>
        </row>
        <row r="126">
          <cell r="B126" t="str">
            <v>00300</v>
          </cell>
          <cell r="C126" t="str">
            <v>Mr.Boonthun  Srigunchai</v>
          </cell>
          <cell r="D126" t="str">
            <v>Inspector Level I</v>
          </cell>
          <cell r="E126">
            <v>14232168</v>
          </cell>
        </row>
        <row r="127">
          <cell r="B127" t="str">
            <v>00304</v>
          </cell>
          <cell r="C127" t="str">
            <v>Ms.Wanwipa  Kaenchan</v>
          </cell>
          <cell r="D127" t="str">
            <v>Quality Control Engineer</v>
          </cell>
          <cell r="E127">
            <v>14218520</v>
          </cell>
        </row>
        <row r="128">
          <cell r="B128" t="str">
            <v>00307</v>
          </cell>
          <cell r="C128" t="str">
            <v>Mr.Tanakorn  Kongcharoen</v>
          </cell>
          <cell r="D128" t="str">
            <v>Alloy Operator Level I</v>
          </cell>
          <cell r="E128">
            <v>14884773</v>
          </cell>
        </row>
        <row r="129">
          <cell r="B129" t="str">
            <v>00309</v>
          </cell>
          <cell r="C129" t="str">
            <v>Mr.Nopadol  Thaing-Em</v>
          </cell>
          <cell r="D129" t="str">
            <v>Technician  Level I</v>
          </cell>
          <cell r="E129">
            <v>14228770</v>
          </cell>
        </row>
        <row r="130">
          <cell r="B130" t="str">
            <v>00311</v>
          </cell>
          <cell r="C130" t="str">
            <v>Mr.Toprat  Chuanboon</v>
          </cell>
          <cell r="D130" t="str">
            <v>Blender Level II</v>
          </cell>
          <cell r="E130">
            <v>14219837</v>
          </cell>
        </row>
        <row r="131">
          <cell r="B131" t="str">
            <v>00312</v>
          </cell>
          <cell r="C131" t="str">
            <v>Mr.Kasem  Mooljul</v>
          </cell>
          <cell r="D131" t="str">
            <v>Welder Level II</v>
          </cell>
          <cell r="E131">
            <v>14888538</v>
          </cell>
        </row>
        <row r="132">
          <cell r="B132" t="str">
            <v>00313</v>
          </cell>
          <cell r="C132" t="str">
            <v>Mr.Somchai  Sae-Lim</v>
          </cell>
          <cell r="D132" t="str">
            <v>Inspector Level I</v>
          </cell>
          <cell r="E132" t="str">
            <v>14888543</v>
          </cell>
        </row>
        <row r="133">
          <cell r="B133" t="str">
            <v>00314</v>
          </cell>
          <cell r="C133" t="str">
            <v>Ms.Duangruatai  Muangngam</v>
          </cell>
          <cell r="D133" t="str">
            <v>Accountant</v>
          </cell>
          <cell r="E133">
            <v>14228658</v>
          </cell>
        </row>
        <row r="134">
          <cell r="B134" t="str">
            <v>00316</v>
          </cell>
          <cell r="C134" t="str">
            <v>Mr.Komsan  Srinamuang</v>
          </cell>
          <cell r="D134" t="str">
            <v>Blender Level I</v>
          </cell>
          <cell r="E134">
            <v>14233861</v>
          </cell>
        </row>
        <row r="135">
          <cell r="B135" t="str">
            <v>00318</v>
          </cell>
          <cell r="C135" t="str">
            <v>Mr.Boonchue  Yeunyong</v>
          </cell>
          <cell r="D135" t="str">
            <v>Welder Level I</v>
          </cell>
          <cell r="E135">
            <v>14234858</v>
          </cell>
        </row>
        <row r="136">
          <cell r="B136" t="str">
            <v>00320</v>
          </cell>
          <cell r="C136" t="str">
            <v>Ms.Kosinee  Sukhasem</v>
          </cell>
          <cell r="D136" t="str">
            <v>Human Resources Manager</v>
          </cell>
          <cell r="E136">
            <v>14236912</v>
          </cell>
        </row>
        <row r="137">
          <cell r="B137" t="str">
            <v>00321</v>
          </cell>
          <cell r="C137" t="str">
            <v>Mr.Chanut  Chaunwan</v>
          </cell>
          <cell r="D137" t="str">
            <v>Repair &amp; Development Engineer</v>
          </cell>
          <cell r="E137">
            <v>14230755</v>
          </cell>
        </row>
        <row r="138">
          <cell r="B138" t="str">
            <v>00322</v>
          </cell>
          <cell r="C138" t="str">
            <v>Mr.Teerasak  Janvong</v>
          </cell>
          <cell r="D138" t="str">
            <v>Blender Level II</v>
          </cell>
          <cell r="E138">
            <v>14224561</v>
          </cell>
        </row>
        <row r="139">
          <cell r="B139" t="str">
            <v>00327</v>
          </cell>
          <cell r="C139" t="str">
            <v>Ms.Jitriya   Sangrawee</v>
          </cell>
          <cell r="D139" t="str">
            <v>Senior Quality Engineer</v>
          </cell>
          <cell r="E139">
            <v>14232281</v>
          </cell>
        </row>
        <row r="140">
          <cell r="B140" t="str">
            <v>00329</v>
          </cell>
          <cell r="C140" t="str">
            <v>Mr.Suphap  Kosinanon</v>
          </cell>
          <cell r="D140" t="str">
            <v>Blender Level I</v>
          </cell>
          <cell r="E140">
            <v>14881534</v>
          </cell>
        </row>
        <row r="141">
          <cell r="B141" t="str">
            <v>00334</v>
          </cell>
          <cell r="C141" t="str">
            <v>Mr.Sittichoke  Chotechuang</v>
          </cell>
          <cell r="D141" t="str">
            <v>Thermal Process Engineer</v>
          </cell>
          <cell r="E141">
            <v>14234062</v>
          </cell>
        </row>
        <row r="142">
          <cell r="B142" t="str">
            <v>00338</v>
          </cell>
          <cell r="C142" t="str">
            <v>Mr.Jedsada  Sudjarid</v>
          </cell>
          <cell r="D142" t="str">
            <v>MIS Administrator</v>
          </cell>
          <cell r="E142">
            <v>14233345</v>
          </cell>
        </row>
        <row r="143">
          <cell r="B143" t="str">
            <v>00339</v>
          </cell>
          <cell r="C143" t="str">
            <v>Ms.Oranut  Pawaputanon</v>
          </cell>
          <cell r="D143" t="str">
            <v>Safety Officer</v>
          </cell>
          <cell r="E143">
            <v>14218924</v>
          </cell>
        </row>
        <row r="144">
          <cell r="B144" t="str">
            <v>00341</v>
          </cell>
          <cell r="C144" t="str">
            <v>Mr.Yuttanasak  Poovienwong</v>
          </cell>
          <cell r="D144" t="str">
            <v>Plasma Operator Level I</v>
          </cell>
          <cell r="E144">
            <v>14888473</v>
          </cell>
        </row>
        <row r="145">
          <cell r="B145" t="str">
            <v>00342</v>
          </cell>
          <cell r="C145" t="str">
            <v>Mr.Wisoot  Poolsri</v>
          </cell>
          <cell r="D145" t="str">
            <v>Maintenance Operator</v>
          </cell>
          <cell r="E145">
            <v>14228190</v>
          </cell>
        </row>
        <row r="146">
          <cell r="B146" t="str">
            <v>00343</v>
          </cell>
          <cell r="C146" t="str">
            <v>Mr.Chaiyot  Hunsavad</v>
          </cell>
          <cell r="D146" t="str">
            <v>Blender Level I</v>
          </cell>
          <cell r="E146">
            <v>14225287</v>
          </cell>
        </row>
        <row r="147">
          <cell r="B147" t="str">
            <v>00344</v>
          </cell>
          <cell r="C147" t="str">
            <v>Mr.Kriangkrai  Theppradit</v>
          </cell>
          <cell r="D147" t="str">
            <v>Plasma Operator Level I</v>
          </cell>
          <cell r="E147">
            <v>14881522</v>
          </cell>
        </row>
        <row r="148">
          <cell r="B148" t="str">
            <v>00345</v>
          </cell>
          <cell r="C148" t="str">
            <v>Mr.Sompob  Wongpoke</v>
          </cell>
          <cell r="D148" t="str">
            <v>Plasma Operator Level I</v>
          </cell>
          <cell r="E148">
            <v>14233694</v>
          </cell>
        </row>
        <row r="149">
          <cell r="B149" t="str">
            <v>00346</v>
          </cell>
          <cell r="C149" t="str">
            <v>Mr.Yongyut  Chomnai</v>
          </cell>
          <cell r="D149" t="str">
            <v>Inspector Level I</v>
          </cell>
          <cell r="E149">
            <v>14226338</v>
          </cell>
        </row>
        <row r="150">
          <cell r="B150" t="str">
            <v>00347</v>
          </cell>
          <cell r="C150" t="str">
            <v>Mr.Prakarn  Noynarin</v>
          </cell>
          <cell r="D150" t="str">
            <v>Plasma Operator Level I</v>
          </cell>
          <cell r="E150">
            <v>14217656</v>
          </cell>
        </row>
        <row r="151">
          <cell r="B151" t="str">
            <v>00348</v>
          </cell>
          <cell r="C151" t="str">
            <v>Mr.Umarin  Pichaikum</v>
          </cell>
          <cell r="D151" t="str">
            <v>Blender Level II</v>
          </cell>
          <cell r="E151">
            <v>14227661</v>
          </cell>
        </row>
        <row r="152">
          <cell r="B152" t="str">
            <v>00351</v>
          </cell>
          <cell r="C152" t="str">
            <v>Mr.Sakkawin  Kruaythong</v>
          </cell>
          <cell r="D152" t="str">
            <v>Blender Level II</v>
          </cell>
          <cell r="E152">
            <v>14217262</v>
          </cell>
        </row>
        <row r="153">
          <cell r="B153" t="str">
            <v>00356</v>
          </cell>
          <cell r="C153" t="str">
            <v>Mr.Oubondej  HomeIn</v>
          </cell>
          <cell r="D153" t="str">
            <v>Blender Level I</v>
          </cell>
          <cell r="E153">
            <v>14227192</v>
          </cell>
        </row>
        <row r="154">
          <cell r="B154" t="str">
            <v>00357</v>
          </cell>
          <cell r="C154" t="str">
            <v>Mr.Anucha  Iemrungruang</v>
          </cell>
          <cell r="D154" t="str">
            <v>Blender Level I</v>
          </cell>
          <cell r="E154" t="str">
            <v>14881194</v>
          </cell>
        </row>
        <row r="155">
          <cell r="B155" t="str">
            <v>00358</v>
          </cell>
          <cell r="C155" t="str">
            <v>Mr.Preeda  Rungtanee</v>
          </cell>
          <cell r="D155" t="str">
            <v>Alloy Operator Level I</v>
          </cell>
          <cell r="E155">
            <v>14236163</v>
          </cell>
        </row>
        <row r="156">
          <cell r="B156" t="str">
            <v>00359</v>
          </cell>
          <cell r="C156" t="str">
            <v>Mr.Rutchai  Rattanon</v>
          </cell>
          <cell r="D156" t="str">
            <v>Blender Level I</v>
          </cell>
          <cell r="E156" t="str">
            <v>05905511</v>
          </cell>
        </row>
        <row r="157">
          <cell r="B157" t="str">
            <v>00361</v>
          </cell>
          <cell r="C157" t="str">
            <v>Mr.Krit  Khampila</v>
          </cell>
          <cell r="D157" t="str">
            <v>Senior Metallurgist</v>
          </cell>
          <cell r="E157">
            <v>14834828</v>
          </cell>
        </row>
        <row r="158">
          <cell r="B158" t="str">
            <v>00364</v>
          </cell>
          <cell r="C158" t="str">
            <v>Ms.Suphaphorn  Maingam</v>
          </cell>
          <cell r="D158" t="str">
            <v>HR Administrator</v>
          </cell>
          <cell r="E158">
            <v>14221566</v>
          </cell>
        </row>
        <row r="159">
          <cell r="B159" t="str">
            <v>00365</v>
          </cell>
          <cell r="C159" t="str">
            <v>Ms.Thunyaporn  Sombatjiraporn</v>
          </cell>
          <cell r="D159" t="str">
            <v>Accounting Supervisor</v>
          </cell>
          <cell r="E159">
            <v>14221644</v>
          </cell>
        </row>
        <row r="160">
          <cell r="B160" t="str">
            <v>00367</v>
          </cell>
          <cell r="C160" t="str">
            <v>Ms.Malinee Kanchana</v>
          </cell>
          <cell r="D160" t="str">
            <v>Lab Technician</v>
          </cell>
          <cell r="E160">
            <v>14224337</v>
          </cell>
        </row>
        <row r="161">
          <cell r="B161" t="str">
            <v>00369</v>
          </cell>
          <cell r="C161" t="str">
            <v>Mr.Manop  Yamklang</v>
          </cell>
          <cell r="D161" t="str">
            <v>HS&amp;E Manager</v>
          </cell>
          <cell r="E161">
            <v>0</v>
          </cell>
        </row>
        <row r="162">
          <cell r="B162" t="str">
            <v>00372</v>
          </cell>
          <cell r="C162" t="str">
            <v>Ms.Lawan Manamongkon</v>
          </cell>
          <cell r="D162" t="str">
            <v>Payroll Officer</v>
          </cell>
          <cell r="E162" t="str">
            <v>05905496</v>
          </cell>
        </row>
        <row r="163">
          <cell r="B163" t="str">
            <v>00373</v>
          </cell>
          <cell r="C163" t="str">
            <v>Mr.Gordon Goodall</v>
          </cell>
          <cell r="D163" t="str">
            <v>Financial Controller</v>
          </cell>
          <cell r="E163">
            <v>0</v>
          </cell>
        </row>
        <row r="164">
          <cell r="B164" t="str">
            <v>00375</v>
          </cell>
          <cell r="C164" t="str">
            <v>Ms.Banthita  Chanabun</v>
          </cell>
          <cell r="D164" t="str">
            <v>Training and Development Officer</v>
          </cell>
          <cell r="E164">
            <v>14221630</v>
          </cell>
        </row>
        <row r="165">
          <cell r="B165" t="str">
            <v>00377</v>
          </cell>
          <cell r="C165" t="str">
            <v>Mr.Pishnu  Yoprathum</v>
          </cell>
          <cell r="D165" t="str">
            <v>Engineer</v>
          </cell>
          <cell r="E165" t="str">
            <v>14224166</v>
          </cell>
        </row>
        <row r="166">
          <cell r="B166" t="str">
            <v>00382</v>
          </cell>
          <cell r="C166" t="str">
            <v>Ms.Latdawan  Thongburan</v>
          </cell>
          <cell r="D166" t="str">
            <v>Receptionist and Administrator</v>
          </cell>
          <cell r="E166" t="str">
            <v>05905510</v>
          </cell>
        </row>
        <row r="167">
          <cell r="B167" t="str">
            <v>00383</v>
          </cell>
          <cell r="C167" t="str">
            <v>Mr.Chaowarit  Junjorhor</v>
          </cell>
          <cell r="D167" t="str">
            <v>Engineer</v>
          </cell>
          <cell r="E167" t="str">
            <v>05905490</v>
          </cell>
        </row>
        <row r="168">
          <cell r="B168" t="str">
            <v>00385</v>
          </cell>
          <cell r="C168" t="str">
            <v>Mr.Tawatchai  Treekul</v>
          </cell>
          <cell r="D168" t="str">
            <v>Machinist Level I</v>
          </cell>
          <cell r="E168" t="str">
            <v>05905483</v>
          </cell>
        </row>
        <row r="169">
          <cell r="B169" t="str">
            <v>00387</v>
          </cell>
          <cell r="C169" t="str">
            <v>Ms.Nongnapas  Mingkwan</v>
          </cell>
          <cell r="D169" t="str">
            <v>Purchasing Officer</v>
          </cell>
          <cell r="E169" t="str">
            <v>05905481</v>
          </cell>
        </row>
        <row r="170">
          <cell r="B170" t="str">
            <v>00388</v>
          </cell>
          <cell r="C170" t="str">
            <v>Mr.Jeerapat  Sitthidang</v>
          </cell>
          <cell r="D170" t="str">
            <v>Machinist Level I</v>
          </cell>
          <cell r="E170" t="str">
            <v>05905479</v>
          </cell>
        </row>
        <row r="171">
          <cell r="B171" t="str">
            <v>00389</v>
          </cell>
          <cell r="C171" t="str">
            <v>Mr.Neil Kajendra Kanagaratnam</v>
          </cell>
          <cell r="D171" t="str">
            <v>Engineering Manager</v>
          </cell>
          <cell r="E171">
            <v>0</v>
          </cell>
        </row>
        <row r="172">
          <cell r="B172" t="str">
            <v>00391</v>
          </cell>
          <cell r="C172" t="str">
            <v>Mr.Sirisak  Jhareesri</v>
          </cell>
          <cell r="D172" t="str">
            <v>Inspector Level I</v>
          </cell>
          <cell r="E172">
            <v>14881609</v>
          </cell>
        </row>
        <row r="173">
          <cell r="B173" t="str">
            <v>00394</v>
          </cell>
          <cell r="C173" t="str">
            <v>Mr.Phaithun  Chaiyet</v>
          </cell>
          <cell r="D173" t="str">
            <v>Machinist Level I</v>
          </cell>
          <cell r="E173">
            <v>14881476</v>
          </cell>
        </row>
        <row r="174">
          <cell r="B174" t="str">
            <v>00395</v>
          </cell>
          <cell r="C174" t="str">
            <v>Mr.Piroon  Katchamat</v>
          </cell>
          <cell r="D174" t="str">
            <v>Purchasing Officer</v>
          </cell>
          <cell r="E174">
            <v>14881477</v>
          </cell>
        </row>
        <row r="175">
          <cell r="B175" t="str">
            <v>00396</v>
          </cell>
          <cell r="C175" t="str">
            <v>Mr.Varachai  Vongsueb</v>
          </cell>
          <cell r="D175" t="str">
            <v>Engineer</v>
          </cell>
          <cell r="E175">
            <v>14881526</v>
          </cell>
        </row>
        <row r="176">
          <cell r="B176" t="str">
            <v>00397</v>
          </cell>
          <cell r="C176" t="str">
            <v>Mr.Pongpun  Malai</v>
          </cell>
          <cell r="D176" t="str">
            <v>Inspector Level I</v>
          </cell>
          <cell r="E176">
            <v>14881504</v>
          </cell>
        </row>
        <row r="177">
          <cell r="B177" t="str">
            <v>00398</v>
          </cell>
          <cell r="C177" t="str">
            <v>Ms.Saowaphark  Eamkrajang</v>
          </cell>
          <cell r="D177" t="str">
            <v xml:space="preserve">Engineering Administrator </v>
          </cell>
          <cell r="E177">
            <v>14881493</v>
          </cell>
        </row>
        <row r="178">
          <cell r="B178" t="str">
            <v>00399</v>
          </cell>
          <cell r="C178" t="str">
            <v>Mr.Jatupon  Promvieng</v>
          </cell>
          <cell r="D178" t="str">
            <v>Inspector Level I</v>
          </cell>
          <cell r="E178">
            <v>14881483</v>
          </cell>
        </row>
        <row r="179">
          <cell r="B179" t="str">
            <v>00400</v>
          </cell>
          <cell r="C179" t="str">
            <v>Mr.Sumate  Prapaitrakool</v>
          </cell>
          <cell r="D179" t="str">
            <v>Manufacturing Manager</v>
          </cell>
          <cell r="E179">
            <v>14881499</v>
          </cell>
        </row>
        <row r="180">
          <cell r="B180" t="str">
            <v>00401</v>
          </cell>
          <cell r="C180" t="str">
            <v>Mr.Suton  Muangsaeng</v>
          </cell>
          <cell r="D180" t="str">
            <v>Blender Level I</v>
          </cell>
          <cell r="E180">
            <v>14881544</v>
          </cell>
        </row>
        <row r="181">
          <cell r="B181" t="str">
            <v>00402</v>
          </cell>
          <cell r="C181" t="str">
            <v>Mr.Dacha    Jumpana</v>
          </cell>
          <cell r="D181" t="str">
            <v>Blender Trainee</v>
          </cell>
          <cell r="E181">
            <v>14834767</v>
          </cell>
        </row>
        <row r="182">
          <cell r="B182" t="str">
            <v>00403</v>
          </cell>
          <cell r="C182" t="str">
            <v>Mr.Kittisak  Padweaw</v>
          </cell>
          <cell r="D182" t="str">
            <v>Blender Level I</v>
          </cell>
          <cell r="E182">
            <v>14881486</v>
          </cell>
        </row>
        <row r="183">
          <cell r="B183" t="str">
            <v>00404</v>
          </cell>
          <cell r="C183" t="str">
            <v>Mr.Teeravat  Vighenlum</v>
          </cell>
          <cell r="D183" t="str">
            <v>Alloy Operator Level I</v>
          </cell>
          <cell r="E183">
            <v>13926960</v>
          </cell>
        </row>
        <row r="184">
          <cell r="B184" t="str">
            <v>00405</v>
          </cell>
          <cell r="C184" t="str">
            <v>Ms.Salisa  Kulkarnchanawan</v>
          </cell>
          <cell r="D184" t="str">
            <v>Personal Assistant to MD</v>
          </cell>
          <cell r="E184">
            <v>14881524</v>
          </cell>
        </row>
        <row r="185">
          <cell r="B185" t="str">
            <v>00406</v>
          </cell>
          <cell r="C185" t="str">
            <v>Mr.Touchpong  Decha</v>
          </cell>
          <cell r="D185" t="str">
            <v>Thermal Process Engineer</v>
          </cell>
          <cell r="E185">
            <v>14881191</v>
          </cell>
        </row>
        <row r="186">
          <cell r="B186" t="str">
            <v>00408</v>
          </cell>
          <cell r="C186" t="str">
            <v>Mr.Tanapat  Bualert</v>
          </cell>
          <cell r="D186" t="str">
            <v>Maintenance Manager</v>
          </cell>
          <cell r="E186">
            <v>14888535</v>
          </cell>
        </row>
        <row r="187">
          <cell r="B187" t="str">
            <v>00409</v>
          </cell>
          <cell r="C187" t="str">
            <v>Mr.Jeerawat  Deeying</v>
          </cell>
          <cell r="D187" t="str">
            <v>Engineer</v>
          </cell>
          <cell r="E187" t="str">
            <v>14881154</v>
          </cell>
        </row>
        <row r="188">
          <cell r="B188" t="str">
            <v>00410</v>
          </cell>
          <cell r="C188" t="str">
            <v>Mr.Komkrit  Rattanawong</v>
          </cell>
          <cell r="D188" t="str">
            <v>Engineer</v>
          </cell>
          <cell r="E188">
            <v>0</v>
          </cell>
        </row>
        <row r="189">
          <cell r="B189" t="str">
            <v>00411</v>
          </cell>
          <cell r="C189" t="str">
            <v>Ms.Rungsima  Thanormsingha</v>
          </cell>
          <cell r="D189" t="str">
            <v>Supply Chain Manager</v>
          </cell>
          <cell r="E189">
            <v>14881146</v>
          </cell>
        </row>
        <row r="190">
          <cell r="B190" t="str">
            <v>00412</v>
          </cell>
          <cell r="C190" t="str">
            <v>Mr.Supee  Donlakcom</v>
          </cell>
          <cell r="D190" t="str">
            <v>Blender Trainee</v>
          </cell>
          <cell r="E190" t="str">
            <v>14884778</v>
          </cell>
        </row>
        <row r="191">
          <cell r="B191" t="str">
            <v>00413</v>
          </cell>
          <cell r="C191" t="str">
            <v>Mr.Chali  Nonbudsri</v>
          </cell>
          <cell r="D191" t="str">
            <v>Blender Trainee</v>
          </cell>
          <cell r="E191" t="str">
            <v>14881182</v>
          </cell>
        </row>
        <row r="192">
          <cell r="B192" t="str">
            <v>00414</v>
          </cell>
          <cell r="C192" t="str">
            <v>Mr.Worasa  Panngen</v>
          </cell>
          <cell r="D192" t="str">
            <v>Blender Trainee</v>
          </cell>
          <cell r="E192" t="str">
            <v>14888466</v>
          </cell>
        </row>
        <row r="193">
          <cell r="B193" t="str">
            <v>00415</v>
          </cell>
          <cell r="C193" t="str">
            <v>Mr.Narisaun  Udom</v>
          </cell>
          <cell r="D193" t="str">
            <v>Alloy Trainee</v>
          </cell>
          <cell r="E193" t="str">
            <v>14888537</v>
          </cell>
        </row>
        <row r="195">
          <cell r="B195" t="str">
            <v>00064</v>
          </cell>
          <cell r="C195" t="str">
            <v>Ms. Jin Hengsomboon</v>
          </cell>
          <cell r="D195" t="str">
            <v>Senior Customer Support Officer</v>
          </cell>
          <cell r="E195">
            <v>14228160</v>
          </cell>
        </row>
        <row r="196">
          <cell r="B196" t="str">
            <v>00186</v>
          </cell>
          <cell r="C196" t="str">
            <v>Mr. Georg Lambertus Schele</v>
          </cell>
          <cell r="D196" t="str">
            <v>Regional Account Manager</v>
          </cell>
          <cell r="E196">
            <v>14231207</v>
          </cell>
        </row>
        <row r="197">
          <cell r="B197" t="str">
            <v>00276</v>
          </cell>
          <cell r="C197" t="str">
            <v>Ms. Wallapa Kachanukool</v>
          </cell>
          <cell r="D197" t="str">
            <v>Senior Customer Support Officer</v>
          </cell>
          <cell r="E197">
            <v>14222459</v>
          </cell>
        </row>
        <row r="198">
          <cell r="B198" t="str">
            <v>00336</v>
          </cell>
          <cell r="C198" t="str">
            <v>Mr.Christopher  Sean Card</v>
          </cell>
          <cell r="D198" t="str">
            <v>Commercial  Division Manager</v>
          </cell>
          <cell r="E198">
            <v>14232591</v>
          </cell>
        </row>
        <row r="199">
          <cell r="B199" t="str">
            <v>00295</v>
          </cell>
          <cell r="C199" t="str">
            <v>Mr.Boonrod  Krikul</v>
          </cell>
          <cell r="D199" t="str">
            <v>Commercial Operation Manager</v>
          </cell>
          <cell r="E199">
            <v>14225339</v>
          </cell>
        </row>
        <row r="200">
          <cell r="B200" t="str">
            <v>00296</v>
          </cell>
          <cell r="C200" t="str">
            <v>Mr.Samreang Inraphat</v>
          </cell>
          <cell r="D200" t="str">
            <v>Technical Advisor</v>
          </cell>
          <cell r="E200">
            <v>14215542</v>
          </cell>
        </row>
        <row r="201">
          <cell r="B201" t="str">
            <v>00366</v>
          </cell>
          <cell r="C201" t="str">
            <v>Mr.Viroj  Limpasil</v>
          </cell>
          <cell r="D201" t="str">
            <v>Technical Advisor</v>
          </cell>
          <cell r="E201">
            <v>14230077</v>
          </cell>
        </row>
        <row r="202">
          <cell r="B202" t="str">
            <v>00378</v>
          </cell>
          <cell r="C202" t="str">
            <v>Mr.Jean  Benert</v>
          </cell>
          <cell r="D202" t="str">
            <v>Country Sales Manager</v>
          </cell>
          <cell r="E202">
            <v>14218893</v>
          </cell>
        </row>
        <row r="203">
          <cell r="B203" t="str">
            <v>00392</v>
          </cell>
          <cell r="C203" t="str">
            <v>Mr.Tanavut Sudhivoraseth</v>
          </cell>
          <cell r="D203" t="str">
            <v>Sales  Manager</v>
          </cell>
          <cell r="E203">
            <v>14881606</v>
          </cell>
        </row>
        <row r="204">
          <cell r="B204" t="str">
            <v>00407</v>
          </cell>
          <cell r="C204" t="str">
            <v>Ms.Natnaree  Kamonsirinan</v>
          </cell>
          <cell r="D204" t="str">
            <v>Sales Support Executive</v>
          </cell>
          <cell r="E204">
            <v>14881189</v>
          </cell>
        </row>
        <row r="206">
          <cell r="B206">
            <v>80017</v>
          </cell>
          <cell r="C206" t="str">
            <v>Mr.Uthai  Nakpoon</v>
          </cell>
          <cell r="D206" t="str">
            <v>Subcontract CE 4 -Blender</v>
          </cell>
          <cell r="E206">
            <v>0</v>
          </cell>
        </row>
        <row r="207">
          <cell r="B207">
            <v>80021</v>
          </cell>
          <cell r="C207" t="e">
            <v>#N/A</v>
          </cell>
          <cell r="D207" t="e">
            <v>#N/A</v>
          </cell>
          <cell r="E207">
            <v>0</v>
          </cell>
        </row>
        <row r="208">
          <cell r="B208">
            <v>80024</v>
          </cell>
          <cell r="C208" t="str">
            <v>Mr.Nuanta  Nakpoon</v>
          </cell>
          <cell r="D208" t="str">
            <v>Subcontract CE 4 -Blender</v>
          </cell>
          <cell r="E208">
            <v>0</v>
          </cell>
        </row>
        <row r="209">
          <cell r="B209">
            <v>80027</v>
          </cell>
          <cell r="C209" t="str">
            <v>Mr.Kabin  Balthaisong</v>
          </cell>
          <cell r="D209" t="str">
            <v>Subcontract CE 3 -Blender</v>
          </cell>
          <cell r="E209">
            <v>0</v>
          </cell>
        </row>
        <row r="210">
          <cell r="B210">
            <v>80038</v>
          </cell>
          <cell r="C210" t="str">
            <v>Mr.Wichit  Soda</v>
          </cell>
          <cell r="D210" t="str">
            <v>Subcontract BPIT -Blender</v>
          </cell>
          <cell r="E210" t="str">
            <v>14881482</v>
          </cell>
        </row>
        <row r="211">
          <cell r="B211">
            <v>80044</v>
          </cell>
          <cell r="C211" t="str">
            <v>Mr.Anirut  Deeying</v>
          </cell>
          <cell r="D211" t="str">
            <v>Subcontract CE 3 -Blender</v>
          </cell>
          <cell r="E211">
            <v>0</v>
          </cell>
        </row>
        <row r="212">
          <cell r="B212">
            <v>80047</v>
          </cell>
          <cell r="C212" t="str">
            <v>Mr.Virat  Suwanthada</v>
          </cell>
          <cell r="D212" t="str">
            <v>Subcontract CE 3 -Blender</v>
          </cell>
          <cell r="E212">
            <v>0</v>
          </cell>
        </row>
        <row r="213">
          <cell r="B213">
            <v>80049</v>
          </cell>
          <cell r="C213" t="str">
            <v>Mr.Panya  Chananoi</v>
          </cell>
          <cell r="D213" t="str">
            <v>Subcontract CE 3 -Blender</v>
          </cell>
          <cell r="E213">
            <v>0</v>
          </cell>
        </row>
        <row r="214">
          <cell r="B214">
            <v>80051</v>
          </cell>
          <cell r="C214" t="str">
            <v>Mr.Pongsak  Chaiprasert</v>
          </cell>
          <cell r="D214" t="str">
            <v>Subcontract CE 4 -Blender</v>
          </cell>
          <cell r="E214">
            <v>0</v>
          </cell>
        </row>
        <row r="215">
          <cell r="B215">
            <v>80053</v>
          </cell>
          <cell r="C215" t="str">
            <v>Mr.Anusorn  Sopaporn</v>
          </cell>
          <cell r="D215" t="str">
            <v>Subcontract CE 4 -Blender</v>
          </cell>
          <cell r="E215">
            <v>0</v>
          </cell>
        </row>
        <row r="216">
          <cell r="B216">
            <v>80054</v>
          </cell>
          <cell r="C216" t="str">
            <v>Mr.Chalom Kingmaiklang</v>
          </cell>
          <cell r="D216" t="str">
            <v>Subcontract BPIT -Blender</v>
          </cell>
          <cell r="E216">
            <v>14884601</v>
          </cell>
        </row>
        <row r="217">
          <cell r="B217">
            <v>80057</v>
          </cell>
          <cell r="C217" t="str">
            <v>Mr.Pitak  Yain</v>
          </cell>
          <cell r="D217" t="str">
            <v>Subcontract CE 4 -Blender</v>
          </cell>
          <cell r="E217">
            <v>0</v>
          </cell>
        </row>
        <row r="218">
          <cell r="B218">
            <v>80058</v>
          </cell>
          <cell r="C218" t="str">
            <v>Mr.Apichat Srichringwang</v>
          </cell>
          <cell r="D218" t="str">
            <v>Subcontract CE 4 -Blender</v>
          </cell>
          <cell r="E218">
            <v>0</v>
          </cell>
        </row>
        <row r="219">
          <cell r="B219">
            <v>80059</v>
          </cell>
          <cell r="C219" t="str">
            <v>Mr.Uthai  Pukongthong</v>
          </cell>
          <cell r="D219" t="str">
            <v>Subcontract CE 4 -Blender</v>
          </cell>
          <cell r="E219">
            <v>0</v>
          </cell>
        </row>
        <row r="220">
          <cell r="B220">
            <v>80060</v>
          </cell>
          <cell r="C220" t="str">
            <v>Mr.Pongthai  Lathainil</v>
          </cell>
          <cell r="D220" t="str">
            <v>Subcontract CE 4 -Blender</v>
          </cell>
          <cell r="E220">
            <v>0</v>
          </cell>
        </row>
        <row r="221">
          <cell r="B221">
            <v>80061</v>
          </cell>
          <cell r="C221" t="str">
            <v>Mr.Supachet Kantayo</v>
          </cell>
          <cell r="D221" t="str">
            <v>Subcontract CE 4 -Blender</v>
          </cell>
          <cell r="E221">
            <v>0</v>
          </cell>
        </row>
        <row r="222">
          <cell r="B222">
            <v>80065</v>
          </cell>
          <cell r="C222" t="str">
            <v>Mr.Chalit  Phoobai</v>
          </cell>
          <cell r="D222" t="str">
            <v>Subcontract CE 4 -Lab Technician</v>
          </cell>
          <cell r="E222">
            <v>0</v>
          </cell>
        </row>
        <row r="223">
          <cell r="B223">
            <v>80067</v>
          </cell>
          <cell r="C223" t="str">
            <v>Mr.Sitthichock  Nimlatphao</v>
          </cell>
          <cell r="D223" t="str">
            <v xml:space="preserve">Subcontract CE 4 -Assistant Inspector </v>
          </cell>
          <cell r="E223">
            <v>0</v>
          </cell>
        </row>
        <row r="224">
          <cell r="B224">
            <v>80068</v>
          </cell>
          <cell r="C224" t="str">
            <v>Mr.Phichaiyut  Phakpaknam</v>
          </cell>
          <cell r="D224" t="str">
            <v xml:space="preserve">Subcontract CE 4 -Assistant Inspector </v>
          </cell>
          <cell r="E224">
            <v>0</v>
          </cell>
        </row>
        <row r="225">
          <cell r="B225">
            <v>80069</v>
          </cell>
          <cell r="C225" t="str">
            <v>Mr.Krichada  Chomnai</v>
          </cell>
          <cell r="D225" t="str">
            <v>Subcontract CE 4 -Blender</v>
          </cell>
          <cell r="E225">
            <v>0</v>
          </cell>
        </row>
        <row r="226">
          <cell r="B226">
            <v>80070</v>
          </cell>
          <cell r="C226" t="str">
            <v>Mr.Autai  Molee</v>
          </cell>
          <cell r="D226" t="str">
            <v>Subcontract BPIT -Storekeeper</v>
          </cell>
          <cell r="E226">
            <v>14884743</v>
          </cell>
        </row>
        <row r="227">
          <cell r="B227">
            <v>80071</v>
          </cell>
          <cell r="C227" t="str">
            <v>Mr.Mongkol  Wanthong</v>
          </cell>
          <cell r="D227" t="str">
            <v xml:space="preserve">Subcontract CE 4 -Assistant Technician </v>
          </cell>
          <cell r="E227">
            <v>0</v>
          </cell>
        </row>
        <row r="228">
          <cell r="B228">
            <v>80073</v>
          </cell>
          <cell r="C228" t="str">
            <v>Mr.Somsak  Khatiya</v>
          </cell>
          <cell r="D228" t="str">
            <v>Subcontract CE 4 -Blender</v>
          </cell>
          <cell r="E228">
            <v>0</v>
          </cell>
        </row>
        <row r="229">
          <cell r="B229">
            <v>80074</v>
          </cell>
          <cell r="C229" t="str">
            <v>Mr.Pinyo  Cheiyen</v>
          </cell>
          <cell r="D229" t="str">
            <v>Subcontract BPIT -Maintenance Operator</v>
          </cell>
          <cell r="E229">
            <v>0</v>
          </cell>
        </row>
        <row r="233">
          <cell r="B233" t="str">
            <v>รหัสเบิกของ กรณีบัตรหาย  ปัจจุบัน  10012</v>
          </cell>
        </row>
        <row r="234">
          <cell r="B234" t="str">
            <v>บัตรพนักงาน               16 ใบ</v>
          </cell>
          <cell r="D234">
            <v>2400</v>
          </cell>
          <cell r="E234" t="str">
            <v>บาท</v>
          </cell>
        </row>
        <row r="235">
          <cell r="B235" t="str">
            <v xml:space="preserve">พนักงานซื้อชุดยูนิฟอร์ม  1 ชุด   </v>
          </cell>
          <cell r="D235">
            <v>750</v>
          </cell>
          <cell r="E235" t="str">
            <v>บาท</v>
          </cell>
        </row>
        <row r="236">
          <cell r="B236" t="str">
            <v>รวมส่งเงินคืนแผนกบัญชี ของ ปี 2552</v>
          </cell>
          <cell r="D236">
            <v>3150</v>
          </cell>
          <cell r="E236" t="str">
            <v>บาท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V144"/>
  <sheetViews>
    <sheetView view="pageBreakPreview" topLeftCell="A40" zoomScale="70" zoomScaleNormal="85" zoomScaleSheetLayoutView="70" workbookViewId="0">
      <selection activeCell="L40" sqref="L7:O40"/>
    </sheetView>
  </sheetViews>
  <sheetFormatPr defaultColWidth="9.453125" defaultRowHeight="21.65" customHeight="1"/>
  <cols>
    <col min="1" max="1" width="2.6328125" style="178" customWidth="1"/>
    <col min="2" max="2" width="43.6328125" style="178" customWidth="1"/>
    <col min="3" max="3" width="8.54296875" style="178" customWidth="1"/>
    <col min="4" max="4" width="13.54296875" style="4" customWidth="1"/>
    <col min="5" max="5" width="0.54296875" style="178" customWidth="1"/>
    <col min="6" max="6" width="13.54296875" style="178" customWidth="1"/>
    <col min="7" max="7" width="0.54296875" style="178" customWidth="1"/>
    <col min="8" max="8" width="13.54296875" style="178" customWidth="1"/>
    <col min="9" max="9" width="0.54296875" style="178" customWidth="1"/>
    <col min="10" max="11" width="13.54296875" style="178" customWidth="1"/>
    <col min="12" max="12" width="15.90625" style="178" bestFit="1" customWidth="1"/>
    <col min="13" max="13" width="18.1796875" style="178" customWidth="1"/>
    <col min="14" max="14" width="13.54296875" style="178" customWidth="1"/>
    <col min="15" max="15" width="10.6328125" style="178" bestFit="1" customWidth="1"/>
    <col min="16" max="16" width="11.54296875" style="178" bestFit="1" customWidth="1"/>
    <col min="17" max="17" width="10.6328125" style="178" bestFit="1" customWidth="1"/>
    <col min="18" max="18" width="10.1796875" style="178" bestFit="1" customWidth="1"/>
    <col min="19" max="19" width="10.6328125" style="178" bestFit="1" customWidth="1"/>
    <col min="20" max="21" width="9.453125" style="178"/>
    <col min="22" max="22" width="10.54296875" style="178" bestFit="1" customWidth="1"/>
    <col min="23" max="16384" width="9.453125" style="178"/>
  </cols>
  <sheetData>
    <row r="1" spans="1:19" ht="21.65" customHeight="1">
      <c r="A1" s="177" t="s">
        <v>0</v>
      </c>
      <c r="C1" s="179"/>
      <c r="D1" s="2"/>
      <c r="E1" s="179"/>
      <c r="F1" s="180"/>
      <c r="G1" s="179"/>
      <c r="H1" s="179"/>
      <c r="I1" s="179"/>
      <c r="J1" s="181"/>
      <c r="K1" s="181"/>
      <c r="L1" s="181"/>
      <c r="M1" s="181"/>
      <c r="N1" s="181"/>
      <c r="O1" s="181"/>
    </row>
    <row r="2" spans="1:19" ht="21.65" customHeight="1">
      <c r="A2" s="177" t="s">
        <v>237</v>
      </c>
      <c r="C2" s="179"/>
      <c r="D2" s="3"/>
      <c r="E2" s="179"/>
      <c r="F2" s="180"/>
      <c r="G2" s="179"/>
      <c r="H2" s="179"/>
      <c r="I2" s="179"/>
      <c r="J2" s="179"/>
      <c r="K2" s="179"/>
      <c r="L2" s="179"/>
      <c r="M2" s="179"/>
      <c r="N2" s="179"/>
      <c r="O2" s="179"/>
    </row>
    <row r="3" spans="1:19" ht="21.65" customHeight="1">
      <c r="A3" s="373" t="s">
        <v>227</v>
      </c>
      <c r="B3" s="373"/>
      <c r="C3" s="179"/>
      <c r="D3" s="3"/>
      <c r="E3" s="179"/>
      <c r="F3" s="180"/>
      <c r="G3" s="179"/>
      <c r="H3" s="179"/>
      <c r="I3" s="179"/>
      <c r="J3" s="179"/>
      <c r="K3" s="179"/>
      <c r="L3" s="179"/>
      <c r="M3" s="179"/>
      <c r="N3" s="179"/>
      <c r="O3" s="179"/>
    </row>
    <row r="4" spans="1:19" ht="21.5" customHeight="1">
      <c r="A4" s="180"/>
      <c r="C4" s="179"/>
      <c r="D4" s="372" t="s">
        <v>1</v>
      </c>
      <c r="E4" s="372"/>
      <c r="F4" s="372"/>
      <c r="G4" s="183"/>
      <c r="H4" s="372" t="s">
        <v>2</v>
      </c>
      <c r="I4" s="372"/>
      <c r="J4" s="372"/>
      <c r="K4" s="182"/>
      <c r="L4" s="182"/>
      <c r="M4" s="182"/>
      <c r="N4" s="182"/>
      <c r="O4" s="182"/>
    </row>
    <row r="5" spans="1:19" ht="21.65" customHeight="1">
      <c r="A5" s="180"/>
      <c r="C5" s="179"/>
      <c r="D5" s="184" t="s">
        <v>3</v>
      </c>
      <c r="E5" s="185"/>
      <c r="F5" s="184" t="s">
        <v>4</v>
      </c>
      <c r="G5" s="185"/>
      <c r="H5" s="184" t="s">
        <v>3</v>
      </c>
      <c r="I5" s="185"/>
      <c r="J5" s="184" t="s">
        <v>4</v>
      </c>
      <c r="K5" s="184"/>
      <c r="L5" s="184"/>
      <c r="M5" s="184"/>
      <c r="N5" s="185"/>
      <c r="O5" s="184"/>
      <c r="P5" s="185"/>
      <c r="Q5" s="184"/>
      <c r="R5" s="185"/>
      <c r="S5" s="184"/>
    </row>
    <row r="6" spans="1:19" ht="21.65" customHeight="1">
      <c r="A6" s="375" t="s">
        <v>5</v>
      </c>
      <c r="B6" s="375"/>
      <c r="C6" s="173" t="s">
        <v>6</v>
      </c>
      <c r="D6" s="111">
        <v>2567</v>
      </c>
      <c r="E6" s="185"/>
      <c r="F6" s="111">
        <v>2566</v>
      </c>
      <c r="G6" s="185"/>
      <c r="H6" s="111">
        <v>2567</v>
      </c>
      <c r="I6" s="185"/>
      <c r="J6" s="111">
        <v>2566</v>
      </c>
      <c r="K6" s="184"/>
      <c r="L6" s="184"/>
      <c r="M6" s="111"/>
      <c r="N6" s="185"/>
      <c r="O6" s="186"/>
      <c r="P6" s="185"/>
      <c r="Q6" s="111"/>
      <c r="R6" s="185"/>
      <c r="S6" s="186"/>
    </row>
    <row r="7" spans="1:19" ht="21.65" customHeight="1">
      <c r="A7" s="375"/>
      <c r="B7" s="375"/>
      <c r="C7" s="173"/>
      <c r="D7" s="160" t="s">
        <v>7</v>
      </c>
      <c r="E7" s="185"/>
      <c r="F7" s="187" t="s">
        <v>8</v>
      </c>
      <c r="G7" s="185"/>
      <c r="H7" s="160" t="s">
        <v>7</v>
      </c>
      <c r="I7" s="185"/>
      <c r="J7" s="187" t="s">
        <v>8</v>
      </c>
      <c r="K7" s="187"/>
      <c r="L7" s="187"/>
      <c r="M7" s="187"/>
      <c r="N7" s="187"/>
      <c r="O7" s="187"/>
    </row>
    <row r="8" spans="1:19" ht="21.65" customHeight="1">
      <c r="A8" s="180"/>
      <c r="D8" s="160" t="s">
        <v>9</v>
      </c>
      <c r="E8" s="188"/>
      <c r="G8" s="185"/>
      <c r="H8" s="160" t="s">
        <v>9</v>
      </c>
      <c r="I8" s="188"/>
      <c r="L8" s="371"/>
      <c r="M8" s="371"/>
      <c r="N8" s="371"/>
      <c r="O8" s="371"/>
    </row>
    <row r="9" spans="1:19" ht="21.65" customHeight="1">
      <c r="A9" s="180"/>
      <c r="C9" s="173"/>
      <c r="D9" s="374" t="s">
        <v>10</v>
      </c>
      <c r="E9" s="374"/>
      <c r="F9" s="374"/>
      <c r="G9" s="374"/>
      <c r="H9" s="374"/>
      <c r="I9" s="374"/>
      <c r="J9" s="374"/>
      <c r="K9" s="108"/>
      <c r="L9" s="108"/>
      <c r="M9" s="108"/>
      <c r="N9" s="108"/>
      <c r="O9" s="108"/>
    </row>
    <row r="10" spans="1:19" ht="21.65" customHeight="1">
      <c r="A10" s="189" t="s">
        <v>11</v>
      </c>
      <c r="B10" s="190"/>
      <c r="C10" s="173"/>
      <c r="H10" s="187"/>
      <c r="I10" s="187"/>
      <c r="J10" s="187"/>
      <c r="K10" s="187"/>
      <c r="L10" s="187"/>
      <c r="M10" s="187"/>
      <c r="N10" s="187"/>
      <c r="O10" s="187"/>
    </row>
    <row r="11" spans="1:19" ht="21.65" customHeight="1">
      <c r="A11" s="178" t="s">
        <v>257</v>
      </c>
      <c r="C11" s="173"/>
      <c r="D11" s="4">
        <v>46911</v>
      </c>
      <c r="F11" s="5">
        <f>24066</f>
        <v>24066</v>
      </c>
      <c r="H11" s="5">
        <v>39624</v>
      </c>
      <c r="I11" s="6"/>
      <c r="J11" s="5">
        <v>14688</v>
      </c>
      <c r="K11" s="5"/>
      <c r="L11" s="5"/>
      <c r="M11" s="5"/>
      <c r="N11" s="5"/>
      <c r="O11" s="5"/>
      <c r="R11" s="191"/>
    </row>
    <row r="12" spans="1:19" ht="21.65" customHeight="1">
      <c r="A12" s="178" t="s">
        <v>232</v>
      </c>
      <c r="C12" s="173"/>
      <c r="D12" s="4">
        <v>750</v>
      </c>
      <c r="F12" s="5">
        <v>750</v>
      </c>
      <c r="H12" s="5">
        <v>0</v>
      </c>
      <c r="I12" s="6"/>
      <c r="J12" s="5">
        <v>0</v>
      </c>
      <c r="K12" s="5"/>
      <c r="L12" s="5"/>
      <c r="M12" s="5"/>
      <c r="N12" s="5"/>
      <c r="O12" s="5"/>
      <c r="R12" s="191"/>
    </row>
    <row r="13" spans="1:19" ht="21.5">
      <c r="A13" s="178" t="s">
        <v>239</v>
      </c>
      <c r="C13" s="173">
        <v>5</v>
      </c>
      <c r="D13" s="4">
        <v>180069</v>
      </c>
      <c r="F13" s="5">
        <v>265285</v>
      </c>
      <c r="H13" s="5">
        <v>172800</v>
      </c>
      <c r="I13" s="7"/>
      <c r="J13" s="5">
        <v>196902</v>
      </c>
      <c r="K13" s="5"/>
      <c r="L13" s="5"/>
      <c r="M13" s="5"/>
      <c r="N13" s="5"/>
      <c r="O13" s="5"/>
      <c r="P13" s="192"/>
    </row>
    <row r="14" spans="1:19" ht="21.5">
      <c r="A14" s="178" t="s">
        <v>12</v>
      </c>
      <c r="C14" s="173">
        <v>6</v>
      </c>
      <c r="D14" s="4">
        <v>0</v>
      </c>
      <c r="F14" s="4">
        <v>32554</v>
      </c>
      <c r="G14" s="4"/>
      <c r="H14" s="5">
        <v>0</v>
      </c>
      <c r="I14" s="4"/>
      <c r="J14" s="5">
        <v>0</v>
      </c>
      <c r="K14" s="5"/>
      <c r="L14" s="5"/>
      <c r="M14" s="191"/>
      <c r="N14" s="5"/>
      <c r="O14" s="5"/>
      <c r="P14" s="192"/>
    </row>
    <row r="15" spans="1:19" ht="21.5">
      <c r="A15" s="178" t="s">
        <v>13</v>
      </c>
      <c r="C15" s="173"/>
      <c r="F15" s="4"/>
      <c r="G15" s="4"/>
      <c r="H15" s="5"/>
      <c r="I15" s="4"/>
      <c r="J15" s="5"/>
      <c r="K15" s="5"/>
      <c r="L15" s="5"/>
      <c r="M15" s="5"/>
      <c r="N15" s="5"/>
      <c r="O15" s="5"/>
    </row>
    <row r="16" spans="1:19" ht="21.65" customHeight="1">
      <c r="B16" s="178" t="s">
        <v>14</v>
      </c>
      <c r="C16" s="173">
        <v>4</v>
      </c>
      <c r="D16" s="4">
        <v>0</v>
      </c>
      <c r="F16" s="4">
        <v>0</v>
      </c>
      <c r="G16" s="4"/>
      <c r="H16" s="5">
        <v>212302</v>
      </c>
      <c r="I16" s="4"/>
      <c r="J16" s="5">
        <v>231628</v>
      </c>
      <c r="K16" s="5"/>
      <c r="L16" s="5"/>
      <c r="M16" s="5"/>
      <c r="N16" s="5"/>
      <c r="O16" s="5"/>
    </row>
    <row r="17" spans="1:22" ht="21.65" customHeight="1">
      <c r="A17" s="178" t="s">
        <v>15</v>
      </c>
      <c r="C17" s="173">
        <v>7</v>
      </c>
      <c r="D17" s="4">
        <v>201007</v>
      </c>
      <c r="F17" s="5">
        <v>745319</v>
      </c>
      <c r="H17" s="131">
        <v>191100</v>
      </c>
      <c r="I17" s="6"/>
      <c r="J17" s="5">
        <v>185032</v>
      </c>
      <c r="K17" s="5"/>
      <c r="L17" s="5"/>
      <c r="M17" s="5"/>
      <c r="N17" s="5"/>
      <c r="O17" s="5"/>
      <c r="P17" s="192"/>
      <c r="Q17" s="192"/>
    </row>
    <row r="18" spans="1:22" ht="21.5" customHeight="1">
      <c r="A18" s="178" t="s">
        <v>16</v>
      </c>
      <c r="C18" s="173"/>
      <c r="D18" s="4">
        <v>1517</v>
      </c>
      <c r="F18" s="5">
        <v>1517</v>
      </c>
      <c r="H18" s="5">
        <v>1517</v>
      </c>
      <c r="I18" s="6"/>
      <c r="J18" s="5">
        <v>1517</v>
      </c>
      <c r="K18" s="5"/>
      <c r="L18" s="5"/>
      <c r="M18" s="5"/>
      <c r="N18" s="5"/>
      <c r="O18" s="5"/>
    </row>
    <row r="19" spans="1:22" ht="20.5" customHeight="1">
      <c r="A19" s="178" t="s">
        <v>17</v>
      </c>
      <c r="C19" s="173"/>
      <c r="D19" s="4">
        <v>652</v>
      </c>
      <c r="F19" s="5">
        <v>546</v>
      </c>
      <c r="H19" s="5">
        <f>572</f>
        <v>572</v>
      </c>
      <c r="I19" s="6"/>
      <c r="J19" s="5">
        <v>531</v>
      </c>
      <c r="K19" s="5"/>
      <c r="L19" s="5"/>
      <c r="M19" s="5"/>
      <c r="N19" s="5"/>
      <c r="O19" s="5"/>
      <c r="P19" s="192"/>
    </row>
    <row r="20" spans="1:22" ht="21.65" customHeight="1">
      <c r="A20" s="353" t="s">
        <v>277</v>
      </c>
      <c r="B20" s="141"/>
      <c r="C20" s="173">
        <v>21.2</v>
      </c>
      <c r="D20" s="4">
        <v>249104</v>
      </c>
      <c r="F20" s="5">
        <v>3722</v>
      </c>
      <c r="H20" s="5">
        <v>0</v>
      </c>
      <c r="I20" s="6"/>
      <c r="J20" s="5">
        <v>0</v>
      </c>
      <c r="K20" s="5"/>
      <c r="L20" s="5"/>
      <c r="M20" s="5"/>
      <c r="N20" s="5"/>
      <c r="O20" s="5"/>
      <c r="P20" s="192"/>
    </row>
    <row r="21" spans="1:22" ht="21.65" customHeight="1">
      <c r="A21" s="183" t="s">
        <v>18</v>
      </c>
      <c r="C21" s="173"/>
      <c r="D21" s="8">
        <f>SUM(D11:D20)</f>
        <v>680010</v>
      </c>
      <c r="E21" s="183"/>
      <c r="F21" s="8">
        <f>SUM(F11:F20)</f>
        <v>1073759</v>
      </c>
      <c r="G21" s="183"/>
      <c r="H21" s="8">
        <f>SUM(H11:H20)</f>
        <v>617915</v>
      </c>
      <c r="I21" s="9"/>
      <c r="J21" s="8">
        <f>SUM(J11:J20)</f>
        <v>630298</v>
      </c>
      <c r="K21" s="32"/>
      <c r="L21" s="32"/>
      <c r="M21" s="192"/>
    </row>
    <row r="22" spans="1:22" ht="21.65" customHeight="1">
      <c r="C22" s="173"/>
      <c r="I22" s="7"/>
      <c r="M22" s="22"/>
      <c r="N22" s="58"/>
      <c r="O22" s="22"/>
      <c r="P22" s="86"/>
      <c r="Q22" s="22"/>
      <c r="R22" s="86"/>
      <c r="S22" s="22"/>
    </row>
    <row r="23" spans="1:22" ht="21.5" customHeight="1">
      <c r="A23" s="190" t="s">
        <v>19</v>
      </c>
      <c r="C23" s="173"/>
      <c r="I23" s="6"/>
      <c r="M23" s="5"/>
      <c r="O23" s="5"/>
    </row>
    <row r="24" spans="1:22" ht="21.65" customHeight="1">
      <c r="A24" s="188" t="s">
        <v>20</v>
      </c>
      <c r="C24" s="173">
        <v>8</v>
      </c>
      <c r="D24" s="4">
        <v>29000</v>
      </c>
      <c r="F24" s="10">
        <v>29000</v>
      </c>
      <c r="H24" s="5">
        <v>29000</v>
      </c>
      <c r="I24" s="7"/>
      <c r="J24" s="5">
        <v>29000</v>
      </c>
      <c r="K24" s="5"/>
      <c r="L24" s="5"/>
      <c r="M24" s="5"/>
      <c r="N24" s="5"/>
      <c r="O24" s="5"/>
      <c r="P24" s="192"/>
    </row>
    <row r="25" spans="1:22" ht="21.65" hidden="1" customHeight="1">
      <c r="A25" s="178" t="s">
        <v>21</v>
      </c>
      <c r="C25" s="173"/>
      <c r="F25" s="5">
        <v>0</v>
      </c>
      <c r="H25" s="5">
        <v>0</v>
      </c>
      <c r="I25" s="7"/>
      <c r="J25" s="5">
        <v>0</v>
      </c>
      <c r="K25" s="5"/>
      <c r="L25" s="5"/>
      <c r="M25" s="5"/>
      <c r="N25" s="5"/>
      <c r="O25" s="5"/>
      <c r="P25" s="192"/>
    </row>
    <row r="26" spans="1:22" ht="21.5">
      <c r="A26" s="178" t="s">
        <v>22</v>
      </c>
      <c r="C26" s="173">
        <v>9</v>
      </c>
      <c r="D26" s="4">
        <v>30192</v>
      </c>
      <c r="F26" s="5">
        <v>23534</v>
      </c>
      <c r="H26" s="5">
        <v>0</v>
      </c>
      <c r="I26" s="7"/>
      <c r="J26" s="5">
        <v>0</v>
      </c>
      <c r="K26" s="5"/>
      <c r="L26" s="5"/>
      <c r="M26" s="5"/>
      <c r="N26" s="5"/>
      <c r="O26" s="5"/>
    </row>
    <row r="27" spans="1:22" ht="21.5">
      <c r="A27" s="178" t="s">
        <v>23</v>
      </c>
      <c r="C27" s="173">
        <v>10</v>
      </c>
      <c r="D27" s="4">
        <v>0</v>
      </c>
      <c r="F27" s="10">
        <v>1180</v>
      </c>
      <c r="H27" s="10">
        <v>0</v>
      </c>
      <c r="I27" s="7"/>
      <c r="J27" s="10">
        <v>0</v>
      </c>
      <c r="K27" s="10"/>
      <c r="L27" s="10"/>
      <c r="M27" s="5"/>
      <c r="N27" s="10"/>
      <c r="O27" s="5"/>
    </row>
    <row r="28" spans="1:22" ht="21.5">
      <c r="A28" s="178" t="s">
        <v>24</v>
      </c>
      <c r="C28" s="173">
        <v>11</v>
      </c>
      <c r="D28" s="4">
        <v>0</v>
      </c>
      <c r="F28" s="4">
        <v>0</v>
      </c>
      <c r="H28" s="5">
        <v>309707</v>
      </c>
      <c r="I28" s="6"/>
      <c r="J28" s="5">
        <v>309707</v>
      </c>
      <c r="K28" s="5"/>
      <c r="L28" s="5"/>
      <c r="M28" s="5"/>
      <c r="N28" s="5"/>
      <c r="O28" s="5"/>
    </row>
    <row r="29" spans="1:22" ht="21.65" hidden="1" customHeight="1">
      <c r="A29" s="178" t="s">
        <v>25</v>
      </c>
      <c r="C29" s="173"/>
      <c r="D29" s="115"/>
      <c r="F29" s="4">
        <v>0</v>
      </c>
      <c r="H29" s="5">
        <v>0</v>
      </c>
      <c r="I29" s="6"/>
      <c r="J29" s="5">
        <v>0</v>
      </c>
      <c r="K29" s="5"/>
      <c r="L29" s="5"/>
      <c r="M29" s="5"/>
      <c r="N29" s="5"/>
      <c r="O29" s="5"/>
    </row>
    <row r="30" spans="1:22" ht="21.65" hidden="1" customHeight="1">
      <c r="C30" s="173"/>
      <c r="F30" s="5"/>
      <c r="H30" s="5"/>
      <c r="I30" s="7"/>
      <c r="J30" s="5"/>
      <c r="K30" s="5"/>
      <c r="L30" s="5"/>
      <c r="M30" s="5"/>
      <c r="N30" s="5"/>
      <c r="O30" s="5"/>
      <c r="P30" s="192"/>
      <c r="Q30" s="192"/>
      <c r="R30" s="131"/>
      <c r="T30" s="5"/>
      <c r="U30" s="193"/>
      <c r="V30" s="131"/>
    </row>
    <row r="31" spans="1:22" ht="21.5" customHeight="1">
      <c r="A31" s="178" t="s">
        <v>26</v>
      </c>
      <c r="C31" s="173">
        <v>12</v>
      </c>
      <c r="D31" s="4">
        <v>248520</v>
      </c>
      <c r="E31" s="4"/>
      <c r="F31" s="4">
        <v>248520.00000000003</v>
      </c>
      <c r="H31" s="5">
        <v>0</v>
      </c>
      <c r="I31" s="7"/>
      <c r="J31" s="5">
        <v>0</v>
      </c>
      <c r="K31" s="5"/>
      <c r="L31" s="5"/>
      <c r="M31" s="5"/>
      <c r="N31" s="5"/>
      <c r="O31" s="5"/>
    </row>
    <row r="32" spans="1:22" ht="21.65" customHeight="1">
      <c r="A32" s="178" t="s">
        <v>27</v>
      </c>
      <c r="C32" s="173">
        <v>13</v>
      </c>
      <c r="D32" s="4">
        <v>376495</v>
      </c>
      <c r="F32" s="5">
        <v>408338</v>
      </c>
      <c r="H32" s="5">
        <v>365040</v>
      </c>
      <c r="I32" s="6"/>
      <c r="J32" s="5">
        <v>372902</v>
      </c>
      <c r="K32" s="5"/>
      <c r="L32" s="5"/>
      <c r="M32" s="5"/>
      <c r="N32" s="5"/>
      <c r="O32" s="5"/>
      <c r="P32" s="131"/>
      <c r="R32" s="131"/>
      <c r="S32" s="131"/>
      <c r="T32" s="192"/>
    </row>
    <row r="33" spans="1:22" ht="21.65" customHeight="1">
      <c r="A33" s="178" t="s">
        <v>28</v>
      </c>
      <c r="C33" s="173">
        <v>14</v>
      </c>
      <c r="D33" s="4">
        <v>4008</v>
      </c>
      <c r="F33" s="5">
        <v>13456</v>
      </c>
      <c r="H33" s="5">
        <v>4008</v>
      </c>
      <c r="I33" s="6"/>
      <c r="J33" s="4">
        <v>4525</v>
      </c>
      <c r="K33" s="4"/>
      <c r="L33" s="4"/>
      <c r="M33" s="5"/>
      <c r="N33" s="4"/>
      <c r="O33" s="5"/>
      <c r="P33" s="131"/>
      <c r="R33" s="131"/>
      <c r="S33" s="131"/>
      <c r="T33" s="192"/>
    </row>
    <row r="34" spans="1:22" ht="21.65" customHeight="1">
      <c r="A34" s="178" t="s">
        <v>29</v>
      </c>
      <c r="C34" s="173">
        <v>15</v>
      </c>
      <c r="D34" s="131">
        <v>1440</v>
      </c>
      <c r="F34" s="141">
        <v>1446</v>
      </c>
      <c r="H34" s="141">
        <v>387</v>
      </c>
      <c r="I34" s="141"/>
      <c r="J34" s="131">
        <v>363</v>
      </c>
      <c r="K34" s="4"/>
      <c r="L34" s="4"/>
      <c r="M34" s="5"/>
      <c r="N34" s="4"/>
      <c r="O34" s="5"/>
    </row>
    <row r="35" spans="1:22" ht="21.65" customHeight="1">
      <c r="A35" s="178" t="s">
        <v>30</v>
      </c>
      <c r="C35" s="173"/>
      <c r="D35" s="4">
        <v>531</v>
      </c>
      <c r="F35" s="5">
        <v>531</v>
      </c>
      <c r="H35" s="5">
        <v>0</v>
      </c>
      <c r="I35" s="7"/>
      <c r="J35" s="5">
        <v>0</v>
      </c>
      <c r="K35" s="5"/>
      <c r="L35" s="5"/>
      <c r="M35" s="5"/>
      <c r="N35" s="5"/>
      <c r="O35" s="5"/>
      <c r="Q35" s="192"/>
    </row>
    <row r="36" spans="1:22" ht="21.65" customHeight="1">
      <c r="A36" s="178" t="s">
        <v>31</v>
      </c>
      <c r="C36" s="173">
        <v>20</v>
      </c>
      <c r="D36" s="141">
        <v>12078</v>
      </c>
      <c r="F36" s="5">
        <v>26620</v>
      </c>
      <c r="H36" s="5">
        <v>6449</v>
      </c>
      <c r="I36" s="7"/>
      <c r="J36" s="5">
        <v>6322</v>
      </c>
      <c r="K36" s="5"/>
      <c r="L36" s="5"/>
      <c r="M36" s="5"/>
      <c r="N36" s="5"/>
      <c r="O36" s="5"/>
      <c r="P36" s="192"/>
      <c r="Q36" s="192"/>
      <c r="R36" s="131"/>
      <c r="T36" s="5"/>
      <c r="U36" s="193"/>
      <c r="V36" s="131"/>
    </row>
    <row r="37" spans="1:22" ht="21.65" customHeight="1">
      <c r="A37" s="178" t="s">
        <v>32</v>
      </c>
      <c r="C37" s="173"/>
      <c r="D37" s="4">
        <v>865</v>
      </c>
      <c r="F37" s="5">
        <v>864</v>
      </c>
      <c r="H37" s="5">
        <v>864</v>
      </c>
      <c r="I37" s="7"/>
      <c r="J37" s="5">
        <v>864</v>
      </c>
      <c r="K37" s="5"/>
      <c r="L37" s="5"/>
      <c r="M37" s="5"/>
      <c r="N37" s="5"/>
      <c r="O37" s="5"/>
      <c r="P37" s="192"/>
      <c r="Q37" s="192"/>
      <c r="R37" s="131"/>
      <c r="T37" s="4"/>
      <c r="U37" s="193"/>
      <c r="V37" s="131"/>
    </row>
    <row r="38" spans="1:22" ht="21.65" customHeight="1">
      <c r="A38" s="183" t="s">
        <v>33</v>
      </c>
      <c r="C38" s="173"/>
      <c r="D38" s="8">
        <f>SUM(D24:D37)</f>
        <v>703129</v>
      </c>
      <c r="E38" s="183"/>
      <c r="F38" s="8">
        <f>SUM(F24:F37)</f>
        <v>753489</v>
      </c>
      <c r="G38" s="183"/>
      <c r="H38" s="8">
        <f>SUM(H24:H37)</f>
        <v>715455</v>
      </c>
      <c r="I38" s="9"/>
      <c r="J38" s="8">
        <f>SUM(J24:J37)</f>
        <v>723683</v>
      </c>
      <c r="K38" s="32"/>
      <c r="L38" s="32"/>
      <c r="M38" s="5"/>
      <c r="N38" s="32"/>
      <c r="O38" s="5"/>
      <c r="Q38" s="191"/>
      <c r="R38" s="191"/>
      <c r="T38" s="191"/>
      <c r="U38" s="191"/>
    </row>
    <row r="39" spans="1:22" ht="21.65" customHeight="1">
      <c r="A39" s="183"/>
      <c r="C39" s="173"/>
      <c r="D39" s="11"/>
      <c r="F39" s="11"/>
      <c r="H39" s="11"/>
      <c r="I39" s="7"/>
      <c r="J39" s="11"/>
      <c r="K39" s="36"/>
      <c r="L39" s="36"/>
      <c r="M39" s="5"/>
      <c r="N39" s="36"/>
      <c r="O39" s="5"/>
      <c r="R39" s="191"/>
    </row>
    <row r="40" spans="1:22" ht="21.65" customHeight="1" thickBot="1">
      <c r="A40" s="183" t="s">
        <v>34</v>
      </c>
      <c r="C40" s="173"/>
      <c r="D40" s="12">
        <f>D21+D38</f>
        <v>1383139</v>
      </c>
      <c r="E40" s="183"/>
      <c r="F40" s="12">
        <f>F21+F38</f>
        <v>1827248</v>
      </c>
      <c r="G40" s="183"/>
      <c r="H40" s="12">
        <f>H21+H38</f>
        <v>1333370</v>
      </c>
      <c r="I40" s="9"/>
      <c r="J40" s="12">
        <f>J21+J38</f>
        <v>1353981</v>
      </c>
      <c r="K40" s="32"/>
      <c r="L40" s="32"/>
      <c r="M40" s="5"/>
      <c r="N40" s="32"/>
      <c r="O40" s="5"/>
    </row>
    <row r="41" spans="1:22" ht="21.65" customHeight="1" thickTop="1">
      <c r="Q41" s="192"/>
    </row>
    <row r="43" spans="1:22" ht="21.65" customHeight="1">
      <c r="D43" s="110"/>
      <c r="F43" s="142"/>
      <c r="H43" s="142"/>
      <c r="J43" s="142"/>
    </row>
    <row r="44" spans="1:22" ht="21.65" customHeight="1">
      <c r="D44" s="106"/>
    </row>
    <row r="48" spans="1:22" ht="21.65" customHeight="1">
      <c r="D48" s="22"/>
    </row>
    <row r="49" spans="4:4" ht="21.65" customHeight="1">
      <c r="D49" s="22"/>
    </row>
    <row r="144" spans="6:15" ht="21.65" customHeight="1">
      <c r="F144" s="194"/>
      <c r="H144" s="194"/>
      <c r="J144" s="194"/>
      <c r="K144" s="194"/>
      <c r="L144" s="194"/>
      <c r="M144" s="194"/>
      <c r="N144" s="194"/>
      <c r="O144" s="194"/>
    </row>
  </sheetData>
  <mergeCells count="7">
    <mergeCell ref="L8:O8"/>
    <mergeCell ref="H4:J4"/>
    <mergeCell ref="D4:F4"/>
    <mergeCell ref="A3:B3"/>
    <mergeCell ref="D9:J9"/>
    <mergeCell ref="A6:B6"/>
    <mergeCell ref="A7:B7"/>
  </mergeCells>
  <printOptions horizontalCentered="1"/>
  <pageMargins left="0.7" right="0.7" top="0.75" bottom="0.75" header="0.3" footer="0.3"/>
  <pageSetup paperSize="9" scale="78" firstPageNumber="3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A1992-5BAD-457F-A7FE-2A82BA862A13}">
  <sheetPr>
    <pageSetUpPr fitToPage="1"/>
  </sheetPr>
  <dimension ref="A1:U34"/>
  <sheetViews>
    <sheetView view="pageBreakPreview" topLeftCell="A29" zoomScaleNormal="112" zoomScaleSheetLayoutView="100" workbookViewId="0">
      <selection activeCell="L10" sqref="L10:M34"/>
    </sheetView>
  </sheetViews>
  <sheetFormatPr defaultColWidth="9.453125" defaultRowHeight="21.65" customHeight="1"/>
  <cols>
    <col min="1" max="1" width="2.6328125" style="200" customWidth="1"/>
    <col min="2" max="2" width="43.6328125" style="200" customWidth="1"/>
    <col min="3" max="3" width="7.453125" style="200" customWidth="1"/>
    <col min="4" max="4" width="13.453125" style="344" customWidth="1"/>
    <col min="5" max="5" width="0.54296875" style="200" customWidth="1"/>
    <col min="6" max="6" width="13.453125" style="200" customWidth="1"/>
    <col min="7" max="7" width="0.54296875" style="200" customWidth="1"/>
    <col min="8" max="8" width="13.453125" style="200" customWidth="1"/>
    <col min="9" max="9" width="0.54296875" style="200" customWidth="1"/>
    <col min="10" max="10" width="12.81640625" style="200" customWidth="1"/>
    <col min="11" max="11" width="9.453125" style="200"/>
    <col min="12" max="12" width="15.36328125" style="200" customWidth="1"/>
    <col min="13" max="13" width="29.90625" style="200" customWidth="1"/>
    <col min="14" max="16384" width="9.453125" style="200"/>
  </cols>
  <sheetData>
    <row r="1" spans="1:15" s="178" customFormat="1" ht="21.65" customHeight="1">
      <c r="A1" s="180" t="s">
        <v>0</v>
      </c>
      <c r="C1" s="179"/>
      <c r="D1" s="2"/>
      <c r="E1" s="179"/>
      <c r="F1" s="180"/>
      <c r="G1" s="179"/>
      <c r="H1" s="179"/>
      <c r="I1" s="179"/>
      <c r="J1" s="181"/>
    </row>
    <row r="2" spans="1:15" s="178" customFormat="1" ht="21.65" customHeight="1">
      <c r="A2" s="180" t="s">
        <v>238</v>
      </c>
      <c r="C2" s="179"/>
      <c r="D2" s="3"/>
      <c r="E2" s="179"/>
      <c r="F2" s="180"/>
      <c r="G2" s="179"/>
      <c r="H2" s="179"/>
      <c r="I2" s="179"/>
      <c r="J2" s="179"/>
    </row>
    <row r="3" spans="1:15" s="178" customFormat="1" ht="21.65" customHeight="1">
      <c r="A3" s="375" t="s">
        <v>227</v>
      </c>
      <c r="B3" s="375"/>
      <c r="C3" s="179"/>
      <c r="D3" s="3"/>
      <c r="E3" s="179"/>
      <c r="F3" s="180"/>
      <c r="G3" s="179"/>
      <c r="H3" s="179"/>
      <c r="I3" s="179"/>
      <c r="J3" s="179"/>
    </row>
    <row r="4" spans="1:15" s="178" customFormat="1" ht="21.65" customHeight="1">
      <c r="A4" s="180"/>
      <c r="C4" s="179"/>
      <c r="D4" s="372" t="s">
        <v>1</v>
      </c>
      <c r="E4" s="372"/>
      <c r="F4" s="372"/>
      <c r="G4" s="183"/>
      <c r="H4" s="372" t="s">
        <v>2</v>
      </c>
      <c r="I4" s="372"/>
      <c r="J4" s="372"/>
    </row>
    <row r="5" spans="1:15" s="178" customFormat="1" ht="21.65" customHeight="1">
      <c r="A5" s="180"/>
      <c r="C5" s="179"/>
      <c r="D5" s="184" t="s">
        <v>3</v>
      </c>
      <c r="E5" s="185"/>
      <c r="F5" s="184" t="s">
        <v>4</v>
      </c>
      <c r="G5" s="185"/>
      <c r="H5" s="184" t="s">
        <v>3</v>
      </c>
      <c r="I5" s="185"/>
      <c r="J5" s="184" t="s">
        <v>4</v>
      </c>
    </row>
    <row r="6" spans="1:15" s="178" customFormat="1" ht="21.65" customHeight="1">
      <c r="A6" s="183" t="s">
        <v>35</v>
      </c>
      <c r="C6" s="173" t="s">
        <v>6</v>
      </c>
      <c r="D6" s="111">
        <v>2567</v>
      </c>
      <c r="E6" s="185"/>
      <c r="F6" s="111">
        <v>2566</v>
      </c>
      <c r="G6" s="185"/>
      <c r="H6" s="111">
        <v>2567</v>
      </c>
      <c r="I6" s="185"/>
      <c r="J6" s="111">
        <v>2566</v>
      </c>
    </row>
    <row r="7" spans="1:15" s="178" customFormat="1" ht="21.65" customHeight="1">
      <c r="D7" s="160" t="s">
        <v>7</v>
      </c>
      <c r="E7" s="185"/>
      <c r="F7" s="187" t="s">
        <v>8</v>
      </c>
      <c r="G7" s="185"/>
      <c r="H7" s="160" t="s">
        <v>7</v>
      </c>
      <c r="I7" s="185"/>
      <c r="J7" s="187" t="s">
        <v>8</v>
      </c>
    </row>
    <row r="8" spans="1:15" s="178" customFormat="1" ht="21.65" customHeight="1">
      <c r="A8" s="180"/>
      <c r="C8" s="297"/>
      <c r="D8" s="160" t="s">
        <v>9</v>
      </c>
      <c r="E8" s="188"/>
      <c r="G8" s="185"/>
      <c r="H8" s="160" t="s">
        <v>9</v>
      </c>
      <c r="I8" s="188"/>
      <c r="L8" s="371"/>
      <c r="M8" s="371"/>
      <c r="N8" s="371"/>
      <c r="O8" s="371"/>
    </row>
    <row r="9" spans="1:15" s="178" customFormat="1" ht="21.65" customHeight="1">
      <c r="A9" s="180"/>
      <c r="C9" s="297"/>
      <c r="D9" s="374" t="s">
        <v>10</v>
      </c>
      <c r="E9" s="374"/>
      <c r="F9" s="374"/>
      <c r="G9" s="374"/>
      <c r="H9" s="374"/>
      <c r="I9" s="374"/>
      <c r="J9" s="374"/>
      <c r="L9" s="108"/>
      <c r="M9" s="108"/>
      <c r="N9" s="108"/>
      <c r="O9" s="108"/>
    </row>
    <row r="10" spans="1:15" s="178" customFormat="1" ht="21.65" customHeight="1">
      <c r="A10" s="190" t="s">
        <v>36</v>
      </c>
      <c r="C10" s="173"/>
      <c r="D10" s="191"/>
      <c r="E10" s="182"/>
      <c r="I10" s="345"/>
      <c r="J10" s="191"/>
      <c r="L10" s="187"/>
      <c r="M10" s="289"/>
    </row>
    <row r="11" spans="1:15" s="178" customFormat="1" ht="21.65" customHeight="1">
      <c r="A11" s="178" t="s">
        <v>37</v>
      </c>
      <c r="C11" s="173">
        <v>16</v>
      </c>
      <c r="D11" s="5">
        <v>238338</v>
      </c>
      <c r="E11" s="182"/>
      <c r="F11" s="5">
        <f>346151</f>
        <v>346151</v>
      </c>
      <c r="H11" s="5">
        <v>217000</v>
      </c>
      <c r="I11" s="14"/>
      <c r="J11" s="5">
        <v>220480</v>
      </c>
      <c r="K11" s="191"/>
      <c r="L11" s="131"/>
      <c r="M11" s="292"/>
      <c r="N11" s="191"/>
      <c r="O11" s="191"/>
    </row>
    <row r="12" spans="1:15" s="178" customFormat="1" ht="21.65" customHeight="1">
      <c r="A12" s="178" t="s">
        <v>240</v>
      </c>
      <c r="C12" s="173">
        <v>17</v>
      </c>
      <c r="D12" s="5">
        <v>182259</v>
      </c>
      <c r="E12" s="182"/>
      <c r="F12" s="5">
        <f>299683</f>
        <v>299683</v>
      </c>
      <c r="H12" s="5">
        <v>184239</v>
      </c>
      <c r="I12" s="14"/>
      <c r="J12" s="5">
        <v>182375</v>
      </c>
      <c r="L12" s="131"/>
      <c r="M12" s="191"/>
      <c r="O12" s="191"/>
    </row>
    <row r="13" spans="1:15" s="178" customFormat="1" ht="21.5">
      <c r="A13" s="178" t="s">
        <v>38</v>
      </c>
      <c r="C13" s="173">
        <v>6</v>
      </c>
      <c r="D13" s="5">
        <v>6751</v>
      </c>
      <c r="E13" s="182"/>
      <c r="F13" s="5">
        <f>11890</f>
        <v>11890</v>
      </c>
      <c r="H13" s="5">
        <v>0</v>
      </c>
      <c r="I13" s="14"/>
      <c r="J13" s="5">
        <v>0</v>
      </c>
      <c r="K13" s="191"/>
      <c r="L13" s="131"/>
      <c r="M13" s="191"/>
      <c r="N13" s="191"/>
      <c r="O13" s="191"/>
    </row>
    <row r="14" spans="1:15" s="178" customFormat="1" ht="20.5" customHeight="1">
      <c r="A14" s="178" t="s">
        <v>39</v>
      </c>
      <c r="C14" s="173">
        <v>16</v>
      </c>
      <c r="D14" s="5">
        <v>0</v>
      </c>
      <c r="E14" s="182"/>
      <c r="F14" s="5">
        <f>148539</f>
        <v>148539</v>
      </c>
      <c r="G14" s="5"/>
      <c r="H14" s="5">
        <v>0</v>
      </c>
      <c r="I14" s="14"/>
      <c r="J14" s="5">
        <v>0</v>
      </c>
      <c r="L14" s="131"/>
      <c r="M14" s="191"/>
      <c r="O14" s="191"/>
    </row>
    <row r="15" spans="1:15" s="178" customFormat="1" ht="21.5" hidden="1">
      <c r="A15" s="178" t="s">
        <v>40</v>
      </c>
      <c r="C15" s="173"/>
      <c r="D15" s="5"/>
      <c r="E15" s="182"/>
      <c r="F15" s="5"/>
      <c r="G15" s="5"/>
      <c r="H15" s="5"/>
      <c r="I15" s="14"/>
      <c r="J15" s="5"/>
      <c r="L15" s="131"/>
      <c r="M15" s="191"/>
      <c r="O15" s="191"/>
    </row>
    <row r="16" spans="1:15" s="178" customFormat="1" ht="21.5">
      <c r="A16" s="178" t="s">
        <v>41</v>
      </c>
      <c r="C16" s="173">
        <v>16</v>
      </c>
      <c r="D16" s="5">
        <f>4499-1</f>
        <v>4498</v>
      </c>
      <c r="E16" s="182"/>
      <c r="F16" s="5">
        <f>11721</f>
        <v>11721</v>
      </c>
      <c r="H16" s="5">
        <v>4498</v>
      </c>
      <c r="I16" s="14"/>
      <c r="J16" s="5">
        <v>4831</v>
      </c>
      <c r="K16" s="191"/>
      <c r="L16" s="131"/>
      <c r="M16" s="191"/>
      <c r="N16" s="191"/>
      <c r="O16" s="191"/>
    </row>
    <row r="17" spans="1:21" s="178" customFormat="1" ht="21.65" customHeight="1">
      <c r="A17" s="178" t="s">
        <v>42</v>
      </c>
      <c r="C17" s="173"/>
      <c r="D17" s="5"/>
      <c r="E17" s="182"/>
      <c r="F17" s="5"/>
      <c r="G17" s="5"/>
      <c r="H17" s="5"/>
      <c r="I17" s="14"/>
      <c r="J17" s="5"/>
      <c r="M17" s="191"/>
      <c r="O17" s="191"/>
    </row>
    <row r="18" spans="1:21" s="178" customFormat="1" ht="21.65" customHeight="1">
      <c r="B18" s="178" t="s">
        <v>43</v>
      </c>
      <c r="C18" s="173">
        <v>16</v>
      </c>
      <c r="D18" s="5">
        <v>12638</v>
      </c>
      <c r="E18" s="182"/>
      <c r="F18" s="5">
        <f>8742-M18</f>
        <v>8742</v>
      </c>
      <c r="G18" s="5"/>
      <c r="H18" s="5">
        <v>6562</v>
      </c>
      <c r="I18" s="14"/>
      <c r="J18" s="5">
        <v>6562</v>
      </c>
      <c r="K18" s="191"/>
      <c r="L18" s="191"/>
      <c r="M18" s="191"/>
      <c r="N18" s="191"/>
      <c r="O18" s="191"/>
    </row>
    <row r="19" spans="1:21" s="178" customFormat="1" ht="21.65" customHeight="1">
      <c r="A19" s="178" t="s">
        <v>44</v>
      </c>
      <c r="C19" s="173">
        <v>4</v>
      </c>
      <c r="D19" s="5">
        <v>0</v>
      </c>
      <c r="E19" s="182"/>
      <c r="F19" s="5">
        <v>0</v>
      </c>
      <c r="G19" s="5"/>
      <c r="H19" s="5">
        <v>17000</v>
      </c>
      <c r="I19" s="14"/>
      <c r="J19" s="5">
        <v>17000</v>
      </c>
      <c r="M19" s="191"/>
      <c r="O19" s="191"/>
    </row>
    <row r="20" spans="1:21" s="178" customFormat="1" ht="21.5" customHeight="1">
      <c r="A20" s="178" t="s">
        <v>45</v>
      </c>
      <c r="C20" s="173"/>
      <c r="D20" s="5">
        <f>10720-1</f>
        <v>10719</v>
      </c>
      <c r="E20" s="182"/>
      <c r="F20" s="5">
        <v>9021</v>
      </c>
      <c r="H20" s="5">
        <f>9839+3</f>
        <v>9842</v>
      </c>
      <c r="I20" s="14"/>
      <c r="J20" s="5">
        <v>8337</v>
      </c>
      <c r="K20" s="191"/>
      <c r="L20" s="191"/>
      <c r="M20" s="191"/>
      <c r="N20" s="191"/>
      <c r="O20" s="191"/>
      <c r="Q20" s="191"/>
    </row>
    <row r="21" spans="1:21" s="178" customFormat="1" ht="21.5" customHeight="1">
      <c r="A21" s="178" t="s">
        <v>247</v>
      </c>
      <c r="C21" s="173">
        <v>18</v>
      </c>
      <c r="D21" s="5">
        <v>2610</v>
      </c>
      <c r="E21" s="182"/>
      <c r="F21" s="5">
        <v>0</v>
      </c>
      <c r="H21" s="5">
        <v>2610</v>
      </c>
      <c r="I21" s="14"/>
      <c r="J21" s="5">
        <v>0</v>
      </c>
      <c r="K21" s="191"/>
      <c r="L21" s="191"/>
      <c r="M21" s="191"/>
      <c r="N21" s="191"/>
      <c r="O21" s="191"/>
      <c r="Q21" s="191"/>
    </row>
    <row r="22" spans="1:21" s="178" customFormat="1" ht="21.5" customHeight="1">
      <c r="A22" s="178" t="s">
        <v>278</v>
      </c>
      <c r="B22" s="141"/>
      <c r="C22" s="173">
        <v>21.2</v>
      </c>
      <c r="D22" s="5">
        <v>350984</v>
      </c>
      <c r="E22" s="182"/>
      <c r="F22" s="5">
        <f>8694</f>
        <v>8694</v>
      </c>
      <c r="H22" s="5">
        <v>0</v>
      </c>
      <c r="I22" s="14"/>
      <c r="J22" s="5">
        <v>0</v>
      </c>
      <c r="K22" s="191"/>
      <c r="L22" s="191"/>
      <c r="M22" s="191"/>
      <c r="N22" s="191"/>
      <c r="O22" s="191"/>
      <c r="Q22" s="191"/>
    </row>
    <row r="23" spans="1:21" s="178" customFormat="1" ht="21.65" customHeight="1">
      <c r="A23" s="183" t="s">
        <v>46</v>
      </c>
      <c r="C23" s="173"/>
      <c r="D23" s="15">
        <f>SUM(D11:D22)</f>
        <v>808797</v>
      </c>
      <c r="E23" s="182"/>
      <c r="F23" s="15">
        <f>SUM(F11:F22)</f>
        <v>844441</v>
      </c>
      <c r="G23" s="9"/>
      <c r="H23" s="15">
        <f>SUM(H11:H22)</f>
        <v>441751</v>
      </c>
      <c r="I23" s="9"/>
      <c r="J23" s="15">
        <f>SUM(J11:J22)</f>
        <v>439585</v>
      </c>
      <c r="L23" s="191"/>
      <c r="M23" s="191"/>
      <c r="O23" s="191"/>
      <c r="P23" s="191"/>
      <c r="Q23" s="191"/>
      <c r="R23" s="191"/>
      <c r="S23" s="191"/>
      <c r="T23" s="191"/>
      <c r="U23" s="191"/>
    </row>
    <row r="24" spans="1:21" s="178" customFormat="1" ht="21.65" customHeight="1">
      <c r="C24" s="173"/>
      <c r="D24" s="5"/>
      <c r="E24" s="182"/>
      <c r="F24" s="5"/>
      <c r="G24" s="7"/>
      <c r="H24" s="5"/>
      <c r="I24" s="7"/>
      <c r="J24" s="5"/>
      <c r="M24" s="191"/>
      <c r="O24" s="191"/>
    </row>
    <row r="25" spans="1:21" s="178" customFormat="1" ht="21.65" customHeight="1">
      <c r="A25" s="190" t="s">
        <v>47</v>
      </c>
      <c r="C25" s="173"/>
      <c r="D25" s="191"/>
      <c r="E25" s="182"/>
      <c r="F25" s="191"/>
      <c r="G25" s="5"/>
      <c r="H25" s="191"/>
      <c r="I25" s="14"/>
      <c r="J25" s="191"/>
      <c r="M25" s="191"/>
      <c r="O25" s="191"/>
    </row>
    <row r="26" spans="1:21" s="178" customFormat="1" ht="21.65" customHeight="1">
      <c r="A26" s="178" t="s">
        <v>48</v>
      </c>
      <c r="C26" s="173">
        <v>16</v>
      </c>
      <c r="D26" s="5">
        <v>7933</v>
      </c>
      <c r="E26" s="182"/>
      <c r="F26" s="191">
        <f>11175</f>
        <v>11175</v>
      </c>
      <c r="G26" s="5"/>
      <c r="H26" s="5">
        <v>7933</v>
      </c>
      <c r="I26" s="14"/>
      <c r="J26" s="5">
        <v>8970</v>
      </c>
      <c r="K26" s="191"/>
      <c r="L26" s="191"/>
      <c r="M26" s="191"/>
      <c r="N26" s="191"/>
      <c r="O26" s="191"/>
    </row>
    <row r="27" spans="1:21" s="178" customFormat="1" ht="21.65" customHeight="1">
      <c r="A27" s="178" t="s">
        <v>49</v>
      </c>
      <c r="C27" s="173">
        <v>16</v>
      </c>
      <c r="D27" s="5">
        <v>12798</v>
      </c>
      <c r="E27" s="182"/>
      <c r="F27" s="5">
        <f>50653</f>
        <v>50653</v>
      </c>
      <c r="G27" s="5"/>
      <c r="H27" s="5">
        <v>7381</v>
      </c>
      <c r="I27" s="14"/>
      <c r="J27" s="5">
        <v>9021</v>
      </c>
      <c r="K27" s="191"/>
      <c r="L27" s="191"/>
      <c r="M27" s="191"/>
      <c r="N27" s="191"/>
      <c r="O27" s="191"/>
    </row>
    <row r="28" spans="1:21" s="178" customFormat="1" ht="21.65" customHeight="1">
      <c r="A28" s="178" t="s">
        <v>50</v>
      </c>
      <c r="C28" s="173">
        <v>18</v>
      </c>
      <c r="D28" s="5">
        <v>34377</v>
      </c>
      <c r="E28" s="182"/>
      <c r="F28" s="5">
        <v>35974</v>
      </c>
      <c r="G28" s="5"/>
      <c r="H28" s="5">
        <v>24187</v>
      </c>
      <c r="I28" s="14"/>
      <c r="J28" s="5">
        <v>26163</v>
      </c>
      <c r="K28" s="191"/>
      <c r="L28" s="191"/>
      <c r="M28" s="191"/>
      <c r="N28" s="191"/>
      <c r="O28" s="191"/>
    </row>
    <row r="29" spans="1:21" s="178" customFormat="1" ht="21.65" customHeight="1">
      <c r="A29" s="178" t="s">
        <v>51</v>
      </c>
      <c r="C29" s="173"/>
      <c r="D29" s="141">
        <f>387</f>
        <v>387</v>
      </c>
      <c r="E29" s="182"/>
      <c r="F29" s="5">
        <v>424</v>
      </c>
      <c r="G29" s="5"/>
      <c r="H29" s="141">
        <f>387</f>
        <v>387</v>
      </c>
      <c r="I29" s="14"/>
      <c r="J29" s="5">
        <v>424</v>
      </c>
      <c r="K29" s="191"/>
      <c r="L29" s="191"/>
      <c r="M29" s="191"/>
      <c r="N29" s="191"/>
      <c r="O29" s="191"/>
    </row>
    <row r="30" spans="1:21" s="178" customFormat="1" ht="21.65" customHeight="1">
      <c r="A30" s="183" t="s">
        <v>52</v>
      </c>
      <c r="C30" s="173"/>
      <c r="D30" s="15">
        <f>SUM(D26:D29)</f>
        <v>55495</v>
      </c>
      <c r="E30" s="182"/>
      <c r="F30" s="15">
        <f>SUM(F26:F29)</f>
        <v>98226</v>
      </c>
      <c r="G30" s="16"/>
      <c r="H30" s="15">
        <f>SUM(H26:H29)</f>
        <v>39888</v>
      </c>
      <c r="I30" s="9"/>
      <c r="J30" s="15">
        <f>SUM(J26:J29)</f>
        <v>44578</v>
      </c>
      <c r="M30" s="191"/>
      <c r="O30" s="191"/>
    </row>
    <row r="31" spans="1:21" s="178" customFormat="1" ht="21.65" customHeight="1">
      <c r="A31" s="183" t="s">
        <v>53</v>
      </c>
      <c r="C31" s="173"/>
      <c r="D31" s="15">
        <f>D23+D30</f>
        <v>864292</v>
      </c>
      <c r="E31" s="182"/>
      <c r="F31" s="15">
        <f>F23+F30</f>
        <v>942667</v>
      </c>
      <c r="G31" s="16"/>
      <c r="H31" s="15">
        <f>H23+H30</f>
        <v>481639</v>
      </c>
      <c r="I31" s="9"/>
      <c r="J31" s="15">
        <f>J23+J30</f>
        <v>484163</v>
      </c>
      <c r="L31" s="192"/>
      <c r="M31" s="191"/>
      <c r="O31" s="191"/>
    </row>
    <row r="32" spans="1:21" s="178" customFormat="1" ht="21.65" customHeight="1">
      <c r="A32" s="183"/>
      <c r="C32" s="187"/>
      <c r="D32" s="7"/>
      <c r="E32" s="182"/>
      <c r="F32" s="7"/>
      <c r="G32" s="5"/>
      <c r="H32" s="7"/>
      <c r="I32" s="7"/>
      <c r="J32" s="7"/>
    </row>
    <row r="34" spans="4:10" ht="21.65" customHeight="1">
      <c r="D34" s="346"/>
      <c r="F34" s="346"/>
      <c r="H34" s="346"/>
      <c r="J34" s="346"/>
    </row>
  </sheetData>
  <mergeCells count="5">
    <mergeCell ref="H4:J4"/>
    <mergeCell ref="D4:F4"/>
    <mergeCell ref="A3:B3"/>
    <mergeCell ref="D9:J9"/>
    <mergeCell ref="L8:O8"/>
  </mergeCells>
  <printOptions horizontalCentered="1"/>
  <pageMargins left="0.7" right="0.7" top="0.75" bottom="0.75" header="0.3" footer="0.3"/>
  <pageSetup paperSize="9" scale="80" firstPageNumber="4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4CE03-F051-4E99-9E8C-F65A7D3D4C83}">
  <sheetPr>
    <pageSetUpPr fitToPage="1"/>
  </sheetPr>
  <dimension ref="A1:S31"/>
  <sheetViews>
    <sheetView view="pageBreakPreview" topLeftCell="A31" zoomScaleNormal="88" zoomScaleSheetLayoutView="100" workbookViewId="0">
      <selection activeCell="L15" sqref="L15"/>
    </sheetView>
  </sheetViews>
  <sheetFormatPr defaultColWidth="9.453125" defaultRowHeight="21.65" customHeight="1"/>
  <cols>
    <col min="1" max="2" width="2.6328125" style="200" customWidth="1"/>
    <col min="3" max="3" width="3.54296875" style="200" customWidth="1"/>
    <col min="4" max="4" width="39.36328125" style="200" customWidth="1"/>
    <col min="5" max="5" width="8.08984375" style="200" customWidth="1"/>
    <col min="6" max="6" width="13.54296875" style="344" customWidth="1"/>
    <col min="7" max="7" width="0.54296875" style="200" customWidth="1"/>
    <col min="8" max="8" width="13.54296875" style="200" customWidth="1"/>
    <col min="9" max="9" width="0.54296875" style="200" customWidth="1"/>
    <col min="10" max="10" width="13.54296875" style="200" customWidth="1"/>
    <col min="11" max="11" width="0.54296875" style="200" customWidth="1"/>
    <col min="12" max="12" width="13.54296875" style="200" customWidth="1"/>
    <col min="13" max="13" width="13" style="200" bestFit="1" customWidth="1"/>
    <col min="14" max="14" width="17.54296875" style="109" customWidth="1"/>
    <col min="15" max="15" width="17.54296875" style="211" customWidth="1"/>
    <col min="16" max="16" width="17.54296875" style="109" customWidth="1"/>
    <col min="17" max="17" width="17.54296875" style="211" customWidth="1"/>
    <col min="18" max="18" width="17.54296875" style="200" customWidth="1"/>
    <col min="19" max="16384" width="9.453125" style="200"/>
  </cols>
  <sheetData>
    <row r="1" spans="1:17" s="178" customFormat="1" ht="21.65" customHeight="1">
      <c r="A1" s="177" t="s">
        <v>0</v>
      </c>
      <c r="B1" s="327"/>
      <c r="C1" s="328"/>
      <c r="D1" s="328"/>
      <c r="E1" s="179"/>
      <c r="F1" s="329"/>
      <c r="G1" s="179"/>
      <c r="H1" s="179"/>
      <c r="I1" s="179"/>
      <c r="J1" s="179"/>
      <c r="K1" s="179"/>
      <c r="L1" s="181"/>
      <c r="N1" s="131"/>
      <c r="O1" s="192"/>
      <c r="P1" s="131"/>
      <c r="Q1" s="192"/>
    </row>
    <row r="2" spans="1:17" s="178" customFormat="1" ht="21.65" customHeight="1">
      <c r="A2" s="177" t="s">
        <v>238</v>
      </c>
      <c r="B2" s="327"/>
      <c r="C2" s="328"/>
      <c r="D2" s="328"/>
      <c r="E2" s="179"/>
      <c r="F2" s="329"/>
      <c r="G2" s="179"/>
      <c r="H2" s="179"/>
      <c r="I2" s="179"/>
      <c r="J2" s="179"/>
      <c r="K2" s="179"/>
      <c r="L2" s="179"/>
      <c r="N2" s="131"/>
      <c r="O2" s="192"/>
      <c r="P2" s="131"/>
      <c r="Q2" s="192"/>
    </row>
    <row r="3" spans="1:17" s="178" customFormat="1" ht="21.65" customHeight="1">
      <c r="A3" s="373" t="s">
        <v>227</v>
      </c>
      <c r="B3" s="373"/>
      <c r="C3" s="373"/>
      <c r="D3" s="373"/>
      <c r="E3" s="179"/>
      <c r="F3" s="329"/>
      <c r="G3" s="179"/>
      <c r="H3" s="179"/>
      <c r="I3" s="179"/>
      <c r="J3" s="179"/>
      <c r="K3" s="179"/>
      <c r="L3" s="179"/>
      <c r="N3" s="131"/>
      <c r="O3" s="192"/>
      <c r="P3" s="131"/>
      <c r="Q3" s="192"/>
    </row>
    <row r="4" spans="1:17" s="178" customFormat="1" ht="21.65" customHeight="1">
      <c r="A4" s="180"/>
      <c r="C4" s="179"/>
      <c r="D4" s="179"/>
      <c r="E4" s="179"/>
      <c r="F4" s="372" t="s">
        <v>1</v>
      </c>
      <c r="G4" s="372"/>
      <c r="H4" s="372"/>
      <c r="I4" s="183"/>
      <c r="J4" s="372" t="s">
        <v>2</v>
      </c>
      <c r="K4" s="372"/>
      <c r="L4" s="372"/>
      <c r="N4" s="131"/>
      <c r="O4" s="192"/>
      <c r="P4" s="131"/>
      <c r="Q4" s="192"/>
    </row>
    <row r="5" spans="1:17" s="178" customFormat="1" ht="21.65" customHeight="1">
      <c r="C5" s="179"/>
      <c r="D5" s="179"/>
      <c r="E5" s="179"/>
      <c r="F5" s="184" t="s">
        <v>3</v>
      </c>
      <c r="G5" s="185"/>
      <c r="H5" s="184" t="s">
        <v>4</v>
      </c>
      <c r="I5" s="185"/>
      <c r="J5" s="184" t="s">
        <v>3</v>
      </c>
      <c r="K5" s="185"/>
      <c r="L5" s="184" t="s">
        <v>4</v>
      </c>
      <c r="N5" s="131"/>
      <c r="O5" s="192"/>
      <c r="P5" s="131"/>
      <c r="Q5" s="192"/>
    </row>
    <row r="6" spans="1:17" s="178" customFormat="1" ht="21.65" customHeight="1">
      <c r="A6" s="180" t="s">
        <v>35</v>
      </c>
      <c r="C6" s="179"/>
      <c r="D6" s="179"/>
      <c r="E6" s="173" t="s">
        <v>6</v>
      </c>
      <c r="F6" s="111">
        <v>2567</v>
      </c>
      <c r="G6" s="185"/>
      <c r="H6" s="111">
        <v>2566</v>
      </c>
      <c r="I6" s="185"/>
      <c r="J6" s="111">
        <v>2567</v>
      </c>
      <c r="K6" s="185"/>
      <c r="L6" s="111">
        <v>2566</v>
      </c>
      <c r="N6" s="131"/>
      <c r="O6" s="192"/>
      <c r="P6" s="131"/>
      <c r="Q6" s="192"/>
    </row>
    <row r="7" spans="1:17" s="178" customFormat="1" ht="21.65" customHeight="1">
      <c r="A7" s="180"/>
      <c r="C7" s="179"/>
      <c r="D7" s="179"/>
      <c r="E7" s="187"/>
      <c r="F7" s="160" t="s">
        <v>7</v>
      </c>
      <c r="G7" s="188"/>
      <c r="H7" s="187" t="s">
        <v>8</v>
      </c>
      <c r="I7" s="185"/>
      <c r="J7" s="160" t="s">
        <v>7</v>
      </c>
      <c r="K7" s="188"/>
      <c r="L7" s="187" t="s">
        <v>8</v>
      </c>
      <c r="N7" s="131"/>
      <c r="O7" s="192"/>
      <c r="P7" s="131"/>
      <c r="Q7" s="192"/>
    </row>
    <row r="8" spans="1:17" s="178" customFormat="1" ht="21.65" customHeight="1">
      <c r="A8" s="180"/>
      <c r="C8" s="179"/>
      <c r="D8" s="179"/>
      <c r="E8" s="182"/>
      <c r="F8" s="160" t="s">
        <v>9</v>
      </c>
      <c r="G8" s="188"/>
      <c r="H8" s="187"/>
      <c r="I8" s="185"/>
      <c r="J8" s="160" t="s">
        <v>9</v>
      </c>
      <c r="K8" s="188"/>
      <c r="L8" s="187"/>
      <c r="N8" s="376"/>
      <c r="O8" s="376"/>
      <c r="P8" s="376"/>
      <c r="Q8" s="376"/>
    </row>
    <row r="9" spans="1:17" s="178" customFormat="1" ht="21.65" customHeight="1">
      <c r="A9" s="180"/>
      <c r="C9" s="179"/>
      <c r="D9" s="179"/>
      <c r="E9" s="182"/>
      <c r="F9" s="374" t="s">
        <v>10</v>
      </c>
      <c r="G9" s="374"/>
      <c r="H9" s="374"/>
      <c r="I9" s="374"/>
      <c r="J9" s="374"/>
      <c r="K9" s="374"/>
      <c r="L9" s="374"/>
      <c r="N9" s="108"/>
      <c r="O9" s="108"/>
      <c r="P9" s="108"/>
      <c r="Q9" s="108"/>
    </row>
    <row r="10" spans="1:17" s="178" customFormat="1" ht="21.65" customHeight="1">
      <c r="A10" s="190" t="s">
        <v>54</v>
      </c>
      <c r="E10" s="187"/>
      <c r="F10" s="19"/>
      <c r="G10" s="330"/>
      <c r="H10" s="19"/>
      <c r="I10" s="19"/>
      <c r="J10" s="19"/>
      <c r="K10" s="19"/>
      <c r="L10" s="19"/>
      <c r="N10" s="131"/>
      <c r="O10" s="192"/>
      <c r="P10" s="131"/>
      <c r="Q10" s="192"/>
    </row>
    <row r="11" spans="1:17" s="178" customFormat="1" ht="21.65" customHeight="1">
      <c r="A11" s="178" t="s">
        <v>55</v>
      </c>
      <c r="E11" s="173"/>
      <c r="F11" s="19"/>
      <c r="G11" s="330"/>
      <c r="H11" s="19"/>
      <c r="I11" s="19"/>
      <c r="J11" s="19"/>
      <c r="K11" s="19"/>
      <c r="L11" s="19"/>
      <c r="N11" s="131"/>
      <c r="O11" s="192"/>
      <c r="P11" s="131"/>
      <c r="Q11" s="192"/>
    </row>
    <row r="12" spans="1:17" s="178" customFormat="1" ht="21.65" customHeight="1">
      <c r="B12" s="178" t="s">
        <v>56</v>
      </c>
      <c r="E12" s="173"/>
      <c r="F12" s="19"/>
      <c r="G12" s="330"/>
      <c r="H12" s="19"/>
      <c r="I12" s="19"/>
      <c r="J12" s="19"/>
      <c r="K12" s="19"/>
      <c r="L12" s="19"/>
      <c r="N12" s="131"/>
      <c r="O12" s="192"/>
      <c r="P12" s="131"/>
      <c r="Q12" s="192"/>
    </row>
    <row r="13" spans="1:17" s="178" customFormat="1" ht="21.65" customHeight="1" thickBot="1">
      <c r="C13" s="178" t="s">
        <v>224</v>
      </c>
      <c r="E13" s="173">
        <v>19</v>
      </c>
      <c r="F13" s="97">
        <v>617796</v>
      </c>
      <c r="G13" s="330"/>
      <c r="H13" s="97">
        <v>617796</v>
      </c>
      <c r="I13" s="92"/>
      <c r="J13" s="97">
        <v>617796</v>
      </c>
      <c r="K13" s="98"/>
      <c r="L13" s="97">
        <v>617796</v>
      </c>
      <c r="N13" s="131"/>
      <c r="O13" s="192"/>
      <c r="P13" s="131"/>
      <c r="Q13" s="192"/>
    </row>
    <row r="14" spans="1:17" s="178" customFormat="1" ht="21.65" customHeight="1" thickTop="1">
      <c r="B14" s="178" t="s">
        <v>57</v>
      </c>
      <c r="E14" s="173"/>
      <c r="F14" s="98"/>
      <c r="G14" s="330"/>
      <c r="H14" s="117"/>
      <c r="I14" s="92"/>
      <c r="J14" s="117"/>
      <c r="K14" s="98"/>
      <c r="L14" s="117"/>
      <c r="N14" s="131"/>
      <c r="O14" s="192"/>
      <c r="P14" s="131"/>
      <c r="Q14" s="192"/>
    </row>
    <row r="15" spans="1:17" s="178" customFormat="1" ht="21.65" customHeight="1">
      <c r="C15" s="178" t="s">
        <v>225</v>
      </c>
      <c r="E15" s="187"/>
      <c r="F15" s="134">
        <v>411864</v>
      </c>
      <c r="G15" s="330"/>
      <c r="H15" s="134">
        <v>411864</v>
      </c>
      <c r="I15" s="19"/>
      <c r="J15" s="134">
        <v>411864</v>
      </c>
      <c r="K15" s="330"/>
      <c r="L15" s="134">
        <v>411864</v>
      </c>
      <c r="M15" s="192">
        <f>H15-'CE Conso'!D14</f>
        <v>0</v>
      </c>
      <c r="N15" s="131"/>
      <c r="O15" s="192"/>
      <c r="P15" s="131"/>
      <c r="Q15" s="192"/>
    </row>
    <row r="16" spans="1:17" s="178" customFormat="1" ht="21.65" customHeight="1">
      <c r="C16" s="178" t="s">
        <v>245</v>
      </c>
      <c r="E16" s="187"/>
      <c r="F16" s="136"/>
      <c r="G16" s="330"/>
      <c r="H16" s="20"/>
      <c r="I16" s="19"/>
      <c r="J16" s="20"/>
      <c r="K16" s="331"/>
      <c r="L16" s="20"/>
      <c r="N16" s="131"/>
      <c r="O16" s="192"/>
      <c r="P16" s="131"/>
      <c r="Q16" s="192"/>
    </row>
    <row r="17" spans="1:19" s="178" customFormat="1" ht="21.65" customHeight="1">
      <c r="A17" s="178" t="s">
        <v>226</v>
      </c>
      <c r="E17" s="187"/>
      <c r="F17" s="134">
        <v>346495</v>
      </c>
      <c r="G17" s="330"/>
      <c r="H17" s="134">
        <v>346495</v>
      </c>
      <c r="I17" s="19"/>
      <c r="J17" s="134">
        <v>346495</v>
      </c>
      <c r="K17" s="331"/>
      <c r="L17" s="134">
        <v>346495</v>
      </c>
      <c r="M17" s="192">
        <f>H17-'CE Conso'!F22</f>
        <v>0</v>
      </c>
      <c r="N17" s="131"/>
      <c r="O17" s="192"/>
      <c r="P17" s="131"/>
      <c r="Q17" s="192"/>
    </row>
    <row r="18" spans="1:19" s="178" customFormat="1" ht="21.65" customHeight="1">
      <c r="A18" s="178" t="s">
        <v>58</v>
      </c>
      <c r="E18" s="187"/>
      <c r="F18" s="136"/>
      <c r="G18" s="330"/>
      <c r="H18" s="134"/>
      <c r="I18" s="19"/>
      <c r="J18" s="134"/>
      <c r="K18" s="331"/>
      <c r="L18" s="134"/>
      <c r="N18" s="131"/>
      <c r="O18" s="192"/>
      <c r="P18" s="131"/>
      <c r="Q18" s="192"/>
    </row>
    <row r="19" spans="1:19" s="178" customFormat="1" ht="21.65" customHeight="1">
      <c r="B19" s="178" t="s">
        <v>59</v>
      </c>
      <c r="E19" s="187"/>
      <c r="F19" s="134">
        <v>34137</v>
      </c>
      <c r="G19" s="330"/>
      <c r="H19" s="134">
        <v>34137.423000000003</v>
      </c>
      <c r="I19" s="19"/>
      <c r="J19" s="134">
        <v>34137</v>
      </c>
      <c r="K19" s="331"/>
      <c r="L19" s="134">
        <v>34137</v>
      </c>
      <c r="M19" s="192"/>
      <c r="N19" s="131"/>
      <c r="O19" s="192"/>
      <c r="P19" s="131"/>
      <c r="Q19" s="192"/>
    </row>
    <row r="20" spans="1:19" s="178" customFormat="1" ht="21.65" customHeight="1">
      <c r="B20" s="178" t="s">
        <v>60</v>
      </c>
      <c r="E20" s="187"/>
      <c r="F20" s="134">
        <f>'CE Conso'!L34</f>
        <v>-93883</v>
      </c>
      <c r="G20" s="330"/>
      <c r="H20" s="134">
        <v>166564.57699999999</v>
      </c>
      <c r="I20" s="19"/>
      <c r="J20" s="134">
        <f>'CE Separate'!O23</f>
        <v>53871</v>
      </c>
      <c r="K20" s="331"/>
      <c r="L20" s="134">
        <v>71958</v>
      </c>
      <c r="M20" s="22"/>
      <c r="N20" s="4"/>
      <c r="O20" s="192"/>
      <c r="P20" s="131"/>
      <c r="Q20" s="192"/>
    </row>
    <row r="21" spans="1:19" s="178" customFormat="1" ht="21.65" customHeight="1">
      <c r="A21" s="178" t="s">
        <v>61</v>
      </c>
      <c r="E21" s="187"/>
      <c r="F21" s="135">
        <f>'CE Conso'!X34</f>
        <v>-112597</v>
      </c>
      <c r="G21" s="330"/>
      <c r="H21" s="135">
        <v>-95787</v>
      </c>
      <c r="I21" s="19"/>
      <c r="J21" s="135">
        <f>'CE Separate'!Q23</f>
        <v>5364</v>
      </c>
      <c r="K21" s="331"/>
      <c r="L21" s="135">
        <v>5364</v>
      </c>
      <c r="M21" s="192"/>
      <c r="N21" s="131"/>
      <c r="O21" s="192"/>
      <c r="P21" s="131"/>
      <c r="Q21" s="192"/>
    </row>
    <row r="22" spans="1:19" s="178" customFormat="1" ht="21.65" customHeight="1">
      <c r="A22" s="183" t="s">
        <v>274</v>
      </c>
      <c r="C22" s="183"/>
      <c r="D22" s="183"/>
      <c r="E22" s="187"/>
      <c r="F22" s="98">
        <f>SUM(F15:F21)</f>
        <v>586016</v>
      </c>
      <c r="G22" s="330"/>
      <c r="H22" s="9">
        <f>SUM(H15:H21)</f>
        <v>863274</v>
      </c>
      <c r="I22" s="24"/>
      <c r="J22" s="9">
        <f>SUM(J15:J21)</f>
        <v>851731</v>
      </c>
      <c r="K22" s="332"/>
      <c r="L22" s="9">
        <f>SUM(L15:L21)</f>
        <v>869818</v>
      </c>
      <c r="N22" s="131"/>
      <c r="O22" s="192"/>
      <c r="P22" s="131"/>
      <c r="Q22" s="192"/>
    </row>
    <row r="23" spans="1:19" s="178" customFormat="1" ht="21.65" customHeight="1">
      <c r="A23" s="178" t="s">
        <v>62</v>
      </c>
      <c r="B23" s="183"/>
      <c r="C23" s="183"/>
      <c r="D23" s="183"/>
      <c r="E23" s="187"/>
      <c r="F23" s="135">
        <f>'CE Conso'!AB34</f>
        <v>-67169</v>
      </c>
      <c r="G23" s="333"/>
      <c r="H23" s="135">
        <v>21307</v>
      </c>
      <c r="I23" s="112"/>
      <c r="J23" s="138">
        <v>0</v>
      </c>
      <c r="K23" s="334"/>
      <c r="L23" s="138">
        <v>0</v>
      </c>
      <c r="N23" s="131"/>
      <c r="O23" s="192"/>
      <c r="P23" s="131"/>
      <c r="Q23" s="192"/>
    </row>
    <row r="24" spans="1:19" s="178" customFormat="1" ht="21.65" customHeight="1">
      <c r="A24" s="183" t="s">
        <v>63</v>
      </c>
      <c r="B24" s="183"/>
      <c r="C24" s="183"/>
      <c r="D24" s="183"/>
      <c r="E24" s="187"/>
      <c r="F24" s="26">
        <f>SUM(F22:F23)</f>
        <v>518847</v>
      </c>
      <c r="G24" s="330"/>
      <c r="H24" s="26">
        <f>SUM(H22:H23)</f>
        <v>884581</v>
      </c>
      <c r="I24" s="27"/>
      <c r="J24" s="26">
        <f>SUM(J22:J23)</f>
        <v>851731</v>
      </c>
      <c r="K24" s="332"/>
      <c r="L24" s="26">
        <f>SUM(L22:L23)</f>
        <v>869818</v>
      </c>
      <c r="N24" s="131"/>
      <c r="O24" s="192"/>
      <c r="P24" s="131"/>
      <c r="Q24" s="192"/>
    </row>
    <row r="25" spans="1:19" s="178" customFormat="1" ht="21.65" customHeight="1">
      <c r="B25" s="183"/>
      <c r="C25" s="183"/>
      <c r="D25" s="183"/>
      <c r="E25" s="187"/>
      <c r="F25" s="98"/>
      <c r="G25" s="330"/>
      <c r="H25" s="21"/>
      <c r="I25" s="19"/>
      <c r="J25" s="21"/>
      <c r="K25" s="331"/>
      <c r="L25" s="21"/>
      <c r="N25" s="335"/>
      <c r="O25" s="192"/>
      <c r="P25" s="335"/>
      <c r="Q25" s="192"/>
      <c r="R25" s="336"/>
    </row>
    <row r="26" spans="1:19" s="178" customFormat="1" ht="21.65" customHeight="1" thickBot="1">
      <c r="A26" s="183" t="s">
        <v>64</v>
      </c>
      <c r="B26" s="183"/>
      <c r="D26" s="183"/>
      <c r="E26" s="187"/>
      <c r="F26" s="28">
        <f>Liabilities!D31+Equity!F24</f>
        <v>1383139</v>
      </c>
      <c r="G26" s="330"/>
      <c r="H26" s="28">
        <f>Liabilities!F31+Equity!H24</f>
        <v>1827248</v>
      </c>
      <c r="I26" s="24"/>
      <c r="J26" s="28">
        <f>Liabilities!H31+Equity!J24</f>
        <v>1333370</v>
      </c>
      <c r="K26" s="332"/>
      <c r="L26" s="28">
        <f>Liabilities!J31+Equity!L24</f>
        <v>1353981</v>
      </c>
      <c r="M26" s="14"/>
      <c r="N26" s="337"/>
      <c r="O26" s="192"/>
      <c r="P26" s="337"/>
      <c r="Q26" s="192"/>
      <c r="R26" s="338"/>
      <c r="S26" s="339"/>
    </row>
    <row r="27" spans="1:19" s="178" customFormat="1" ht="21.65" customHeight="1" thickTop="1">
      <c r="A27" s="183"/>
      <c r="B27" s="183"/>
      <c r="D27" s="183"/>
      <c r="E27" s="187"/>
      <c r="F27" s="25"/>
      <c r="G27" s="25"/>
      <c r="H27" s="25"/>
      <c r="I27" s="25"/>
      <c r="J27" s="25"/>
      <c r="K27" s="25"/>
      <c r="L27" s="25"/>
      <c r="M27" s="340"/>
      <c r="N27" s="335"/>
      <c r="O27" s="341"/>
      <c r="P27" s="335"/>
      <c r="Q27" s="341"/>
      <c r="R27" s="336"/>
      <c r="S27" s="339"/>
    </row>
    <row r="28" spans="1:19" s="178" customFormat="1" ht="21.65" customHeight="1">
      <c r="E28" s="187"/>
      <c r="F28" s="140">
        <f>F26-Assets!D40</f>
        <v>0</v>
      </c>
      <c r="G28" s="336"/>
      <c r="H28" s="100">
        <f>H26-Assets!F40</f>
        <v>0</v>
      </c>
      <c r="I28" s="336"/>
      <c r="J28" s="100">
        <f>J26-Assets!H40</f>
        <v>0</v>
      </c>
      <c r="K28" s="100"/>
      <c r="L28" s="100">
        <f>L26-Assets!J40</f>
        <v>0</v>
      </c>
      <c r="N28" s="131"/>
      <c r="O28" s="192"/>
      <c r="P28" s="131"/>
      <c r="Q28" s="192"/>
    </row>
    <row r="29" spans="1:19" ht="21.65" customHeight="1">
      <c r="F29" s="342">
        <f>Liabilities!D31/Equity!F24</f>
        <v>1.6657935769118835</v>
      </c>
      <c r="G29" s="336"/>
      <c r="H29" s="342">
        <f>Liabilities!F31/Equity!H24</f>
        <v>1.0656649871521093</v>
      </c>
      <c r="I29" s="336"/>
      <c r="J29" s="342">
        <f>Liabilities!H31/Equity!J24</f>
        <v>0.56548252910836871</v>
      </c>
      <c r="K29" s="336"/>
      <c r="L29" s="342">
        <f>Liabilities!J31/Equity!L24</f>
        <v>0.55662563892676398</v>
      </c>
    </row>
    <row r="30" spans="1:19" ht="21.65" customHeight="1">
      <c r="F30" s="342"/>
      <c r="G30" s="336"/>
      <c r="H30" s="336"/>
      <c r="I30" s="336"/>
      <c r="J30" s="336"/>
      <c r="K30" s="336"/>
      <c r="L30" s="343"/>
    </row>
    <row r="31" spans="1:19" ht="21.65" customHeight="1">
      <c r="F31" s="129"/>
    </row>
  </sheetData>
  <mergeCells count="5">
    <mergeCell ref="N8:Q8"/>
    <mergeCell ref="J4:L4"/>
    <mergeCell ref="F4:H4"/>
    <mergeCell ref="A3:D3"/>
    <mergeCell ref="F9:L9"/>
  </mergeCells>
  <printOptions horizontalCentered="1"/>
  <pageMargins left="0.7" right="0.7" top="0.75" bottom="0.75" header="0.3" footer="0.3"/>
  <pageSetup paperSize="9" scale="77" firstPageNumber="5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A74"/>
  <sheetViews>
    <sheetView tabSelected="1" view="pageBreakPreview" topLeftCell="A41" zoomScaleNormal="70" zoomScaleSheetLayoutView="100" workbookViewId="0">
      <selection activeCell="G71" sqref="G71:I74"/>
    </sheetView>
  </sheetViews>
  <sheetFormatPr defaultColWidth="9.453125" defaultRowHeight="21.65" customHeight="1"/>
  <cols>
    <col min="1" max="4" width="1.54296875" style="178" customWidth="1"/>
    <col min="5" max="5" width="49.6328125" style="178" customWidth="1"/>
    <col min="6" max="6" width="7.453125" style="321" customWidth="1"/>
    <col min="7" max="7" width="10.54296875" style="178" customWidth="1"/>
    <col min="8" max="8" width="0.54296875" style="178" customWidth="1"/>
    <col min="9" max="9" width="11.453125" style="324" customWidth="1"/>
    <col min="10" max="10" width="0.54296875" style="178" customWidth="1"/>
    <col min="11" max="11" width="11.54296875" style="178" customWidth="1"/>
    <col min="12" max="12" width="0.54296875" style="178" customWidth="1"/>
    <col min="13" max="13" width="11.54296875" style="324" customWidth="1"/>
    <col min="14" max="14" width="13.453125" style="178" customWidth="1"/>
    <col min="15" max="15" width="10.81640625" style="131" hidden="1" customWidth="1"/>
    <col min="16" max="16" width="0" style="131" hidden="1" customWidth="1"/>
    <col min="17" max="17" width="8.1796875" style="131" hidden="1" customWidth="1"/>
    <col min="18" max="18" width="7.81640625" style="131" hidden="1" customWidth="1"/>
    <col min="19" max="19" width="14.1796875" style="131" bestFit="1" customWidth="1"/>
    <col min="20" max="20" width="19" style="131" customWidth="1"/>
    <col min="21" max="21" width="13.81640625" style="286" customWidth="1"/>
    <col min="22" max="22" width="13.81640625" style="287" customWidth="1"/>
    <col min="23" max="25" width="9.90625" style="178" bestFit="1" customWidth="1"/>
    <col min="26" max="26" width="11.1796875" style="178" bestFit="1" customWidth="1"/>
    <col min="27" max="16384" width="9.453125" style="178"/>
  </cols>
  <sheetData>
    <row r="1" spans="1:23" ht="21.65" customHeight="1">
      <c r="A1" s="177" t="s">
        <v>0</v>
      </c>
      <c r="C1" s="182"/>
      <c r="D1" s="182"/>
      <c r="E1" s="182"/>
      <c r="F1" s="173"/>
      <c r="G1" s="182"/>
      <c r="H1" s="182"/>
      <c r="I1" s="284"/>
      <c r="J1" s="182"/>
      <c r="K1" s="182"/>
      <c r="L1" s="182"/>
      <c r="M1" s="285"/>
    </row>
    <row r="2" spans="1:23" ht="21.65" customHeight="1">
      <c r="A2" s="177" t="s">
        <v>65</v>
      </c>
      <c r="C2" s="182"/>
      <c r="D2" s="182"/>
      <c r="E2" s="182"/>
      <c r="F2" s="173"/>
      <c r="G2" s="30"/>
      <c r="H2" s="182"/>
      <c r="I2" s="284"/>
      <c r="J2" s="182"/>
      <c r="K2" s="182"/>
      <c r="L2" s="182"/>
      <c r="M2" s="284"/>
    </row>
    <row r="3" spans="1:23" ht="21.65" customHeight="1">
      <c r="A3" s="177" t="s">
        <v>231</v>
      </c>
      <c r="C3" s="182"/>
      <c r="D3" s="182"/>
      <c r="E3" s="182"/>
      <c r="F3" s="173"/>
      <c r="G3" s="182"/>
      <c r="H3" s="182"/>
      <c r="I3" s="288"/>
      <c r="J3" s="182"/>
      <c r="K3" s="182"/>
      <c r="L3" s="182"/>
      <c r="M3" s="284"/>
    </row>
    <row r="4" spans="1:23" ht="21.65" customHeight="1">
      <c r="A4" s="177"/>
      <c r="C4" s="182"/>
      <c r="D4" s="182"/>
      <c r="E4" s="182"/>
      <c r="F4" s="173"/>
      <c r="G4" s="182"/>
      <c r="H4" s="182"/>
      <c r="I4" s="288"/>
      <c r="J4" s="182"/>
      <c r="K4" s="182"/>
      <c r="L4" s="182"/>
      <c r="M4" s="284"/>
      <c r="T4" s="377"/>
    </row>
    <row r="5" spans="1:23" ht="21.65" customHeight="1">
      <c r="A5" s="180"/>
      <c r="C5" s="182"/>
      <c r="D5" s="182"/>
      <c r="E5" s="182"/>
      <c r="F5" s="173"/>
      <c r="G5" s="372" t="s">
        <v>1</v>
      </c>
      <c r="H5" s="372"/>
      <c r="I5" s="372"/>
      <c r="J5" s="182"/>
      <c r="K5" s="372" t="s">
        <v>2</v>
      </c>
      <c r="L5" s="372"/>
      <c r="M5" s="372"/>
      <c r="T5" s="377"/>
      <c r="U5" s="290"/>
    </row>
    <row r="6" spans="1:23" ht="21.65" customHeight="1">
      <c r="A6" s="180"/>
      <c r="C6" s="182"/>
      <c r="D6" s="182"/>
      <c r="E6" s="182"/>
      <c r="F6" s="173" t="s">
        <v>6</v>
      </c>
      <c r="G6" s="187">
        <v>2567</v>
      </c>
      <c r="H6" s="187"/>
      <c r="I6" s="291">
        <v>2566</v>
      </c>
      <c r="J6" s="286"/>
      <c r="K6" s="187">
        <v>2567</v>
      </c>
      <c r="L6" s="187"/>
      <c r="M6" s="291">
        <v>2566</v>
      </c>
      <c r="O6" s="378"/>
      <c r="P6" s="378"/>
      <c r="Q6" s="378"/>
      <c r="R6" s="378"/>
      <c r="T6" s="292"/>
      <c r="U6" s="293"/>
    </row>
    <row r="7" spans="1:23" ht="21.65" customHeight="1">
      <c r="A7" s="180"/>
      <c r="C7" s="182"/>
      <c r="D7" s="182"/>
      <c r="E7" s="182"/>
      <c r="F7" s="173"/>
      <c r="G7" s="187"/>
      <c r="H7" s="187"/>
      <c r="I7" s="291" t="s">
        <v>223</v>
      </c>
      <c r="J7" s="286"/>
      <c r="K7" s="187"/>
      <c r="L7" s="187"/>
      <c r="M7" s="291"/>
      <c r="O7" s="70"/>
      <c r="P7" s="70"/>
      <c r="Q7" s="70"/>
      <c r="R7" s="70"/>
    </row>
    <row r="8" spans="1:23" ht="21.65" customHeight="1">
      <c r="A8" s="183"/>
      <c r="C8" s="182"/>
      <c r="D8" s="182"/>
      <c r="E8" s="182"/>
      <c r="F8" s="173"/>
      <c r="G8" s="379" t="s">
        <v>10</v>
      </c>
      <c r="H8" s="379"/>
      <c r="I8" s="379"/>
      <c r="J8" s="379"/>
      <c r="K8" s="379"/>
      <c r="L8" s="379"/>
      <c r="M8" s="379"/>
      <c r="O8" s="108"/>
      <c r="P8" s="108"/>
      <c r="Q8" s="108"/>
      <c r="R8" s="108"/>
    </row>
    <row r="9" spans="1:23" ht="21.65" customHeight="1">
      <c r="A9" s="183" t="s">
        <v>66</v>
      </c>
      <c r="C9" s="182"/>
      <c r="D9" s="182"/>
      <c r="E9" s="182"/>
      <c r="F9" s="173"/>
      <c r="G9" s="202"/>
      <c r="H9" s="202"/>
      <c r="I9" s="354"/>
      <c r="J9" s="202"/>
      <c r="K9" s="202"/>
      <c r="L9" s="202"/>
      <c r="M9" s="354"/>
    </row>
    <row r="10" spans="1:23" ht="21.65" customHeight="1">
      <c r="A10" s="178" t="s">
        <v>67</v>
      </c>
      <c r="F10" s="173">
        <v>22</v>
      </c>
      <c r="G10" s="355">
        <v>247429</v>
      </c>
      <c r="H10" s="31"/>
      <c r="I10" s="294">
        <v>295260</v>
      </c>
      <c r="J10" s="4"/>
      <c r="K10" s="355">
        <v>242948</v>
      </c>
      <c r="L10" s="4"/>
      <c r="M10" s="294">
        <v>285751</v>
      </c>
      <c r="N10" s="192"/>
      <c r="O10" s="131">
        <v>307609</v>
      </c>
      <c r="P10" s="131">
        <v>307606</v>
      </c>
      <c r="Q10" s="70"/>
      <c r="R10" s="295">
        <f>O10-P10</f>
        <v>3</v>
      </c>
    </row>
    <row r="11" spans="1:23" ht="21.65" hidden="1" customHeight="1">
      <c r="A11" s="178" t="s">
        <v>68</v>
      </c>
      <c r="F11" s="173" t="s">
        <v>256</v>
      </c>
      <c r="G11" s="215">
        <v>0</v>
      </c>
      <c r="H11" s="31"/>
      <c r="I11" s="294">
        <v>0</v>
      </c>
      <c r="J11" s="4"/>
      <c r="K11" s="215">
        <v>0</v>
      </c>
      <c r="L11" s="4"/>
      <c r="M11" s="294">
        <v>0</v>
      </c>
      <c r="N11" s="192"/>
      <c r="O11" s="131">
        <v>210338</v>
      </c>
      <c r="P11" s="131">
        <v>221492</v>
      </c>
      <c r="Q11" s="70"/>
      <c r="R11" s="70" t="s">
        <v>248</v>
      </c>
      <c r="U11" s="296"/>
    </row>
    <row r="12" spans="1:23" s="183" customFormat="1" ht="21.65" customHeight="1">
      <c r="A12" s="183" t="s">
        <v>69</v>
      </c>
      <c r="F12" s="297"/>
      <c r="G12" s="8">
        <f>SUM(G10:G11)</f>
        <v>247429</v>
      </c>
      <c r="H12" s="33"/>
      <c r="I12" s="298">
        <f>SUM(I10:I11)</f>
        <v>295260</v>
      </c>
      <c r="J12" s="34"/>
      <c r="K12" s="8">
        <f>SUM(K10:K11)</f>
        <v>242948</v>
      </c>
      <c r="L12" s="34"/>
      <c r="M12" s="298">
        <f>SUM(M10:M11)</f>
        <v>285751</v>
      </c>
      <c r="N12" s="299"/>
      <c r="O12" s="300">
        <f>SUM(O10:O11)</f>
        <v>517947</v>
      </c>
      <c r="P12" s="300">
        <f>SUM(P10:P11)</f>
        <v>529098</v>
      </c>
      <c r="Q12" s="300"/>
      <c r="R12" s="131"/>
      <c r="S12" s="300"/>
      <c r="T12" s="300"/>
      <c r="U12" s="181"/>
      <c r="V12" s="301"/>
      <c r="W12" s="302"/>
    </row>
    <row r="13" spans="1:23" s="183" customFormat="1" ht="21.65" customHeight="1">
      <c r="F13" s="297"/>
      <c r="G13" s="32"/>
      <c r="H13" s="33"/>
      <c r="I13" s="303"/>
      <c r="J13" s="34"/>
      <c r="K13" s="32"/>
      <c r="L13" s="34"/>
      <c r="M13" s="303"/>
      <c r="N13" s="299"/>
      <c r="O13" s="300"/>
      <c r="P13" s="131"/>
      <c r="Q13" s="300"/>
      <c r="R13" s="131"/>
      <c r="S13" s="300"/>
      <c r="T13" s="300"/>
      <c r="U13" s="181"/>
      <c r="V13" s="304"/>
    </row>
    <row r="14" spans="1:23" ht="21.65" customHeight="1">
      <c r="A14" s="178" t="s">
        <v>70</v>
      </c>
      <c r="F14" s="173"/>
      <c r="G14" s="31">
        <v>-215554</v>
      </c>
      <c r="H14" s="31"/>
      <c r="I14" s="294">
        <f>-269211-T14</f>
        <v>-269211</v>
      </c>
      <c r="J14" s="4"/>
      <c r="K14" s="31">
        <v>-214179</v>
      </c>
      <c r="L14" s="31"/>
      <c r="M14" s="294">
        <v>-263473</v>
      </c>
      <c r="N14" s="192"/>
      <c r="O14" s="131">
        <v>-269211</v>
      </c>
      <c r="P14" s="131">
        <v>-269236</v>
      </c>
      <c r="R14" s="295">
        <f>O14-P14</f>
        <v>25</v>
      </c>
    </row>
    <row r="15" spans="1:23" ht="21.65" hidden="1" customHeight="1">
      <c r="A15" s="178" t="s">
        <v>71</v>
      </c>
      <c r="F15" s="173">
        <v>3</v>
      </c>
      <c r="G15" s="31">
        <v>0</v>
      </c>
      <c r="H15" s="31"/>
      <c r="I15" s="294">
        <v>0</v>
      </c>
      <c r="J15" s="4"/>
      <c r="K15" s="23">
        <v>0</v>
      </c>
      <c r="L15" s="4"/>
      <c r="M15" s="294">
        <v>0</v>
      </c>
      <c r="N15" s="192"/>
      <c r="O15" s="131">
        <v>-202890</v>
      </c>
      <c r="P15" s="131">
        <v>-213063</v>
      </c>
      <c r="R15" s="70" t="s">
        <v>248</v>
      </c>
      <c r="U15" s="296"/>
    </row>
    <row r="16" spans="1:23" s="183" customFormat="1" ht="21.65" customHeight="1">
      <c r="A16" s="183" t="s">
        <v>72</v>
      </c>
      <c r="F16" s="297"/>
      <c r="G16" s="8">
        <f>SUM(G14:G15)</f>
        <v>-215554</v>
      </c>
      <c r="H16" s="33"/>
      <c r="I16" s="298">
        <f>SUM(I14:I15)</f>
        <v>-269211</v>
      </c>
      <c r="J16" s="34"/>
      <c r="K16" s="8">
        <f>SUM(K14:K14)</f>
        <v>-214179</v>
      </c>
      <c r="L16" s="34"/>
      <c r="M16" s="298">
        <f>SUM(M14:M14)</f>
        <v>-263473</v>
      </c>
      <c r="N16" s="299"/>
      <c r="O16" s="300">
        <f>SUM(O14:O15)</f>
        <v>-472101</v>
      </c>
      <c r="P16" s="300">
        <f>SUM(P14:P15)</f>
        <v>-482299</v>
      </c>
      <c r="Q16" s="300"/>
      <c r="R16" s="131"/>
      <c r="S16" s="300"/>
      <c r="T16" s="300"/>
      <c r="U16" s="181"/>
      <c r="V16" s="304"/>
    </row>
    <row r="17" spans="1:27" s="172" customFormat="1" ht="21.65" customHeight="1">
      <c r="A17" s="305" t="s">
        <v>73</v>
      </c>
      <c r="F17" s="169"/>
      <c r="G17" s="95">
        <f>G12+G16</f>
        <v>31875</v>
      </c>
      <c r="H17" s="89"/>
      <c r="I17" s="306">
        <f>I12+I16</f>
        <v>26049</v>
      </c>
      <c r="J17" s="90"/>
      <c r="K17" s="95">
        <f>K12+K16</f>
        <v>28769</v>
      </c>
      <c r="L17" s="90"/>
      <c r="M17" s="306">
        <f>M12+M16</f>
        <v>22278</v>
      </c>
      <c r="N17" s="170"/>
      <c r="O17" s="1">
        <f>O12+O16</f>
        <v>45846</v>
      </c>
      <c r="P17" s="1">
        <f>P12+P16</f>
        <v>46799</v>
      </c>
      <c r="Q17" s="1"/>
      <c r="R17" s="131"/>
      <c r="S17" s="1"/>
      <c r="T17" s="1"/>
      <c r="U17" s="167"/>
      <c r="V17" s="307"/>
    </row>
    <row r="18" spans="1:27" s="172" customFormat="1" ht="21.65" hidden="1" customHeight="1">
      <c r="A18" s="172" t="s">
        <v>74</v>
      </c>
      <c r="F18" s="169"/>
      <c r="G18" s="29">
        <v>0</v>
      </c>
      <c r="H18" s="99"/>
      <c r="I18" s="308">
        <v>0</v>
      </c>
      <c r="J18" s="1"/>
      <c r="K18" s="29">
        <v>0</v>
      </c>
      <c r="L18" s="1"/>
      <c r="M18" s="308">
        <v>0</v>
      </c>
      <c r="N18" s="170"/>
      <c r="O18" s="1"/>
      <c r="P18" s="131"/>
      <c r="Q18" s="1"/>
      <c r="R18" s="131"/>
      <c r="S18" s="1"/>
      <c r="T18" s="1"/>
      <c r="U18" s="167"/>
      <c r="V18" s="307"/>
    </row>
    <row r="19" spans="1:27" ht="21.65" customHeight="1">
      <c r="A19" s="178" t="s">
        <v>75</v>
      </c>
      <c r="F19" s="173"/>
      <c r="G19" s="31">
        <v>492</v>
      </c>
      <c r="H19" s="35"/>
      <c r="I19" s="294">
        <v>642</v>
      </c>
      <c r="J19" s="36"/>
      <c r="K19" s="36">
        <v>390</v>
      </c>
      <c r="L19" s="36"/>
      <c r="M19" s="294">
        <v>646</v>
      </c>
      <c r="O19" s="131">
        <v>817</v>
      </c>
      <c r="P19" s="131">
        <v>769</v>
      </c>
      <c r="R19" s="295">
        <f>O19-P19</f>
        <v>48</v>
      </c>
    </row>
    <row r="20" spans="1:27" ht="21.65" customHeight="1">
      <c r="A20" s="178" t="s">
        <v>267</v>
      </c>
      <c r="F20" s="173"/>
      <c r="G20" s="31">
        <v>-2334</v>
      </c>
      <c r="H20" s="31"/>
      <c r="I20" s="294">
        <v>-2684</v>
      </c>
      <c r="J20" s="4"/>
      <c r="K20" s="4">
        <v>-2334</v>
      </c>
      <c r="L20" s="4"/>
      <c r="M20" s="294">
        <v>-2684</v>
      </c>
      <c r="O20" s="131">
        <v>-11783</v>
      </c>
      <c r="P20" s="131">
        <v>-11783</v>
      </c>
    </row>
    <row r="21" spans="1:27" ht="21.65" customHeight="1">
      <c r="A21" s="178" t="s">
        <v>76</v>
      </c>
      <c r="F21" s="173"/>
      <c r="G21" s="131">
        <v>-20027</v>
      </c>
      <c r="H21" s="31"/>
      <c r="I21" s="294">
        <v>-23208</v>
      </c>
      <c r="J21" s="4"/>
      <c r="K21" s="131">
        <v>-17894</v>
      </c>
      <c r="L21" s="4"/>
      <c r="M21" s="294">
        <v>-18782</v>
      </c>
      <c r="N21" s="131"/>
      <c r="O21" s="131">
        <f>-33995-7829</f>
        <v>-41824</v>
      </c>
      <c r="P21" s="131">
        <v>-41703</v>
      </c>
      <c r="R21" s="295">
        <f>O21-P21</f>
        <v>-121</v>
      </c>
      <c r="W21" s="131"/>
      <c r="X21" s="131"/>
      <c r="Y21" s="131"/>
      <c r="Z21" s="86"/>
    </row>
    <row r="22" spans="1:27" ht="21.65" customHeight="1">
      <c r="A22" s="178" t="s">
        <v>254</v>
      </c>
      <c r="F22" s="173"/>
      <c r="G22" s="31">
        <v>401</v>
      </c>
      <c r="H22" s="35"/>
      <c r="I22" s="294">
        <v>2037</v>
      </c>
      <c r="J22" s="35"/>
      <c r="K22" s="31">
        <v>328</v>
      </c>
      <c r="L22" s="35"/>
      <c r="M22" s="294">
        <v>1969</v>
      </c>
      <c r="N22" s="192"/>
      <c r="O22" s="131">
        <v>-3082</v>
      </c>
      <c r="P22" s="131">
        <v>-3088</v>
      </c>
      <c r="R22" s="295">
        <f>O22-P22</f>
        <v>6</v>
      </c>
      <c r="X22" s="131"/>
      <c r="Z22" s="86"/>
    </row>
    <row r="23" spans="1:27" ht="21.65" hidden="1" customHeight="1">
      <c r="F23" s="173"/>
      <c r="G23" s="31"/>
      <c r="H23" s="35"/>
      <c r="I23" s="294"/>
      <c r="J23" s="35"/>
      <c r="K23" s="31"/>
      <c r="L23" s="35"/>
      <c r="M23" s="294"/>
      <c r="X23" s="131"/>
    </row>
    <row r="24" spans="1:27" ht="21" customHeight="1">
      <c r="A24" s="178" t="s">
        <v>77</v>
      </c>
      <c r="F24" s="173"/>
      <c r="G24" s="31">
        <v>0</v>
      </c>
      <c r="H24" s="35"/>
      <c r="I24" s="294">
        <v>0</v>
      </c>
      <c r="J24" s="35"/>
      <c r="K24" s="86">
        <v>0</v>
      </c>
      <c r="L24" s="35"/>
      <c r="M24" s="294">
        <v>-2500</v>
      </c>
      <c r="O24" s="131">
        <v>0</v>
      </c>
      <c r="P24" s="131">
        <v>0</v>
      </c>
      <c r="X24" s="193"/>
    </row>
    <row r="25" spans="1:27" ht="21.5" customHeight="1">
      <c r="A25" s="178" t="s">
        <v>78</v>
      </c>
      <c r="F25" s="173">
        <v>4</v>
      </c>
      <c r="G25" s="31">
        <v>0</v>
      </c>
      <c r="H25" s="35"/>
      <c r="I25" s="294">
        <v>0</v>
      </c>
      <c r="J25" s="35"/>
      <c r="K25" s="31">
        <v>-24149</v>
      </c>
      <c r="L25" s="35"/>
      <c r="M25" s="294">
        <v>-344</v>
      </c>
      <c r="O25" s="131">
        <v>0</v>
      </c>
      <c r="P25" s="131">
        <v>0</v>
      </c>
      <c r="X25" s="193"/>
    </row>
    <row r="26" spans="1:27" ht="21.65" customHeight="1">
      <c r="A26" s="172" t="s">
        <v>281</v>
      </c>
      <c r="B26" s="172"/>
      <c r="F26" s="173"/>
      <c r="G26" s="31"/>
      <c r="H26" s="35"/>
      <c r="I26" s="311"/>
      <c r="J26" s="35"/>
      <c r="K26" s="31"/>
      <c r="L26" s="31"/>
      <c r="M26" s="311"/>
      <c r="N26" s="192"/>
      <c r="O26" s="137"/>
      <c r="P26" s="137"/>
    </row>
    <row r="27" spans="1:27" ht="21.65" customHeight="1">
      <c r="A27" s="172"/>
      <c r="B27" s="172" t="s">
        <v>282</v>
      </c>
      <c r="F27" s="173">
        <v>21.2</v>
      </c>
      <c r="G27" s="31">
        <v>-352425</v>
      </c>
      <c r="H27" s="35"/>
      <c r="I27" s="311">
        <v>-19291</v>
      </c>
      <c r="J27" s="35"/>
      <c r="K27" s="31">
        <v>0</v>
      </c>
      <c r="L27" s="31"/>
      <c r="M27" s="311">
        <v>0</v>
      </c>
      <c r="N27" s="192"/>
      <c r="O27" s="137"/>
      <c r="P27" s="137"/>
      <c r="W27" s="314"/>
      <c r="X27" s="314"/>
      <c r="Y27" s="314"/>
      <c r="Z27" s="314"/>
      <c r="AA27" s="314"/>
    </row>
    <row r="28" spans="1:27" s="90" customFormat="1" ht="21.65" customHeight="1">
      <c r="A28" s="305" t="s">
        <v>79</v>
      </c>
      <c r="F28" s="107"/>
      <c r="G28" s="96">
        <f>SUM(G17:G27)</f>
        <v>-342018</v>
      </c>
      <c r="H28" s="89"/>
      <c r="I28" s="309">
        <f>SUM(I17:I27)</f>
        <v>-16455</v>
      </c>
      <c r="K28" s="96">
        <f>SUM(K17:K27)</f>
        <v>-14890</v>
      </c>
      <c r="L28" s="89"/>
      <c r="M28" s="309">
        <f>SUM(M17:M27)</f>
        <v>583</v>
      </c>
      <c r="N28" s="1"/>
      <c r="O28" s="90">
        <f>SUM(O17:O25)</f>
        <v>-10026</v>
      </c>
      <c r="P28" s="90">
        <f>SUM(P17:P25)</f>
        <v>-9006</v>
      </c>
      <c r="R28" s="131"/>
      <c r="U28" s="310"/>
      <c r="V28" s="310"/>
    </row>
    <row r="29" spans="1:27" ht="21" customHeight="1">
      <c r="A29" s="178" t="s">
        <v>80</v>
      </c>
      <c r="F29" s="173"/>
      <c r="G29" s="31">
        <v>46</v>
      </c>
      <c r="H29" s="35"/>
      <c r="I29" s="311">
        <v>68</v>
      </c>
      <c r="K29" s="36">
        <v>2556</v>
      </c>
      <c r="L29" s="35"/>
      <c r="M29" s="311">
        <v>3159</v>
      </c>
      <c r="O29" s="131">
        <v>230</v>
      </c>
      <c r="P29" s="131">
        <v>230</v>
      </c>
    </row>
    <row r="30" spans="1:27" ht="21.5" customHeight="1">
      <c r="A30" s="178" t="s">
        <v>81</v>
      </c>
      <c r="F30" s="173"/>
      <c r="G30" s="31">
        <v>-4367</v>
      </c>
      <c r="H30" s="36"/>
      <c r="I30" s="311">
        <v>-3985</v>
      </c>
      <c r="J30" s="36"/>
      <c r="K30" s="36">
        <v>-4054</v>
      </c>
      <c r="L30" s="36"/>
      <c r="M30" s="311">
        <v>-3882</v>
      </c>
      <c r="O30" s="131">
        <v>-8053</v>
      </c>
      <c r="P30" s="131">
        <v>-7878</v>
      </c>
      <c r="R30" s="295">
        <f>O30-P30</f>
        <v>-175</v>
      </c>
    </row>
    <row r="31" spans="1:27" ht="21.65" hidden="1" customHeight="1">
      <c r="A31" s="178" t="s">
        <v>82</v>
      </c>
      <c r="F31" s="173">
        <v>9.1999999999999993</v>
      </c>
      <c r="G31" s="31"/>
      <c r="H31" s="36"/>
      <c r="I31" s="294">
        <v>0</v>
      </c>
      <c r="J31" s="36"/>
      <c r="K31" s="36">
        <v>0</v>
      </c>
      <c r="L31" s="36"/>
      <c r="M31" s="294">
        <v>0</v>
      </c>
      <c r="P31" s="131">
        <v>0</v>
      </c>
    </row>
    <row r="32" spans="1:27" ht="21.65" hidden="1" customHeight="1">
      <c r="A32" s="178" t="s">
        <v>83</v>
      </c>
      <c r="F32" s="173">
        <v>9.1999999999999993</v>
      </c>
      <c r="G32" s="31"/>
      <c r="H32" s="36"/>
      <c r="I32" s="312">
        <v>0</v>
      </c>
      <c r="J32" s="36"/>
      <c r="K32" s="36">
        <v>0</v>
      </c>
      <c r="L32" s="36"/>
      <c r="M32" s="294">
        <v>0</v>
      </c>
      <c r="P32" s="131">
        <v>0</v>
      </c>
    </row>
    <row r="33" spans="1:27" ht="21.65" hidden="1" customHeight="1">
      <c r="A33" s="178" t="s">
        <v>84</v>
      </c>
      <c r="F33" s="173">
        <v>10</v>
      </c>
      <c r="G33" s="31">
        <v>0</v>
      </c>
      <c r="H33" s="31"/>
      <c r="I33" s="294">
        <v>0</v>
      </c>
      <c r="J33" s="4"/>
      <c r="K33" s="23">
        <v>0</v>
      </c>
      <c r="L33" s="4"/>
      <c r="M33" s="294">
        <v>0</v>
      </c>
      <c r="N33" s="192"/>
      <c r="O33" s="131">
        <v>0</v>
      </c>
      <c r="P33" s="131">
        <v>0</v>
      </c>
    </row>
    <row r="34" spans="1:27" s="172" customFormat="1" ht="21.65" customHeight="1">
      <c r="A34" s="305" t="s">
        <v>251</v>
      </c>
      <c r="F34" s="169"/>
      <c r="G34" s="96">
        <f>SUM(G28:G33)</f>
        <v>-346339</v>
      </c>
      <c r="H34" s="88"/>
      <c r="I34" s="309">
        <f>SUM(I28:I33)</f>
        <v>-20372</v>
      </c>
      <c r="J34" s="88"/>
      <c r="K34" s="96">
        <f>SUM(K28:K33)</f>
        <v>-16388</v>
      </c>
      <c r="L34" s="92"/>
      <c r="M34" s="309">
        <f>SUM(M28:M33)</f>
        <v>-140</v>
      </c>
      <c r="N34" s="170"/>
      <c r="O34" s="1">
        <f>SUM(O28:O33)</f>
        <v>-17849</v>
      </c>
      <c r="P34" s="1">
        <f>SUM(P28:P33)</f>
        <v>-16654</v>
      </c>
      <c r="Q34" s="1"/>
      <c r="R34" s="131"/>
      <c r="S34" s="1"/>
      <c r="T34" s="1"/>
      <c r="U34" s="167"/>
      <c r="V34" s="307"/>
    </row>
    <row r="35" spans="1:27" ht="21.65" customHeight="1">
      <c r="A35" s="178" t="s">
        <v>255</v>
      </c>
      <c r="F35" s="173">
        <v>20</v>
      </c>
      <c r="G35" s="356">
        <v>-2323</v>
      </c>
      <c r="H35" s="35"/>
      <c r="I35" s="352">
        <v>-1143</v>
      </c>
      <c r="J35" s="35"/>
      <c r="K35" s="356">
        <v>-1699</v>
      </c>
      <c r="L35" s="31"/>
      <c r="M35" s="352">
        <v>-825</v>
      </c>
      <c r="N35" s="192"/>
      <c r="O35" s="131">
        <v>-4861</v>
      </c>
      <c r="P35" s="131">
        <v>-4861</v>
      </c>
    </row>
    <row r="36" spans="1:27" ht="21.65" customHeight="1">
      <c r="A36" s="305" t="s">
        <v>252</v>
      </c>
      <c r="F36" s="173"/>
      <c r="G36" s="88">
        <f>SUM(G34:G35)</f>
        <v>-348662</v>
      </c>
      <c r="H36" s="35"/>
      <c r="I36" s="351">
        <f>SUM(I34:I35)</f>
        <v>-21515</v>
      </c>
      <c r="J36" s="35"/>
      <c r="K36" s="88">
        <f>SUM(K34:K35)</f>
        <v>-18087</v>
      </c>
      <c r="L36" s="31"/>
      <c r="M36" s="351">
        <f>SUM(M34:M35)</f>
        <v>-965</v>
      </c>
      <c r="N36" s="192"/>
      <c r="O36" s="131">
        <f>SUM(O34:O35)</f>
        <v>-22710</v>
      </c>
      <c r="P36" s="131">
        <f>SUM(P34:P35)</f>
        <v>-21515</v>
      </c>
    </row>
    <row r="37" spans="1:27" ht="21.65" customHeight="1">
      <c r="A37" s="172" t="s">
        <v>283</v>
      </c>
      <c r="B37" s="172"/>
      <c r="F37" s="173">
        <v>21.1</v>
      </c>
      <c r="G37" s="31">
        <v>-133</v>
      </c>
      <c r="H37" s="35"/>
      <c r="I37" s="311">
        <v>-214</v>
      </c>
      <c r="J37" s="35"/>
      <c r="K37" s="31">
        <v>0</v>
      </c>
      <c r="L37" s="31"/>
      <c r="M37" s="311">
        <v>0</v>
      </c>
      <c r="N37" s="192"/>
      <c r="O37" s="137"/>
      <c r="P37" s="137"/>
      <c r="W37" s="314"/>
      <c r="X37" s="314"/>
      <c r="Y37" s="314"/>
      <c r="Z37" s="314"/>
      <c r="AA37" s="314">
        <f t="shared" ref="AA37" si="0">SUM(AA10:AA36)</f>
        <v>0</v>
      </c>
    </row>
    <row r="38" spans="1:27" s="172" customFormat="1" ht="21.65" customHeight="1">
      <c r="A38" s="305" t="s">
        <v>234</v>
      </c>
      <c r="F38" s="169"/>
      <c r="G38" s="93">
        <f>SUM(G36:G37)</f>
        <v>-348795</v>
      </c>
      <c r="H38" s="89"/>
      <c r="I38" s="93">
        <f>SUM(I36:I37)</f>
        <v>-21729</v>
      </c>
      <c r="J38" s="89"/>
      <c r="K38" s="93">
        <f>SUM(K36:K37)</f>
        <v>-18087</v>
      </c>
      <c r="L38" s="89"/>
      <c r="M38" s="93">
        <f>SUM(M36:M37)</f>
        <v>-965</v>
      </c>
      <c r="N38" s="170"/>
      <c r="O38" s="88"/>
      <c r="P38" s="137"/>
      <c r="Q38" s="1"/>
      <c r="R38" s="131"/>
      <c r="S38" s="1"/>
      <c r="T38" s="1"/>
      <c r="U38" s="315"/>
      <c r="V38" s="315"/>
      <c r="W38" s="316"/>
      <c r="X38" s="316"/>
      <c r="Y38" s="316"/>
      <c r="Z38" s="316"/>
    </row>
    <row r="39" spans="1:27" ht="21.65" customHeight="1">
      <c r="A39" s="183"/>
      <c r="F39" s="173"/>
      <c r="G39" s="37"/>
      <c r="H39" s="33"/>
      <c r="I39" s="317"/>
      <c r="J39" s="33"/>
      <c r="K39" s="37"/>
      <c r="L39" s="33"/>
      <c r="M39" s="317"/>
      <c r="N39" s="192"/>
      <c r="U39" s="318"/>
      <c r="V39" s="318"/>
      <c r="W39" s="319"/>
      <c r="X39" s="319"/>
      <c r="Y39" s="319"/>
      <c r="Z39" s="319"/>
    </row>
    <row r="40" spans="1:27" ht="21.65" customHeight="1">
      <c r="A40" s="177" t="s">
        <v>0</v>
      </c>
      <c r="C40" s="182"/>
      <c r="D40" s="182"/>
      <c r="E40" s="182"/>
      <c r="F40" s="173"/>
      <c r="G40" s="182"/>
      <c r="H40" s="182"/>
      <c r="I40" s="284"/>
      <c r="J40" s="182"/>
      <c r="K40" s="182"/>
      <c r="L40" s="182"/>
      <c r="M40" s="285"/>
      <c r="S40" s="86"/>
    </row>
    <row r="41" spans="1:27" ht="21.65" customHeight="1">
      <c r="A41" s="177" t="s">
        <v>86</v>
      </c>
      <c r="C41" s="182"/>
      <c r="D41" s="182"/>
      <c r="E41" s="182"/>
      <c r="F41" s="173"/>
      <c r="G41" s="30"/>
      <c r="H41" s="182"/>
      <c r="I41" s="284"/>
      <c r="J41" s="182"/>
      <c r="K41" s="182"/>
      <c r="L41" s="182"/>
      <c r="M41" s="284"/>
    </row>
    <row r="42" spans="1:27" ht="21.65" customHeight="1">
      <c r="A42" s="177" t="s">
        <v>231</v>
      </c>
      <c r="C42" s="182"/>
      <c r="D42" s="182"/>
      <c r="E42" s="182"/>
      <c r="F42" s="173"/>
      <c r="G42" s="182"/>
      <c r="H42" s="182"/>
      <c r="I42" s="288"/>
      <c r="J42" s="182"/>
      <c r="K42" s="182"/>
      <c r="L42" s="182"/>
      <c r="M42" s="284"/>
    </row>
    <row r="43" spans="1:27" ht="21.65" customHeight="1">
      <c r="A43" s="177"/>
      <c r="C43" s="182"/>
      <c r="D43" s="182"/>
      <c r="E43" s="182"/>
      <c r="F43" s="182"/>
      <c r="H43" s="182"/>
      <c r="I43" s="288"/>
      <c r="J43" s="182"/>
      <c r="K43" s="182"/>
      <c r="L43" s="182"/>
      <c r="M43" s="284"/>
    </row>
    <row r="44" spans="1:27" ht="21.65" customHeight="1">
      <c r="A44" s="180"/>
      <c r="C44" s="182"/>
      <c r="D44" s="182"/>
      <c r="E44" s="182"/>
      <c r="F44" s="173"/>
      <c r="G44" s="372" t="s">
        <v>1</v>
      </c>
      <c r="H44" s="372"/>
      <c r="I44" s="372"/>
      <c r="J44" s="182"/>
      <c r="K44" s="372" t="s">
        <v>2</v>
      </c>
      <c r="L44" s="372"/>
      <c r="M44" s="372"/>
    </row>
    <row r="45" spans="1:27" ht="21.65" customHeight="1">
      <c r="A45" s="180"/>
      <c r="C45" s="182"/>
      <c r="D45" s="182"/>
      <c r="E45" s="182"/>
      <c r="F45" s="173" t="s">
        <v>6</v>
      </c>
      <c r="G45" s="187">
        <v>2567</v>
      </c>
      <c r="H45" s="187"/>
      <c r="I45" s="291">
        <v>2566</v>
      </c>
      <c r="J45" s="286"/>
      <c r="K45" s="187">
        <v>2567</v>
      </c>
      <c r="L45" s="187"/>
      <c r="M45" s="291">
        <v>2566</v>
      </c>
    </row>
    <row r="46" spans="1:27" ht="21.65" customHeight="1">
      <c r="A46" s="180"/>
      <c r="C46" s="182"/>
      <c r="D46" s="182"/>
      <c r="E46" s="182"/>
      <c r="F46" s="173"/>
      <c r="G46" s="160"/>
      <c r="H46" s="187"/>
      <c r="I46" s="291" t="s">
        <v>223</v>
      </c>
      <c r="J46" s="286"/>
      <c r="K46" s="160"/>
      <c r="L46" s="187"/>
      <c r="M46" s="320"/>
    </row>
    <row r="47" spans="1:27" ht="21.65" customHeight="1">
      <c r="A47" s="183"/>
      <c r="C47" s="182"/>
      <c r="D47" s="182"/>
      <c r="E47" s="182"/>
      <c r="F47" s="173"/>
      <c r="G47" s="379" t="s">
        <v>10</v>
      </c>
      <c r="H47" s="379"/>
      <c r="I47" s="379"/>
      <c r="J47" s="379"/>
      <c r="K47" s="379"/>
      <c r="L47" s="379"/>
      <c r="M47" s="379"/>
    </row>
    <row r="48" spans="1:27" ht="21.65" customHeight="1">
      <c r="A48" s="183" t="s">
        <v>87</v>
      </c>
      <c r="F48" s="173"/>
      <c r="G48" s="4"/>
      <c r="H48" s="36"/>
      <c r="I48" s="294"/>
      <c r="J48" s="38"/>
      <c r="K48" s="4"/>
      <c r="L48" s="38"/>
      <c r="M48" s="294"/>
      <c r="N48" s="192"/>
    </row>
    <row r="49" spans="1:22" ht="21.65" customHeight="1">
      <c r="A49" s="190" t="s">
        <v>88</v>
      </c>
      <c r="B49" s="321"/>
      <c r="C49" s="321"/>
      <c r="D49" s="321"/>
      <c r="E49" s="321"/>
      <c r="F49" s="173"/>
      <c r="G49" s="31"/>
      <c r="H49" s="31"/>
      <c r="I49" s="311"/>
      <c r="J49" s="31"/>
      <c r="K49" s="4"/>
      <c r="L49" s="31"/>
      <c r="M49" s="294"/>
      <c r="N49" s="192"/>
    </row>
    <row r="50" spans="1:22" ht="21.65" customHeight="1">
      <c r="B50" s="178" t="s">
        <v>89</v>
      </c>
      <c r="F50" s="173">
        <v>3</v>
      </c>
      <c r="G50" s="31">
        <v>-23597</v>
      </c>
      <c r="H50" s="31"/>
      <c r="I50" s="311">
        <v>-35396</v>
      </c>
      <c r="J50" s="31"/>
      <c r="K50" s="14">
        <v>0</v>
      </c>
      <c r="L50" s="39"/>
      <c r="M50" s="311">
        <v>0</v>
      </c>
      <c r="N50" s="192"/>
      <c r="U50" s="322"/>
    </row>
    <row r="51" spans="1:22" ht="21.65" customHeight="1">
      <c r="A51" s="190" t="s">
        <v>90</v>
      </c>
      <c r="B51" s="321"/>
      <c r="C51" s="321"/>
      <c r="D51" s="321"/>
      <c r="E51" s="321"/>
      <c r="F51" s="173"/>
      <c r="G51" s="31"/>
      <c r="H51" s="31"/>
      <c r="I51" s="311"/>
      <c r="J51" s="31"/>
      <c r="K51" s="14"/>
      <c r="L51" s="39"/>
      <c r="M51" s="311"/>
      <c r="N51" s="192"/>
    </row>
    <row r="52" spans="1:22" ht="21.65" hidden="1" customHeight="1">
      <c r="A52" s="190"/>
      <c r="B52" s="178" t="s">
        <v>91</v>
      </c>
      <c r="D52" s="321"/>
      <c r="E52" s="321"/>
      <c r="F52" s="173"/>
      <c r="G52" s="31"/>
      <c r="H52" s="31"/>
      <c r="I52" s="311"/>
      <c r="J52" s="31"/>
      <c r="K52" s="14"/>
      <c r="L52" s="39"/>
      <c r="M52" s="311"/>
      <c r="N52" s="192"/>
    </row>
    <row r="53" spans="1:22" ht="21.65" customHeight="1">
      <c r="B53" s="178" t="s">
        <v>246</v>
      </c>
      <c r="F53" s="173"/>
      <c r="H53" s="31"/>
      <c r="I53" s="311"/>
      <c r="J53" s="31"/>
      <c r="K53" s="86"/>
      <c r="L53" s="39"/>
      <c r="M53" s="311"/>
      <c r="N53" s="192"/>
    </row>
    <row r="54" spans="1:22" ht="21.65" customHeight="1">
      <c r="C54" s="178" t="s">
        <v>241</v>
      </c>
      <c r="F54" s="173">
        <v>9</v>
      </c>
      <c r="G54" s="31">
        <v>6658</v>
      </c>
      <c r="H54" s="31"/>
      <c r="I54" s="311">
        <v>-2168</v>
      </c>
      <c r="J54" s="31"/>
      <c r="K54" s="116">
        <v>0</v>
      </c>
      <c r="L54" s="39"/>
      <c r="M54" s="311">
        <v>0</v>
      </c>
      <c r="N54" s="192"/>
    </row>
    <row r="55" spans="1:22" ht="21.65" hidden="1" customHeight="1">
      <c r="B55" s="178" t="s">
        <v>92</v>
      </c>
      <c r="F55" s="173"/>
      <c r="G55" s="31">
        <v>0</v>
      </c>
      <c r="H55" s="31"/>
      <c r="I55" s="311">
        <v>0</v>
      </c>
      <c r="J55" s="31"/>
      <c r="K55" s="82">
        <v>0</v>
      </c>
      <c r="L55" s="39"/>
      <c r="M55" s="311">
        <v>0</v>
      </c>
      <c r="N55" s="192"/>
    </row>
    <row r="56" spans="1:22" s="172" customFormat="1" ht="21.65" customHeight="1">
      <c r="A56" s="305" t="s">
        <v>93</v>
      </c>
      <c r="B56" s="305"/>
      <c r="C56" s="305"/>
      <c r="D56" s="305"/>
      <c r="E56" s="305"/>
      <c r="F56" s="169"/>
      <c r="G56" s="93">
        <f>SUM(G50:G55)</f>
        <v>-16939</v>
      </c>
      <c r="H56" s="88"/>
      <c r="I56" s="313">
        <f>SUM(I50:I55)</f>
        <v>-37564</v>
      </c>
      <c r="J56" s="94"/>
      <c r="K56" s="13">
        <f>SUM(K50:K55)</f>
        <v>0</v>
      </c>
      <c r="L56" s="95"/>
      <c r="M56" s="313">
        <f>SUM(M50:M55)</f>
        <v>0</v>
      </c>
      <c r="N56" s="170"/>
      <c r="O56" s="1"/>
      <c r="P56" s="131"/>
      <c r="Q56" s="1"/>
      <c r="R56" s="131"/>
      <c r="S56" s="1"/>
      <c r="T56" s="1"/>
      <c r="U56" s="167"/>
      <c r="V56" s="307"/>
    </row>
    <row r="57" spans="1:22" s="172" customFormat="1" ht="21.65" customHeight="1" thickBot="1">
      <c r="A57" s="305" t="s">
        <v>94</v>
      </c>
      <c r="B57" s="305"/>
      <c r="C57" s="305"/>
      <c r="D57" s="305"/>
      <c r="E57" s="305"/>
      <c r="F57" s="169"/>
      <c r="G57" s="87">
        <f>G38+G56</f>
        <v>-365734</v>
      </c>
      <c r="H57" s="88"/>
      <c r="I57" s="323">
        <f>I38+I56</f>
        <v>-59293</v>
      </c>
      <c r="J57" s="88"/>
      <c r="K57" s="87">
        <f>K38+K56</f>
        <v>-18087</v>
      </c>
      <c r="L57" s="92"/>
      <c r="M57" s="323">
        <f>M38+M56</f>
        <v>-965</v>
      </c>
      <c r="N57" s="170"/>
      <c r="O57" s="1"/>
      <c r="P57" s="131"/>
      <c r="Q57" s="1"/>
      <c r="R57" s="131"/>
      <c r="S57" s="1"/>
      <c r="T57" s="1"/>
      <c r="U57" s="167"/>
      <c r="V57" s="307"/>
    </row>
    <row r="58" spans="1:22" ht="21.65" customHeight="1" thickTop="1">
      <c r="A58" s="183"/>
      <c r="B58" s="183"/>
      <c r="C58" s="183"/>
      <c r="D58" s="183"/>
      <c r="E58" s="183"/>
      <c r="F58" s="173"/>
      <c r="G58" s="37"/>
      <c r="H58" s="37"/>
      <c r="I58" s="317"/>
      <c r="J58" s="37"/>
      <c r="K58" s="37"/>
      <c r="L58" s="27"/>
      <c r="M58" s="317"/>
      <c r="N58" s="192"/>
    </row>
    <row r="59" spans="1:22" ht="21.65" customHeight="1">
      <c r="A59" s="183" t="s">
        <v>95</v>
      </c>
      <c r="F59" s="173"/>
      <c r="G59" s="31"/>
      <c r="H59" s="35"/>
      <c r="I59" s="311"/>
      <c r="J59" s="35"/>
      <c r="L59" s="19"/>
      <c r="N59" s="192"/>
    </row>
    <row r="60" spans="1:22" ht="21.65" customHeight="1">
      <c r="B60" s="178" t="s">
        <v>96</v>
      </c>
      <c r="F60" s="173"/>
      <c r="G60" s="31">
        <f>G38-G61</f>
        <v>-260448</v>
      </c>
      <c r="H60" s="31"/>
      <c r="I60" s="311">
        <f>I62-I61</f>
        <v>-16908</v>
      </c>
      <c r="J60" s="31"/>
      <c r="K60" s="4">
        <f>+K38</f>
        <v>-18087</v>
      </c>
      <c r="L60" s="31"/>
      <c r="M60" s="311">
        <f>M57</f>
        <v>-965</v>
      </c>
      <c r="N60" s="192"/>
    </row>
    <row r="61" spans="1:22" ht="21.65" customHeight="1">
      <c r="B61" s="178" t="s">
        <v>97</v>
      </c>
      <c r="F61" s="173"/>
      <c r="G61" s="31">
        <v>-88347</v>
      </c>
      <c r="H61" s="35"/>
      <c r="I61" s="311">
        <v>-4821</v>
      </c>
      <c r="J61" s="35"/>
      <c r="K61" s="23">
        <v>0</v>
      </c>
      <c r="L61" s="35"/>
      <c r="M61" s="311">
        <v>0</v>
      </c>
      <c r="N61" s="192"/>
    </row>
    <row r="62" spans="1:22" s="172" customFormat="1" ht="21.65" customHeight="1" thickBot="1">
      <c r="A62" s="305" t="s">
        <v>85</v>
      </c>
      <c r="B62" s="305"/>
      <c r="C62" s="305"/>
      <c r="D62" s="305"/>
      <c r="E62" s="305"/>
      <c r="F62" s="169">
        <v>3</v>
      </c>
      <c r="G62" s="87">
        <f>SUM(G60:G61)</f>
        <v>-348795</v>
      </c>
      <c r="H62" s="88"/>
      <c r="I62" s="323">
        <f>I38</f>
        <v>-21729</v>
      </c>
      <c r="J62" s="88"/>
      <c r="K62" s="87">
        <f>SUM(K60:K61)</f>
        <v>-18087</v>
      </c>
      <c r="L62" s="88"/>
      <c r="M62" s="323">
        <f>SUM(M60:M61)</f>
        <v>-965</v>
      </c>
      <c r="N62" s="170">
        <f>G62-G38</f>
        <v>0</v>
      </c>
      <c r="O62" s="1"/>
      <c r="P62" s="131"/>
      <c r="Q62" s="1"/>
      <c r="R62" s="131"/>
      <c r="S62" s="1"/>
      <c r="T62" s="1"/>
      <c r="U62" s="167"/>
      <c r="V62" s="307"/>
    </row>
    <row r="63" spans="1:22" ht="21.65" customHeight="1" thickTop="1">
      <c r="A63" s="183" t="s">
        <v>98</v>
      </c>
      <c r="F63" s="173"/>
      <c r="G63" s="31"/>
      <c r="H63" s="35"/>
      <c r="I63" s="311"/>
      <c r="J63" s="35"/>
      <c r="L63" s="19"/>
      <c r="N63" s="192"/>
    </row>
    <row r="64" spans="1:22" ht="21.5" customHeight="1">
      <c r="B64" s="178" t="s">
        <v>96</v>
      </c>
      <c r="F64" s="173"/>
      <c r="G64" s="31">
        <f>G57-G65</f>
        <v>-277258</v>
      </c>
      <c r="H64" s="31"/>
      <c r="I64" s="311">
        <f>I57-I65</f>
        <v>-50313</v>
      </c>
      <c r="J64" s="31"/>
      <c r="K64" s="4">
        <f>+K38</f>
        <v>-18087</v>
      </c>
      <c r="L64" s="31"/>
      <c r="M64" s="311">
        <f>M62</f>
        <v>-965</v>
      </c>
      <c r="N64" s="192"/>
      <c r="P64" s="131">
        <f>I60-I64</f>
        <v>33405</v>
      </c>
    </row>
    <row r="65" spans="1:22" ht="21.65" customHeight="1">
      <c r="B65" s="178" t="s">
        <v>97</v>
      </c>
      <c r="F65" s="173"/>
      <c r="G65" s="31">
        <v>-88476</v>
      </c>
      <c r="H65" s="35"/>
      <c r="I65" s="311">
        <v>-8980</v>
      </c>
      <c r="J65" s="35"/>
      <c r="K65" s="23">
        <v>0</v>
      </c>
      <c r="L65" s="35"/>
      <c r="M65" s="311">
        <v>0</v>
      </c>
      <c r="N65" s="192"/>
      <c r="P65" s="131">
        <f>I61-I65</f>
        <v>4159</v>
      </c>
    </row>
    <row r="66" spans="1:22" s="172" customFormat="1" ht="21.65" customHeight="1" thickBot="1">
      <c r="A66" s="305" t="s">
        <v>94</v>
      </c>
      <c r="B66" s="305"/>
      <c r="C66" s="305"/>
      <c r="D66" s="305"/>
      <c r="E66" s="305"/>
      <c r="F66" s="169">
        <v>3</v>
      </c>
      <c r="G66" s="87">
        <f>SUM(G64:G65)</f>
        <v>-365734</v>
      </c>
      <c r="H66" s="88"/>
      <c r="I66" s="323">
        <f>SUM(I64:I65)</f>
        <v>-59293</v>
      </c>
      <c r="J66" s="88"/>
      <c r="K66" s="87">
        <f>SUM(K64:K65)</f>
        <v>-18087</v>
      </c>
      <c r="L66" s="88"/>
      <c r="M66" s="323">
        <f>SUM(M64:M65)</f>
        <v>-965</v>
      </c>
      <c r="N66" s="170"/>
      <c r="O66" s="1"/>
      <c r="P66" s="131"/>
      <c r="Q66" s="1"/>
      <c r="R66" s="131"/>
      <c r="S66" s="1"/>
      <c r="T66" s="1"/>
      <c r="U66" s="167"/>
      <c r="V66" s="307"/>
    </row>
    <row r="67" spans="1:22" ht="21.65" customHeight="1" thickTop="1">
      <c r="A67" s="183"/>
      <c r="B67" s="183"/>
      <c r="C67" s="183"/>
      <c r="D67" s="183"/>
      <c r="E67" s="183"/>
      <c r="F67" s="173"/>
      <c r="G67" s="37"/>
      <c r="H67" s="37"/>
      <c r="I67" s="317"/>
      <c r="J67" s="37"/>
      <c r="K67" s="37"/>
      <c r="L67" s="37"/>
      <c r="M67" s="317"/>
      <c r="N67" s="192"/>
      <c r="P67" s="131">
        <f>SUM(P64:P65)</f>
        <v>37564</v>
      </c>
    </row>
    <row r="68" spans="1:22" s="172" customFormat="1" ht="21.65" customHeight="1" thickBot="1">
      <c r="A68" s="305" t="s">
        <v>249</v>
      </c>
      <c r="F68" s="169">
        <v>23</v>
      </c>
      <c r="G68" s="357">
        <f>G60/411864</f>
        <v>-0.63236408134724087</v>
      </c>
      <c r="H68" s="358"/>
      <c r="I68" s="144">
        <f>I60/Equity!H15</f>
        <v>-4.1052386224578991E-2</v>
      </c>
      <c r="J68" s="143"/>
      <c r="K68" s="357">
        <f>K60/411864</f>
        <v>-4.3914981644426317E-2</v>
      </c>
      <c r="L68" s="91"/>
      <c r="M68" s="144">
        <v>-2E-3</v>
      </c>
      <c r="N68" s="170" t="s">
        <v>250</v>
      </c>
      <c r="O68" s="1"/>
      <c r="P68" s="131">
        <f>-I50-P65</f>
        <v>31237</v>
      </c>
      <c r="Q68" s="1" t="s">
        <v>230</v>
      </c>
      <c r="R68" s="131"/>
      <c r="S68" s="1"/>
      <c r="T68" s="1"/>
      <c r="U68" s="167"/>
      <c r="V68" s="307"/>
    </row>
    <row r="69" spans="1:22" ht="21.65" customHeight="1" thickTop="1" thickBot="1">
      <c r="A69" s="305" t="s">
        <v>284</v>
      </c>
      <c r="F69" s="169" t="s">
        <v>285</v>
      </c>
      <c r="G69" s="357">
        <f>G37/411864</f>
        <v>-3.2292212963502516E-4</v>
      </c>
      <c r="H69" s="358"/>
      <c r="I69" s="357">
        <f>I37/411864</f>
        <v>-5.1958899054056675E-4</v>
      </c>
      <c r="J69" s="359"/>
      <c r="K69" s="360">
        <v>0</v>
      </c>
      <c r="L69" s="348"/>
      <c r="M69" s="347">
        <v>0</v>
      </c>
    </row>
    <row r="70" spans="1:22" ht="21.65" customHeight="1" thickTop="1">
      <c r="I70" s="325"/>
    </row>
    <row r="71" spans="1:22" ht="21.65" customHeight="1">
      <c r="G71" s="192"/>
      <c r="I71" s="326"/>
    </row>
    <row r="72" spans="1:22" ht="21.65" customHeight="1">
      <c r="G72" s="192"/>
      <c r="I72" s="326"/>
    </row>
    <row r="73" spans="1:22" ht="21.65" customHeight="1">
      <c r="G73" s="192"/>
      <c r="I73" s="326"/>
    </row>
    <row r="74" spans="1:22" ht="21.65" customHeight="1">
      <c r="G74" s="192"/>
      <c r="I74" s="326"/>
    </row>
  </sheetData>
  <mergeCells count="8">
    <mergeCell ref="T4:T5"/>
    <mergeCell ref="O6:R6"/>
    <mergeCell ref="G47:M47"/>
    <mergeCell ref="G5:I5"/>
    <mergeCell ref="K5:M5"/>
    <mergeCell ref="G8:M8"/>
    <mergeCell ref="G44:I44"/>
    <mergeCell ref="K44:M44"/>
  </mergeCells>
  <printOptions horizontalCentered="1"/>
  <pageMargins left="0.7" right="0.7" top="0.75" bottom="0.75" header="0.3" footer="0.3"/>
  <pageSetup paperSize="9" scale="79" firstPageNumber="6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rowBreaks count="1" manualBreakCount="1">
    <brk id="39" max="16383" man="1"/>
  </rowBreaks>
  <ignoredErrors>
    <ignoredError sqref="H6 J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00321-7123-4EA7-94DE-F233D90BCD79}">
  <sheetPr>
    <pageSetUpPr fitToPage="1"/>
  </sheetPr>
  <dimension ref="A1:BF37"/>
  <sheetViews>
    <sheetView showGridLines="0" view="pageBreakPreview" topLeftCell="A18" zoomScale="70" zoomScaleNormal="100" zoomScaleSheetLayoutView="70" workbookViewId="0">
      <selection activeCell="P35" sqref="P35"/>
    </sheetView>
  </sheetViews>
  <sheetFormatPr defaultColWidth="9.453125" defaultRowHeight="21" customHeight="1"/>
  <cols>
    <col min="1" max="1" width="1.54296875" style="257" customWidth="1"/>
    <col min="2" max="2" width="48.453125" style="257" customWidth="1"/>
    <col min="3" max="3" width="7.1796875" style="257" customWidth="1"/>
    <col min="4" max="4" width="9.81640625" style="257" customWidth="1"/>
    <col min="5" max="5" width="0.54296875" style="257" customWidth="1"/>
    <col min="6" max="6" width="9.453125" style="283" customWidth="1"/>
    <col min="7" max="7" width="0.54296875" style="283" hidden="1" customWidth="1"/>
    <col min="8" max="8" width="8.81640625" style="283" hidden="1" customWidth="1"/>
    <col min="9" max="9" width="0.54296875" style="283" customWidth="1"/>
    <col min="10" max="10" width="11.1796875" style="257" customWidth="1"/>
    <col min="11" max="11" width="0.54296875" style="283" customWidth="1"/>
    <col min="12" max="12" width="9.1796875" style="283" customWidth="1"/>
    <col min="13" max="13" width="0.54296875" style="283" customWidth="1"/>
    <col min="14" max="14" width="19.81640625" style="257" customWidth="1"/>
    <col min="15" max="15" width="0.54296875" style="283" customWidth="1"/>
    <col min="16" max="16" width="24.54296875" style="283" customWidth="1"/>
    <col min="17" max="17" width="0.54296875" style="283" customWidth="1"/>
    <col min="18" max="18" width="11.54296875" style="257" customWidth="1"/>
    <col min="19" max="19" width="0.54296875" style="257" customWidth="1"/>
    <col min="20" max="20" width="12.453125" style="257" customWidth="1"/>
    <col min="21" max="21" width="0.453125" style="257" customWidth="1"/>
    <col min="22" max="22" width="17.81640625" style="257" bestFit="1" customWidth="1"/>
    <col min="23" max="23" width="1" style="257" customWidth="1"/>
    <col min="24" max="24" width="10.1796875" style="283" customWidth="1"/>
    <col min="25" max="25" width="0.54296875" style="257" customWidth="1"/>
    <col min="26" max="26" width="10" style="283" customWidth="1"/>
    <col min="27" max="27" width="0.54296875" style="283" customWidth="1"/>
    <col min="28" max="28" width="9.81640625" style="283" customWidth="1"/>
    <col min="29" max="29" width="0.54296875" style="283" customWidth="1"/>
    <col min="30" max="30" width="11" style="283" customWidth="1"/>
    <col min="31" max="50" width="9.453125" style="1"/>
    <col min="51" max="58" width="9.453125" style="17"/>
    <col min="59" max="16384" width="9.453125" style="257"/>
  </cols>
  <sheetData>
    <row r="1" spans="1:58" ht="21" customHeight="1">
      <c r="A1" s="256" t="s">
        <v>0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159"/>
    </row>
    <row r="2" spans="1:58" ht="21" customHeight="1">
      <c r="A2" s="256" t="s">
        <v>235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164"/>
    </row>
    <row r="3" spans="1:58" ht="21" customHeight="1">
      <c r="A3" s="161" t="s">
        <v>231</v>
      </c>
      <c r="D3" s="258"/>
      <c r="E3" s="258"/>
      <c r="F3" s="258"/>
      <c r="G3" s="259"/>
      <c r="H3" s="258"/>
      <c r="I3" s="259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  <c r="AC3" s="258"/>
      <c r="AD3" s="164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13"/>
      <c r="AZ3" s="13"/>
      <c r="BA3" s="13"/>
      <c r="BB3" s="13"/>
      <c r="BC3" s="13"/>
      <c r="BD3" s="13"/>
      <c r="BE3" s="13"/>
      <c r="BF3" s="13"/>
    </row>
    <row r="4" spans="1:58" ht="21" customHeight="1">
      <c r="A4" s="251"/>
      <c r="B4" s="258"/>
      <c r="C4" s="258"/>
      <c r="D4" s="380" t="s">
        <v>1</v>
      </c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</row>
    <row r="5" spans="1:58" ht="21" customHeight="1">
      <c r="A5" s="251"/>
      <c r="D5" s="258"/>
      <c r="E5" s="258"/>
      <c r="F5" s="73"/>
      <c r="G5" s="261"/>
      <c r="H5" s="73"/>
      <c r="I5" s="261"/>
      <c r="J5" s="381" t="s">
        <v>58</v>
      </c>
      <c r="K5" s="381"/>
      <c r="L5" s="381"/>
      <c r="M5" s="74"/>
      <c r="N5" s="382" t="s">
        <v>61</v>
      </c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258"/>
      <c r="Z5" s="259"/>
      <c r="AA5" s="74"/>
      <c r="AB5" s="259"/>
      <c r="AC5" s="259"/>
      <c r="AD5" s="259"/>
    </row>
    <row r="6" spans="1:58" ht="21" customHeight="1">
      <c r="A6" s="251"/>
      <c r="D6" s="258"/>
      <c r="E6" s="258"/>
      <c r="F6" s="73"/>
      <c r="G6" s="261"/>
      <c r="H6" s="73"/>
      <c r="I6" s="261"/>
      <c r="J6" s="84" t="s">
        <v>58</v>
      </c>
      <c r="K6" s="74"/>
      <c r="L6" s="74"/>
      <c r="M6" s="74"/>
      <c r="N6" s="258" t="s">
        <v>122</v>
      </c>
      <c r="O6" s="75"/>
      <c r="P6" s="74" t="s">
        <v>123</v>
      </c>
      <c r="Q6" s="75"/>
      <c r="R6" s="75"/>
      <c r="S6" s="75"/>
      <c r="T6" s="75"/>
      <c r="U6" s="75"/>
      <c r="V6" s="75"/>
      <c r="W6" s="75"/>
      <c r="X6" s="75"/>
      <c r="Y6" s="258"/>
      <c r="Z6" s="259"/>
      <c r="AA6" s="74"/>
      <c r="AB6" s="259"/>
      <c r="AC6" s="259"/>
      <c r="AD6" s="259"/>
    </row>
    <row r="7" spans="1:58" ht="21" customHeight="1">
      <c r="A7" s="251"/>
      <c r="D7" s="258"/>
      <c r="E7" s="258"/>
      <c r="F7" s="73"/>
      <c r="G7" s="261"/>
      <c r="H7" s="73"/>
      <c r="I7" s="261"/>
      <c r="J7" s="74"/>
      <c r="K7" s="74"/>
      <c r="L7" s="74"/>
      <c r="M7" s="74"/>
      <c r="N7" s="258" t="s">
        <v>124</v>
      </c>
      <c r="O7" s="75"/>
      <c r="P7" s="74" t="s">
        <v>125</v>
      </c>
      <c r="Q7" s="75"/>
      <c r="R7" s="75"/>
      <c r="S7" s="75"/>
      <c r="T7" s="75" t="s">
        <v>126</v>
      </c>
      <c r="U7" s="75"/>
      <c r="V7" s="75" t="s">
        <v>127</v>
      </c>
      <c r="W7" s="75"/>
      <c r="X7" s="75"/>
      <c r="Y7" s="258"/>
      <c r="Z7" s="259"/>
      <c r="AA7" s="74"/>
      <c r="AB7" s="259"/>
      <c r="AC7" s="259"/>
      <c r="AD7" s="259"/>
    </row>
    <row r="8" spans="1:58" ht="21.5">
      <c r="A8" s="251"/>
      <c r="D8" s="262" t="s">
        <v>101</v>
      </c>
      <c r="E8" s="258"/>
      <c r="F8" s="263" t="s">
        <v>128</v>
      </c>
      <c r="G8" s="259"/>
      <c r="H8" s="259"/>
      <c r="I8" s="259"/>
      <c r="J8" s="263" t="s">
        <v>102</v>
      </c>
      <c r="K8" s="259"/>
      <c r="L8" s="259"/>
      <c r="M8" s="259"/>
      <c r="N8" s="258" t="s">
        <v>129</v>
      </c>
      <c r="O8" s="259"/>
      <c r="P8" s="259" t="s">
        <v>130</v>
      </c>
      <c r="Q8" s="259"/>
      <c r="R8" s="258" t="s">
        <v>131</v>
      </c>
      <c r="S8" s="258"/>
      <c r="T8" s="258" t="s">
        <v>132</v>
      </c>
      <c r="U8" s="258"/>
      <c r="V8" s="75" t="s">
        <v>133</v>
      </c>
      <c r="W8" s="258"/>
      <c r="X8" s="262"/>
      <c r="Y8" s="258"/>
      <c r="Z8" s="262" t="s">
        <v>134</v>
      </c>
      <c r="AA8" s="73"/>
      <c r="AB8" s="259" t="s">
        <v>135</v>
      </c>
      <c r="AC8" s="73"/>
      <c r="AD8" s="262"/>
    </row>
    <row r="9" spans="1:58" ht="21" customHeight="1">
      <c r="A9" s="251"/>
      <c r="D9" s="262" t="s">
        <v>104</v>
      </c>
      <c r="E9" s="258"/>
      <c r="F9" s="263" t="s">
        <v>136</v>
      </c>
      <c r="G9" s="259"/>
      <c r="H9" s="262" t="s">
        <v>106</v>
      </c>
      <c r="I9" s="259"/>
      <c r="J9" s="263" t="s">
        <v>107</v>
      </c>
      <c r="K9" s="73"/>
      <c r="L9" s="73" t="s">
        <v>137</v>
      </c>
      <c r="M9" s="73"/>
      <c r="N9" s="258" t="s">
        <v>109</v>
      </c>
      <c r="O9" s="73"/>
      <c r="P9" s="73" t="s">
        <v>138</v>
      </c>
      <c r="Q9" s="73"/>
      <c r="R9" s="262" t="s">
        <v>139</v>
      </c>
      <c r="S9" s="258"/>
      <c r="T9" s="258" t="s">
        <v>140</v>
      </c>
      <c r="U9" s="258"/>
      <c r="V9" s="262" t="s">
        <v>141</v>
      </c>
      <c r="W9" s="258"/>
      <c r="X9" s="259"/>
      <c r="Y9" s="258"/>
      <c r="Z9" s="259" t="s">
        <v>142</v>
      </c>
      <c r="AA9" s="73"/>
      <c r="AB9" s="259" t="s">
        <v>143</v>
      </c>
      <c r="AC9" s="74"/>
      <c r="AD9" s="259"/>
    </row>
    <row r="10" spans="1:58" s="265" customFormat="1" ht="21" customHeight="1">
      <c r="A10" s="264"/>
      <c r="C10" s="173" t="s">
        <v>6</v>
      </c>
      <c r="D10" s="266" t="s">
        <v>110</v>
      </c>
      <c r="E10" s="258"/>
      <c r="F10" s="266" t="s">
        <v>106</v>
      </c>
      <c r="G10" s="259"/>
      <c r="H10" s="266" t="s">
        <v>111</v>
      </c>
      <c r="I10" s="259"/>
      <c r="J10" s="84" t="s">
        <v>112</v>
      </c>
      <c r="K10" s="74"/>
      <c r="L10" s="84" t="s">
        <v>144</v>
      </c>
      <c r="M10" s="74"/>
      <c r="N10" s="267" t="s">
        <v>114</v>
      </c>
      <c r="O10" s="74"/>
      <c r="P10" s="85" t="s">
        <v>87</v>
      </c>
      <c r="Q10" s="74"/>
      <c r="R10" s="266" t="s">
        <v>145</v>
      </c>
      <c r="S10" s="258"/>
      <c r="T10" s="260" t="s">
        <v>146</v>
      </c>
      <c r="U10" s="258"/>
      <c r="V10" s="260" t="s">
        <v>147</v>
      </c>
      <c r="W10" s="258"/>
      <c r="X10" s="268" t="s">
        <v>115</v>
      </c>
      <c r="Y10" s="258"/>
      <c r="Z10" s="268" t="s">
        <v>148</v>
      </c>
      <c r="AA10" s="74"/>
      <c r="AB10" s="266" t="s">
        <v>149</v>
      </c>
      <c r="AC10" s="74"/>
      <c r="AD10" s="84" t="s">
        <v>115</v>
      </c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1"/>
      <c r="AZ10" s="41"/>
      <c r="BA10" s="41"/>
      <c r="BB10" s="41"/>
      <c r="BC10" s="41"/>
      <c r="BD10" s="41"/>
      <c r="BE10" s="41"/>
      <c r="BF10" s="41"/>
    </row>
    <row r="11" spans="1:58" s="265" customFormat="1" ht="21.5">
      <c r="A11" s="264"/>
      <c r="C11" s="269"/>
      <c r="D11" s="383" t="s">
        <v>10</v>
      </c>
      <c r="E11" s="383"/>
      <c r="F11" s="383"/>
      <c r="G11" s="383"/>
      <c r="H11" s="383"/>
      <c r="I11" s="383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  <c r="AB11" s="383"/>
      <c r="AC11" s="383"/>
      <c r="AD11" s="383"/>
      <c r="AE11" s="104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1"/>
      <c r="AZ11" s="41"/>
      <c r="BA11" s="41"/>
      <c r="BB11" s="41"/>
      <c r="BC11" s="41"/>
      <c r="BD11" s="41"/>
      <c r="BE11" s="41"/>
      <c r="BF11" s="41"/>
    </row>
    <row r="12" spans="1:58" ht="21.5" hidden="1">
      <c r="A12" s="251" t="s">
        <v>233</v>
      </c>
      <c r="C12" s="269"/>
      <c r="D12" s="53">
        <v>411864</v>
      </c>
      <c r="E12" s="270"/>
      <c r="F12" s="53">
        <v>346495</v>
      </c>
      <c r="G12" s="53"/>
      <c r="H12" s="53"/>
      <c r="I12" s="53"/>
      <c r="J12" s="53">
        <v>31773</v>
      </c>
      <c r="K12" s="53"/>
      <c r="L12" s="53">
        <v>258495</v>
      </c>
      <c r="M12" s="53"/>
      <c r="N12" s="53">
        <v>4653</v>
      </c>
      <c r="O12" s="53"/>
      <c r="P12" s="53">
        <v>-13315</v>
      </c>
      <c r="Q12" s="53"/>
      <c r="R12" s="53">
        <v>-68866</v>
      </c>
      <c r="S12" s="53"/>
      <c r="T12" s="53">
        <v>-4391</v>
      </c>
      <c r="U12" s="53"/>
      <c r="V12" s="53">
        <v>24835</v>
      </c>
      <c r="W12" s="53"/>
      <c r="X12" s="95">
        <f>SUM(N12:V12)</f>
        <v>-57084</v>
      </c>
      <c r="Y12" s="53"/>
      <c r="Z12" s="95">
        <f>SUM(D12:L12,X12)</f>
        <v>991543</v>
      </c>
      <c r="AA12" s="53"/>
      <c r="AB12" s="53">
        <v>60708</v>
      </c>
      <c r="AC12" s="53"/>
      <c r="AD12" s="95">
        <f>+Z12+AB12</f>
        <v>1052251</v>
      </c>
      <c r="AE12" s="105"/>
    </row>
    <row r="13" spans="1:58" ht="21.5" hidden="1">
      <c r="A13" s="257" t="s">
        <v>221</v>
      </c>
      <c r="C13" s="271"/>
      <c r="D13" s="42">
        <v>0</v>
      </c>
      <c r="E13" s="42"/>
      <c r="F13" s="42">
        <v>0</v>
      </c>
      <c r="G13" s="272"/>
      <c r="H13" s="42"/>
      <c r="I13" s="272"/>
      <c r="J13" s="42">
        <v>0</v>
      </c>
      <c r="K13" s="42"/>
      <c r="L13" s="42">
        <v>-4657</v>
      </c>
      <c r="M13" s="42"/>
      <c r="N13" s="29">
        <v>0</v>
      </c>
      <c r="O13" s="42"/>
      <c r="P13" s="29">
        <v>0</v>
      </c>
      <c r="Q13" s="42"/>
      <c r="R13" s="29">
        <v>78</v>
      </c>
      <c r="S13" s="273"/>
      <c r="T13" s="42">
        <v>0</v>
      </c>
      <c r="U13" s="273"/>
      <c r="V13" s="42">
        <v>0</v>
      </c>
      <c r="W13" s="273"/>
      <c r="X13" s="29">
        <f>SUM(N13:V13)</f>
        <v>78</v>
      </c>
      <c r="Y13" s="273"/>
      <c r="Z13" s="29">
        <v>-4579</v>
      </c>
      <c r="AA13" s="273"/>
      <c r="AB13" s="29">
        <v>-1506</v>
      </c>
      <c r="AC13" s="273"/>
      <c r="AD13" s="29">
        <f>Z13+AB13</f>
        <v>-6085</v>
      </c>
      <c r="AE13" s="105"/>
    </row>
    <row r="14" spans="1:58" ht="21.5">
      <c r="A14" s="251" t="s">
        <v>117</v>
      </c>
      <c r="C14" s="269"/>
      <c r="D14" s="53">
        <v>411864</v>
      </c>
      <c r="E14" s="53"/>
      <c r="F14" s="53">
        <v>346495</v>
      </c>
      <c r="G14" s="272"/>
      <c r="H14" s="53">
        <v>0</v>
      </c>
      <c r="I14" s="272"/>
      <c r="J14" s="53">
        <v>31773</v>
      </c>
      <c r="K14" s="53"/>
      <c r="L14" s="53">
        <v>253838</v>
      </c>
      <c r="M14" s="53"/>
      <c r="N14" s="53">
        <v>4653</v>
      </c>
      <c r="O14" s="53"/>
      <c r="P14" s="53">
        <v>-13315</v>
      </c>
      <c r="Q14" s="53"/>
      <c r="R14" s="53">
        <v>-68788</v>
      </c>
      <c r="S14" s="270"/>
      <c r="T14" s="53">
        <v>-4391</v>
      </c>
      <c r="U14" s="270"/>
      <c r="V14" s="53">
        <v>24835</v>
      </c>
      <c r="W14" s="270"/>
      <c r="X14" s="53">
        <f>SUM(N14:V14)</f>
        <v>-57006</v>
      </c>
      <c r="Y14" s="270"/>
      <c r="Z14" s="53">
        <f>SUM(D14:L14,X14)</f>
        <v>986964</v>
      </c>
      <c r="AA14" s="270"/>
      <c r="AB14" s="53">
        <v>59202</v>
      </c>
      <c r="AC14" s="270"/>
      <c r="AD14" s="53">
        <f>Z14+AB14</f>
        <v>1046166</v>
      </c>
      <c r="AE14" s="105"/>
    </row>
    <row r="15" spans="1:58" ht="21" customHeight="1">
      <c r="A15" s="251" t="s">
        <v>116</v>
      </c>
      <c r="C15" s="269"/>
      <c r="D15" s="42"/>
      <c r="E15" s="42"/>
      <c r="F15" s="42"/>
      <c r="G15" s="29"/>
      <c r="H15" s="42"/>
      <c r="I15" s="29"/>
      <c r="J15" s="42"/>
      <c r="K15" s="273"/>
      <c r="L15" s="42"/>
      <c r="M15" s="273"/>
      <c r="N15" s="42"/>
      <c r="O15" s="273"/>
      <c r="P15" s="42"/>
      <c r="Q15" s="273"/>
      <c r="R15" s="42"/>
      <c r="S15" s="272"/>
      <c r="T15" s="272"/>
      <c r="U15" s="272"/>
      <c r="V15" s="42"/>
      <c r="W15" s="272"/>
      <c r="X15" s="95"/>
      <c r="Y15" s="272"/>
      <c r="Z15" s="95"/>
      <c r="AA15" s="273"/>
      <c r="AB15" s="42"/>
      <c r="AC15" s="273"/>
      <c r="AD15" s="29"/>
      <c r="AE15" s="105"/>
    </row>
    <row r="16" spans="1:58" ht="21" customHeight="1">
      <c r="A16" s="257" t="s">
        <v>244</v>
      </c>
      <c r="C16" s="169">
        <v>3</v>
      </c>
      <c r="D16" s="42">
        <v>0</v>
      </c>
      <c r="E16" s="42"/>
      <c r="F16" s="42">
        <v>0</v>
      </c>
      <c r="G16" s="272"/>
      <c r="H16" s="42">
        <v>0</v>
      </c>
      <c r="I16" s="272"/>
      <c r="J16" s="42">
        <v>0</v>
      </c>
      <c r="K16" s="42"/>
      <c r="L16" s="31">
        <f>'PL 3'!I60</f>
        <v>-16908</v>
      </c>
      <c r="M16" s="42"/>
      <c r="N16" s="42">
        <v>0</v>
      </c>
      <c r="O16" s="42"/>
      <c r="P16" s="42">
        <v>0</v>
      </c>
      <c r="Q16" s="42"/>
      <c r="R16" s="42">
        <v>0</v>
      </c>
      <c r="S16" s="273"/>
      <c r="T16" s="273">
        <v>0</v>
      </c>
      <c r="U16" s="273"/>
      <c r="V16" s="42">
        <v>0</v>
      </c>
      <c r="W16" s="273"/>
      <c r="X16" s="29">
        <f>SUM(N16:V16)</f>
        <v>0</v>
      </c>
      <c r="Y16" s="273"/>
      <c r="Z16" s="29">
        <f>SUM(D16:L16,X16)</f>
        <v>-16908</v>
      </c>
      <c r="AA16" s="273"/>
      <c r="AB16" s="29">
        <f>'PL 3'!I61</f>
        <v>-4821</v>
      </c>
      <c r="AC16" s="273"/>
      <c r="AD16" s="29">
        <f t="shared" ref="AD16" si="0">Z16+AB16</f>
        <v>-21729</v>
      </c>
      <c r="AE16" s="105">
        <f>AD16-'PL 3'!I62</f>
        <v>0</v>
      </c>
      <c r="AF16" s="1">
        <f>AD16-'PL 3'!I38</f>
        <v>0</v>
      </c>
      <c r="AG16" s="1">
        <f>AB16-'PL 3'!I61</f>
        <v>0</v>
      </c>
      <c r="AH16" s="1">
        <f>Z16-'PL 3'!I60</f>
        <v>0</v>
      </c>
    </row>
    <row r="17" spans="1:58" ht="21" customHeight="1">
      <c r="A17" s="257" t="s">
        <v>268</v>
      </c>
      <c r="C17" s="169">
        <v>3</v>
      </c>
      <c r="D17" s="44">
        <v>0</v>
      </c>
      <c r="E17" s="42"/>
      <c r="F17" s="44">
        <v>0</v>
      </c>
      <c r="G17" s="272"/>
      <c r="H17" s="44">
        <v>0</v>
      </c>
      <c r="I17" s="272"/>
      <c r="J17" s="44">
        <v>0</v>
      </c>
      <c r="K17" s="42"/>
      <c r="L17" s="44">
        <v>0</v>
      </c>
      <c r="M17" s="42"/>
      <c r="N17" s="18">
        <v>0</v>
      </c>
      <c r="O17" s="42"/>
      <c r="P17" s="18">
        <f>'PL 3'!I54</f>
        <v>-2168</v>
      </c>
      <c r="Q17" s="42"/>
      <c r="R17" s="18">
        <v>-31237</v>
      </c>
      <c r="S17" s="273"/>
      <c r="T17" s="44">
        <v>0</v>
      </c>
      <c r="U17" s="273"/>
      <c r="V17" s="44">
        <v>0</v>
      </c>
      <c r="W17" s="273"/>
      <c r="X17" s="18">
        <f>SUM(N17:V17)</f>
        <v>-33405</v>
      </c>
      <c r="Y17" s="273"/>
      <c r="Z17" s="44">
        <f>SUM(D17:L17,X17)</f>
        <v>-33405</v>
      </c>
      <c r="AA17" s="273"/>
      <c r="AB17" s="18">
        <f>'PL 3'!I72</f>
        <v>0</v>
      </c>
      <c r="AC17" s="273"/>
      <c r="AD17" s="18">
        <f>Z17+AB17</f>
        <v>-33405</v>
      </c>
      <c r="AE17" s="105"/>
      <c r="AF17" s="1">
        <f>AD17-'PL 3'!I56</f>
        <v>4159</v>
      </c>
    </row>
    <row r="18" spans="1:58" ht="21" customHeight="1">
      <c r="A18" s="251" t="s">
        <v>269</v>
      </c>
      <c r="C18" s="169">
        <v>3</v>
      </c>
      <c r="D18" s="54">
        <f>SUM(D16:D17)</f>
        <v>0</v>
      </c>
      <c r="E18" s="53"/>
      <c r="F18" s="54">
        <f>SUM(F16:F17)</f>
        <v>0</v>
      </c>
      <c r="G18" s="272"/>
      <c r="H18" s="54">
        <f>SUM(H16:H17)</f>
        <v>0</v>
      </c>
      <c r="I18" s="272"/>
      <c r="J18" s="54">
        <f>SUM(J16:J17)</f>
        <v>0</v>
      </c>
      <c r="K18" s="53"/>
      <c r="L18" s="54">
        <f>SUM(L16:L17)</f>
        <v>-16908</v>
      </c>
      <c r="M18" s="53"/>
      <c r="N18" s="54">
        <f>SUM(N16:N17)</f>
        <v>0</v>
      </c>
      <c r="O18" s="53"/>
      <c r="P18" s="54">
        <f>SUM(P16:P17)</f>
        <v>-2168</v>
      </c>
      <c r="Q18" s="53"/>
      <c r="R18" s="54">
        <f>SUM(R16:R17)</f>
        <v>-31237</v>
      </c>
      <c r="S18" s="270"/>
      <c r="T18" s="54">
        <f>SUM(T16:T17)</f>
        <v>0</v>
      </c>
      <c r="U18" s="270"/>
      <c r="V18" s="54">
        <f>SUM(V16:V17)</f>
        <v>0</v>
      </c>
      <c r="W18" s="270"/>
      <c r="X18" s="54">
        <f>SUM(N18:V18)</f>
        <v>-33405</v>
      </c>
      <c r="Y18" s="270"/>
      <c r="Z18" s="54">
        <f>SUM(Z16:Z17)</f>
        <v>-50313</v>
      </c>
      <c r="AA18" s="270"/>
      <c r="AB18" s="54">
        <f>SUM(AB16:AB17)</f>
        <v>-4821</v>
      </c>
      <c r="AC18" s="270"/>
      <c r="AD18" s="54">
        <f>SUM(AD16:AD17)</f>
        <v>-55134</v>
      </c>
      <c r="AE18" s="105"/>
      <c r="AF18" s="1">
        <f>AB18-'PL 3'!I65</f>
        <v>4159</v>
      </c>
      <c r="AG18" s="1">
        <f>Z18-'PL 3'!I64</f>
        <v>0</v>
      </c>
    </row>
    <row r="19" spans="1:58" ht="21" hidden="1" customHeight="1">
      <c r="A19" s="251"/>
      <c r="C19" s="169"/>
      <c r="D19" s="42"/>
      <c r="E19" s="42"/>
      <c r="F19" s="42"/>
      <c r="G19" s="272"/>
      <c r="H19" s="42"/>
      <c r="I19" s="272"/>
      <c r="J19" s="42"/>
      <c r="K19" s="42"/>
      <c r="L19" s="42"/>
      <c r="M19" s="42"/>
      <c r="N19" s="42"/>
      <c r="O19" s="42"/>
      <c r="P19" s="42"/>
      <c r="Q19" s="42"/>
      <c r="R19" s="42"/>
      <c r="S19" s="273"/>
      <c r="T19" s="273"/>
      <c r="U19" s="273"/>
      <c r="V19" s="42"/>
      <c r="W19" s="273"/>
      <c r="X19" s="42">
        <f t="shared" ref="X19:X21" si="1">SUM(N19:V19)</f>
        <v>0</v>
      </c>
      <c r="Y19" s="273"/>
      <c r="Z19" s="42"/>
      <c r="AA19" s="273"/>
      <c r="AB19" s="42"/>
      <c r="AC19" s="273"/>
      <c r="AD19" s="42"/>
      <c r="AE19" s="105"/>
    </row>
    <row r="20" spans="1:58" ht="21" hidden="1" customHeight="1" thickBot="1">
      <c r="A20" s="251" t="s">
        <v>150</v>
      </c>
      <c r="C20" s="169"/>
      <c r="D20" s="53"/>
      <c r="E20" s="53"/>
      <c r="F20" s="53"/>
      <c r="G20" s="53"/>
      <c r="H20" s="53"/>
      <c r="I20" s="272"/>
      <c r="J20" s="53"/>
      <c r="K20" s="53"/>
      <c r="L20" s="53"/>
      <c r="M20" s="53"/>
      <c r="N20" s="53"/>
      <c r="O20" s="53"/>
      <c r="P20" s="53"/>
      <c r="Q20" s="53"/>
      <c r="R20" s="53"/>
      <c r="S20" s="270"/>
      <c r="T20" s="270"/>
      <c r="U20" s="270"/>
      <c r="V20" s="53"/>
      <c r="W20" s="270"/>
      <c r="X20" s="53">
        <f t="shared" si="1"/>
        <v>0</v>
      </c>
      <c r="Y20" s="270"/>
      <c r="Z20" s="53"/>
      <c r="AA20" s="270"/>
      <c r="AB20" s="53"/>
      <c r="AC20" s="270"/>
      <c r="AD20" s="53"/>
      <c r="AE20" s="105"/>
    </row>
    <row r="21" spans="1:58" ht="21" hidden="1" customHeight="1" thickBot="1">
      <c r="A21" s="251"/>
      <c r="C21" s="169"/>
      <c r="D21" s="53"/>
      <c r="E21" s="53"/>
      <c r="F21" s="53"/>
      <c r="G21" s="53"/>
      <c r="H21" s="53"/>
      <c r="I21" s="272"/>
      <c r="J21" s="53"/>
      <c r="K21" s="53"/>
      <c r="L21" s="53"/>
      <c r="M21" s="53"/>
      <c r="N21" s="53"/>
      <c r="O21" s="53"/>
      <c r="P21" s="53"/>
      <c r="Q21" s="53"/>
      <c r="R21" s="53"/>
      <c r="S21" s="270"/>
      <c r="T21" s="270"/>
      <c r="U21" s="270"/>
      <c r="V21" s="53"/>
      <c r="W21" s="270"/>
      <c r="X21" s="53">
        <f t="shared" si="1"/>
        <v>0</v>
      </c>
      <c r="Y21" s="270"/>
      <c r="Z21" s="53"/>
      <c r="AA21" s="270"/>
      <c r="AB21" s="53"/>
      <c r="AC21" s="270"/>
      <c r="AD21" s="53"/>
      <c r="AE21" s="105"/>
    </row>
    <row r="22" spans="1:58" ht="21" customHeight="1" thickBot="1">
      <c r="A22" s="251" t="s">
        <v>260</v>
      </c>
      <c r="C22" s="169"/>
      <c r="D22" s="68">
        <f>D18+D14</f>
        <v>411864</v>
      </c>
      <c r="E22" s="53"/>
      <c r="F22" s="68">
        <f>F18+F14</f>
        <v>346495</v>
      </c>
      <c r="G22" s="272"/>
      <c r="H22" s="68">
        <f>H18+H12</f>
        <v>0</v>
      </c>
      <c r="I22" s="272"/>
      <c r="J22" s="68">
        <f>J18+J14</f>
        <v>31773</v>
      </c>
      <c r="K22" s="53"/>
      <c r="L22" s="68">
        <f>L18+L14</f>
        <v>236930</v>
      </c>
      <c r="M22" s="53"/>
      <c r="N22" s="68">
        <f>N18+N12</f>
        <v>4653</v>
      </c>
      <c r="O22" s="53"/>
      <c r="P22" s="68">
        <f>P18+P12</f>
        <v>-15483</v>
      </c>
      <c r="Q22" s="53"/>
      <c r="R22" s="68">
        <f>R18+R14</f>
        <v>-100025</v>
      </c>
      <c r="S22" s="270"/>
      <c r="T22" s="68">
        <f>T18+T14</f>
        <v>-4391</v>
      </c>
      <c r="U22" s="270"/>
      <c r="V22" s="68">
        <f>V18+V14</f>
        <v>24835</v>
      </c>
      <c r="W22" s="270"/>
      <c r="X22" s="68">
        <f>X18+X14</f>
        <v>-90411</v>
      </c>
      <c r="Y22" s="270"/>
      <c r="Z22" s="68">
        <f>Z18+Z14</f>
        <v>936651</v>
      </c>
      <c r="AA22" s="270"/>
      <c r="AB22" s="68">
        <f>AB18+AB14</f>
        <v>54381</v>
      </c>
      <c r="AC22" s="270"/>
      <c r="AD22" s="68">
        <f>AD18+AD14</f>
        <v>991032</v>
      </c>
      <c r="AE22" s="105"/>
    </row>
    <row r="23" spans="1:58" ht="21" customHeight="1" thickTop="1">
      <c r="A23" s="1"/>
      <c r="B23" s="1"/>
      <c r="C23" s="5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05"/>
    </row>
    <row r="24" spans="1:58" ht="21" customHeight="1">
      <c r="A24" s="251" t="s">
        <v>228</v>
      </c>
      <c r="C24" s="269"/>
      <c r="D24" s="53">
        <v>411864</v>
      </c>
      <c r="E24" s="270"/>
      <c r="F24" s="53">
        <v>346495</v>
      </c>
      <c r="G24" s="53"/>
      <c r="H24" s="53">
        <v>0</v>
      </c>
      <c r="I24" s="53"/>
      <c r="J24" s="53">
        <v>34137.423000000003</v>
      </c>
      <c r="K24" s="53"/>
      <c r="L24" s="95">
        <v>166565</v>
      </c>
      <c r="M24" s="53"/>
      <c r="N24" s="53">
        <v>7806</v>
      </c>
      <c r="O24" s="53"/>
      <c r="P24" s="53">
        <v>-37469</v>
      </c>
      <c r="Q24" s="53"/>
      <c r="R24" s="53">
        <v>-86568</v>
      </c>
      <c r="S24" s="53"/>
      <c r="T24" s="53">
        <v>-4391</v>
      </c>
      <c r="U24" s="53"/>
      <c r="V24" s="53">
        <v>24835</v>
      </c>
      <c r="W24" s="53"/>
      <c r="X24" s="95">
        <f>SUM(N24:V24)</f>
        <v>-95787</v>
      </c>
      <c r="Y24" s="53"/>
      <c r="Z24" s="95">
        <f>SUM(D24:L24,X24)</f>
        <v>863274.42299999995</v>
      </c>
      <c r="AA24" s="53"/>
      <c r="AB24" s="53">
        <v>21307</v>
      </c>
      <c r="AC24" s="53"/>
      <c r="AD24" s="95">
        <f>Z24+AB24</f>
        <v>884581.42299999995</v>
      </c>
      <c r="AE24" s="105"/>
    </row>
    <row r="25" spans="1:58" ht="21" hidden="1" customHeight="1">
      <c r="A25" s="251" t="s">
        <v>221</v>
      </c>
      <c r="C25" s="269"/>
      <c r="D25" s="44"/>
      <c r="E25" s="42"/>
      <c r="F25" s="44"/>
      <c r="G25" s="272"/>
      <c r="H25" s="44"/>
      <c r="I25" s="272"/>
      <c r="J25" s="44"/>
      <c r="K25" s="42"/>
      <c r="L25" s="44"/>
      <c r="M25" s="42"/>
      <c r="N25" s="18"/>
      <c r="O25" s="42"/>
      <c r="P25" s="18"/>
      <c r="Q25" s="42"/>
      <c r="R25" s="18"/>
      <c r="S25" s="273"/>
      <c r="T25" s="44"/>
      <c r="U25" s="273"/>
      <c r="V25" s="44"/>
      <c r="W25" s="273"/>
      <c r="X25" s="18"/>
      <c r="Y25" s="273"/>
      <c r="Z25" s="114"/>
      <c r="AA25" s="273"/>
      <c r="AB25" s="18"/>
      <c r="AC25" s="273"/>
      <c r="AD25" s="18"/>
      <c r="AE25" s="105"/>
    </row>
    <row r="26" spans="1:58" ht="21" hidden="1" customHeight="1">
      <c r="A26" s="251" t="s">
        <v>222</v>
      </c>
      <c r="C26" s="269"/>
      <c r="D26" s="54"/>
      <c r="E26" s="53"/>
      <c r="F26" s="54"/>
      <c r="G26" s="272"/>
      <c r="H26" s="54"/>
      <c r="I26" s="272"/>
      <c r="J26" s="54"/>
      <c r="K26" s="53"/>
      <c r="L26" s="54"/>
      <c r="M26" s="53"/>
      <c r="N26" s="54"/>
      <c r="O26" s="53"/>
      <c r="P26" s="54"/>
      <c r="Q26" s="53"/>
      <c r="R26" s="54"/>
      <c r="S26" s="270"/>
      <c r="T26" s="54"/>
      <c r="U26" s="270"/>
      <c r="V26" s="54"/>
      <c r="W26" s="270"/>
      <c r="X26" s="54"/>
      <c r="Y26" s="270"/>
      <c r="Z26" s="54"/>
      <c r="AA26" s="270"/>
      <c r="AB26" s="54"/>
      <c r="AC26" s="270"/>
      <c r="AD26" s="54"/>
      <c r="AE26" s="105"/>
    </row>
    <row r="27" spans="1:58" ht="21" hidden="1" customHeight="1">
      <c r="A27" s="257" t="s">
        <v>151</v>
      </c>
      <c r="C27" s="169"/>
      <c r="D27" s="29">
        <v>0</v>
      </c>
      <c r="E27" s="42"/>
      <c r="F27" s="13">
        <v>0</v>
      </c>
      <c r="G27" s="272"/>
      <c r="H27" s="29">
        <v>0</v>
      </c>
      <c r="I27" s="272"/>
      <c r="J27" s="29">
        <v>0</v>
      </c>
      <c r="K27" s="42"/>
      <c r="L27" s="42">
        <v>0</v>
      </c>
      <c r="M27" s="42"/>
      <c r="N27" s="42">
        <v>0</v>
      </c>
      <c r="O27" s="42"/>
      <c r="P27" s="42"/>
      <c r="Q27" s="42"/>
      <c r="R27" s="42">
        <v>0</v>
      </c>
      <c r="S27" s="273"/>
      <c r="T27" s="273"/>
      <c r="U27" s="273"/>
      <c r="V27" s="42">
        <v>0</v>
      </c>
      <c r="W27" s="273"/>
      <c r="X27" s="29">
        <f t="shared" ref="X27" si="2">SUM(R27:V27)</f>
        <v>0</v>
      </c>
      <c r="Y27" s="273"/>
      <c r="Z27" s="29">
        <v>0</v>
      </c>
      <c r="AA27" s="273"/>
      <c r="AB27" s="42">
        <v>0</v>
      </c>
      <c r="AC27" s="273"/>
      <c r="AD27" s="29">
        <v>0</v>
      </c>
      <c r="AE27" s="105"/>
    </row>
    <row r="28" spans="1:58" ht="21" customHeight="1">
      <c r="A28" s="251" t="s">
        <v>116</v>
      </c>
      <c r="C28" s="169"/>
      <c r="D28" s="29"/>
      <c r="E28" s="42"/>
      <c r="F28" s="13"/>
      <c r="G28" s="272"/>
      <c r="H28" s="29"/>
      <c r="I28" s="272"/>
      <c r="J28" s="29"/>
      <c r="K28" s="42"/>
      <c r="L28" s="42"/>
      <c r="M28" s="42"/>
      <c r="N28" s="42"/>
      <c r="O28" s="42"/>
      <c r="P28" s="42"/>
      <c r="Q28" s="42"/>
      <c r="R28" s="42"/>
      <c r="S28" s="273"/>
      <c r="T28" s="273"/>
      <c r="U28" s="273"/>
      <c r="V28" s="42"/>
      <c r="W28" s="273"/>
      <c r="X28" s="29"/>
      <c r="Y28" s="273"/>
      <c r="Z28" s="29"/>
      <c r="AA28" s="273"/>
      <c r="AB28" s="42"/>
      <c r="AC28" s="273"/>
      <c r="AD28" s="29"/>
      <c r="AE28" s="105"/>
    </row>
    <row r="29" spans="1:58" ht="21" customHeight="1">
      <c r="A29" s="257" t="s">
        <v>234</v>
      </c>
      <c r="C29" s="169"/>
      <c r="D29" s="42">
        <v>0</v>
      </c>
      <c r="E29" s="42"/>
      <c r="F29" s="42">
        <v>0</v>
      </c>
      <c r="G29" s="272"/>
      <c r="H29" s="42"/>
      <c r="I29" s="272"/>
      <c r="J29" s="42">
        <v>0</v>
      </c>
      <c r="K29" s="42"/>
      <c r="L29" s="42">
        <f>'PL 3'!G60</f>
        <v>-260448</v>
      </c>
      <c r="M29" s="42"/>
      <c r="N29" s="42">
        <v>0</v>
      </c>
      <c r="O29" s="42"/>
      <c r="P29" s="42">
        <v>0</v>
      </c>
      <c r="Q29" s="42"/>
      <c r="R29" s="42">
        <v>0</v>
      </c>
      <c r="S29" s="273"/>
      <c r="T29" s="273">
        <v>0</v>
      </c>
      <c r="U29" s="273"/>
      <c r="V29" s="42">
        <v>0</v>
      </c>
      <c r="W29" s="273"/>
      <c r="X29" s="29">
        <f>SUM(N29:V29)</f>
        <v>0</v>
      </c>
      <c r="Y29" s="273"/>
      <c r="Z29" s="1">
        <f>SUM(D29:L29,X29)</f>
        <v>-260448</v>
      </c>
      <c r="AA29" s="273"/>
      <c r="AB29" s="42">
        <f>'PL 3'!G61</f>
        <v>-88347</v>
      </c>
      <c r="AC29" s="273"/>
      <c r="AD29" s="29">
        <f>Z29+AB29</f>
        <v>-348795</v>
      </c>
      <c r="AE29" s="105"/>
      <c r="AF29" s="1">
        <f>AD29-'PL 3'!G38</f>
        <v>0</v>
      </c>
    </row>
    <row r="30" spans="1:58" ht="21.65" customHeight="1">
      <c r="A30" s="257" t="s">
        <v>270</v>
      </c>
      <c r="C30" s="169"/>
      <c r="D30" s="44">
        <v>0</v>
      </c>
      <c r="E30" s="42"/>
      <c r="F30" s="44">
        <v>0</v>
      </c>
      <c r="G30" s="272"/>
      <c r="H30" s="44"/>
      <c r="I30" s="272"/>
      <c r="J30" s="44">
        <v>0</v>
      </c>
      <c r="K30" s="42"/>
      <c r="L30" s="44">
        <v>0</v>
      </c>
      <c r="M30" s="42"/>
      <c r="N30" s="44">
        <v>0</v>
      </c>
      <c r="O30" s="42"/>
      <c r="P30" s="44">
        <f>'PL 3'!G54</f>
        <v>6658</v>
      </c>
      <c r="Q30" s="42"/>
      <c r="R30" s="44">
        <v>-23468</v>
      </c>
      <c r="S30" s="273"/>
      <c r="T30" s="274">
        <v>0</v>
      </c>
      <c r="U30" s="273"/>
      <c r="V30" s="44">
        <v>0</v>
      </c>
      <c r="W30" s="273"/>
      <c r="X30" s="44">
        <f>SUM(N30:V30)</f>
        <v>-16810</v>
      </c>
      <c r="Y30" s="273"/>
      <c r="Z30" s="44">
        <f>SUM(D30:L30,X30)</f>
        <v>-16810</v>
      </c>
      <c r="AA30" s="273"/>
      <c r="AB30" s="44">
        <v>-129</v>
      </c>
      <c r="AC30" s="273"/>
      <c r="AD30" s="72">
        <f>Z30+AB30</f>
        <v>-16939</v>
      </c>
      <c r="AE30" s="105"/>
      <c r="AF30" s="1">
        <f>AD30-'PL 3'!G56</f>
        <v>0</v>
      </c>
    </row>
    <row r="31" spans="1:58" s="1" customFormat="1" ht="21" customHeight="1">
      <c r="A31" s="251" t="s">
        <v>94</v>
      </c>
      <c r="B31" s="257"/>
      <c r="C31" s="169"/>
      <c r="D31" s="54">
        <f>SUM(D29:D30)</f>
        <v>0</v>
      </c>
      <c r="E31" s="53"/>
      <c r="F31" s="54">
        <f>SUM(F29:F30)</f>
        <v>0</v>
      </c>
      <c r="G31" s="272"/>
      <c r="H31" s="54"/>
      <c r="I31" s="272"/>
      <c r="J31" s="54">
        <f>SUM(J29:J30)</f>
        <v>0</v>
      </c>
      <c r="K31" s="53"/>
      <c r="L31" s="54">
        <f>SUM(L29:L30)</f>
        <v>-260448</v>
      </c>
      <c r="M31" s="53"/>
      <c r="N31" s="54">
        <f>SUM(N29:N30)</f>
        <v>0</v>
      </c>
      <c r="O31" s="53"/>
      <c r="P31" s="54">
        <f>SUM(P29:P30)</f>
        <v>6658</v>
      </c>
      <c r="Q31" s="53"/>
      <c r="R31" s="54">
        <f>SUM(R29:R30)</f>
        <v>-23468</v>
      </c>
      <c r="S31" s="270"/>
      <c r="T31" s="54">
        <f>SUM(T29:T30)</f>
        <v>0</v>
      </c>
      <c r="U31" s="270"/>
      <c r="V31" s="54">
        <f>SUM(V29:V30)</f>
        <v>0</v>
      </c>
      <c r="W31" s="270"/>
      <c r="X31" s="139">
        <f>SUM(N31:V31)</f>
        <v>-16810</v>
      </c>
      <c r="Y31" s="270"/>
      <c r="Z31" s="54">
        <f>SUM(D31:L31,X31)</f>
        <v>-277258</v>
      </c>
      <c r="AA31" s="270"/>
      <c r="AB31" s="54">
        <f>SUM(AB29:AB30)</f>
        <v>-88476</v>
      </c>
      <c r="AC31" s="270"/>
      <c r="AD31" s="54">
        <f>SUM(AD29:AD30)</f>
        <v>-365734</v>
      </c>
      <c r="AE31" s="105"/>
      <c r="AF31" s="1">
        <f>AB31-'PL 3'!G65</f>
        <v>0</v>
      </c>
      <c r="AG31" s="1">
        <f>Z31-'PL 3'!G64</f>
        <v>0</v>
      </c>
      <c r="AY31" s="17"/>
      <c r="AZ31" s="17"/>
      <c r="BA31" s="17"/>
      <c r="BB31" s="17"/>
      <c r="BC31" s="17"/>
      <c r="BD31" s="17"/>
      <c r="BE31" s="17"/>
      <c r="BF31" s="17"/>
    </row>
    <row r="32" spans="1:58" s="1" customFormat="1" ht="21" hidden="1" customHeight="1">
      <c r="A32" s="257" t="s">
        <v>119</v>
      </c>
      <c r="B32" s="257"/>
      <c r="C32" s="169"/>
      <c r="D32" s="42"/>
      <c r="E32" s="42"/>
      <c r="F32" s="42"/>
      <c r="G32" s="272"/>
      <c r="H32" s="42"/>
      <c r="I32" s="272"/>
      <c r="J32" s="42"/>
      <c r="K32" s="42"/>
      <c r="L32" s="42"/>
      <c r="M32" s="42"/>
      <c r="N32" s="42"/>
      <c r="O32" s="42"/>
      <c r="P32" s="42"/>
      <c r="Q32" s="42"/>
      <c r="R32" s="42"/>
      <c r="S32" s="273"/>
      <c r="T32" s="273"/>
      <c r="U32" s="273"/>
      <c r="V32" s="42"/>
      <c r="W32" s="273"/>
      <c r="X32" s="42"/>
      <c r="Y32" s="273"/>
      <c r="Z32" s="29"/>
      <c r="AA32" s="273"/>
      <c r="AB32" s="42"/>
      <c r="AC32" s="273"/>
      <c r="AD32" s="29"/>
      <c r="AE32" s="105"/>
      <c r="AY32" s="17"/>
      <c r="AZ32" s="17"/>
      <c r="BA32" s="17"/>
      <c r="BB32" s="17"/>
      <c r="BC32" s="17"/>
      <c r="BD32" s="17"/>
      <c r="BE32" s="17"/>
      <c r="BF32" s="17"/>
    </row>
    <row r="33" spans="1:58" s="1" customFormat="1" ht="21" hidden="1" customHeight="1">
      <c r="A33" s="257" t="s">
        <v>120</v>
      </c>
      <c r="B33" s="257"/>
      <c r="C33" s="169">
        <v>24</v>
      </c>
      <c r="D33" s="71"/>
      <c r="E33" s="42"/>
      <c r="F33" s="71"/>
      <c r="G33" s="272"/>
      <c r="H33" s="71"/>
      <c r="I33" s="272"/>
      <c r="J33" s="71"/>
      <c r="K33" s="42"/>
      <c r="L33" s="71"/>
      <c r="M33" s="42"/>
      <c r="N33" s="71"/>
      <c r="O33" s="42"/>
      <c r="P33" s="71"/>
      <c r="Q33" s="42"/>
      <c r="R33" s="71"/>
      <c r="S33" s="273"/>
      <c r="T33" s="274"/>
      <c r="U33" s="273"/>
      <c r="V33" s="71"/>
      <c r="W33" s="273"/>
      <c r="X33" s="72"/>
      <c r="Y33" s="273"/>
      <c r="Z33" s="72"/>
      <c r="AA33" s="273"/>
      <c r="AB33" s="71"/>
      <c r="AC33" s="273"/>
      <c r="AD33" s="72"/>
      <c r="AE33" s="105"/>
      <c r="AY33" s="17"/>
      <c r="AZ33" s="17"/>
      <c r="BA33" s="17"/>
      <c r="BB33" s="17"/>
      <c r="BC33" s="17"/>
      <c r="BD33" s="17"/>
      <c r="BE33" s="17"/>
      <c r="BF33" s="17"/>
    </row>
    <row r="34" spans="1:58" ht="21" customHeight="1" thickBot="1">
      <c r="A34" s="251" t="s">
        <v>229</v>
      </c>
      <c r="C34" s="269"/>
      <c r="D34" s="55">
        <f>D24+D31</f>
        <v>411864</v>
      </c>
      <c r="E34" s="53"/>
      <c r="F34" s="55">
        <f>F24+F31</f>
        <v>346495</v>
      </c>
      <c r="G34" s="272"/>
      <c r="H34" s="55"/>
      <c r="I34" s="272"/>
      <c r="J34" s="55">
        <f>J24+J31</f>
        <v>34137.423000000003</v>
      </c>
      <c r="K34" s="53"/>
      <c r="L34" s="55">
        <f>L24+L31</f>
        <v>-93883</v>
      </c>
      <c r="M34" s="53"/>
      <c r="N34" s="55">
        <f>N24+N31</f>
        <v>7806</v>
      </c>
      <c r="O34" s="53"/>
      <c r="P34" s="55">
        <f>P24+P31</f>
        <v>-30811</v>
      </c>
      <c r="Q34" s="53"/>
      <c r="R34" s="55">
        <f>R24+R31</f>
        <v>-110036</v>
      </c>
      <c r="S34" s="270"/>
      <c r="T34" s="55">
        <f>T24+T31</f>
        <v>-4391</v>
      </c>
      <c r="U34" s="270"/>
      <c r="V34" s="55">
        <f>V24+V31</f>
        <v>24835</v>
      </c>
      <c r="W34" s="270"/>
      <c r="X34" s="55">
        <f>SUM(N34:V34)</f>
        <v>-112597</v>
      </c>
      <c r="Y34" s="270"/>
      <c r="Z34" s="55">
        <f>SUM(D34:L34,X34)</f>
        <v>586016.42299999995</v>
      </c>
      <c r="AA34" s="270"/>
      <c r="AB34" s="55">
        <f>AB24+AB31</f>
        <v>-67169</v>
      </c>
      <c r="AC34" s="270"/>
      <c r="AD34" s="55">
        <f>AD24+AD31</f>
        <v>518847.42299999995</v>
      </c>
      <c r="AE34" s="105"/>
    </row>
    <row r="35" spans="1:58" s="275" customFormat="1" ht="21" customHeight="1" thickTop="1">
      <c r="C35" s="276"/>
      <c r="D35" s="45"/>
      <c r="F35" s="46"/>
      <c r="G35" s="47"/>
      <c r="H35" s="46"/>
      <c r="I35" s="47"/>
      <c r="J35" s="45"/>
      <c r="K35" s="277"/>
      <c r="L35" s="46"/>
      <c r="M35" s="277"/>
      <c r="N35" s="278"/>
      <c r="O35" s="277"/>
      <c r="P35" s="277"/>
      <c r="Q35" s="277"/>
      <c r="R35" s="278"/>
      <c r="S35" s="279"/>
      <c r="T35" s="279"/>
      <c r="U35" s="279"/>
      <c r="V35" s="280"/>
      <c r="W35" s="279"/>
      <c r="X35" s="281"/>
      <c r="Y35" s="282"/>
      <c r="Z35" s="281"/>
      <c r="AA35" s="281"/>
      <c r="AB35" s="281"/>
      <c r="AC35" s="281"/>
      <c r="AD35" s="48"/>
      <c r="AE35" s="49"/>
      <c r="AF35" s="50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51"/>
      <c r="AZ35" s="51"/>
      <c r="BA35" s="51"/>
      <c r="BB35" s="51"/>
      <c r="BC35" s="51"/>
      <c r="BD35" s="51"/>
      <c r="BE35" s="51"/>
      <c r="BF35" s="51"/>
    </row>
    <row r="37" spans="1:58" ht="21" customHeight="1">
      <c r="AB37" s="273">
        <f>AB34-Equity!F23</f>
        <v>0</v>
      </c>
    </row>
  </sheetData>
  <mergeCells count="4">
    <mergeCell ref="D4:AD4"/>
    <mergeCell ref="J5:L5"/>
    <mergeCell ref="N5:X5"/>
    <mergeCell ref="D11:AD11"/>
  </mergeCells>
  <printOptions horizontalCentered="1"/>
  <pageMargins left="0.7" right="0.7" top="0.75" bottom="0.75" header="0.3" footer="0.3"/>
  <pageSetup paperSize="9" scale="56" firstPageNumber="8" fitToHeight="0" orientation="landscape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W109"/>
  <sheetViews>
    <sheetView view="pageBreakPreview" topLeftCell="A27" zoomScaleNormal="80" zoomScaleSheetLayoutView="100" workbookViewId="0">
      <selection activeCell="L15" sqref="L15"/>
    </sheetView>
  </sheetViews>
  <sheetFormatPr defaultColWidth="9.453125" defaultRowHeight="21.5"/>
  <cols>
    <col min="1" max="1" width="1.54296875" style="198" customWidth="1"/>
    <col min="2" max="2" width="29.453125" style="198" customWidth="1"/>
    <col min="3" max="3" width="8.453125" style="198" customWidth="1"/>
    <col min="4" max="4" width="0.54296875" style="198" customWidth="1"/>
    <col min="5" max="5" width="11.54296875" style="198" customWidth="1"/>
    <col min="6" max="6" width="0.54296875" style="198" customWidth="1"/>
    <col min="7" max="7" width="11.1796875" style="255" customWidth="1"/>
    <col min="8" max="8" width="0.54296875" style="22" customWidth="1"/>
    <col min="9" max="9" width="11.1796875" style="255" hidden="1" customWidth="1"/>
    <col min="10" max="10" width="0.54296875" style="22" hidden="1" customWidth="1"/>
    <col min="11" max="11" width="13.54296875" style="198" customWidth="1"/>
    <col min="12" max="12" width="0.54296875" style="198" customWidth="1"/>
    <col min="13" max="13" width="13.54296875" style="255" hidden="1" customWidth="1"/>
    <col min="14" max="14" width="0.54296875" style="198" hidden="1" customWidth="1"/>
    <col min="15" max="15" width="13.453125" style="255" customWidth="1"/>
    <col min="16" max="16" width="0.54296875" style="198" customWidth="1"/>
    <col min="17" max="17" width="26.81640625" style="255" customWidth="1"/>
    <col min="18" max="18" width="0.54296875" style="198" customWidth="1"/>
    <col min="19" max="19" width="12.453125" style="255" customWidth="1"/>
    <col min="20" max="16384" width="9.453125" style="198"/>
  </cols>
  <sheetData>
    <row r="1" spans="1:23" ht="21.65" customHeight="1">
      <c r="A1" s="195" t="s">
        <v>0</v>
      </c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159"/>
      <c r="R1" s="231"/>
      <c r="S1" s="159"/>
    </row>
    <row r="2" spans="1:23" ht="21.65" customHeight="1">
      <c r="A2" s="195" t="s">
        <v>236</v>
      </c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181"/>
      <c r="R2" s="231"/>
      <c r="S2" s="181"/>
    </row>
    <row r="3" spans="1:23" ht="21.65" customHeight="1">
      <c r="A3" s="177" t="s">
        <v>231</v>
      </c>
      <c r="E3" s="231"/>
      <c r="F3" s="231"/>
      <c r="G3" s="231"/>
      <c r="H3" s="56"/>
      <c r="I3" s="231"/>
      <c r="J3" s="56"/>
      <c r="K3" s="231"/>
      <c r="L3" s="231"/>
      <c r="M3" s="231"/>
      <c r="N3" s="231"/>
      <c r="O3" s="231"/>
      <c r="P3" s="231"/>
      <c r="Q3" s="181"/>
      <c r="R3" s="231"/>
      <c r="S3" s="181"/>
    </row>
    <row r="4" spans="1:23" ht="21.65" customHeight="1">
      <c r="A4" s="177"/>
      <c r="E4" s="386" t="s">
        <v>99</v>
      </c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</row>
    <row r="5" spans="1:23" ht="21.65" customHeight="1">
      <c r="A5" s="231"/>
      <c r="E5" s="233"/>
      <c r="F5" s="231"/>
      <c r="G5" s="76"/>
      <c r="H5" s="76"/>
      <c r="I5" s="76"/>
      <c r="J5" s="76"/>
      <c r="K5" s="384" t="s">
        <v>58</v>
      </c>
      <c r="L5" s="384"/>
      <c r="M5" s="384"/>
      <c r="N5" s="384"/>
      <c r="O5" s="384"/>
      <c r="P5" s="231"/>
      <c r="Q5" s="234" t="s">
        <v>100</v>
      </c>
      <c r="R5" s="231"/>
      <c r="S5" s="77"/>
    </row>
    <row r="6" spans="1:23" ht="21.65" customHeight="1">
      <c r="A6" s="231"/>
      <c r="E6" s="235" t="s">
        <v>101</v>
      </c>
      <c r="F6" s="236"/>
      <c r="G6" s="237"/>
      <c r="H6" s="78"/>
      <c r="I6" s="238"/>
      <c r="J6" s="78"/>
      <c r="K6" s="239" t="s">
        <v>102</v>
      </c>
      <c r="L6" s="79"/>
      <c r="M6" s="238"/>
      <c r="N6" s="236"/>
      <c r="O6" s="79"/>
      <c r="P6" s="236"/>
      <c r="Q6" s="234" t="s">
        <v>103</v>
      </c>
      <c r="R6" s="236"/>
      <c r="S6" s="79"/>
    </row>
    <row r="7" spans="1:23" s="240" customFormat="1" ht="21.65" customHeight="1">
      <c r="C7" s="198"/>
      <c r="D7" s="198"/>
      <c r="E7" s="235" t="s">
        <v>104</v>
      </c>
      <c r="F7" s="236"/>
      <c r="G7" s="237" t="s">
        <v>105</v>
      </c>
      <c r="H7" s="77"/>
      <c r="I7" s="237" t="s">
        <v>106</v>
      </c>
      <c r="J7" s="77"/>
      <c r="K7" s="241" t="s">
        <v>107</v>
      </c>
      <c r="L7" s="77"/>
      <c r="M7" s="79" t="s">
        <v>108</v>
      </c>
      <c r="N7" s="236"/>
      <c r="O7" s="77"/>
      <c r="P7" s="236"/>
      <c r="Q7" s="234" t="s">
        <v>109</v>
      </c>
      <c r="R7" s="236"/>
      <c r="S7" s="77"/>
    </row>
    <row r="8" spans="1:23" ht="21.65" customHeight="1">
      <c r="A8" s="242"/>
      <c r="B8" s="243"/>
      <c r="C8" s="173" t="s">
        <v>6</v>
      </c>
      <c r="E8" s="244" t="s">
        <v>110</v>
      </c>
      <c r="F8" s="237"/>
      <c r="G8" s="245" t="s">
        <v>106</v>
      </c>
      <c r="H8" s="78"/>
      <c r="I8" s="232" t="s">
        <v>111</v>
      </c>
      <c r="J8" s="78"/>
      <c r="K8" s="246" t="s">
        <v>112</v>
      </c>
      <c r="L8" s="237"/>
      <c r="M8" s="81" t="s">
        <v>113</v>
      </c>
      <c r="N8" s="237"/>
      <c r="O8" s="80" t="s">
        <v>60</v>
      </c>
      <c r="P8" s="237"/>
      <c r="Q8" s="247" t="s">
        <v>114</v>
      </c>
      <c r="R8" s="237"/>
      <c r="S8" s="81" t="s">
        <v>115</v>
      </c>
    </row>
    <row r="9" spans="1:23" ht="21.65" customHeight="1">
      <c r="A9" s="242"/>
      <c r="B9" s="243"/>
      <c r="E9" s="385" t="s">
        <v>10</v>
      </c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  <c r="S9" s="385"/>
    </row>
    <row r="10" spans="1:23" ht="21.65" customHeight="1">
      <c r="A10" s="196" t="s">
        <v>117</v>
      </c>
      <c r="E10" s="57">
        <f>'[33]CE Separate'!D10</f>
        <v>411864</v>
      </c>
      <c r="F10" s="196"/>
      <c r="G10" s="57">
        <f>'[33]CE Separate'!F10</f>
        <v>346495</v>
      </c>
      <c r="H10" s="58"/>
      <c r="I10" s="57">
        <v>0</v>
      </c>
      <c r="J10" s="58"/>
      <c r="K10" s="57">
        <f>'[33]CE Separate'!J10</f>
        <v>31773</v>
      </c>
      <c r="L10" s="196"/>
      <c r="M10" s="57">
        <v>0</v>
      </c>
      <c r="N10" s="196"/>
      <c r="O10" s="57">
        <f>'[33]CE Separate'!N10</f>
        <v>35271</v>
      </c>
      <c r="P10" s="196"/>
      <c r="Q10" s="57">
        <v>2833</v>
      </c>
      <c r="R10" s="196"/>
      <c r="S10" s="57">
        <f>SUM(E10,G10,I10,K10,M10,O10,Q10)</f>
        <v>828236</v>
      </c>
      <c r="T10" s="101"/>
      <c r="U10" s="4"/>
      <c r="V10" s="4"/>
      <c r="W10" s="4"/>
    </row>
    <row r="11" spans="1:23" ht="21.65" customHeight="1">
      <c r="A11" s="196" t="s">
        <v>94</v>
      </c>
      <c r="E11" s="36"/>
      <c r="F11" s="59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59"/>
      <c r="R11" s="36"/>
      <c r="S11" s="59"/>
      <c r="T11" s="101"/>
      <c r="U11" s="4"/>
      <c r="V11" s="4"/>
      <c r="W11" s="4"/>
    </row>
    <row r="12" spans="1:23" ht="21.65" customHeight="1">
      <c r="A12" s="198" t="s">
        <v>234</v>
      </c>
      <c r="C12" s="248"/>
      <c r="E12" s="57">
        <v>0</v>
      </c>
      <c r="F12" s="59"/>
      <c r="G12" s="57">
        <v>0</v>
      </c>
      <c r="H12" s="36"/>
      <c r="I12" s="57">
        <v>0</v>
      </c>
      <c r="J12" s="249"/>
      <c r="K12" s="57">
        <v>0</v>
      </c>
      <c r="L12" s="25"/>
      <c r="M12" s="57">
        <v>0</v>
      </c>
      <c r="N12" s="60"/>
      <c r="O12" s="250">
        <f>'PL 3'!M62</f>
        <v>-965</v>
      </c>
      <c r="P12" s="60"/>
      <c r="Q12" s="59">
        <v>0</v>
      </c>
      <c r="R12" s="60"/>
      <c r="S12" s="59">
        <f t="shared" ref="S12:S13" si="0">SUM(E12:Q12)</f>
        <v>-965</v>
      </c>
      <c r="T12" s="101"/>
      <c r="U12" s="4"/>
      <c r="V12" s="4"/>
      <c r="W12" s="4"/>
    </row>
    <row r="13" spans="1:23" ht="21.65" customHeight="1">
      <c r="A13" s="196" t="s">
        <v>94</v>
      </c>
      <c r="C13" s="248"/>
      <c r="E13" s="62">
        <f>SUM(E12:E12)</f>
        <v>0</v>
      </c>
      <c r="F13" s="61"/>
      <c r="G13" s="62">
        <f t="shared" ref="G13:Q13" si="1">SUM(G12:G12)</f>
        <v>0</v>
      </c>
      <c r="H13" s="199">
        <f t="shared" si="1"/>
        <v>0</v>
      </c>
      <c r="I13" s="62">
        <f t="shared" si="1"/>
        <v>0</v>
      </c>
      <c r="J13" s="199">
        <f t="shared" si="1"/>
        <v>0</v>
      </c>
      <c r="K13" s="62">
        <f t="shared" si="1"/>
        <v>0</v>
      </c>
      <c r="L13" s="83">
        <f t="shared" si="1"/>
        <v>0</v>
      </c>
      <c r="M13" s="62">
        <f t="shared" si="1"/>
        <v>0</v>
      </c>
      <c r="N13" s="61">
        <f t="shared" si="1"/>
        <v>0</v>
      </c>
      <c r="O13" s="62">
        <f t="shared" si="1"/>
        <v>-965</v>
      </c>
      <c r="P13" s="61">
        <f t="shared" si="1"/>
        <v>0</v>
      </c>
      <c r="Q13" s="62">
        <f t="shared" si="1"/>
        <v>0</v>
      </c>
      <c r="R13" s="61"/>
      <c r="S13" s="62">
        <f t="shared" si="0"/>
        <v>-965</v>
      </c>
      <c r="T13" s="101"/>
      <c r="U13" s="4"/>
      <c r="V13" s="4"/>
      <c r="W13" s="4"/>
    </row>
    <row r="14" spans="1:23" ht="21.65" customHeight="1" thickBot="1">
      <c r="A14" s="251" t="s">
        <v>121</v>
      </c>
      <c r="E14" s="63">
        <f>+E10+E13</f>
        <v>411864</v>
      </c>
      <c r="F14" s="61"/>
      <c r="G14" s="63">
        <f>+G10+G13</f>
        <v>346495</v>
      </c>
      <c r="H14" s="199" t="e">
        <f>+H10+H13+#REF!+#REF!</f>
        <v>#REF!</v>
      </c>
      <c r="I14" s="63">
        <f>+I10+I13</f>
        <v>0</v>
      </c>
      <c r="J14" s="199" t="e">
        <f>+J10+J13+#REF!+#REF!</f>
        <v>#REF!</v>
      </c>
      <c r="K14" s="63">
        <f>+K10+K13</f>
        <v>31773</v>
      </c>
      <c r="L14" s="25" t="e">
        <f>+L10+L13+#REF!+#REF!</f>
        <v>#REF!</v>
      </c>
      <c r="M14" s="63">
        <f>+M10+M13</f>
        <v>0</v>
      </c>
      <c r="N14" s="61" t="e">
        <f>+N10+N13+#REF!+#REF!</f>
        <v>#REF!</v>
      </c>
      <c r="O14" s="63">
        <f>+O10+O13</f>
        <v>34306</v>
      </c>
      <c r="P14" s="61" t="e">
        <f>+P10+P13+#REF!+#REF!</f>
        <v>#REF!</v>
      </c>
      <c r="Q14" s="63">
        <f>+Q10+Q13</f>
        <v>2833</v>
      </c>
      <c r="R14" s="61"/>
      <c r="S14" s="63">
        <f>+S10+S13</f>
        <v>827271</v>
      </c>
      <c r="T14" s="101"/>
      <c r="U14" s="4"/>
      <c r="V14" s="4"/>
      <c r="W14" s="4"/>
    </row>
    <row r="15" spans="1:23" ht="21.65" customHeight="1" thickTop="1">
      <c r="A15" s="4"/>
      <c r="E15" s="59"/>
      <c r="F15" s="60"/>
      <c r="G15" s="59"/>
      <c r="H15" s="199"/>
      <c r="I15" s="59"/>
      <c r="J15" s="199"/>
      <c r="K15" s="59"/>
      <c r="L15" s="25"/>
      <c r="M15" s="59"/>
      <c r="N15" s="60"/>
      <c r="O15" s="59"/>
      <c r="P15" s="60"/>
      <c r="Q15" s="59"/>
      <c r="R15" s="60"/>
      <c r="S15" s="59"/>
      <c r="T15" s="101"/>
      <c r="U15" s="4"/>
      <c r="V15" s="4"/>
      <c r="W15" s="4"/>
    </row>
    <row r="16" spans="1:23" ht="21.65" customHeight="1">
      <c r="A16" s="251" t="s">
        <v>228</v>
      </c>
      <c r="C16" s="197"/>
      <c r="E16" s="57">
        <v>411864</v>
      </c>
      <c r="F16" s="57"/>
      <c r="G16" s="57">
        <v>346495</v>
      </c>
      <c r="H16" s="32"/>
      <c r="I16" s="57">
        <v>0</v>
      </c>
      <c r="J16" s="32"/>
      <c r="K16" s="57">
        <f>Equity!L19</f>
        <v>34137</v>
      </c>
      <c r="L16" s="83"/>
      <c r="M16" s="57">
        <v>0</v>
      </c>
      <c r="N16" s="32"/>
      <c r="O16" s="57">
        <f>Equity!L20</f>
        <v>71958</v>
      </c>
      <c r="P16" s="32"/>
      <c r="Q16" s="57">
        <f>Equity!L21</f>
        <v>5364</v>
      </c>
      <c r="R16" s="32"/>
      <c r="S16" s="57">
        <f>SUM(E16:Q16)</f>
        <v>869818</v>
      </c>
      <c r="T16" s="101"/>
      <c r="U16" s="4"/>
      <c r="V16" s="4"/>
      <c r="W16" s="4"/>
    </row>
    <row r="17" spans="1:23" ht="21.65" customHeight="1">
      <c r="A17" s="196" t="s">
        <v>94</v>
      </c>
      <c r="C17" s="197"/>
      <c r="E17" s="59"/>
      <c r="F17" s="59"/>
      <c r="G17" s="59"/>
      <c r="H17" s="36"/>
      <c r="I17" s="59"/>
      <c r="J17" s="36"/>
      <c r="K17" s="59"/>
      <c r="L17" s="36"/>
      <c r="M17" s="59"/>
      <c r="N17" s="36"/>
      <c r="O17" s="59"/>
      <c r="P17" s="36"/>
      <c r="Q17" s="59"/>
      <c r="R17" s="36"/>
      <c r="S17" s="59"/>
      <c r="T17" s="101"/>
      <c r="U17" s="4"/>
      <c r="V17" s="4"/>
      <c r="W17" s="4"/>
    </row>
    <row r="18" spans="1:23" ht="21.65" customHeight="1">
      <c r="A18" s="198" t="s">
        <v>234</v>
      </c>
      <c r="C18" s="197"/>
      <c r="E18" s="250">
        <v>0</v>
      </c>
      <c r="G18" s="250">
        <v>0</v>
      </c>
      <c r="H18" s="36"/>
      <c r="I18" s="250">
        <v>0</v>
      </c>
      <c r="J18" s="36"/>
      <c r="K18" s="250">
        <v>0</v>
      </c>
      <c r="L18" s="250"/>
      <c r="M18" s="250">
        <v>0</v>
      </c>
      <c r="N18" s="250"/>
      <c r="O18" s="250">
        <f>+'PL 3'!K38</f>
        <v>-18087</v>
      </c>
      <c r="P18" s="250"/>
      <c r="Q18" s="250">
        <v>0</v>
      </c>
      <c r="R18" s="250"/>
      <c r="S18" s="250">
        <f>SUM(E18:Q18)</f>
        <v>-18087</v>
      </c>
      <c r="T18" s="101"/>
      <c r="U18" s="4"/>
      <c r="V18" s="4"/>
      <c r="W18" s="4"/>
    </row>
    <row r="19" spans="1:23" ht="21.65" hidden="1" customHeight="1">
      <c r="A19" s="198" t="s">
        <v>118</v>
      </c>
      <c r="C19" s="197"/>
      <c r="E19" s="250"/>
      <c r="G19" s="250"/>
      <c r="H19" s="36"/>
      <c r="I19" s="250"/>
      <c r="J19" s="36"/>
      <c r="K19" s="250"/>
      <c r="L19" s="250"/>
      <c r="M19" s="250"/>
      <c r="N19" s="250"/>
      <c r="O19" s="250"/>
      <c r="P19" s="250"/>
      <c r="Q19" s="250"/>
      <c r="R19" s="250"/>
      <c r="S19" s="250"/>
      <c r="T19" s="101"/>
      <c r="U19" s="4"/>
      <c r="V19" s="4"/>
      <c r="W19" s="4"/>
    </row>
    <row r="20" spans="1:23" s="196" customFormat="1" ht="21.65" customHeight="1">
      <c r="A20" s="196" t="s">
        <v>94</v>
      </c>
      <c r="C20" s="252"/>
      <c r="E20" s="62">
        <f>SUM(E18:E19)</f>
        <v>0</v>
      </c>
      <c r="F20" s="61"/>
      <c r="G20" s="62">
        <f>SUM(G18:G19)</f>
        <v>0</v>
      </c>
      <c r="H20" s="199">
        <f t="shared" ref="H20:P20" si="2">SUM(H18:H18)</f>
        <v>0</v>
      </c>
      <c r="I20" s="62">
        <f>SUM(I18:I19)</f>
        <v>0</v>
      </c>
      <c r="J20" s="199">
        <f t="shared" si="2"/>
        <v>0</v>
      </c>
      <c r="K20" s="62">
        <f>SUM(K18:K19)</f>
        <v>0</v>
      </c>
      <c r="L20" s="196">
        <f t="shared" si="2"/>
        <v>0</v>
      </c>
      <c r="M20" s="62">
        <f>SUM(M18:M19)</f>
        <v>0</v>
      </c>
      <c r="N20" s="61">
        <f t="shared" si="2"/>
        <v>0</v>
      </c>
      <c r="O20" s="62">
        <f>SUM(O18:O19)</f>
        <v>-18087</v>
      </c>
      <c r="P20" s="61">
        <f t="shared" si="2"/>
        <v>0</v>
      </c>
      <c r="Q20" s="62">
        <f>SUM(Q18:Q19)</f>
        <v>0</v>
      </c>
      <c r="R20" s="61"/>
      <c r="S20" s="62">
        <f>SUM(E20:Q20)</f>
        <v>-18087</v>
      </c>
      <c r="T20" s="102"/>
      <c r="U20" s="34"/>
      <c r="V20" s="34"/>
      <c r="W20" s="34"/>
    </row>
    <row r="21" spans="1:23" ht="21.65" hidden="1" customHeight="1">
      <c r="A21" s="198" t="s">
        <v>119</v>
      </c>
      <c r="C21" s="197"/>
      <c r="E21" s="59"/>
      <c r="F21" s="60"/>
      <c r="G21" s="59"/>
      <c r="H21" s="253"/>
      <c r="I21" s="59"/>
      <c r="J21" s="253"/>
      <c r="K21" s="59"/>
      <c r="M21" s="59"/>
      <c r="N21" s="60"/>
      <c r="O21" s="59"/>
      <c r="P21" s="60"/>
      <c r="Q21" s="59"/>
      <c r="R21" s="60"/>
      <c r="S21" s="59"/>
      <c r="T21" s="101"/>
      <c r="U21" s="4"/>
      <c r="V21" s="4"/>
      <c r="W21" s="4"/>
    </row>
    <row r="22" spans="1:23" hidden="1">
      <c r="A22" s="198" t="s">
        <v>120</v>
      </c>
      <c r="C22" s="254">
        <v>24</v>
      </c>
      <c r="E22" s="59"/>
      <c r="F22" s="60"/>
      <c r="G22" s="59"/>
      <c r="H22" s="199"/>
      <c r="I22" s="59"/>
      <c r="J22" s="199"/>
      <c r="K22" s="59"/>
      <c r="M22" s="59"/>
      <c r="N22" s="60"/>
      <c r="O22" s="59"/>
      <c r="P22" s="60"/>
      <c r="Q22" s="59"/>
      <c r="R22" s="60"/>
      <c r="S22" s="59"/>
      <c r="T22" s="103"/>
      <c r="U22" s="36"/>
      <c r="V22" s="36"/>
      <c r="W22" s="36"/>
    </row>
    <row r="23" spans="1:23" ht="22" thickBot="1">
      <c r="A23" s="251" t="s">
        <v>229</v>
      </c>
      <c r="E23" s="63">
        <f>+E16+E21+E20+E22</f>
        <v>411864</v>
      </c>
      <c r="F23" s="61"/>
      <c r="G23" s="63">
        <f t="shared" ref="G23:Q23" si="3">+G16+G21+G20+G22</f>
        <v>346495</v>
      </c>
      <c r="H23" s="199">
        <f t="shared" si="3"/>
        <v>0</v>
      </c>
      <c r="I23" s="63">
        <f t="shared" si="3"/>
        <v>0</v>
      </c>
      <c r="J23" s="199">
        <f t="shared" si="3"/>
        <v>0</v>
      </c>
      <c r="K23" s="63">
        <f t="shared" si="3"/>
        <v>34137</v>
      </c>
      <c r="L23" s="198">
        <f t="shared" si="3"/>
        <v>0</v>
      </c>
      <c r="M23" s="63">
        <f t="shared" si="3"/>
        <v>0</v>
      </c>
      <c r="N23" s="61">
        <f t="shared" si="3"/>
        <v>0</v>
      </c>
      <c r="O23" s="63">
        <f>+O16+O21+O20+O22</f>
        <v>53871</v>
      </c>
      <c r="P23" s="61">
        <f t="shared" si="3"/>
        <v>0</v>
      </c>
      <c r="Q23" s="63">
        <f t="shared" si="3"/>
        <v>5364</v>
      </c>
      <c r="R23" s="61"/>
      <c r="S23" s="63">
        <f>SUM(E23:Q23)</f>
        <v>851731</v>
      </c>
      <c r="T23" s="101"/>
      <c r="U23" s="4"/>
      <c r="V23" s="4"/>
      <c r="W23" s="4"/>
    </row>
    <row r="24" spans="1:23" ht="21.65" customHeight="1" thickTop="1">
      <c r="E24" s="6"/>
      <c r="F24" s="6"/>
      <c r="G24" s="64"/>
      <c r="H24" s="65"/>
      <c r="I24" s="64"/>
      <c r="J24" s="65"/>
      <c r="K24" s="6"/>
      <c r="L24" s="6"/>
      <c r="M24" s="64"/>
      <c r="N24" s="6"/>
      <c r="O24" s="64"/>
      <c r="P24" s="6"/>
      <c r="Q24" s="66"/>
      <c r="R24" s="6"/>
      <c r="S24" s="66"/>
    </row>
    <row r="25" spans="1:23" ht="21" customHeight="1">
      <c r="Q25" s="22"/>
      <c r="S25" s="22"/>
    </row>
    <row r="26" spans="1:23" ht="21" customHeight="1">
      <c r="Q26" s="255" t="s">
        <v>266</v>
      </c>
    </row>
    <row r="27" spans="1:23" ht="21" customHeight="1"/>
    <row r="28" spans="1:23" ht="21" customHeight="1"/>
    <row r="29" spans="1:23" ht="21" customHeight="1"/>
    <row r="30" spans="1:23" ht="21" customHeight="1"/>
    <row r="31" spans="1:23" ht="21" customHeight="1">
      <c r="M31" s="198"/>
      <c r="O31" s="198"/>
      <c r="Q31" s="198"/>
      <c r="S31" s="198"/>
    </row>
    <row r="32" spans="1:23" ht="21" customHeight="1"/>
    <row r="33" spans="12:19" ht="21" customHeight="1"/>
    <row r="34" spans="12:19" ht="21" customHeight="1"/>
    <row r="35" spans="12:19" ht="21" customHeight="1"/>
    <row r="36" spans="12:19" ht="21" customHeight="1"/>
    <row r="37" spans="12:19" ht="21" customHeight="1">
      <c r="L37" s="255"/>
      <c r="N37" s="255"/>
      <c r="P37" s="255"/>
      <c r="R37" s="255"/>
    </row>
    <row r="38" spans="12:19" ht="21" customHeight="1"/>
    <row r="39" spans="12:19" ht="21" customHeight="1">
      <c r="L39" s="255"/>
      <c r="N39" s="255"/>
      <c r="P39" s="255"/>
      <c r="R39" s="255"/>
    </row>
    <row r="40" spans="12:19" ht="21" customHeight="1">
      <c r="M40" s="198"/>
      <c r="O40" s="198"/>
      <c r="Q40" s="198"/>
      <c r="S40" s="198"/>
    </row>
    <row r="41" spans="12:19" ht="21" customHeight="1">
      <c r="L41" s="255"/>
      <c r="N41" s="255"/>
      <c r="P41" s="255"/>
      <c r="R41" s="255"/>
    </row>
    <row r="42" spans="12:19" ht="21" customHeight="1"/>
    <row r="43" spans="12:19" ht="21" customHeight="1">
      <c r="L43" s="255"/>
      <c r="N43" s="255"/>
      <c r="P43" s="255"/>
      <c r="R43" s="255"/>
    </row>
    <row r="44" spans="12:19" ht="21" customHeight="1"/>
    <row r="45" spans="12:19" ht="21" customHeight="1"/>
    <row r="46" spans="12:19" ht="21" customHeight="1">
      <c r="L46" s="255"/>
      <c r="N46" s="255"/>
      <c r="P46" s="255"/>
      <c r="R46" s="255"/>
    </row>
    <row r="109" spans="8:10">
      <c r="H109" s="22">
        <v>223729</v>
      </c>
      <c r="J109" s="22">
        <v>223729</v>
      </c>
    </row>
  </sheetData>
  <mergeCells count="3">
    <mergeCell ref="K5:O5"/>
    <mergeCell ref="E9:S9"/>
    <mergeCell ref="E4:S4"/>
  </mergeCells>
  <printOptions horizontalCentered="1"/>
  <pageMargins left="0.7" right="0.7" top="0.75" bottom="0.75" header="0.3" footer="0.3"/>
  <pageSetup paperSize="9" scale="99" firstPageNumber="9" fitToHeight="0" orientation="landscape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S95"/>
  <sheetViews>
    <sheetView view="pageBreakPreview" topLeftCell="A21" zoomScaleNormal="85" zoomScaleSheetLayoutView="100" workbookViewId="0">
      <selection activeCell="J53" sqref="J53"/>
    </sheetView>
  </sheetViews>
  <sheetFormatPr defaultColWidth="8.453125" defaultRowHeight="18" customHeight="1"/>
  <cols>
    <col min="1" max="1" width="1.54296875" style="157" customWidth="1"/>
    <col min="2" max="2" width="1.453125" style="157" hidden="1" customWidth="1"/>
    <col min="3" max="3" width="1.453125" style="157" customWidth="1"/>
    <col min="4" max="4" width="1.54296875" style="157" customWidth="1"/>
    <col min="5" max="5" width="50" style="157" customWidth="1"/>
    <col min="6" max="6" width="12.1796875" style="158" customWidth="1"/>
    <col min="7" max="7" width="0.54296875" style="158" customWidth="1"/>
    <col min="8" max="8" width="12.54296875" style="157" customWidth="1"/>
    <col min="9" max="9" width="0.54296875" style="157" customWidth="1"/>
    <col min="10" max="10" width="12.54296875" style="157" customWidth="1"/>
    <col min="11" max="11" width="0.54296875" style="157" customWidth="1"/>
    <col min="12" max="12" width="12.54296875" style="157" customWidth="1"/>
    <col min="13" max="13" width="0.54296875" style="157" customWidth="1"/>
    <col min="14" max="14" width="12.54296875" style="157" customWidth="1"/>
    <col min="15" max="15" width="8.453125" style="157"/>
    <col min="16" max="16" width="10.54296875" style="67" bestFit="1" customWidth="1"/>
    <col min="17" max="17" width="8.54296875" style="67" bestFit="1" customWidth="1"/>
    <col min="18" max="19" width="8.453125" style="67"/>
    <col min="20" max="16384" width="8.453125" style="157"/>
  </cols>
  <sheetData>
    <row r="1" spans="1:19" ht="24.65" customHeight="1">
      <c r="A1" s="156" t="s">
        <v>0</v>
      </c>
      <c r="N1" s="159"/>
    </row>
    <row r="2" spans="1:19" ht="22">
      <c r="A2" s="156" t="s">
        <v>152</v>
      </c>
      <c r="N2" s="160"/>
    </row>
    <row r="3" spans="1:19" ht="24.65" customHeight="1">
      <c r="A3" s="161" t="str">
        <f>+'CE Separate'!A3</f>
        <v>สำหรับงวดสามเดือนสิ้นสุดวันที่ 31 มกราคม 2567 (ยังไม่ได้ตรวจสอบ แต่สอบทานแล้ว)</v>
      </c>
      <c r="B3" s="162"/>
      <c r="C3" s="162"/>
      <c r="D3" s="162"/>
      <c r="E3" s="162"/>
      <c r="F3" s="163"/>
      <c r="G3" s="163"/>
      <c r="H3" s="162"/>
      <c r="I3" s="162"/>
      <c r="J3" s="162"/>
      <c r="K3" s="162"/>
      <c r="L3" s="162"/>
      <c r="M3" s="162"/>
      <c r="N3" s="164"/>
    </row>
    <row r="4" spans="1:19" ht="5.5" customHeight="1">
      <c r="A4" s="161"/>
      <c r="B4" s="162"/>
      <c r="C4" s="162"/>
      <c r="D4" s="162"/>
      <c r="E4" s="162"/>
      <c r="F4" s="163"/>
      <c r="G4" s="163"/>
      <c r="H4" s="162"/>
      <c r="I4" s="162"/>
      <c r="J4" s="162"/>
      <c r="K4" s="162"/>
      <c r="L4" s="162"/>
      <c r="M4" s="162"/>
      <c r="N4" s="164"/>
    </row>
    <row r="5" spans="1:19" ht="19.5" customHeight="1">
      <c r="H5" s="387" t="s">
        <v>1</v>
      </c>
      <c r="I5" s="387"/>
      <c r="J5" s="387"/>
      <c r="K5" s="165"/>
      <c r="L5" s="387" t="s">
        <v>99</v>
      </c>
      <c r="M5" s="387"/>
      <c r="N5" s="387"/>
    </row>
    <row r="6" spans="1:19" ht="21.5">
      <c r="F6" s="158" t="s">
        <v>6</v>
      </c>
      <c r="H6" s="166">
        <v>2567</v>
      </c>
      <c r="I6" s="166"/>
      <c r="J6" s="166">
        <v>2566</v>
      </c>
      <c r="K6" s="167"/>
      <c r="L6" s="166">
        <v>2567</v>
      </c>
      <c r="M6" s="166"/>
      <c r="N6" s="166">
        <v>2566</v>
      </c>
      <c r="P6" s="378"/>
      <c r="Q6" s="378"/>
      <c r="R6" s="378"/>
      <c r="S6" s="378"/>
    </row>
    <row r="7" spans="1:19" ht="21.5">
      <c r="H7" s="166"/>
      <c r="I7" s="166"/>
      <c r="J7" s="166" t="s">
        <v>223</v>
      </c>
      <c r="K7" s="167"/>
      <c r="L7" s="166"/>
      <c r="M7" s="166"/>
      <c r="N7" s="166"/>
      <c r="P7" s="70"/>
      <c r="Q7" s="70"/>
      <c r="R7" s="70"/>
      <c r="S7" s="70"/>
    </row>
    <row r="8" spans="1:19" ht="18.649999999999999" customHeight="1">
      <c r="H8" s="388" t="s">
        <v>10</v>
      </c>
      <c r="I8" s="388"/>
      <c r="J8" s="388"/>
      <c r="K8" s="388"/>
      <c r="L8" s="388"/>
      <c r="M8" s="388"/>
      <c r="N8" s="388"/>
      <c r="P8" s="113"/>
      <c r="Q8" s="113"/>
      <c r="R8" s="113"/>
      <c r="S8" s="113"/>
    </row>
    <row r="9" spans="1:19" ht="21" customHeight="1">
      <c r="A9" s="361" t="s">
        <v>153</v>
      </c>
      <c r="B9" s="168"/>
      <c r="C9" s="362"/>
      <c r="D9" s="168"/>
      <c r="E9" s="42"/>
      <c r="F9" s="130"/>
      <c r="G9" s="130"/>
      <c r="H9" s="43"/>
      <c r="I9" s="42"/>
      <c r="J9" s="169"/>
      <c r="K9" s="42"/>
      <c r="L9" s="363"/>
      <c r="M9" s="42"/>
      <c r="N9" s="169"/>
    </row>
    <row r="10" spans="1:19" ht="21" customHeight="1">
      <c r="A10" s="168" t="s">
        <v>253</v>
      </c>
      <c r="B10" s="168"/>
      <c r="C10" s="362"/>
      <c r="D10" s="168"/>
      <c r="E10" s="42"/>
      <c r="F10" s="130"/>
      <c r="G10" s="130"/>
      <c r="H10" s="67">
        <f>'PL 3'!G36</f>
        <v>-348662</v>
      </c>
      <c r="I10" s="42"/>
      <c r="J10" s="170">
        <f>'PL 3'!I36</f>
        <v>-21515</v>
      </c>
      <c r="K10" s="42"/>
      <c r="L10" s="67">
        <f>'PL 3'!K36</f>
        <v>-18087</v>
      </c>
      <c r="M10" s="42"/>
      <c r="N10" s="170">
        <f>'PL 3'!M36</f>
        <v>-965</v>
      </c>
    </row>
    <row r="11" spans="1:19" ht="21" customHeight="1">
      <c r="A11" s="168" t="s">
        <v>283</v>
      </c>
      <c r="B11" s="168"/>
      <c r="C11" s="362"/>
      <c r="D11" s="168"/>
      <c r="E11" s="42"/>
      <c r="F11" s="171">
        <v>21.1</v>
      </c>
      <c r="G11" s="130"/>
      <c r="H11" s="67">
        <f>'PL 3'!G37</f>
        <v>-133</v>
      </c>
      <c r="I11" s="42"/>
      <c r="J11" s="170">
        <f>'PL 3'!I37</f>
        <v>-214</v>
      </c>
      <c r="K11" s="42"/>
      <c r="L11" s="67">
        <f>'PL 3'!K37</f>
        <v>0</v>
      </c>
      <c r="M11" s="42"/>
      <c r="N11" s="170">
        <v>0</v>
      </c>
    </row>
    <row r="12" spans="1:19" ht="21" customHeight="1">
      <c r="C12" s="364" t="s">
        <v>154</v>
      </c>
      <c r="E12" s="42"/>
      <c r="F12" s="130"/>
      <c r="G12" s="130"/>
      <c r="H12" s="42"/>
      <c r="I12" s="42"/>
      <c r="J12" s="118"/>
      <c r="K12" s="42"/>
      <c r="L12" s="118"/>
      <c r="M12" s="42"/>
      <c r="N12" s="29"/>
    </row>
    <row r="13" spans="1:19" ht="21" customHeight="1">
      <c r="A13" s="168"/>
      <c r="C13" s="172" t="s">
        <v>255</v>
      </c>
      <c r="D13" s="172"/>
      <c r="E13" s="42"/>
      <c r="F13" s="132">
        <v>20</v>
      </c>
      <c r="G13" s="130"/>
      <c r="H13" s="118">
        <f>-'PL 3'!G35</f>
        <v>2323</v>
      </c>
      <c r="I13" s="42"/>
      <c r="J13" s="118">
        <f>-'PL 3'!I35</f>
        <v>1143</v>
      </c>
      <c r="K13" s="42"/>
      <c r="L13" s="29">
        <f>-'PL 3'!K35</f>
        <v>1699</v>
      </c>
      <c r="M13" s="42"/>
      <c r="N13" s="29">
        <f>-'PL 3'!M35</f>
        <v>825</v>
      </c>
    </row>
    <row r="14" spans="1:19" ht="21" customHeight="1">
      <c r="A14" s="168"/>
      <c r="C14" s="172" t="s">
        <v>265</v>
      </c>
      <c r="D14" s="172"/>
      <c r="E14" s="42"/>
      <c r="F14" s="132">
        <v>4</v>
      </c>
      <c r="G14" s="130"/>
      <c r="H14" s="29">
        <v>0</v>
      </c>
      <c r="I14" s="42"/>
      <c r="J14" s="29">
        <v>0</v>
      </c>
      <c r="K14" s="67"/>
      <c r="L14" s="67">
        <v>24149</v>
      </c>
      <c r="M14" s="67"/>
      <c r="N14" s="29">
        <v>344</v>
      </c>
      <c r="O14" s="168"/>
    </row>
    <row r="15" spans="1:19" ht="21" hidden="1" customHeight="1">
      <c r="A15" s="168"/>
      <c r="C15" s="172" t="s">
        <v>279</v>
      </c>
      <c r="D15" s="172"/>
      <c r="E15" s="42"/>
      <c r="F15" s="157"/>
      <c r="G15" s="157"/>
      <c r="H15" s="365">
        <v>0</v>
      </c>
      <c r="I15" s="365"/>
      <c r="J15" s="365">
        <v>0</v>
      </c>
      <c r="K15" s="365"/>
      <c r="L15" s="365">
        <v>0</v>
      </c>
      <c r="M15" s="365"/>
      <c r="N15" s="365">
        <v>0</v>
      </c>
      <c r="O15" s="168"/>
    </row>
    <row r="16" spans="1:19" ht="21" customHeight="1">
      <c r="A16" s="168"/>
      <c r="C16" s="172" t="s">
        <v>280</v>
      </c>
      <c r="D16" s="172"/>
      <c r="E16" s="42"/>
      <c r="F16" s="132">
        <v>5</v>
      </c>
      <c r="G16" s="130"/>
      <c r="H16" s="1">
        <v>636</v>
      </c>
      <c r="I16" s="42"/>
      <c r="J16" s="29">
        <v>-245</v>
      </c>
      <c r="K16" s="67"/>
      <c r="L16" s="29">
        <v>0</v>
      </c>
      <c r="M16" s="67"/>
      <c r="N16" s="29">
        <v>0</v>
      </c>
      <c r="O16" s="168"/>
    </row>
    <row r="17" spans="1:15" ht="21" customHeight="1">
      <c r="A17" s="168"/>
      <c r="C17" s="168" t="s">
        <v>155</v>
      </c>
      <c r="D17" s="168"/>
      <c r="E17" s="42"/>
      <c r="F17" s="130"/>
      <c r="G17" s="130"/>
      <c r="H17" s="146">
        <v>10923</v>
      </c>
      <c r="I17" s="42"/>
      <c r="J17" s="42">
        <v>27676</v>
      </c>
      <c r="K17" s="42"/>
      <c r="L17" s="29">
        <v>10436</v>
      </c>
      <c r="M17" s="42"/>
      <c r="N17" s="366">
        <v>21547</v>
      </c>
      <c r="O17" s="168"/>
    </row>
    <row r="18" spans="1:15" ht="21.5" hidden="1" customHeight="1">
      <c r="A18" s="168"/>
      <c r="C18" s="168" t="s">
        <v>156</v>
      </c>
      <c r="D18" s="168"/>
      <c r="E18" s="42"/>
      <c r="F18" s="130"/>
      <c r="G18" s="130"/>
      <c r="H18" s="42"/>
      <c r="I18" s="42"/>
      <c r="J18" s="42">
        <v>0</v>
      </c>
      <c r="K18" s="42"/>
      <c r="L18" s="118"/>
      <c r="M18" s="42"/>
      <c r="N18" s="366">
        <v>0</v>
      </c>
      <c r="O18" s="168"/>
    </row>
    <row r="19" spans="1:15" ht="21" customHeight="1">
      <c r="A19" s="168"/>
      <c r="C19" s="168" t="s">
        <v>157</v>
      </c>
      <c r="D19" s="168"/>
      <c r="E19" s="42"/>
      <c r="F19" s="132">
        <v>18</v>
      </c>
      <c r="G19" s="130"/>
      <c r="H19" s="42">
        <v>927</v>
      </c>
      <c r="I19" s="42"/>
      <c r="J19" s="42">
        <v>1077</v>
      </c>
      <c r="K19" s="42"/>
      <c r="L19" s="118">
        <v>609</v>
      </c>
      <c r="M19" s="42"/>
      <c r="N19" s="366">
        <v>700</v>
      </c>
      <c r="O19" s="168"/>
    </row>
    <row r="20" spans="1:15" ht="21" customHeight="1">
      <c r="A20" s="168"/>
      <c r="C20" s="168" t="s">
        <v>77</v>
      </c>
      <c r="D20" s="168"/>
      <c r="E20" s="42"/>
      <c r="F20" s="173">
        <v>11</v>
      </c>
      <c r="G20" s="130"/>
      <c r="H20" s="42">
        <v>0</v>
      </c>
      <c r="I20" s="42"/>
      <c r="J20" s="42">
        <v>0</v>
      </c>
      <c r="K20" s="42"/>
      <c r="L20" s="118">
        <v>0</v>
      </c>
      <c r="M20" s="42"/>
      <c r="N20" s="366">
        <v>2500</v>
      </c>
      <c r="O20" s="168"/>
    </row>
    <row r="21" spans="1:15" ht="21" customHeight="1">
      <c r="A21" s="168"/>
      <c r="C21" s="168" t="s">
        <v>275</v>
      </c>
      <c r="D21" s="168"/>
      <c r="E21" s="42"/>
      <c r="F21" s="132"/>
      <c r="G21" s="130"/>
      <c r="H21" s="42">
        <v>0</v>
      </c>
      <c r="I21" s="42"/>
      <c r="J21" s="42">
        <v>132</v>
      </c>
      <c r="K21" s="42"/>
      <c r="L21" s="118">
        <v>0</v>
      </c>
      <c r="M21" s="42"/>
      <c r="N21" s="29">
        <v>0</v>
      </c>
      <c r="O21" s="168"/>
    </row>
    <row r="22" spans="1:15" ht="21" customHeight="1">
      <c r="A22" s="168"/>
      <c r="C22" s="168" t="s">
        <v>158</v>
      </c>
      <c r="D22" s="168"/>
      <c r="E22" s="42"/>
      <c r="F22" s="130"/>
      <c r="G22" s="130"/>
      <c r="H22" s="42">
        <v>53</v>
      </c>
      <c r="I22" s="42"/>
      <c r="J22" s="42">
        <v>-807</v>
      </c>
      <c r="K22" s="42"/>
      <c r="L22" s="29">
        <v>-40</v>
      </c>
      <c r="M22" s="42"/>
      <c r="N22" s="366">
        <v>-769</v>
      </c>
      <c r="O22" s="168"/>
    </row>
    <row r="23" spans="1:15" ht="21.5" hidden="1" customHeight="1">
      <c r="A23" s="168"/>
      <c r="C23" s="168" t="s">
        <v>159</v>
      </c>
      <c r="D23" s="168"/>
      <c r="E23" s="42"/>
      <c r="F23" s="130"/>
      <c r="G23" s="130"/>
      <c r="H23" s="42"/>
      <c r="I23" s="42"/>
      <c r="J23" s="42">
        <v>0</v>
      </c>
      <c r="K23" s="42"/>
      <c r="L23" s="118"/>
      <c r="M23" s="42"/>
      <c r="N23" s="366">
        <v>0</v>
      </c>
      <c r="O23" s="168"/>
    </row>
    <row r="24" spans="1:15" ht="21.5" hidden="1" customHeight="1">
      <c r="A24" s="168"/>
      <c r="D24" s="168" t="s">
        <v>160</v>
      </c>
      <c r="E24" s="42"/>
      <c r="F24" s="130"/>
      <c r="G24" s="130"/>
      <c r="H24" s="42"/>
      <c r="I24" s="42"/>
      <c r="J24" s="42">
        <v>0</v>
      </c>
      <c r="K24" s="42"/>
      <c r="L24" s="118"/>
      <c r="M24" s="42"/>
      <c r="N24" s="366">
        <v>0</v>
      </c>
      <c r="O24" s="168"/>
    </row>
    <row r="25" spans="1:15" ht="21" customHeight="1">
      <c r="A25" s="168"/>
      <c r="C25" s="168" t="s">
        <v>276</v>
      </c>
      <c r="D25" s="168"/>
      <c r="E25" s="42"/>
      <c r="F25" s="147">
        <v>13</v>
      </c>
      <c r="G25" s="130"/>
      <c r="H25" s="42">
        <v>23644</v>
      </c>
      <c r="I25" s="42"/>
      <c r="J25" s="42">
        <v>0</v>
      </c>
      <c r="K25" s="42"/>
      <c r="L25" s="118">
        <v>0</v>
      </c>
      <c r="M25" s="42"/>
      <c r="N25" s="366">
        <v>0</v>
      </c>
      <c r="O25" s="168"/>
    </row>
    <row r="26" spans="1:15" ht="21.5" hidden="1" customHeight="1">
      <c r="A26" s="168"/>
      <c r="C26" s="168" t="s">
        <v>261</v>
      </c>
      <c r="D26" s="168"/>
      <c r="E26" s="42"/>
      <c r="F26" s="130"/>
      <c r="G26" s="130"/>
      <c r="H26" s="42">
        <v>0</v>
      </c>
      <c r="I26" s="42"/>
      <c r="J26" s="42">
        <v>0</v>
      </c>
      <c r="K26" s="42"/>
      <c r="L26" s="118">
        <v>0</v>
      </c>
      <c r="M26" s="42"/>
      <c r="N26" s="366">
        <v>0</v>
      </c>
      <c r="O26" s="168"/>
    </row>
    <row r="27" spans="1:15" ht="21" hidden="1" customHeight="1">
      <c r="A27" s="168"/>
      <c r="C27" s="168" t="s">
        <v>262</v>
      </c>
      <c r="D27" s="168"/>
      <c r="E27" s="42"/>
      <c r="F27" s="130"/>
      <c r="G27" s="130"/>
      <c r="H27" s="42"/>
      <c r="I27" s="42"/>
      <c r="J27" s="42">
        <v>0</v>
      </c>
      <c r="K27" s="42"/>
      <c r="L27" s="118">
        <v>0</v>
      </c>
      <c r="M27" s="42"/>
      <c r="N27" s="366">
        <v>0</v>
      </c>
      <c r="O27" s="168"/>
    </row>
    <row r="28" spans="1:15" ht="21" customHeight="1">
      <c r="A28" s="168"/>
      <c r="C28" s="168" t="s">
        <v>264</v>
      </c>
      <c r="D28" s="168"/>
      <c r="E28" s="42"/>
      <c r="F28" s="130"/>
      <c r="G28" s="130"/>
      <c r="H28" s="42">
        <v>-164</v>
      </c>
      <c r="I28" s="42"/>
      <c r="J28" s="42">
        <v>0</v>
      </c>
      <c r="K28" s="42"/>
      <c r="L28" s="118">
        <v>0</v>
      </c>
      <c r="M28" s="42"/>
      <c r="N28" s="366">
        <v>0</v>
      </c>
      <c r="O28" s="168"/>
    </row>
    <row r="29" spans="1:15" ht="21" customHeight="1">
      <c r="A29" s="168"/>
      <c r="C29" s="168" t="s">
        <v>271</v>
      </c>
      <c r="D29" s="168"/>
      <c r="E29" s="42"/>
      <c r="F29" s="132">
        <v>7</v>
      </c>
      <c r="G29" s="130"/>
      <c r="H29" s="42">
        <v>6786</v>
      </c>
      <c r="I29" s="42"/>
      <c r="J29" s="42">
        <v>400</v>
      </c>
      <c r="K29" s="42"/>
      <c r="L29" s="118">
        <v>-25</v>
      </c>
      <c r="M29" s="42"/>
      <c r="N29" s="366">
        <v>-110</v>
      </c>
      <c r="O29" s="168"/>
    </row>
    <row r="30" spans="1:15" ht="21.5" hidden="1" customHeight="1">
      <c r="A30" s="168"/>
      <c r="C30" s="168" t="s">
        <v>161</v>
      </c>
      <c r="D30" s="168"/>
      <c r="E30" s="42"/>
      <c r="F30" s="130"/>
      <c r="G30" s="130"/>
      <c r="H30" s="42"/>
      <c r="I30" s="42"/>
      <c r="J30" s="42">
        <v>0</v>
      </c>
      <c r="K30" s="42"/>
      <c r="L30" s="118"/>
      <c r="M30" s="42"/>
      <c r="N30" s="366">
        <v>0</v>
      </c>
      <c r="O30" s="168"/>
    </row>
    <row r="31" spans="1:15" ht="21.5" hidden="1" customHeight="1">
      <c r="A31" s="168"/>
      <c r="C31" s="168" t="s">
        <v>162</v>
      </c>
      <c r="D31" s="168"/>
      <c r="E31" s="42"/>
      <c r="F31" s="130"/>
      <c r="G31" s="130"/>
      <c r="H31" s="42"/>
      <c r="I31" s="42"/>
      <c r="J31" s="42"/>
      <c r="K31" s="42"/>
      <c r="L31" s="118"/>
      <c r="M31" s="42"/>
      <c r="N31" s="366"/>
      <c r="O31" s="168"/>
    </row>
    <row r="32" spans="1:15" ht="21.5" hidden="1" customHeight="1">
      <c r="A32" s="168"/>
      <c r="C32" s="168" t="s">
        <v>163</v>
      </c>
      <c r="D32" s="168"/>
      <c r="E32" s="42"/>
      <c r="F32" s="130"/>
      <c r="G32" s="130"/>
      <c r="H32" s="42"/>
      <c r="I32" s="42"/>
      <c r="J32" s="42"/>
      <c r="K32" s="42"/>
      <c r="L32" s="118"/>
      <c r="M32" s="42"/>
      <c r="N32" s="366"/>
      <c r="O32" s="168"/>
    </row>
    <row r="33" spans="1:15" ht="21" customHeight="1">
      <c r="A33" s="168"/>
      <c r="C33" s="168" t="s">
        <v>164</v>
      </c>
      <c r="D33" s="168"/>
      <c r="E33" s="42"/>
      <c r="F33" s="130"/>
      <c r="G33" s="130"/>
      <c r="H33" s="42">
        <v>-37</v>
      </c>
      <c r="I33" s="42"/>
      <c r="J33" s="151">
        <v>-8203</v>
      </c>
      <c r="K33" s="42"/>
      <c r="L33" s="118">
        <v>-37</v>
      </c>
      <c r="M33" s="42"/>
      <c r="N33" s="366">
        <v>-8203</v>
      </c>
      <c r="O33" s="168"/>
    </row>
    <row r="34" spans="1:15" ht="21.5" hidden="1" customHeight="1">
      <c r="A34" s="168"/>
      <c r="C34" s="168" t="s">
        <v>165</v>
      </c>
      <c r="D34" s="168"/>
      <c r="E34" s="42"/>
      <c r="F34" s="130"/>
      <c r="G34" s="130"/>
      <c r="H34" s="42"/>
      <c r="I34" s="42"/>
      <c r="J34" s="42">
        <v>0</v>
      </c>
      <c r="K34" s="42"/>
      <c r="L34" s="118"/>
      <c r="M34" s="42"/>
      <c r="N34" s="366">
        <v>0</v>
      </c>
      <c r="O34" s="168"/>
    </row>
    <row r="35" spans="1:15" ht="21.5" hidden="1" customHeight="1">
      <c r="A35" s="168"/>
      <c r="C35" s="168" t="s">
        <v>83</v>
      </c>
      <c r="D35" s="168"/>
      <c r="E35" s="42"/>
      <c r="F35" s="130"/>
      <c r="G35" s="130"/>
      <c r="H35" s="42"/>
      <c r="I35" s="42"/>
      <c r="J35" s="42">
        <v>0</v>
      </c>
      <c r="K35" s="42"/>
      <c r="L35" s="118"/>
      <c r="M35" s="42"/>
      <c r="N35" s="366">
        <v>0</v>
      </c>
      <c r="O35" s="168"/>
    </row>
    <row r="36" spans="1:15" ht="21.5" hidden="1" customHeight="1">
      <c r="A36" s="168"/>
      <c r="C36" s="168" t="s">
        <v>74</v>
      </c>
      <c r="D36" s="168"/>
      <c r="E36" s="42"/>
      <c r="F36" s="130"/>
      <c r="G36" s="130"/>
      <c r="H36" s="29">
        <v>0</v>
      </c>
      <c r="I36" s="42"/>
      <c r="J36" s="151">
        <v>0</v>
      </c>
      <c r="K36" s="42"/>
      <c r="L36" s="118">
        <v>0</v>
      </c>
      <c r="M36" s="42"/>
      <c r="N36" s="366">
        <v>0</v>
      </c>
      <c r="O36" s="168"/>
    </row>
    <row r="37" spans="1:15" ht="21" customHeight="1">
      <c r="A37" s="168"/>
      <c r="C37" s="168" t="s">
        <v>80</v>
      </c>
      <c r="D37" s="168"/>
      <c r="E37" s="42"/>
      <c r="F37" s="130"/>
      <c r="G37" s="130"/>
      <c r="H37" s="42">
        <v>-46</v>
      </c>
      <c r="I37" s="42"/>
      <c r="J37" s="42">
        <v>-68</v>
      </c>
      <c r="K37" s="42"/>
      <c r="L37" s="118">
        <v>-2556</v>
      </c>
      <c r="M37" s="42"/>
      <c r="N37" s="366">
        <v>-3159</v>
      </c>
      <c r="O37" s="168"/>
    </row>
    <row r="38" spans="1:15" ht="21" customHeight="1">
      <c r="A38" s="168"/>
      <c r="C38" s="168" t="s">
        <v>81</v>
      </c>
      <c r="D38" s="168"/>
      <c r="E38" s="42"/>
      <c r="F38" s="130"/>
      <c r="G38" s="130"/>
      <c r="H38" s="42">
        <v>4367</v>
      </c>
      <c r="I38" s="42"/>
      <c r="J38" s="42">
        <v>3985</v>
      </c>
      <c r="K38" s="42"/>
      <c r="L38" s="118">
        <v>4054</v>
      </c>
      <c r="M38" s="42"/>
      <c r="N38" s="366">
        <v>3882</v>
      </c>
      <c r="O38" s="168"/>
    </row>
    <row r="39" spans="1:15" ht="21" customHeight="1">
      <c r="A39" s="161"/>
      <c r="B39" s="162"/>
      <c r="C39" s="162"/>
      <c r="D39" s="162"/>
      <c r="E39" s="162"/>
      <c r="F39" s="163"/>
      <c r="G39" s="163"/>
      <c r="H39" s="162"/>
      <c r="I39" s="162"/>
      <c r="J39" s="162"/>
      <c r="K39" s="162"/>
      <c r="L39" s="162"/>
      <c r="M39" s="162"/>
      <c r="N39" s="164"/>
    </row>
    <row r="40" spans="1:15" ht="21" customHeight="1">
      <c r="A40" s="367"/>
      <c r="B40" s="168"/>
      <c r="C40" s="368" t="s">
        <v>166</v>
      </c>
      <c r="D40" s="168"/>
      <c r="E40" s="42"/>
      <c r="F40" s="130"/>
      <c r="G40" s="130"/>
      <c r="H40" s="42"/>
      <c r="I40" s="42"/>
      <c r="J40" s="118"/>
      <c r="K40" s="42"/>
      <c r="L40" s="118"/>
      <c r="M40" s="42"/>
      <c r="N40" s="29"/>
    </row>
    <row r="41" spans="1:15" ht="21" customHeight="1">
      <c r="A41" s="168"/>
      <c r="C41" s="168" t="s">
        <v>239</v>
      </c>
      <c r="D41" s="168"/>
      <c r="E41" s="42"/>
      <c r="F41" s="130"/>
      <c r="G41" s="130"/>
      <c r="H41" s="42">
        <v>49998</v>
      </c>
      <c r="I41" s="42"/>
      <c r="J41" s="42">
        <v>57695</v>
      </c>
      <c r="K41" s="42"/>
      <c r="L41" s="118">
        <v>24102</v>
      </c>
      <c r="M41" s="42"/>
      <c r="N41" s="366">
        <v>27793</v>
      </c>
    </row>
    <row r="42" spans="1:15" ht="21" customHeight="1">
      <c r="A42" s="168"/>
      <c r="C42" s="168" t="s">
        <v>12</v>
      </c>
      <c r="D42" s="168"/>
      <c r="E42" s="42"/>
      <c r="F42" s="130"/>
      <c r="G42" s="130"/>
      <c r="H42" s="42">
        <v>32554</v>
      </c>
      <c r="I42" s="42"/>
      <c r="J42" s="42">
        <v>57311</v>
      </c>
      <c r="K42" s="42"/>
      <c r="L42" s="118">
        <v>0</v>
      </c>
      <c r="M42" s="42"/>
      <c r="N42" s="29">
        <v>0</v>
      </c>
    </row>
    <row r="43" spans="1:15" ht="21" customHeight="1">
      <c r="A43" s="168"/>
      <c r="C43" s="168" t="s">
        <v>167</v>
      </c>
      <c r="D43" s="168"/>
      <c r="E43" s="42"/>
      <c r="F43" s="130"/>
      <c r="G43" s="130"/>
      <c r="H43" s="42">
        <v>328788</v>
      </c>
      <c r="I43" s="42"/>
      <c r="J43" s="42">
        <v>-12819</v>
      </c>
      <c r="K43" s="42"/>
      <c r="L43" s="118">
        <v>-6043</v>
      </c>
      <c r="M43" s="42"/>
      <c r="N43" s="366">
        <v>-4629</v>
      </c>
    </row>
    <row r="44" spans="1:15" ht="21" customHeight="1">
      <c r="A44" s="168"/>
      <c r="C44" s="168" t="s">
        <v>17</v>
      </c>
      <c r="D44" s="168"/>
      <c r="E44" s="42"/>
      <c r="F44" s="130"/>
      <c r="G44" s="130"/>
      <c r="H44" s="42">
        <v>-35</v>
      </c>
      <c r="I44" s="42"/>
      <c r="J44" s="42">
        <v>42</v>
      </c>
      <c r="K44" s="42"/>
      <c r="L44" s="118">
        <v>-41</v>
      </c>
      <c r="M44" s="42"/>
      <c r="N44" s="366">
        <v>40</v>
      </c>
    </row>
    <row r="45" spans="1:15" ht="21.5" customHeight="1">
      <c r="A45" s="168"/>
      <c r="C45" s="168" t="s">
        <v>277</v>
      </c>
      <c r="D45" s="168"/>
      <c r="E45" s="42"/>
      <c r="F45" s="130"/>
      <c r="G45" s="130"/>
      <c r="H45" s="42">
        <v>-2138</v>
      </c>
      <c r="I45" s="42"/>
      <c r="J45" s="42">
        <v>0</v>
      </c>
      <c r="K45" s="42"/>
      <c r="L45" s="118"/>
      <c r="M45" s="42"/>
      <c r="N45" s="366">
        <v>0</v>
      </c>
    </row>
    <row r="46" spans="1:15" ht="21" customHeight="1">
      <c r="A46" s="168"/>
      <c r="C46" s="168" t="s">
        <v>32</v>
      </c>
      <c r="D46" s="168"/>
      <c r="E46" s="42"/>
      <c r="F46" s="130"/>
      <c r="G46" s="130"/>
      <c r="H46" s="42">
        <v>-1</v>
      </c>
      <c r="I46" s="42"/>
      <c r="J46" s="42">
        <v>8</v>
      </c>
      <c r="K46" s="42"/>
      <c r="L46" s="118">
        <v>0</v>
      </c>
      <c r="M46" s="42"/>
      <c r="N46" s="120">
        <v>0</v>
      </c>
    </row>
    <row r="47" spans="1:15" ht="21" customHeight="1">
      <c r="A47" s="168"/>
      <c r="B47" s="168"/>
      <c r="C47" s="168" t="s">
        <v>240</v>
      </c>
      <c r="D47" s="168"/>
      <c r="E47" s="42"/>
      <c r="F47" s="130"/>
      <c r="G47" s="130"/>
      <c r="H47" s="42">
        <v>2649</v>
      </c>
      <c r="I47" s="42"/>
      <c r="J47" s="42">
        <v>-94357</v>
      </c>
      <c r="K47" s="42"/>
      <c r="L47" s="118">
        <f>-166+1</f>
        <v>-165</v>
      </c>
      <c r="M47" s="42"/>
      <c r="N47" s="366">
        <v>-34944</v>
      </c>
    </row>
    <row r="48" spans="1:15" ht="21" customHeight="1">
      <c r="A48" s="168"/>
      <c r="B48" s="168"/>
      <c r="C48" s="168" t="s">
        <v>38</v>
      </c>
      <c r="D48" s="168"/>
      <c r="E48" s="42"/>
      <c r="F48" s="130"/>
      <c r="G48" s="130"/>
      <c r="H48" s="42">
        <v>-5139</v>
      </c>
      <c r="I48" s="42"/>
      <c r="J48" s="42">
        <v>-30014</v>
      </c>
      <c r="K48" s="42"/>
      <c r="L48" s="29">
        <v>0</v>
      </c>
      <c r="M48" s="42"/>
      <c r="N48" s="29">
        <v>0</v>
      </c>
    </row>
    <row r="49" spans="1:15" ht="21" hidden="1" customHeight="1">
      <c r="A49" s="168"/>
      <c r="B49" s="168"/>
      <c r="C49" s="168" t="s">
        <v>48</v>
      </c>
      <c r="D49" s="168"/>
      <c r="E49" s="42"/>
      <c r="F49" s="130"/>
      <c r="G49" s="130"/>
      <c r="H49" s="42"/>
      <c r="I49" s="42"/>
      <c r="J49" s="42">
        <v>0</v>
      </c>
      <c r="K49" s="42"/>
      <c r="L49" s="29">
        <v>0</v>
      </c>
      <c r="M49" s="42"/>
      <c r="N49" s="29">
        <v>0</v>
      </c>
    </row>
    <row r="50" spans="1:15" ht="21" customHeight="1">
      <c r="A50" s="168"/>
      <c r="B50" s="168"/>
      <c r="C50" s="168" t="s">
        <v>278</v>
      </c>
      <c r="D50" s="168"/>
      <c r="E50" s="42"/>
      <c r="F50" s="130"/>
      <c r="G50" s="130"/>
      <c r="H50" s="42">
        <v>-5846</v>
      </c>
      <c r="I50" s="42"/>
      <c r="J50" s="29">
        <v>0</v>
      </c>
      <c r="K50" s="42"/>
      <c r="L50" s="29">
        <v>0</v>
      </c>
      <c r="M50" s="42"/>
      <c r="N50" s="29">
        <v>0</v>
      </c>
    </row>
    <row r="51" spans="1:15" ht="21" customHeight="1">
      <c r="A51" s="168"/>
      <c r="B51" s="168"/>
      <c r="C51" s="168" t="s">
        <v>168</v>
      </c>
      <c r="D51" s="168"/>
      <c r="E51" s="42"/>
      <c r="F51" s="130"/>
      <c r="G51" s="130"/>
      <c r="H51" s="42">
        <v>0</v>
      </c>
      <c r="I51" s="42"/>
      <c r="J51" s="42">
        <v>-3965</v>
      </c>
      <c r="K51" s="42"/>
      <c r="L51" s="29">
        <v>0</v>
      </c>
      <c r="M51" s="42"/>
      <c r="N51" s="29">
        <v>-3965</v>
      </c>
    </row>
    <row r="52" spans="1:15" ht="21" customHeight="1">
      <c r="A52" s="168"/>
      <c r="B52" s="168"/>
      <c r="C52" s="168" t="s">
        <v>169</v>
      </c>
      <c r="D52" s="168"/>
      <c r="E52" s="42"/>
      <c r="F52" s="132">
        <v>18</v>
      </c>
      <c r="G52" s="130"/>
      <c r="H52" s="44">
        <v>-215</v>
      </c>
      <c r="I52" s="42"/>
      <c r="J52" s="42">
        <v>0</v>
      </c>
      <c r="K52" s="42"/>
      <c r="L52" s="118">
        <v>-215</v>
      </c>
      <c r="M52" s="42"/>
      <c r="N52" s="366">
        <v>0</v>
      </c>
    </row>
    <row r="53" spans="1:15" ht="21" customHeight="1">
      <c r="A53" s="367" t="s">
        <v>170</v>
      </c>
      <c r="B53" s="168"/>
      <c r="C53" s="362"/>
      <c r="D53" s="168"/>
      <c r="E53" s="42"/>
      <c r="F53" s="130"/>
      <c r="G53" s="130"/>
      <c r="H53" s="119">
        <f>SUM(H10:H52)</f>
        <v>101232</v>
      </c>
      <c r="I53" s="53"/>
      <c r="J53" s="119">
        <f>SUM(J10:J52)</f>
        <v>-22738</v>
      </c>
      <c r="K53" s="53"/>
      <c r="L53" s="119">
        <f>SUM(L10:L52)</f>
        <v>37840</v>
      </c>
      <c r="M53" s="53"/>
      <c r="N53" s="119">
        <f>SUM(N10:N52)</f>
        <v>887</v>
      </c>
      <c r="O53" s="174"/>
    </row>
    <row r="54" spans="1:15" ht="21" customHeight="1">
      <c r="C54" s="157" t="s">
        <v>172</v>
      </c>
      <c r="H54" s="44">
        <v>12565</v>
      </c>
      <c r="I54" s="42"/>
      <c r="J54" s="44">
        <v>9012</v>
      </c>
      <c r="K54" s="42"/>
      <c r="L54" s="369">
        <v>-321</v>
      </c>
      <c r="M54" s="42"/>
      <c r="N54" s="370">
        <v>-72</v>
      </c>
    </row>
    <row r="55" spans="1:15" ht="21" customHeight="1">
      <c r="A55" s="367" t="s">
        <v>173</v>
      </c>
      <c r="H55" s="121">
        <f>SUM(H53:H54)</f>
        <v>113797</v>
      </c>
      <c r="J55" s="121">
        <f>SUM(J53:J54)</f>
        <v>-13726</v>
      </c>
      <c r="L55" s="121">
        <f>SUM(L53:L54)</f>
        <v>37519</v>
      </c>
      <c r="N55" s="121">
        <f>SUM(N53:N54)</f>
        <v>815</v>
      </c>
    </row>
    <row r="56" spans="1:15" ht="18" customHeight="1">
      <c r="A56" s="175"/>
      <c r="B56" s="175"/>
      <c r="C56" s="175"/>
      <c r="D56" s="175"/>
      <c r="E56" s="175"/>
      <c r="F56" s="176"/>
      <c r="G56" s="176"/>
      <c r="H56" s="175"/>
      <c r="I56" s="175"/>
      <c r="J56" s="175"/>
      <c r="K56" s="175"/>
      <c r="L56" s="175"/>
      <c r="M56" s="175"/>
      <c r="N56" s="175"/>
    </row>
    <row r="57" spans="1:15" ht="18" customHeight="1">
      <c r="A57" s="175"/>
      <c r="B57" s="175"/>
      <c r="C57" s="175"/>
      <c r="D57" s="175"/>
      <c r="E57" s="175"/>
      <c r="F57" s="176"/>
      <c r="G57" s="176"/>
      <c r="H57" s="175"/>
      <c r="I57" s="175"/>
      <c r="J57" s="175"/>
      <c r="K57" s="175"/>
      <c r="L57" s="175"/>
      <c r="M57" s="175"/>
      <c r="N57" s="175"/>
    </row>
    <row r="58" spans="1:15" ht="18" customHeight="1">
      <c r="A58" s="175"/>
      <c r="B58" s="175"/>
      <c r="C58" s="175"/>
      <c r="D58" s="175"/>
      <c r="E58" s="175"/>
      <c r="F58" s="176"/>
      <c r="G58" s="176"/>
      <c r="H58" s="175"/>
      <c r="I58" s="175"/>
      <c r="J58" s="175"/>
      <c r="K58" s="175"/>
      <c r="L58" s="175"/>
      <c r="M58" s="175"/>
      <c r="N58" s="175"/>
    </row>
    <row r="59" spans="1:15" ht="18" customHeight="1">
      <c r="A59" s="175"/>
      <c r="B59" s="175"/>
      <c r="C59" s="175"/>
      <c r="D59" s="175"/>
      <c r="E59" s="175"/>
      <c r="F59" s="176"/>
      <c r="G59" s="176"/>
      <c r="H59" s="175"/>
      <c r="I59" s="175"/>
      <c r="J59" s="175"/>
      <c r="K59" s="175"/>
      <c r="L59" s="175"/>
      <c r="M59" s="175"/>
      <c r="N59" s="175"/>
    </row>
    <row r="60" spans="1:15" ht="18" customHeight="1">
      <c r="A60" s="175"/>
      <c r="B60" s="175"/>
      <c r="C60" s="175"/>
      <c r="D60" s="175"/>
      <c r="E60" s="175"/>
      <c r="F60" s="176"/>
      <c r="G60" s="176"/>
      <c r="H60" s="175"/>
      <c r="I60" s="175"/>
      <c r="J60" s="175"/>
      <c r="K60" s="175"/>
      <c r="L60" s="175"/>
      <c r="M60" s="175"/>
      <c r="N60" s="175"/>
    </row>
    <row r="61" spans="1:15" ht="18" customHeight="1">
      <c r="A61" s="175"/>
      <c r="B61" s="175"/>
      <c r="C61" s="175"/>
      <c r="D61" s="175"/>
      <c r="E61" s="175"/>
      <c r="F61" s="176"/>
      <c r="G61" s="176"/>
      <c r="H61" s="175"/>
      <c r="I61" s="175"/>
      <c r="J61" s="175"/>
      <c r="K61" s="175"/>
      <c r="L61" s="175"/>
      <c r="M61" s="175"/>
      <c r="N61" s="175"/>
    </row>
    <row r="62" spans="1:15" ht="18" customHeight="1">
      <c r="A62" s="175"/>
      <c r="B62" s="175"/>
      <c r="C62" s="175"/>
      <c r="D62" s="175"/>
      <c r="E62" s="175"/>
      <c r="F62" s="176"/>
      <c r="G62" s="176"/>
      <c r="H62" s="175"/>
      <c r="I62" s="175"/>
      <c r="J62" s="175"/>
      <c r="K62" s="175"/>
      <c r="L62" s="175"/>
      <c r="M62" s="175"/>
      <c r="N62" s="175"/>
    </row>
    <row r="63" spans="1:15" ht="18" customHeight="1">
      <c r="A63" s="175"/>
      <c r="B63" s="175"/>
      <c r="C63" s="175"/>
      <c r="D63" s="175"/>
      <c r="E63" s="175"/>
      <c r="F63" s="176"/>
      <c r="G63" s="176"/>
      <c r="H63" s="175"/>
      <c r="I63" s="175"/>
      <c r="J63" s="175"/>
      <c r="K63" s="175"/>
      <c r="L63" s="175"/>
      <c r="M63" s="175"/>
      <c r="N63" s="175"/>
    </row>
    <row r="64" spans="1:15" ht="18" customHeight="1">
      <c r="A64" s="175"/>
      <c r="B64" s="175"/>
      <c r="C64" s="175"/>
      <c r="D64" s="175"/>
      <c r="E64" s="175"/>
      <c r="F64" s="176"/>
      <c r="G64" s="176"/>
      <c r="H64" s="175"/>
      <c r="I64" s="175"/>
      <c r="J64" s="175"/>
      <c r="K64" s="175"/>
      <c r="L64" s="175"/>
      <c r="M64" s="175"/>
      <c r="N64" s="175"/>
    </row>
    <row r="65" spans="1:14" ht="18" customHeight="1">
      <c r="A65" s="175"/>
      <c r="B65" s="175"/>
      <c r="C65" s="175"/>
      <c r="D65" s="175"/>
      <c r="E65" s="175"/>
      <c r="F65" s="176"/>
      <c r="G65" s="176"/>
      <c r="H65" s="175"/>
      <c r="I65" s="175"/>
      <c r="J65" s="175"/>
      <c r="K65" s="175"/>
      <c r="L65" s="175"/>
      <c r="M65" s="175"/>
      <c r="N65" s="175"/>
    </row>
    <row r="66" spans="1:14" ht="18" customHeight="1">
      <c r="A66" s="175"/>
      <c r="B66" s="175"/>
      <c r="C66" s="175"/>
      <c r="D66" s="175"/>
      <c r="E66" s="175"/>
      <c r="F66" s="176"/>
      <c r="G66" s="176"/>
      <c r="H66" s="175"/>
      <c r="I66" s="175"/>
      <c r="J66" s="175"/>
      <c r="K66" s="175"/>
      <c r="L66" s="175"/>
      <c r="M66" s="175"/>
      <c r="N66" s="175"/>
    </row>
    <row r="67" spans="1:14" ht="18" customHeight="1">
      <c r="A67" s="175"/>
      <c r="B67" s="175"/>
      <c r="C67" s="175"/>
      <c r="D67" s="175"/>
      <c r="E67" s="175"/>
      <c r="F67" s="176"/>
      <c r="G67" s="176"/>
      <c r="H67" s="175"/>
      <c r="I67" s="175"/>
      <c r="J67" s="175"/>
      <c r="K67" s="175"/>
      <c r="L67" s="175"/>
      <c r="M67" s="175"/>
      <c r="N67" s="175"/>
    </row>
    <row r="68" spans="1:14" ht="18" customHeight="1">
      <c r="A68" s="175"/>
      <c r="B68" s="175"/>
      <c r="C68" s="175"/>
      <c r="D68" s="175"/>
      <c r="E68" s="175"/>
      <c r="F68" s="176"/>
      <c r="G68" s="176"/>
      <c r="H68" s="175"/>
      <c r="I68" s="175"/>
      <c r="J68" s="175"/>
      <c r="K68" s="175"/>
      <c r="L68" s="175"/>
      <c r="M68" s="175"/>
      <c r="N68" s="175"/>
    </row>
    <row r="69" spans="1:14" ht="18" customHeight="1">
      <c r="A69" s="175"/>
      <c r="B69" s="175"/>
      <c r="C69" s="175"/>
      <c r="D69" s="175"/>
      <c r="E69" s="175"/>
      <c r="F69" s="176"/>
      <c r="G69" s="176"/>
      <c r="H69" s="175"/>
      <c r="I69" s="175"/>
      <c r="J69" s="175"/>
      <c r="K69" s="175"/>
      <c r="L69" s="175"/>
      <c r="M69" s="175"/>
      <c r="N69" s="175"/>
    </row>
    <row r="70" spans="1:14" ht="18" customHeight="1">
      <c r="A70" s="175"/>
      <c r="B70" s="175"/>
      <c r="C70" s="175"/>
      <c r="D70" s="175"/>
      <c r="E70" s="175"/>
      <c r="F70" s="176"/>
      <c r="G70" s="176"/>
      <c r="H70" s="175"/>
      <c r="I70" s="175"/>
      <c r="J70" s="175"/>
      <c r="K70" s="175"/>
      <c r="L70" s="175"/>
      <c r="M70" s="175"/>
      <c r="N70" s="175"/>
    </row>
    <row r="71" spans="1:14" ht="18" customHeight="1">
      <c r="A71" s="175"/>
      <c r="B71" s="175"/>
      <c r="C71" s="175"/>
      <c r="D71" s="175"/>
      <c r="E71" s="175"/>
      <c r="F71" s="176"/>
      <c r="G71" s="176"/>
      <c r="H71" s="175"/>
      <c r="I71" s="175"/>
      <c r="J71" s="175"/>
      <c r="K71" s="175"/>
      <c r="L71" s="175"/>
      <c r="M71" s="175"/>
      <c r="N71" s="175"/>
    </row>
    <row r="72" spans="1:14" ht="18" customHeight="1">
      <c r="A72" s="175"/>
      <c r="B72" s="175"/>
      <c r="C72" s="175"/>
      <c r="D72" s="175"/>
      <c r="E72" s="175"/>
      <c r="F72" s="176"/>
      <c r="G72" s="176"/>
      <c r="H72" s="175"/>
      <c r="I72" s="175"/>
      <c r="J72" s="175"/>
      <c r="K72" s="175"/>
      <c r="L72" s="175"/>
      <c r="M72" s="175"/>
      <c r="N72" s="175"/>
    </row>
    <row r="73" spans="1:14" ht="18" customHeight="1">
      <c r="A73" s="175"/>
      <c r="B73" s="175"/>
      <c r="C73" s="175"/>
      <c r="D73" s="175"/>
      <c r="E73" s="175"/>
      <c r="F73" s="176"/>
      <c r="G73" s="176"/>
      <c r="H73" s="175"/>
      <c r="I73" s="175"/>
      <c r="J73" s="175"/>
      <c r="K73" s="175"/>
      <c r="L73" s="175"/>
      <c r="M73" s="175"/>
      <c r="N73" s="175"/>
    </row>
    <row r="74" spans="1:14" ht="18" customHeight="1">
      <c r="A74" s="175"/>
      <c r="B74" s="175"/>
      <c r="C74" s="175"/>
      <c r="D74" s="175"/>
      <c r="E74" s="175"/>
      <c r="F74" s="176"/>
      <c r="G74" s="176"/>
      <c r="H74" s="175"/>
      <c r="I74" s="175"/>
      <c r="J74" s="175"/>
      <c r="K74" s="175"/>
      <c r="L74" s="175"/>
      <c r="M74" s="175"/>
      <c r="N74" s="175"/>
    </row>
    <row r="75" spans="1:14" ht="18" customHeight="1">
      <c r="A75" s="175"/>
      <c r="B75" s="175"/>
      <c r="C75" s="175"/>
      <c r="D75" s="175"/>
      <c r="E75" s="175"/>
      <c r="F75" s="176"/>
      <c r="G75" s="176"/>
      <c r="H75" s="175"/>
      <c r="I75" s="175"/>
      <c r="J75" s="175"/>
      <c r="K75" s="175"/>
      <c r="L75" s="175"/>
      <c r="M75" s="175"/>
      <c r="N75" s="175"/>
    </row>
    <row r="76" spans="1:14" ht="18" customHeight="1">
      <c r="A76" s="175"/>
      <c r="B76" s="175"/>
      <c r="C76" s="175"/>
      <c r="D76" s="175"/>
      <c r="E76" s="175"/>
      <c r="F76" s="176"/>
      <c r="G76" s="176"/>
      <c r="H76" s="175"/>
      <c r="I76" s="175"/>
      <c r="J76" s="175"/>
      <c r="K76" s="175"/>
      <c r="L76" s="175"/>
      <c r="M76" s="175"/>
      <c r="N76" s="175"/>
    </row>
    <row r="77" spans="1:14" ht="18" customHeight="1">
      <c r="A77" s="175"/>
      <c r="B77" s="175"/>
      <c r="C77" s="175"/>
      <c r="D77" s="175"/>
      <c r="E77" s="175"/>
      <c r="F77" s="176"/>
      <c r="G77" s="176"/>
      <c r="H77" s="175"/>
      <c r="I77" s="175"/>
      <c r="J77" s="175"/>
      <c r="K77" s="175"/>
      <c r="L77" s="175"/>
      <c r="M77" s="175"/>
      <c r="N77" s="175"/>
    </row>
    <row r="78" spans="1:14" ht="18" customHeight="1">
      <c r="A78" s="175"/>
      <c r="B78" s="175"/>
      <c r="C78" s="175"/>
      <c r="D78" s="175"/>
      <c r="E78" s="175"/>
      <c r="F78" s="176"/>
      <c r="G78" s="176"/>
      <c r="H78" s="175"/>
      <c r="I78" s="175"/>
      <c r="J78" s="175"/>
      <c r="K78" s="175"/>
      <c r="L78" s="175"/>
      <c r="M78" s="175"/>
      <c r="N78" s="175"/>
    </row>
    <row r="79" spans="1:14" ht="18" customHeight="1">
      <c r="A79" s="175"/>
      <c r="B79" s="175"/>
      <c r="C79" s="175"/>
      <c r="D79" s="175"/>
      <c r="E79" s="175"/>
      <c r="F79" s="176"/>
      <c r="G79" s="176"/>
      <c r="H79" s="175"/>
      <c r="I79" s="175"/>
      <c r="J79" s="175"/>
      <c r="K79" s="175"/>
      <c r="L79" s="175"/>
      <c r="M79" s="175"/>
      <c r="N79" s="175"/>
    </row>
    <row r="80" spans="1:14" ht="18" customHeight="1">
      <c r="A80" s="175"/>
      <c r="B80" s="175"/>
      <c r="C80" s="175"/>
      <c r="D80" s="175"/>
      <c r="E80" s="175"/>
      <c r="F80" s="176"/>
      <c r="G80" s="176"/>
      <c r="H80" s="175"/>
      <c r="I80" s="175"/>
      <c r="J80" s="175"/>
      <c r="K80" s="175"/>
      <c r="L80" s="175"/>
      <c r="M80" s="175"/>
      <c r="N80" s="175"/>
    </row>
    <row r="81" spans="1:14" ht="18" customHeight="1">
      <c r="A81" s="175"/>
      <c r="B81" s="175"/>
      <c r="C81" s="175"/>
      <c r="D81" s="175"/>
      <c r="E81" s="175"/>
      <c r="F81" s="176"/>
      <c r="G81" s="176"/>
      <c r="H81" s="175"/>
      <c r="I81" s="175"/>
      <c r="J81" s="175"/>
      <c r="K81" s="175"/>
      <c r="L81" s="175"/>
      <c r="M81" s="175"/>
      <c r="N81" s="175"/>
    </row>
    <row r="82" spans="1:14" ht="18" customHeight="1">
      <c r="A82" s="175"/>
      <c r="B82" s="175"/>
      <c r="C82" s="175"/>
      <c r="D82" s="175"/>
      <c r="E82" s="175"/>
      <c r="F82" s="176"/>
      <c r="G82" s="176"/>
      <c r="H82" s="175"/>
      <c r="I82" s="175"/>
      <c r="J82" s="175"/>
      <c r="K82" s="175"/>
      <c r="L82" s="175"/>
      <c r="M82" s="175"/>
      <c r="N82" s="175"/>
    </row>
    <row r="83" spans="1:14" ht="18" customHeight="1">
      <c r="A83" s="175"/>
      <c r="B83" s="175"/>
      <c r="C83" s="175"/>
      <c r="D83" s="175"/>
      <c r="E83" s="175"/>
      <c r="F83" s="176"/>
      <c r="G83" s="176"/>
      <c r="H83" s="175"/>
      <c r="I83" s="175"/>
      <c r="J83" s="175"/>
      <c r="K83" s="175"/>
      <c r="L83" s="175"/>
      <c r="M83" s="175"/>
      <c r="N83" s="175"/>
    </row>
    <row r="84" spans="1:14" ht="18" customHeight="1">
      <c r="A84" s="175"/>
      <c r="B84" s="175"/>
      <c r="C84" s="175"/>
      <c r="D84" s="175"/>
      <c r="E84" s="175"/>
      <c r="F84" s="176"/>
      <c r="G84" s="176"/>
      <c r="H84" s="175"/>
      <c r="I84" s="175"/>
      <c r="J84" s="175"/>
      <c r="K84" s="175"/>
      <c r="L84" s="175"/>
      <c r="M84" s="175"/>
      <c r="N84" s="175"/>
    </row>
    <row r="85" spans="1:14" ht="18" customHeight="1">
      <c r="A85" s="175"/>
      <c r="B85" s="175"/>
      <c r="C85" s="175"/>
      <c r="D85" s="175"/>
      <c r="E85" s="175"/>
      <c r="F85" s="176"/>
      <c r="G85" s="176"/>
      <c r="H85" s="175"/>
      <c r="I85" s="175"/>
      <c r="J85" s="175"/>
      <c r="K85" s="175"/>
      <c r="L85" s="175"/>
      <c r="M85" s="175"/>
      <c r="N85" s="175"/>
    </row>
    <row r="86" spans="1:14" ht="18" customHeight="1">
      <c r="A86" s="175"/>
      <c r="B86" s="175"/>
      <c r="C86" s="175"/>
      <c r="D86" s="175"/>
      <c r="E86" s="175"/>
      <c r="F86" s="176"/>
      <c r="G86" s="176"/>
      <c r="H86" s="175"/>
      <c r="I86" s="175"/>
      <c r="J86" s="175"/>
      <c r="K86" s="175"/>
      <c r="L86" s="175"/>
      <c r="M86" s="175"/>
      <c r="N86" s="175"/>
    </row>
    <row r="87" spans="1:14" ht="18" customHeight="1">
      <c r="A87" s="175"/>
      <c r="B87" s="175"/>
      <c r="C87" s="175"/>
      <c r="D87" s="175"/>
      <c r="E87" s="175"/>
      <c r="F87" s="176"/>
      <c r="G87" s="176"/>
      <c r="H87" s="175"/>
      <c r="I87" s="175"/>
      <c r="J87" s="175"/>
      <c r="K87" s="175"/>
      <c r="L87" s="175"/>
      <c r="M87" s="175"/>
      <c r="N87" s="175"/>
    </row>
    <row r="88" spans="1:14" ht="18" customHeight="1">
      <c r="A88" s="175"/>
      <c r="B88" s="175"/>
      <c r="C88" s="175"/>
      <c r="D88" s="175"/>
      <c r="E88" s="175"/>
      <c r="F88" s="176"/>
      <c r="G88" s="176"/>
      <c r="H88" s="175"/>
      <c r="I88" s="175"/>
      <c r="J88" s="175"/>
      <c r="K88" s="175"/>
      <c r="L88" s="175"/>
      <c r="M88" s="175"/>
      <c r="N88" s="175"/>
    </row>
    <row r="89" spans="1:14" ht="18" customHeight="1">
      <c r="A89" s="175"/>
      <c r="B89" s="175"/>
      <c r="C89" s="175"/>
      <c r="D89" s="175"/>
      <c r="E89" s="175"/>
      <c r="F89" s="176"/>
      <c r="G89" s="176"/>
      <c r="H89" s="175"/>
      <c r="I89" s="175"/>
      <c r="J89" s="175"/>
      <c r="K89" s="175"/>
      <c r="L89" s="175"/>
      <c r="M89" s="175"/>
      <c r="N89" s="175"/>
    </row>
    <row r="90" spans="1:14" ht="18" customHeight="1">
      <c r="A90" s="175"/>
      <c r="B90" s="175"/>
      <c r="C90" s="175"/>
      <c r="D90" s="175"/>
      <c r="E90" s="175"/>
      <c r="F90" s="176"/>
      <c r="G90" s="176"/>
      <c r="H90" s="175"/>
      <c r="I90" s="175"/>
      <c r="J90" s="175"/>
      <c r="K90" s="175"/>
      <c r="L90" s="175"/>
      <c r="M90" s="175"/>
      <c r="N90" s="175"/>
    </row>
    <row r="91" spans="1:14" ht="18" customHeight="1">
      <c r="A91" s="175"/>
      <c r="B91" s="175"/>
      <c r="C91" s="175"/>
      <c r="D91" s="175"/>
      <c r="E91" s="175"/>
      <c r="F91" s="176"/>
      <c r="G91" s="176"/>
      <c r="H91" s="175"/>
      <c r="I91" s="175"/>
      <c r="J91" s="175"/>
      <c r="K91" s="175"/>
      <c r="L91" s="175"/>
      <c r="M91" s="175"/>
      <c r="N91" s="175"/>
    </row>
    <row r="92" spans="1:14" ht="18" customHeight="1">
      <c r="A92" s="175"/>
      <c r="B92" s="175"/>
      <c r="C92" s="175"/>
      <c r="D92" s="175"/>
      <c r="E92" s="175"/>
      <c r="F92" s="176"/>
      <c r="G92" s="176"/>
      <c r="H92" s="175"/>
      <c r="I92" s="175"/>
      <c r="J92" s="175"/>
      <c r="K92" s="175"/>
      <c r="L92" s="175"/>
      <c r="M92" s="175"/>
      <c r="N92" s="175"/>
    </row>
    <row r="93" spans="1:14" ht="18" customHeight="1">
      <c r="A93" s="175"/>
      <c r="B93" s="175"/>
      <c r="C93" s="175"/>
      <c r="D93" s="175"/>
      <c r="E93" s="175"/>
      <c r="F93" s="176"/>
      <c r="G93" s="176"/>
      <c r="H93" s="175"/>
      <c r="I93" s="175"/>
      <c r="J93" s="175"/>
      <c r="K93" s="175"/>
      <c r="L93" s="175"/>
      <c r="M93" s="175"/>
      <c r="N93" s="175"/>
    </row>
    <row r="94" spans="1:14" ht="18" customHeight="1">
      <c r="A94" s="175"/>
      <c r="B94" s="175"/>
      <c r="C94" s="175"/>
      <c r="D94" s="175"/>
      <c r="E94" s="175"/>
      <c r="F94" s="176"/>
      <c r="G94" s="176"/>
      <c r="H94" s="175"/>
      <c r="I94" s="175"/>
      <c r="J94" s="175"/>
      <c r="K94" s="175"/>
      <c r="L94" s="175"/>
      <c r="M94" s="175"/>
      <c r="N94" s="175"/>
    </row>
    <row r="95" spans="1:14" ht="18" customHeight="1">
      <c r="A95" s="175"/>
      <c r="B95" s="175"/>
      <c r="C95" s="175"/>
      <c r="D95" s="175"/>
      <c r="E95" s="175"/>
      <c r="F95" s="176"/>
      <c r="G95" s="176"/>
      <c r="H95" s="175"/>
      <c r="I95" s="175"/>
      <c r="J95" s="175"/>
      <c r="K95" s="175"/>
      <c r="L95" s="175"/>
      <c r="M95" s="175"/>
      <c r="N95" s="175"/>
    </row>
  </sheetData>
  <mergeCells count="4">
    <mergeCell ref="H5:J5"/>
    <mergeCell ref="L5:N5"/>
    <mergeCell ref="H8:N8"/>
    <mergeCell ref="P6:S6"/>
  </mergeCells>
  <printOptions horizontalCentered="1"/>
  <pageMargins left="0.7" right="0.7" top="0.75" bottom="0.75" header="0.3" footer="0.3"/>
  <pageSetup paperSize="9" scale="73" firstPageNumber="10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ignoredErrors>
    <ignoredError sqref="K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4DA63-F70B-4122-9898-D412DE2F763B}">
  <sheetPr>
    <pageSetUpPr fitToPage="1"/>
  </sheetPr>
  <dimension ref="A1:T72"/>
  <sheetViews>
    <sheetView view="pageBreakPreview" topLeftCell="A69" zoomScaleNormal="85" zoomScaleSheetLayoutView="100" workbookViewId="0">
      <selection activeCell="J48" sqref="J48"/>
    </sheetView>
  </sheetViews>
  <sheetFormatPr defaultColWidth="9.453125" defaultRowHeight="21.5"/>
  <cols>
    <col min="1" max="2" width="2.54296875" style="200" customWidth="1"/>
    <col min="3" max="3" width="13.453125" style="200" customWidth="1"/>
    <col min="4" max="4" width="9.453125" style="200"/>
    <col min="5" max="5" width="25.81640625" style="200" customWidth="1"/>
    <col min="6" max="6" width="12.1796875" style="219" customWidth="1"/>
    <col min="7" max="7" width="0.54296875" style="219" customWidth="1"/>
    <col min="8" max="8" width="13.54296875" style="200" customWidth="1"/>
    <col min="9" max="9" width="0.54296875" style="200" customWidth="1"/>
    <col min="10" max="10" width="13.54296875" style="200" customWidth="1"/>
    <col min="11" max="11" width="0.54296875" style="200" customWidth="1"/>
    <col min="12" max="12" width="13.54296875" style="200" customWidth="1"/>
    <col min="13" max="13" width="0.54296875" style="200" customWidth="1"/>
    <col min="14" max="14" width="13.54296875" style="200" customWidth="1"/>
    <col min="15" max="16" width="9.453125" style="200"/>
    <col min="17" max="17" width="11.81640625" style="109" customWidth="1"/>
    <col min="18" max="18" width="9.54296875" style="109" bestFit="1" customWidth="1"/>
    <col min="19" max="19" width="12" style="109" customWidth="1"/>
    <col min="20" max="20" width="9.453125" style="109"/>
    <col min="21" max="16384" width="9.453125" style="200"/>
  </cols>
  <sheetData>
    <row r="1" spans="1:20" ht="22.5">
      <c r="A1" s="195" t="s">
        <v>0</v>
      </c>
      <c r="B1" s="196"/>
      <c r="C1" s="197"/>
      <c r="D1" s="198"/>
      <c r="E1" s="59"/>
      <c r="F1" s="133"/>
      <c r="G1" s="133"/>
      <c r="H1" s="60"/>
      <c r="I1" s="59"/>
      <c r="J1" s="199"/>
      <c r="K1" s="59"/>
      <c r="L1" s="199"/>
      <c r="M1" s="59"/>
      <c r="N1" s="159"/>
    </row>
    <row r="2" spans="1:20" ht="22.5">
      <c r="A2" s="195" t="s">
        <v>171</v>
      </c>
      <c r="B2" s="196"/>
      <c r="C2" s="197"/>
      <c r="D2" s="198"/>
      <c r="E2" s="59"/>
      <c r="F2" s="133"/>
      <c r="G2" s="133"/>
      <c r="H2" s="60"/>
      <c r="I2" s="59"/>
      <c r="J2" s="199"/>
      <c r="K2" s="59"/>
      <c r="L2" s="199"/>
      <c r="M2" s="59"/>
      <c r="N2" s="65"/>
    </row>
    <row r="3" spans="1:20" ht="22.5">
      <c r="A3" s="177" t="str">
        <f>+'CF 1'!A3</f>
        <v>สำหรับงวดสามเดือนสิ้นสุดวันที่ 31 มกราคม 2567 (ยังไม่ได้ตรวจสอบ แต่สอบทานแล้ว)</v>
      </c>
      <c r="B3" s="196"/>
      <c r="C3" s="197"/>
      <c r="D3" s="198"/>
      <c r="E3" s="59"/>
      <c r="F3" s="133"/>
      <c r="G3" s="133"/>
      <c r="H3" s="60"/>
      <c r="I3" s="59"/>
      <c r="J3" s="199"/>
      <c r="K3" s="59"/>
      <c r="L3" s="199"/>
      <c r="M3" s="59"/>
      <c r="N3" s="65"/>
    </row>
    <row r="4" spans="1:20">
      <c r="A4" s="198"/>
      <c r="B4" s="198"/>
      <c r="C4" s="197"/>
      <c r="D4" s="198"/>
      <c r="E4" s="59"/>
      <c r="F4" s="133"/>
      <c r="G4" s="133"/>
      <c r="H4" s="389" t="s">
        <v>1</v>
      </c>
      <c r="I4" s="389"/>
      <c r="J4" s="389"/>
      <c r="K4" s="201"/>
      <c r="L4" s="389" t="s">
        <v>99</v>
      </c>
      <c r="M4" s="389"/>
      <c r="N4" s="389"/>
    </row>
    <row r="5" spans="1:20">
      <c r="A5" s="198"/>
      <c r="B5" s="198"/>
      <c r="C5" s="197"/>
      <c r="D5" s="198"/>
      <c r="E5" s="59"/>
      <c r="F5" s="158" t="s">
        <v>6</v>
      </c>
      <c r="G5" s="158"/>
      <c r="H5" s="166">
        <v>2567</v>
      </c>
      <c r="I5" s="166"/>
      <c r="J5" s="166">
        <v>2566</v>
      </c>
      <c r="K5" s="167"/>
      <c r="L5" s="166">
        <v>2567</v>
      </c>
      <c r="M5" s="166"/>
      <c r="N5" s="166">
        <v>2566</v>
      </c>
      <c r="Q5" s="378"/>
      <c r="R5" s="378"/>
      <c r="S5" s="378"/>
      <c r="T5" s="378"/>
    </row>
    <row r="6" spans="1:20">
      <c r="A6" s="198"/>
      <c r="B6" s="198"/>
      <c r="C6" s="197"/>
      <c r="D6" s="198"/>
      <c r="E6" s="59"/>
      <c r="F6" s="158"/>
      <c r="G6" s="158"/>
      <c r="H6" s="166"/>
      <c r="I6" s="166"/>
      <c r="J6" s="166" t="s">
        <v>223</v>
      </c>
      <c r="K6" s="167"/>
      <c r="L6" s="166"/>
      <c r="M6" s="166"/>
      <c r="N6" s="166"/>
      <c r="Q6" s="70"/>
      <c r="R6" s="70"/>
      <c r="S6" s="70"/>
      <c r="T6" s="70"/>
    </row>
    <row r="7" spans="1:20" ht="21" customHeight="1">
      <c r="A7" s="198"/>
      <c r="B7" s="198"/>
      <c r="C7" s="197"/>
      <c r="D7" s="198"/>
      <c r="E7" s="59"/>
      <c r="F7" s="133"/>
      <c r="G7" s="133"/>
      <c r="H7" s="379" t="s">
        <v>10</v>
      </c>
      <c r="I7" s="379"/>
      <c r="J7" s="379"/>
      <c r="K7" s="379"/>
      <c r="L7" s="379"/>
      <c r="M7" s="379"/>
      <c r="N7" s="379"/>
      <c r="Q7" s="113"/>
      <c r="R7" s="113"/>
      <c r="S7" s="113"/>
      <c r="T7" s="113"/>
    </row>
    <row r="8" spans="1:20" ht="21" customHeight="1">
      <c r="A8" s="203" t="s">
        <v>174</v>
      </c>
      <c r="B8" s="204"/>
      <c r="C8" s="205"/>
      <c r="D8" s="204"/>
      <c r="E8" s="151"/>
      <c r="F8" s="206"/>
      <c r="G8" s="206"/>
      <c r="H8" s="154"/>
      <c r="I8" s="151"/>
      <c r="J8" s="207"/>
      <c r="K8" s="151"/>
      <c r="L8" s="208"/>
      <c r="M8" s="151"/>
      <c r="N8" s="207"/>
      <c r="Q8" s="113"/>
      <c r="R8" s="113"/>
      <c r="S8" s="113"/>
      <c r="T8" s="113"/>
    </row>
    <row r="9" spans="1:20" ht="21" customHeight="1">
      <c r="A9" s="204"/>
      <c r="B9" s="168" t="s">
        <v>272</v>
      </c>
      <c r="D9" s="204"/>
      <c r="E9" s="204"/>
      <c r="F9" s="204"/>
      <c r="G9" s="206"/>
      <c r="H9" s="151">
        <v>46</v>
      </c>
      <c r="I9" s="151"/>
      <c r="J9" s="150">
        <v>68</v>
      </c>
      <c r="K9" s="151"/>
      <c r="L9" s="145">
        <v>63</v>
      </c>
      <c r="M9" s="151"/>
      <c r="N9" s="209">
        <v>41</v>
      </c>
      <c r="Q9" s="113"/>
      <c r="R9" s="113"/>
      <c r="S9" s="113"/>
      <c r="T9" s="113"/>
    </row>
    <row r="10" spans="1:20" ht="21" hidden="1" customHeight="1">
      <c r="A10" s="204"/>
      <c r="B10" s="204" t="s">
        <v>175</v>
      </c>
      <c r="D10" s="204"/>
      <c r="E10" s="204"/>
      <c r="F10" s="204"/>
      <c r="G10" s="206"/>
      <c r="H10" s="151">
        <v>0</v>
      </c>
      <c r="I10" s="151"/>
      <c r="J10" s="150">
        <v>0</v>
      </c>
      <c r="K10" s="151"/>
      <c r="L10" s="145">
        <v>0</v>
      </c>
      <c r="M10" s="151"/>
      <c r="N10" s="209">
        <v>0</v>
      </c>
      <c r="Q10" s="113"/>
      <c r="R10" s="113"/>
      <c r="S10" s="113"/>
      <c r="T10" s="113"/>
    </row>
    <row r="11" spans="1:20" ht="21" customHeight="1">
      <c r="A11" s="204"/>
      <c r="B11" s="204" t="s">
        <v>176</v>
      </c>
      <c r="D11" s="204"/>
      <c r="E11" s="151"/>
      <c r="F11" s="210">
        <v>11</v>
      </c>
      <c r="G11" s="206"/>
      <c r="H11" s="151">
        <v>0</v>
      </c>
      <c r="I11" s="151"/>
      <c r="J11" s="150">
        <v>0</v>
      </c>
      <c r="K11" s="151"/>
      <c r="L11" s="145">
        <v>0</v>
      </c>
      <c r="M11" s="151"/>
      <c r="N11" s="209">
        <v>-2672</v>
      </c>
      <c r="Q11" s="113"/>
      <c r="R11" s="113"/>
      <c r="S11" s="113"/>
      <c r="T11" s="113"/>
    </row>
    <row r="12" spans="1:20" ht="21" customHeight="1">
      <c r="A12" s="204"/>
      <c r="B12" s="204" t="s">
        <v>242</v>
      </c>
      <c r="D12" s="204"/>
      <c r="E12" s="151"/>
      <c r="F12" s="206"/>
      <c r="G12" s="206"/>
      <c r="H12" s="151">
        <v>0</v>
      </c>
      <c r="I12" s="151"/>
      <c r="J12" s="150">
        <v>0</v>
      </c>
      <c r="K12" s="151"/>
      <c r="L12" s="145">
        <v>2000</v>
      </c>
      <c r="M12" s="151"/>
      <c r="N12" s="209">
        <v>0</v>
      </c>
      <c r="Q12" s="113"/>
      <c r="R12" s="113"/>
      <c r="S12" s="113"/>
      <c r="T12" s="113"/>
    </row>
    <row r="13" spans="1:20" ht="21" customHeight="1">
      <c r="A13" s="204"/>
      <c r="B13" s="204" t="s">
        <v>177</v>
      </c>
      <c r="D13" s="204"/>
      <c r="E13" s="151"/>
      <c r="F13" s="210">
        <v>4</v>
      </c>
      <c r="G13" s="206"/>
      <c r="H13" s="151">
        <v>0</v>
      </c>
      <c r="I13" s="151"/>
      <c r="J13" s="150">
        <v>0</v>
      </c>
      <c r="K13" s="151"/>
      <c r="L13" s="145">
        <v>-4330</v>
      </c>
      <c r="M13" s="151"/>
      <c r="N13" s="209">
        <v>-400</v>
      </c>
      <c r="Q13" s="113"/>
      <c r="R13" s="113"/>
      <c r="S13" s="113"/>
      <c r="T13" s="113"/>
    </row>
    <row r="14" spans="1:20" ht="21" hidden="1" customHeight="1">
      <c r="A14" s="204"/>
      <c r="B14" s="204" t="s">
        <v>243</v>
      </c>
      <c r="D14" s="204"/>
      <c r="E14" s="151"/>
      <c r="F14" s="210"/>
      <c r="G14" s="206"/>
      <c r="H14" s="151"/>
      <c r="I14" s="151"/>
      <c r="J14" s="150">
        <v>0</v>
      </c>
      <c r="K14" s="151"/>
      <c r="L14" s="145">
        <v>0</v>
      </c>
      <c r="M14" s="151"/>
      <c r="N14" s="209">
        <v>0</v>
      </c>
      <c r="Q14" s="113"/>
      <c r="R14" s="113"/>
      <c r="S14" s="113"/>
      <c r="T14" s="113"/>
    </row>
    <row r="15" spans="1:20" ht="21" hidden="1" customHeight="1">
      <c r="A15" s="204"/>
      <c r="B15" s="204" t="s">
        <v>258</v>
      </c>
      <c r="D15" s="204"/>
      <c r="E15" s="151"/>
      <c r="F15" s="210"/>
      <c r="G15" s="206"/>
      <c r="H15" s="152">
        <v>0</v>
      </c>
      <c r="I15" s="151"/>
      <c r="J15" s="150">
        <v>0</v>
      </c>
      <c r="K15" s="151"/>
      <c r="L15" s="145">
        <v>0</v>
      </c>
      <c r="M15" s="151"/>
      <c r="N15" s="209">
        <v>0</v>
      </c>
      <c r="Q15" s="113"/>
      <c r="R15" s="113"/>
      <c r="S15" s="113"/>
      <c r="T15" s="113"/>
    </row>
    <row r="16" spans="1:20" ht="21" customHeight="1">
      <c r="A16" s="204"/>
      <c r="B16" s="204" t="s">
        <v>273</v>
      </c>
      <c r="D16" s="204"/>
      <c r="E16" s="151"/>
      <c r="F16" s="206"/>
      <c r="G16" s="206"/>
      <c r="H16" s="151">
        <v>-108</v>
      </c>
      <c r="I16" s="151"/>
      <c r="J16" s="150">
        <v>-4360</v>
      </c>
      <c r="K16" s="151"/>
      <c r="L16" s="145">
        <v>-18</v>
      </c>
      <c r="M16" s="151"/>
      <c r="N16" s="209">
        <v>-4360</v>
      </c>
      <c r="P16" s="211"/>
      <c r="Q16" s="113"/>
      <c r="R16" s="113"/>
      <c r="S16" s="113"/>
      <c r="T16" s="113"/>
    </row>
    <row r="17" spans="1:20" ht="21" customHeight="1">
      <c r="A17" s="204"/>
      <c r="B17" s="204" t="s">
        <v>178</v>
      </c>
      <c r="D17" s="204"/>
      <c r="E17" s="151"/>
      <c r="F17" s="210"/>
      <c r="G17" s="206"/>
      <c r="H17" s="153">
        <v>-82</v>
      </c>
      <c r="I17" s="151"/>
      <c r="J17" s="150">
        <v>0</v>
      </c>
      <c r="K17" s="151"/>
      <c r="L17" s="145">
        <v>-58</v>
      </c>
      <c r="M17" s="151"/>
      <c r="N17" s="209">
        <v>0</v>
      </c>
      <c r="Q17" s="113"/>
      <c r="R17" s="113"/>
      <c r="S17" s="113"/>
      <c r="T17" s="113"/>
    </row>
    <row r="18" spans="1:20" ht="21" customHeight="1">
      <c r="A18" s="212" t="s">
        <v>179</v>
      </c>
      <c r="B18" s="175"/>
      <c r="C18" s="213"/>
      <c r="D18" s="175"/>
      <c r="E18" s="175"/>
      <c r="F18" s="176"/>
      <c r="G18" s="176"/>
      <c r="H18" s="155">
        <f>SUM(H9:H17)</f>
        <v>-144</v>
      </c>
      <c r="I18" s="175"/>
      <c r="J18" s="155">
        <f>SUM(J9:J17)</f>
        <v>-4292</v>
      </c>
      <c r="K18" s="175"/>
      <c r="L18" s="155">
        <f>SUM(L9:L17)</f>
        <v>-2343</v>
      </c>
      <c r="M18" s="175"/>
      <c r="N18" s="155">
        <f>SUM(N9:N17)</f>
        <v>-7391</v>
      </c>
      <c r="Q18" s="113"/>
      <c r="R18" s="113"/>
      <c r="S18" s="113"/>
      <c r="T18" s="113"/>
    </row>
    <row r="19" spans="1:20" ht="21" customHeight="1">
      <c r="A19" s="198"/>
      <c r="B19" s="198"/>
      <c r="C19" s="197"/>
      <c r="D19" s="198"/>
      <c r="E19" s="59"/>
      <c r="F19" s="133"/>
      <c r="G19" s="133"/>
      <c r="H19" s="202"/>
      <c r="I19" s="202"/>
      <c r="J19" s="202"/>
      <c r="K19" s="202"/>
      <c r="L19" s="202"/>
      <c r="M19" s="202"/>
      <c r="N19" s="202"/>
      <c r="Q19" s="113"/>
      <c r="R19" s="113"/>
      <c r="S19" s="113"/>
      <c r="T19" s="113"/>
    </row>
    <row r="20" spans="1:20">
      <c r="A20" s="214" t="s">
        <v>180</v>
      </c>
      <c r="B20" s="198"/>
      <c r="C20" s="197"/>
      <c r="D20" s="198"/>
      <c r="E20" s="59"/>
      <c r="F20" s="133"/>
      <c r="G20" s="133"/>
      <c r="H20" s="59"/>
      <c r="I20" s="59"/>
      <c r="J20" s="124"/>
      <c r="K20" s="59"/>
      <c r="L20" s="124"/>
      <c r="M20" s="59"/>
      <c r="N20" s="36"/>
      <c r="T20" s="67"/>
    </row>
    <row r="21" spans="1:20" hidden="1">
      <c r="A21" s="198"/>
      <c r="B21" s="198" t="s">
        <v>181</v>
      </c>
      <c r="C21" s="197"/>
      <c r="D21" s="198"/>
      <c r="E21" s="59"/>
      <c r="F21" s="133"/>
      <c r="G21" s="133"/>
      <c r="H21" s="59">
        <v>0</v>
      </c>
      <c r="I21" s="59"/>
      <c r="J21" s="59">
        <v>0</v>
      </c>
      <c r="K21" s="59"/>
      <c r="L21" s="36">
        <v>0</v>
      </c>
      <c r="M21" s="59"/>
      <c r="N21" s="36">
        <v>0</v>
      </c>
      <c r="O21" s="198"/>
      <c r="P21" s="198"/>
      <c r="R21" s="67"/>
      <c r="T21" s="67"/>
    </row>
    <row r="22" spans="1:20" hidden="1">
      <c r="A22" s="198"/>
      <c r="B22" s="200" t="s">
        <v>182</v>
      </c>
      <c r="C22" s="197"/>
      <c r="D22" s="198"/>
      <c r="E22" s="59"/>
      <c r="F22" s="133"/>
      <c r="G22" s="133"/>
      <c r="H22" s="59">
        <v>0</v>
      </c>
      <c r="I22" s="59"/>
      <c r="J22" s="59">
        <v>0</v>
      </c>
      <c r="K22" s="59"/>
      <c r="L22" s="36">
        <v>0</v>
      </c>
      <c r="M22" s="59"/>
      <c r="N22" s="36">
        <v>0</v>
      </c>
      <c r="O22" s="198"/>
      <c r="P22" s="198"/>
      <c r="R22" s="67"/>
      <c r="T22" s="67"/>
    </row>
    <row r="23" spans="1:20">
      <c r="A23" s="198"/>
      <c r="B23" s="198" t="s">
        <v>183</v>
      </c>
      <c r="C23" s="197"/>
      <c r="D23" s="198"/>
      <c r="E23" s="59"/>
      <c r="F23" s="133"/>
      <c r="G23" s="133"/>
      <c r="H23" s="215">
        <v>-4408</v>
      </c>
      <c r="I23" s="59"/>
      <c r="J23" s="215">
        <v>-3305</v>
      </c>
      <c r="K23" s="59"/>
      <c r="L23" s="69">
        <v>-3750</v>
      </c>
      <c r="M23" s="59"/>
      <c r="N23" s="70">
        <v>-3455</v>
      </c>
      <c r="O23" s="198"/>
      <c r="P23" s="198"/>
      <c r="R23" s="67"/>
      <c r="T23" s="67"/>
    </row>
    <row r="24" spans="1:20">
      <c r="A24" s="198"/>
      <c r="B24" s="198" t="s">
        <v>184</v>
      </c>
      <c r="C24" s="216"/>
      <c r="D24" s="198"/>
      <c r="E24" s="59"/>
      <c r="F24" s="133">
        <v>16</v>
      </c>
      <c r="G24" s="133"/>
      <c r="H24" s="215">
        <v>243321</v>
      </c>
      <c r="I24" s="59"/>
      <c r="J24" s="146">
        <v>234789</v>
      </c>
      <c r="K24" s="59"/>
      <c r="L24" s="36">
        <v>217000</v>
      </c>
      <c r="M24" s="59"/>
      <c r="N24" s="36">
        <v>214789</v>
      </c>
      <c r="O24" s="215"/>
      <c r="P24" s="198"/>
      <c r="R24" s="67"/>
      <c r="T24" s="67"/>
    </row>
    <row r="25" spans="1:20">
      <c r="A25" s="198"/>
      <c r="B25" s="198" t="s">
        <v>185</v>
      </c>
      <c r="C25" s="216"/>
      <c r="D25" s="198"/>
      <c r="E25" s="59"/>
      <c r="F25" s="133">
        <v>16</v>
      </c>
      <c r="G25" s="133"/>
      <c r="H25" s="215">
        <v>-250910</v>
      </c>
      <c r="I25" s="59"/>
      <c r="J25" s="146">
        <v>-259475</v>
      </c>
      <c r="K25" s="59"/>
      <c r="L25" s="215">
        <v>-220480</v>
      </c>
      <c r="M25" s="59"/>
      <c r="N25" s="215">
        <v>-209447</v>
      </c>
      <c r="O25" s="215"/>
      <c r="P25" s="198"/>
      <c r="R25" s="67"/>
      <c r="T25" s="67"/>
    </row>
    <row r="26" spans="1:20">
      <c r="A26" s="198"/>
      <c r="B26" s="200" t="s">
        <v>186</v>
      </c>
      <c r="C26" s="216"/>
      <c r="D26" s="198"/>
      <c r="E26" s="59"/>
      <c r="F26" s="133">
        <v>16</v>
      </c>
      <c r="G26" s="133"/>
      <c r="H26" s="36">
        <v>27289</v>
      </c>
      <c r="I26" s="59"/>
      <c r="J26" s="215">
        <v>35444</v>
      </c>
      <c r="K26" s="59"/>
      <c r="L26" s="215">
        <v>0</v>
      </c>
      <c r="M26" s="59"/>
      <c r="N26" s="215">
        <v>0</v>
      </c>
      <c r="O26" s="198"/>
      <c r="P26" s="198"/>
      <c r="R26" s="67"/>
      <c r="T26" s="67"/>
    </row>
    <row r="27" spans="1:20" hidden="1">
      <c r="A27" s="198"/>
      <c r="B27" s="198" t="s">
        <v>187</v>
      </c>
      <c r="C27" s="197"/>
      <c r="D27" s="198"/>
      <c r="E27" s="59"/>
      <c r="F27" s="133">
        <v>16</v>
      </c>
      <c r="G27" s="133"/>
      <c r="H27" s="59"/>
      <c r="I27" s="59"/>
      <c r="J27" s="59">
        <v>0</v>
      </c>
      <c r="K27" s="59"/>
      <c r="L27" s="36">
        <v>0</v>
      </c>
      <c r="M27" s="59"/>
      <c r="N27" s="36">
        <v>0</v>
      </c>
      <c r="O27" s="198"/>
      <c r="P27" s="198"/>
      <c r="R27" s="67"/>
      <c r="T27" s="67"/>
    </row>
    <row r="28" spans="1:20" hidden="1">
      <c r="A28" s="198"/>
      <c r="B28" s="198" t="s">
        <v>188</v>
      </c>
      <c r="C28" s="197"/>
      <c r="D28" s="198"/>
      <c r="E28" s="59"/>
      <c r="F28" s="133"/>
      <c r="G28" s="133"/>
      <c r="H28" s="36"/>
      <c r="I28" s="59"/>
      <c r="J28" s="36">
        <v>0</v>
      </c>
      <c r="K28" s="122"/>
      <c r="L28" s="215"/>
      <c r="M28" s="122"/>
      <c r="N28" s="122">
        <v>0</v>
      </c>
      <c r="O28" s="198"/>
      <c r="P28" s="198"/>
      <c r="R28" s="67"/>
      <c r="T28" s="67"/>
    </row>
    <row r="29" spans="1:20" hidden="1">
      <c r="A29" s="198"/>
      <c r="B29" s="198" t="s">
        <v>189</v>
      </c>
      <c r="C29" s="197"/>
      <c r="D29" s="198"/>
      <c r="E29" s="59"/>
      <c r="F29" s="133"/>
      <c r="G29" s="133"/>
      <c r="H29" s="36"/>
      <c r="I29" s="59"/>
      <c r="J29" s="36">
        <v>0</v>
      </c>
      <c r="K29" s="122"/>
      <c r="L29" s="215"/>
      <c r="M29" s="122"/>
      <c r="N29" s="122">
        <v>0</v>
      </c>
      <c r="O29" s="198"/>
      <c r="P29" s="198"/>
      <c r="R29" s="67"/>
      <c r="T29" s="67"/>
    </row>
    <row r="30" spans="1:20">
      <c r="A30" s="198"/>
      <c r="B30" s="200" t="s">
        <v>263</v>
      </c>
      <c r="F30" s="133">
        <v>16</v>
      </c>
      <c r="G30" s="200"/>
      <c r="H30" s="109">
        <v>-81092</v>
      </c>
      <c r="J30" s="148">
        <v>0</v>
      </c>
      <c r="K30" s="217"/>
      <c r="L30" s="218">
        <v>0</v>
      </c>
      <c r="M30" s="217"/>
      <c r="N30" s="217">
        <v>0</v>
      </c>
      <c r="O30" s="198"/>
      <c r="P30" s="198"/>
      <c r="R30" s="67"/>
      <c r="T30" s="67"/>
    </row>
    <row r="31" spans="1:20" hidden="1">
      <c r="A31" s="198"/>
      <c r="B31" s="198" t="s">
        <v>259</v>
      </c>
      <c r="C31" s="197"/>
      <c r="D31" s="198"/>
      <c r="E31" s="59"/>
      <c r="F31" s="133"/>
      <c r="G31" s="133"/>
      <c r="I31" s="59"/>
      <c r="J31" s="36">
        <v>0</v>
      </c>
      <c r="K31" s="122"/>
      <c r="L31" s="215">
        <v>0</v>
      </c>
      <c r="M31" s="122"/>
      <c r="N31" s="122">
        <v>0</v>
      </c>
      <c r="O31" s="198"/>
      <c r="P31" s="198"/>
      <c r="R31" s="67"/>
      <c r="T31" s="67"/>
    </row>
    <row r="32" spans="1:20">
      <c r="A32" s="198"/>
      <c r="B32" s="198" t="s">
        <v>190</v>
      </c>
      <c r="C32" s="197"/>
      <c r="D32" s="198"/>
      <c r="E32" s="59"/>
      <c r="F32" s="133"/>
      <c r="G32" s="133"/>
      <c r="H32" s="215">
        <v>-1496</v>
      </c>
      <c r="I32" s="59"/>
      <c r="J32" s="215">
        <v>-17238</v>
      </c>
      <c r="K32" s="59"/>
      <c r="L32" s="36">
        <v>-1370</v>
      </c>
      <c r="M32" s="59"/>
      <c r="N32" s="215">
        <v>-12183</v>
      </c>
      <c r="O32" s="198"/>
      <c r="P32" s="198"/>
      <c r="R32" s="67"/>
      <c r="T32" s="67"/>
    </row>
    <row r="33" spans="1:20" hidden="1">
      <c r="A33" s="198"/>
      <c r="B33" s="198" t="s">
        <v>191</v>
      </c>
      <c r="C33" s="197"/>
      <c r="D33" s="198"/>
      <c r="E33" s="59"/>
      <c r="F33" s="133"/>
      <c r="G33" s="133"/>
      <c r="H33" s="215"/>
      <c r="I33" s="59"/>
      <c r="J33" s="59">
        <v>0</v>
      </c>
      <c r="K33" s="59"/>
      <c r="L33" s="36"/>
      <c r="M33" s="59"/>
      <c r="N33" s="36">
        <v>0</v>
      </c>
      <c r="O33" s="198"/>
      <c r="P33" s="198"/>
      <c r="R33" s="67"/>
      <c r="T33" s="67"/>
    </row>
    <row r="34" spans="1:20">
      <c r="A34" s="198"/>
      <c r="B34" s="198" t="s">
        <v>192</v>
      </c>
      <c r="C34" s="197"/>
      <c r="D34" s="198"/>
      <c r="E34" s="59"/>
      <c r="F34" s="133">
        <v>16</v>
      </c>
      <c r="G34" s="133"/>
      <c r="H34" s="215">
        <v>0</v>
      </c>
      <c r="I34" s="59"/>
      <c r="J34" s="215">
        <v>26111</v>
      </c>
      <c r="K34" s="59"/>
      <c r="L34" s="215">
        <v>0</v>
      </c>
      <c r="M34" s="59"/>
      <c r="N34" s="215">
        <v>0</v>
      </c>
      <c r="O34" s="198"/>
      <c r="P34" s="198"/>
      <c r="R34" s="67"/>
      <c r="T34" s="67"/>
    </row>
    <row r="35" spans="1:20" hidden="1">
      <c r="A35" s="198"/>
      <c r="B35" s="198" t="s">
        <v>193</v>
      </c>
      <c r="C35" s="197"/>
      <c r="D35" s="198"/>
      <c r="F35" s="133">
        <v>16</v>
      </c>
      <c r="H35" s="215"/>
      <c r="I35" s="59"/>
      <c r="J35" s="59">
        <v>0</v>
      </c>
      <c r="K35" s="59"/>
      <c r="L35" s="59">
        <v>0</v>
      </c>
      <c r="M35" s="59"/>
      <c r="N35" s="122">
        <v>0</v>
      </c>
      <c r="O35" s="198"/>
      <c r="P35" s="198"/>
      <c r="R35" s="67"/>
      <c r="T35" s="67"/>
    </row>
    <row r="36" spans="1:20">
      <c r="A36" s="198"/>
      <c r="B36" s="198" t="s">
        <v>194</v>
      </c>
      <c r="C36" s="197"/>
      <c r="D36" s="198"/>
      <c r="E36" s="59"/>
      <c r="F36" s="133">
        <v>16</v>
      </c>
      <c r="G36" s="133"/>
      <c r="H36" s="220">
        <v>-16960</v>
      </c>
      <c r="I36" s="59"/>
      <c r="J36" s="221">
        <v>-7674</v>
      </c>
      <c r="K36" s="59"/>
      <c r="L36" s="221">
        <v>-1640</v>
      </c>
      <c r="M36" s="59"/>
      <c r="N36" s="221">
        <v>-5366</v>
      </c>
      <c r="O36" s="198"/>
      <c r="P36" s="198"/>
      <c r="R36" s="67"/>
      <c r="T36" s="67"/>
    </row>
    <row r="37" spans="1:20" hidden="1">
      <c r="A37" s="198"/>
      <c r="B37" s="198" t="s">
        <v>189</v>
      </c>
      <c r="C37" s="197"/>
      <c r="D37" s="198"/>
      <c r="E37" s="59"/>
      <c r="F37" s="133"/>
      <c r="G37" s="133"/>
      <c r="H37" s="215"/>
      <c r="I37" s="59"/>
      <c r="J37" s="215">
        <v>0</v>
      </c>
      <c r="K37" s="59"/>
      <c r="L37" s="59">
        <v>0</v>
      </c>
      <c r="M37" s="59"/>
      <c r="N37" s="69">
        <v>0</v>
      </c>
      <c r="O37" s="198"/>
      <c r="P37" s="198"/>
      <c r="R37" s="67"/>
      <c r="T37" s="67"/>
    </row>
    <row r="38" spans="1:20" hidden="1">
      <c r="A38" s="198"/>
      <c r="B38" s="198" t="s">
        <v>188</v>
      </c>
      <c r="C38" s="197"/>
      <c r="D38" s="198"/>
      <c r="E38" s="59"/>
      <c r="F38" s="133"/>
      <c r="G38" s="133"/>
      <c r="H38" s="215"/>
      <c r="I38" s="59"/>
      <c r="J38" s="215">
        <v>0</v>
      </c>
      <c r="K38" s="59"/>
      <c r="L38" s="59"/>
      <c r="M38" s="59"/>
      <c r="N38" s="69">
        <v>0</v>
      </c>
      <c r="O38" s="198"/>
      <c r="P38" s="198"/>
      <c r="R38" s="67"/>
      <c r="T38" s="67"/>
    </row>
    <row r="39" spans="1:20" hidden="1">
      <c r="A39" s="198"/>
      <c r="B39" s="198" t="s">
        <v>195</v>
      </c>
      <c r="C39" s="197"/>
      <c r="D39" s="198"/>
      <c r="E39" s="59"/>
      <c r="F39" s="133"/>
      <c r="G39" s="133"/>
      <c r="H39" s="215"/>
      <c r="I39" s="59"/>
      <c r="J39" s="215">
        <v>0</v>
      </c>
      <c r="K39" s="59"/>
      <c r="L39" s="59"/>
      <c r="M39" s="59"/>
      <c r="N39" s="69">
        <v>0</v>
      </c>
      <c r="O39" s="198"/>
      <c r="P39" s="198"/>
      <c r="R39" s="67"/>
      <c r="T39" s="67"/>
    </row>
    <row r="40" spans="1:20" hidden="1">
      <c r="A40" s="198"/>
      <c r="B40" s="198" t="s">
        <v>196</v>
      </c>
      <c r="C40" s="197"/>
      <c r="D40" s="198"/>
      <c r="E40" s="59"/>
      <c r="F40" s="133"/>
      <c r="G40" s="133"/>
      <c r="H40" s="221"/>
      <c r="I40" s="59"/>
      <c r="J40" s="221">
        <v>0</v>
      </c>
      <c r="K40" s="59"/>
      <c r="L40" s="123">
        <v>0</v>
      </c>
      <c r="M40" s="59"/>
      <c r="N40" s="125">
        <v>0</v>
      </c>
      <c r="O40" s="198"/>
      <c r="P40" s="198"/>
      <c r="R40" s="67"/>
      <c r="T40" s="67"/>
    </row>
    <row r="41" spans="1:20">
      <c r="A41" s="196" t="s">
        <v>197</v>
      </c>
      <c r="B41" s="198"/>
      <c r="C41" s="197"/>
      <c r="D41" s="198"/>
      <c r="E41" s="59"/>
      <c r="F41" s="133"/>
      <c r="G41" s="133"/>
      <c r="H41" s="222">
        <f>SUM(H21:H40)</f>
        <v>-84256</v>
      </c>
      <c r="I41" s="57"/>
      <c r="J41" s="222">
        <f>SUM(J21:J40)</f>
        <v>8652</v>
      </c>
      <c r="K41" s="57"/>
      <c r="L41" s="222">
        <f>SUM(L21:L40)</f>
        <v>-10240</v>
      </c>
      <c r="M41" s="57"/>
      <c r="N41" s="222">
        <f>SUM(N21:N40)</f>
        <v>-15662</v>
      </c>
    </row>
    <row r="42" spans="1:20">
      <c r="A42" s="196"/>
      <c r="B42" s="198"/>
      <c r="C42" s="197"/>
      <c r="D42" s="198"/>
      <c r="E42" s="59"/>
      <c r="F42" s="133"/>
      <c r="G42" s="133"/>
      <c r="H42" s="223"/>
      <c r="I42" s="57"/>
      <c r="J42" s="223"/>
      <c r="K42" s="57"/>
      <c r="L42" s="223"/>
      <c r="M42" s="57"/>
      <c r="N42" s="223"/>
    </row>
    <row r="43" spans="1:20">
      <c r="A43" s="198" t="s">
        <v>198</v>
      </c>
      <c r="B43" s="198"/>
      <c r="C43" s="197"/>
      <c r="D43" s="198"/>
      <c r="E43" s="59"/>
      <c r="F43" s="133"/>
      <c r="G43" s="133"/>
      <c r="H43" s="215"/>
      <c r="I43" s="59"/>
      <c r="J43" s="69"/>
      <c r="K43" s="59"/>
      <c r="L43" s="69"/>
      <c r="M43" s="59"/>
      <c r="N43" s="36"/>
    </row>
    <row r="44" spans="1:20">
      <c r="B44" s="198" t="s">
        <v>199</v>
      </c>
      <c r="C44" s="197"/>
      <c r="D44" s="198"/>
      <c r="E44" s="59"/>
      <c r="F44" s="133"/>
      <c r="G44" s="133"/>
      <c r="H44" s="69">
        <f>H41+'CF 1'!H55+H18</f>
        <v>29397</v>
      </c>
      <c r="I44" s="59"/>
      <c r="J44" s="69">
        <f>J41+'CF 1'!J55+J18</f>
        <v>-9366</v>
      </c>
      <c r="K44" s="59"/>
      <c r="L44" s="69">
        <f>L41+'CF 1'!L55+L18</f>
        <v>24936</v>
      </c>
      <c r="M44" s="59"/>
      <c r="N44" s="69">
        <f>N41+'CF 1'!N55+N18</f>
        <v>-22238</v>
      </c>
      <c r="R44" s="67"/>
      <c r="T44" s="67"/>
    </row>
    <row r="45" spans="1:20">
      <c r="A45" s="198" t="s">
        <v>200</v>
      </c>
      <c r="B45" s="198"/>
      <c r="C45" s="197"/>
      <c r="D45" s="198"/>
      <c r="E45" s="59"/>
      <c r="F45" s="133"/>
      <c r="G45" s="133"/>
      <c r="H45" s="123">
        <v>-6552</v>
      </c>
      <c r="I45" s="59"/>
      <c r="J45" s="149">
        <f>-66019</f>
        <v>-66019</v>
      </c>
      <c r="K45" s="59"/>
      <c r="L45" s="123">
        <v>0</v>
      </c>
      <c r="M45" s="59"/>
      <c r="N45" s="23">
        <v>0</v>
      </c>
      <c r="R45" s="67"/>
      <c r="T45" s="67"/>
    </row>
    <row r="46" spans="1:20">
      <c r="A46" s="196" t="s">
        <v>198</v>
      </c>
      <c r="B46" s="198"/>
      <c r="C46" s="197"/>
      <c r="D46" s="198"/>
      <c r="E46" s="59"/>
      <c r="G46" s="133"/>
      <c r="H46" s="223">
        <f>SUM(H44:H45)</f>
        <v>22845</v>
      </c>
      <c r="I46" s="57"/>
      <c r="J46" s="223">
        <f>SUM(J44:J45)</f>
        <v>-75385</v>
      </c>
      <c r="K46" s="57"/>
      <c r="L46" s="223">
        <f>SUM(L44:L45)</f>
        <v>24936</v>
      </c>
      <c r="M46" s="57"/>
      <c r="N46" s="223">
        <f>SUM(N44:N45)</f>
        <v>-22238</v>
      </c>
      <c r="R46" s="67"/>
      <c r="T46" s="67"/>
    </row>
    <row r="47" spans="1:20">
      <c r="A47" s="198" t="s">
        <v>201</v>
      </c>
      <c r="B47" s="198"/>
      <c r="C47" s="197"/>
      <c r="D47" s="198"/>
      <c r="E47" s="59"/>
      <c r="F47" s="133"/>
      <c r="G47" s="133"/>
      <c r="H47" s="215">
        <f>Assets!F11</f>
        <v>24066</v>
      </c>
      <c r="I47" s="59"/>
      <c r="J47" s="215">
        <v>135351</v>
      </c>
      <c r="K47" s="59"/>
      <c r="L47" s="215">
        <f>Assets!J11</f>
        <v>14688</v>
      </c>
      <c r="M47" s="59"/>
      <c r="N47" s="215">
        <v>35016</v>
      </c>
      <c r="R47" s="67"/>
      <c r="T47" s="67"/>
    </row>
    <row r="48" spans="1:20" ht="22" thickBot="1">
      <c r="A48" s="196" t="s">
        <v>202</v>
      </c>
      <c r="B48" s="198"/>
      <c r="C48" s="197"/>
      <c r="D48" s="198"/>
      <c r="E48" s="59"/>
      <c r="F48" s="133"/>
      <c r="G48" s="133"/>
      <c r="H48" s="224">
        <f>H46+H47</f>
        <v>46911</v>
      </c>
      <c r="I48" s="57"/>
      <c r="J48" s="224">
        <f>J46+J47</f>
        <v>59966</v>
      </c>
      <c r="K48" s="57">
        <v>0</v>
      </c>
      <c r="L48" s="224">
        <f>L46+L47</f>
        <v>39624</v>
      </c>
      <c r="M48" s="57"/>
      <c r="N48" s="224">
        <f>N46+N47</f>
        <v>12778</v>
      </c>
      <c r="O48" s="211"/>
      <c r="P48" s="349">
        <f>H48-Assets!D11</f>
        <v>0</v>
      </c>
      <c r="Q48" s="350">
        <f>59966-J48</f>
        <v>0</v>
      </c>
      <c r="R48" s="129">
        <f>L48-Assets!H11</f>
        <v>0</v>
      </c>
      <c r="S48" s="128">
        <f>12778-N48</f>
        <v>0</v>
      </c>
      <c r="T48" s="67"/>
    </row>
    <row r="49" spans="1:18" ht="22" thickTop="1">
      <c r="A49" s="198"/>
      <c r="B49" s="198"/>
      <c r="C49" s="197"/>
      <c r="D49" s="198"/>
      <c r="E49" s="59"/>
      <c r="F49" s="133"/>
      <c r="G49" s="133"/>
      <c r="H49" s="225"/>
      <c r="I49" s="126"/>
      <c r="K49" s="126"/>
      <c r="L49" s="127"/>
      <c r="M49" s="126"/>
      <c r="O49" s="226"/>
      <c r="P49" s="226"/>
    </row>
    <row r="50" spans="1:18">
      <c r="A50" s="227" t="s">
        <v>203</v>
      </c>
      <c r="B50" s="198"/>
      <c r="C50" s="197"/>
      <c r="D50" s="198"/>
      <c r="E50" s="59"/>
      <c r="F50" s="133"/>
      <c r="G50" s="133"/>
      <c r="H50" s="215"/>
      <c r="I50" s="59"/>
      <c r="J50" s="69"/>
      <c r="K50" s="59"/>
      <c r="L50" s="69"/>
      <c r="M50" s="59"/>
      <c r="N50" s="36"/>
      <c r="O50" s="211"/>
    </row>
    <row r="51" spans="1:18">
      <c r="A51" s="198"/>
      <c r="B51" s="198" t="s">
        <v>204</v>
      </c>
      <c r="C51" s="197"/>
      <c r="D51" s="198"/>
      <c r="E51" s="59"/>
      <c r="F51" s="133"/>
      <c r="G51" s="133"/>
      <c r="H51" s="36">
        <f>'[34]Page 11'!$F$18</f>
        <v>2006</v>
      </c>
      <c r="I51" s="59"/>
      <c r="J51" s="59">
        <v>2436</v>
      </c>
      <c r="K51" s="59"/>
      <c r="L51" s="36">
        <v>2006</v>
      </c>
      <c r="M51" s="59"/>
      <c r="N51" s="36">
        <v>2205</v>
      </c>
      <c r="P51" s="211"/>
    </row>
    <row r="52" spans="1:18" hidden="1">
      <c r="A52" s="198"/>
      <c r="B52" s="200" t="s">
        <v>205</v>
      </c>
      <c r="C52" s="197"/>
      <c r="D52" s="198"/>
      <c r="E52" s="59"/>
      <c r="F52" s="133"/>
      <c r="G52" s="133"/>
      <c r="H52" s="36"/>
      <c r="I52" s="59"/>
      <c r="J52" s="122"/>
      <c r="K52" s="59"/>
      <c r="L52" s="122"/>
      <c r="M52" s="59"/>
      <c r="N52" s="122"/>
    </row>
    <row r="53" spans="1:18">
      <c r="A53" s="198"/>
      <c r="B53" s="198" t="s">
        <v>220</v>
      </c>
      <c r="C53" s="197"/>
      <c r="D53" s="198"/>
      <c r="E53" s="59"/>
      <c r="F53" s="133"/>
      <c r="G53" s="133"/>
      <c r="H53" s="36">
        <v>0</v>
      </c>
      <c r="I53" s="59"/>
      <c r="J53" s="122">
        <v>40</v>
      </c>
      <c r="K53" s="59"/>
      <c r="L53" s="122">
        <v>0</v>
      </c>
      <c r="M53" s="59"/>
      <c r="N53" s="122">
        <v>40</v>
      </c>
    </row>
    <row r="54" spans="1:18" hidden="1">
      <c r="B54" s="200" t="s">
        <v>206</v>
      </c>
      <c r="C54" s="228"/>
      <c r="H54" s="109"/>
      <c r="I54" s="109"/>
      <c r="J54" s="59">
        <v>0</v>
      </c>
      <c r="K54" s="59"/>
      <c r="L54" s="36"/>
      <c r="M54" s="59"/>
      <c r="N54" s="36">
        <v>0</v>
      </c>
    </row>
    <row r="55" spans="1:18" hidden="1">
      <c r="B55" s="229" t="s">
        <v>151</v>
      </c>
      <c r="C55" s="178"/>
      <c r="H55" s="109"/>
      <c r="I55" s="109"/>
      <c r="J55" s="122">
        <v>0</v>
      </c>
      <c r="K55" s="109"/>
      <c r="L55" s="36"/>
      <c r="M55" s="109"/>
      <c r="N55" s="122">
        <v>0</v>
      </c>
    </row>
    <row r="56" spans="1:18" hidden="1">
      <c r="B56" s="178" t="s">
        <v>207</v>
      </c>
      <c r="C56" s="230"/>
      <c r="H56" s="36"/>
      <c r="I56" s="109"/>
      <c r="J56" s="122">
        <v>0</v>
      </c>
      <c r="K56" s="109"/>
      <c r="L56" s="36"/>
      <c r="M56" s="109"/>
      <c r="N56" s="122">
        <v>0</v>
      </c>
    </row>
    <row r="57" spans="1:18" hidden="1">
      <c r="B57" s="178" t="s">
        <v>208</v>
      </c>
      <c r="C57" s="230"/>
      <c r="H57" s="36"/>
      <c r="I57" s="109"/>
      <c r="J57" s="122"/>
      <c r="K57" s="109"/>
      <c r="L57" s="36"/>
      <c r="M57" s="109"/>
      <c r="N57" s="122">
        <v>0</v>
      </c>
    </row>
    <row r="58" spans="1:18" hidden="1">
      <c r="B58" s="178" t="s">
        <v>209</v>
      </c>
      <c r="C58" s="230"/>
      <c r="H58" s="36"/>
      <c r="I58" s="109"/>
      <c r="J58" s="122"/>
      <c r="K58" s="109"/>
      <c r="L58" s="36"/>
      <c r="M58" s="109"/>
      <c r="N58" s="122">
        <v>0</v>
      </c>
    </row>
    <row r="59" spans="1:18" hidden="1">
      <c r="B59" s="178" t="s">
        <v>210</v>
      </c>
      <c r="H59" s="122"/>
      <c r="I59" s="109"/>
      <c r="J59" s="59">
        <v>0</v>
      </c>
      <c r="K59" s="59"/>
      <c r="L59" s="36"/>
      <c r="M59" s="59"/>
      <c r="N59" s="36">
        <v>0</v>
      </c>
      <c r="R59" s="67"/>
    </row>
    <row r="60" spans="1:18" hidden="1">
      <c r="B60" s="200" t="s">
        <v>211</v>
      </c>
      <c r="H60" s="122"/>
      <c r="I60" s="109"/>
      <c r="J60" s="122">
        <v>0</v>
      </c>
      <c r="K60" s="109"/>
      <c r="L60" s="36"/>
      <c r="M60" s="109"/>
      <c r="N60" s="122"/>
      <c r="R60" s="67"/>
    </row>
    <row r="61" spans="1:18" hidden="1">
      <c r="B61" s="200" t="s">
        <v>212</v>
      </c>
      <c r="H61" s="109"/>
      <c r="I61" s="109"/>
      <c r="J61" s="59">
        <v>0</v>
      </c>
      <c r="K61" s="59"/>
      <c r="L61" s="36"/>
      <c r="M61" s="59"/>
      <c r="N61" s="36">
        <v>0</v>
      </c>
      <c r="R61" s="67"/>
    </row>
    <row r="62" spans="1:18">
      <c r="B62" s="200" t="s">
        <v>213</v>
      </c>
      <c r="H62" s="109">
        <v>0</v>
      </c>
      <c r="I62" s="109"/>
      <c r="J62" s="59">
        <v>9295</v>
      </c>
      <c r="K62" s="59"/>
      <c r="L62" s="36">
        <v>0</v>
      </c>
      <c r="M62" s="59"/>
      <c r="N62" s="36">
        <v>0</v>
      </c>
      <c r="R62" s="67"/>
    </row>
    <row r="63" spans="1:18" hidden="1">
      <c r="B63" s="200" t="s">
        <v>214</v>
      </c>
      <c r="H63" s="109"/>
      <c r="I63" s="109"/>
      <c r="J63" s="109"/>
      <c r="K63" s="109"/>
      <c r="L63" s="36"/>
      <c r="M63" s="109"/>
      <c r="N63" s="109"/>
    </row>
    <row r="64" spans="1:18" hidden="1">
      <c r="C64" s="200" t="s">
        <v>215</v>
      </c>
      <c r="H64" s="129"/>
      <c r="J64" s="109">
        <v>0</v>
      </c>
      <c r="L64" s="36"/>
      <c r="N64" s="109">
        <v>0</v>
      </c>
    </row>
    <row r="65" spans="2:14" hidden="1">
      <c r="C65" s="200" t="s">
        <v>216</v>
      </c>
      <c r="H65" s="129"/>
      <c r="J65" s="109">
        <v>0</v>
      </c>
      <c r="L65" s="36"/>
      <c r="N65" s="109">
        <v>0</v>
      </c>
    </row>
    <row r="66" spans="2:14" hidden="1">
      <c r="B66" s="200" t="s">
        <v>217</v>
      </c>
      <c r="H66" s="129"/>
      <c r="J66" s="109"/>
      <c r="L66" s="36"/>
    </row>
    <row r="67" spans="2:14" hidden="1">
      <c r="C67" s="200" t="s">
        <v>218</v>
      </c>
      <c r="H67" s="129">
        <v>0</v>
      </c>
      <c r="J67" s="109">
        <v>0</v>
      </c>
      <c r="L67" s="36">
        <v>0</v>
      </c>
      <c r="N67" s="109">
        <v>0</v>
      </c>
    </row>
    <row r="68" spans="2:14" hidden="1">
      <c r="C68" s="200" t="s">
        <v>219</v>
      </c>
      <c r="H68" s="129">
        <v>0</v>
      </c>
      <c r="J68" s="109">
        <v>0</v>
      </c>
      <c r="L68" s="36">
        <v>0</v>
      </c>
      <c r="N68" s="109">
        <v>0</v>
      </c>
    </row>
    <row r="70" spans="2:14">
      <c r="H70" s="211"/>
      <c r="J70" s="211"/>
      <c r="L70" s="211"/>
      <c r="N70" s="211"/>
    </row>
    <row r="72" spans="2:14">
      <c r="H72" s="211"/>
      <c r="L72" s="211"/>
    </row>
  </sheetData>
  <mergeCells count="4">
    <mergeCell ref="Q5:T5"/>
    <mergeCell ref="H4:J4"/>
    <mergeCell ref="L4:N4"/>
    <mergeCell ref="H7:N7"/>
  </mergeCells>
  <printOptions horizontalCentered="1"/>
  <pageMargins left="0.7" right="0.7" top="0.75" bottom="0.75" header="0.3" footer="0.3"/>
  <pageSetup paperSize="9" scale="71" firstPageNumber="11" fitToHeight="0" orientation="portrait" useFirstPageNumber="1" r:id="rId1"/>
  <headerFooter>
    <oddFooter xml:space="preserve">&amp;L&amp;"Cordia New,Regular"&amp;14  หมายเหตุประกอบงบการเงินเป็นส่วนหนึ่งของงบการเงินนี้
&amp;R&amp;"Cordia New,Regular"&amp;14&amp;P
</oddFooter>
  </headerFooter>
  <rowBreaks count="1" manualBreakCount="1">
    <brk id="62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B34508619BA478EBD26BF2071128F" ma:contentTypeVersion="14" ma:contentTypeDescription="Create a new document." ma:contentTypeScope="" ma:versionID="7d9af0f680dd6e7c3d3eff97c063186c">
  <xsd:schema xmlns:xsd="http://www.w3.org/2001/XMLSchema" xmlns:xs="http://www.w3.org/2001/XMLSchema" xmlns:p="http://schemas.microsoft.com/office/2006/metadata/properties" xmlns:ns2="7a8b54ac-6b6f-444a-a8db-d90e45ebe421" xmlns:ns3="5d0fcac8-3995-4ef6-9358-7ca0c107222d" targetNamespace="http://schemas.microsoft.com/office/2006/metadata/properties" ma:root="true" ma:fieldsID="952c87b9e173c5805240e0e8d78e10d5" ns2:_="" ns3:_="">
    <xsd:import namespace="7a8b54ac-6b6f-444a-a8db-d90e45ebe421"/>
    <xsd:import namespace="5d0fcac8-3995-4ef6-9358-7ca0c10722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8b54ac-6b6f-444a-a8db-d90e45ebe4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d5e746d8-90ce-419f-9b73-fd5b46bd45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0fcac8-3995-4ef6-9358-7ca0c107222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18565c5-cea6-4848-8bcb-800e9e73e5e6}" ma:internalName="TaxCatchAll" ma:showField="CatchAllData" ma:web="5d0fcac8-3995-4ef6-9358-7ca0c10722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a8b54ac-6b6f-444a-a8db-d90e45ebe421">
      <Terms xmlns="http://schemas.microsoft.com/office/infopath/2007/PartnerControls"/>
    </lcf76f155ced4ddcb4097134ff3c332f>
    <TaxCatchAll xmlns="5d0fcac8-3995-4ef6-9358-7ca0c107222d" xsi:nil="true"/>
    <SharedWithUsers xmlns="5d0fcac8-3995-4ef6-9358-7ca0c107222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5D19AEB-E8B7-478C-BE2B-F48AD107EB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8b54ac-6b6f-444a-a8db-d90e45ebe421"/>
    <ds:schemaRef ds:uri="5d0fcac8-3995-4ef6-9358-7ca0c10722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5013B3-F436-4A77-9395-75705BF0D0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7DD77A-8769-4A70-A047-6E2204291206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5d0fcac8-3995-4ef6-9358-7ca0c107222d"/>
    <ds:schemaRef ds:uri="7a8b54ac-6b6f-444a-a8db-d90e45ebe421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Assets</vt:lpstr>
      <vt:lpstr>Liabilities</vt:lpstr>
      <vt:lpstr>Equity</vt:lpstr>
      <vt:lpstr>PL 3</vt:lpstr>
      <vt:lpstr>CE Conso</vt:lpstr>
      <vt:lpstr>CE Separate</vt:lpstr>
      <vt:lpstr>CF 1</vt:lpstr>
      <vt:lpstr>CF 2</vt:lpstr>
      <vt:lpstr>Assets!Print_Area</vt:lpstr>
      <vt:lpstr>'CE Conso'!Print_Area</vt:lpstr>
      <vt:lpstr>'CE Separate'!Print_Area</vt:lpstr>
      <vt:lpstr>'CF 1'!Print_Area</vt:lpstr>
      <vt:lpstr>'CF 2'!Print_Area</vt:lpstr>
      <vt:lpstr>Equity!Print_Area</vt:lpstr>
      <vt:lpstr>Liabilities!Print_Area</vt:lpstr>
      <vt:lpstr>'PL 3'!Print_Area</vt:lpstr>
    </vt:vector>
  </TitlesOfParts>
  <Manager/>
  <Company>Sky123.Org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Tawee Ratanabunsin - IT Administrator</dc:creator>
  <cp:keywords/>
  <dc:description/>
  <cp:lastModifiedBy>soros tangnaitham</cp:lastModifiedBy>
  <cp:revision/>
  <cp:lastPrinted>2025-12-02T15:35:03Z</cp:lastPrinted>
  <dcterms:created xsi:type="dcterms:W3CDTF">2015-02-27T08:41:17Z</dcterms:created>
  <dcterms:modified xsi:type="dcterms:W3CDTF">2025-12-08T06:57:06Z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0x010100B99B34508619BA478EBD26BF2071128F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  <property fmtid="{D5CDD505-2E9C-101B-9397-08002B2CF9AE}" pid="7" name="Order">
    <vt:r8>635100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TemplateUrl">
    <vt:lpwstr/>
  </property>
</Properties>
</file>