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SVI\2025\YE12'2025\"/>
    </mc:Choice>
  </mc:AlternateContent>
  <xr:revisionPtr revIDLastSave="0" documentId="13_ncr:1_{A8AA848E-B7FD-4372-83BD-0DCBFBCA7224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BS" sheetId="1" r:id="rId1"/>
    <sheet name="PL" sheetId="6" r:id="rId2"/>
    <sheet name="conso" sheetId="4" r:id="rId3"/>
    <sheet name="company " sheetId="5" r:id="rId4"/>
    <sheet name="Cashflow" sheetId="7" r:id="rId5"/>
  </sheets>
  <definedNames>
    <definedName name="_xlnm.Print_Area" localSheetId="0">BS!$A$1:$J$84</definedName>
    <definedName name="_xlnm.Print_Area" localSheetId="4">Cashflow!$A$1:$J$88</definedName>
    <definedName name="_xlnm.Print_Area" localSheetId="1">PL!$A$1:$J$83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26" i="4" l="1"/>
  <c r="S26" i="4"/>
  <c r="Q26" i="4"/>
  <c r="O26" i="4"/>
  <c r="J73" i="1"/>
  <c r="H73" i="1"/>
  <c r="F73" i="1"/>
  <c r="D73" i="1"/>
  <c r="P14" i="5"/>
  <c r="W15" i="4"/>
  <c r="AA15" i="4" s="1"/>
  <c r="U15" i="4"/>
  <c r="M28" i="4" l="1"/>
  <c r="H54" i="1" l="1"/>
  <c r="M17" i="4" l="1"/>
  <c r="J75" i="1" l="1"/>
  <c r="H75" i="1"/>
  <c r="F75" i="1"/>
  <c r="D75" i="1"/>
  <c r="J17" i="6" l="1"/>
  <c r="H17" i="6"/>
  <c r="F17" i="6"/>
  <c r="D17" i="6"/>
  <c r="C18" i="4" l="1"/>
  <c r="U27" i="4" l="1"/>
  <c r="S29" i="4" l="1"/>
  <c r="Y29" i="4"/>
  <c r="D33" i="1"/>
  <c r="F33" i="1"/>
  <c r="H33" i="1"/>
  <c r="P28" i="5" l="1"/>
  <c r="P21" i="5"/>
  <c r="P18" i="5"/>
  <c r="Y31" i="4"/>
  <c r="S31" i="4"/>
  <c r="Y18" i="4"/>
  <c r="Y24" i="4" s="1"/>
  <c r="S18" i="4"/>
  <c r="S24" i="4" s="1"/>
  <c r="U30" i="4"/>
  <c r="W30" i="4" s="1"/>
  <c r="AA30" i="4" s="1"/>
  <c r="U23" i="4"/>
  <c r="W23" i="4" s="1"/>
  <c r="AA23" i="4" s="1"/>
  <c r="U19" i="4"/>
  <c r="W19" i="4" s="1"/>
  <c r="AA19" i="4" s="1"/>
  <c r="U16" i="4"/>
  <c r="F12" i="6" l="1"/>
  <c r="H12" i="6"/>
  <c r="J12" i="6"/>
  <c r="F54" i="1"/>
  <c r="J54" i="1"/>
  <c r="J33" i="1"/>
  <c r="H64" i="7"/>
  <c r="F64" i="7"/>
  <c r="D64" i="7"/>
  <c r="H57" i="7"/>
  <c r="F57" i="7"/>
  <c r="D57" i="7"/>
  <c r="D71" i="6"/>
  <c r="K28" i="4" s="1"/>
  <c r="D68" i="6"/>
  <c r="D57" i="6"/>
  <c r="D54" i="6"/>
  <c r="D12" i="6"/>
  <c r="D59" i="1"/>
  <c r="D54" i="1"/>
  <c r="J19" i="1"/>
  <c r="H19" i="1"/>
  <c r="F19" i="1"/>
  <c r="F34" i="1" s="1"/>
  <c r="D19" i="1"/>
  <c r="D34" i="1" s="1"/>
  <c r="O28" i="4" l="1"/>
  <c r="U28" i="4" s="1"/>
  <c r="D74" i="6"/>
  <c r="D60" i="6"/>
  <c r="F18" i="6"/>
  <c r="F22" i="6" s="1"/>
  <c r="F24" i="6" s="1"/>
  <c r="J18" i="6"/>
  <c r="J22" i="6" s="1"/>
  <c r="J24" i="6" s="1"/>
  <c r="J27" i="6" s="1"/>
  <c r="J34" i="1"/>
  <c r="D18" i="6"/>
  <c r="D22" i="6" s="1"/>
  <c r="D24" i="6" s="1"/>
  <c r="H18" i="6"/>
  <c r="H22" i="6" s="1"/>
  <c r="H24" i="6" s="1"/>
  <c r="H34" i="1"/>
  <c r="D60" i="1"/>
  <c r="D76" i="1" s="1"/>
  <c r="L25" i="5" l="1"/>
  <c r="P25" i="5" s="1"/>
  <c r="H27" i="6"/>
  <c r="D29" i="6"/>
  <c r="D27" i="6" s="1"/>
  <c r="K27" i="4" s="1"/>
  <c r="D75" i="6"/>
  <c r="D77" i="1"/>
  <c r="U17" i="4" l="1"/>
  <c r="F54" i="6" l="1"/>
  <c r="H54" i="6"/>
  <c r="J54" i="6"/>
  <c r="F57" i="6"/>
  <c r="F60" i="6" l="1"/>
  <c r="J64" i="7"/>
  <c r="J57" i="7"/>
  <c r="N17" i="5"/>
  <c r="N22" i="5" s="1"/>
  <c r="N24" i="5" s="1"/>
  <c r="J17" i="5"/>
  <c r="J22" i="5" s="1"/>
  <c r="J24" i="5" s="1"/>
  <c r="J30" i="5" s="1"/>
  <c r="H17" i="5"/>
  <c r="F17" i="5"/>
  <c r="F22" i="5" s="1"/>
  <c r="F24" i="5" s="1"/>
  <c r="F30" i="5" s="1"/>
  <c r="D17" i="5"/>
  <c r="D22" i="5" s="1"/>
  <c r="D24" i="5" s="1"/>
  <c r="D30" i="5" s="1"/>
  <c r="O18" i="4"/>
  <c r="O24" i="4" s="1"/>
  <c r="I18" i="4"/>
  <c r="I24" i="4" s="1"/>
  <c r="G18" i="4"/>
  <c r="G24" i="4" s="1"/>
  <c r="E18" i="4"/>
  <c r="C24" i="4"/>
  <c r="Q18" i="4"/>
  <c r="M18" i="4"/>
  <c r="M24" i="4" s="1"/>
  <c r="M26" i="4" s="1"/>
  <c r="U26" i="4" s="1"/>
  <c r="J71" i="6"/>
  <c r="L16" i="5" s="1"/>
  <c r="P16" i="5" s="1"/>
  <c r="J68" i="6"/>
  <c r="J57" i="6"/>
  <c r="J60" i="6" s="1"/>
  <c r="F71" i="6"/>
  <c r="K17" i="4" s="1"/>
  <c r="F68" i="6"/>
  <c r="J59" i="1"/>
  <c r="F59" i="1"/>
  <c r="U32" i="4" l="1"/>
  <c r="W17" i="4"/>
  <c r="AA17" i="4" s="1"/>
  <c r="F74" i="6"/>
  <c r="F75" i="6" s="1"/>
  <c r="J74" i="6"/>
  <c r="J75" i="6" s="1"/>
  <c r="F8" i="7"/>
  <c r="F26" i="7" s="1"/>
  <c r="F60" i="1"/>
  <c r="F76" i="1" s="1"/>
  <c r="J60" i="1"/>
  <c r="J76" i="1" s="1"/>
  <c r="H22" i="5"/>
  <c r="H24" i="5" s="1"/>
  <c r="H30" i="5" s="1"/>
  <c r="E24" i="4"/>
  <c r="U18" i="4"/>
  <c r="U24" i="4" s="1"/>
  <c r="Q24" i="4"/>
  <c r="J77" i="1" l="1"/>
  <c r="F77" i="1"/>
  <c r="F36" i="7"/>
  <c r="F38" i="7" s="1"/>
  <c r="F67" i="7" s="1"/>
  <c r="F69" i="7" s="1"/>
  <c r="F70" i="7" s="1"/>
  <c r="F44" i="6"/>
  <c r="F81" i="6" s="1"/>
  <c r="F79" i="6" s="1"/>
  <c r="J8" i="7"/>
  <c r="J26" i="7" s="1"/>
  <c r="F76" i="6" l="1"/>
  <c r="J36" i="7"/>
  <c r="J38" i="7" s="1"/>
  <c r="J67" i="7" s="1"/>
  <c r="J69" i="7" s="1"/>
  <c r="L15" i="5"/>
  <c r="P15" i="5" s="1"/>
  <c r="J44" i="6"/>
  <c r="J76" i="6" s="1"/>
  <c r="J79" i="6" s="1"/>
  <c r="P17" i="5" l="1"/>
  <c r="P22" i="5" s="1"/>
  <c r="L17" i="5"/>
  <c r="L22" i="5" s="1"/>
  <c r="L24" i="5" s="1"/>
  <c r="L30" i="5" l="1"/>
  <c r="P24" i="5"/>
  <c r="P30" i="5" s="1"/>
  <c r="H59" i="1"/>
  <c r="H71" i="6" l="1"/>
  <c r="L26" i="5" s="1"/>
  <c r="P26" i="5" s="1"/>
  <c r="H68" i="6"/>
  <c r="H57" i="6"/>
  <c r="H60" i="6" s="1"/>
  <c r="H74" i="6" l="1"/>
  <c r="Q29" i="4" l="1"/>
  <c r="Q31" i="4" s="1"/>
  <c r="H75" i="6"/>
  <c r="H60" i="1"/>
  <c r="H76" i="1" s="1"/>
  <c r="H77" i="1" l="1"/>
  <c r="H44" i="6"/>
  <c r="H76" i="6" s="1"/>
  <c r="H79" i="6" s="1"/>
  <c r="H8" i="7"/>
  <c r="H26" i="7" s="1"/>
  <c r="H36" i="7" l="1"/>
  <c r="H38" i="7" s="1"/>
  <c r="H67" i="7" s="1"/>
  <c r="H69" i="7" s="1"/>
  <c r="H70" i="7" s="1"/>
  <c r="D44" i="6"/>
  <c r="D76" i="6" s="1"/>
  <c r="D81" i="6" s="1"/>
  <c r="D79" i="6" s="1"/>
  <c r="D8" i="7"/>
  <c r="D26" i="7" s="1"/>
  <c r="D36" i="7" s="1"/>
  <c r="D38" i="7" s="1"/>
  <c r="D67" i="7" s="1"/>
  <c r="D69" i="7" s="1"/>
  <c r="D70" i="7" s="1"/>
  <c r="H27" i="5" l="1"/>
  <c r="W28" i="4"/>
  <c r="AA28" i="4" s="1"/>
  <c r="W27" i="4"/>
  <c r="AA27" i="4" s="1"/>
  <c r="W29" i="4" l="1"/>
  <c r="H29" i="5" l="1"/>
  <c r="H31" i="5" s="1"/>
  <c r="G29" i="4"/>
  <c r="G31" i="4" l="1"/>
  <c r="G32" i="4" s="1"/>
  <c r="O29" i="4" l="1"/>
  <c r="I29" i="4"/>
  <c r="E29" i="4"/>
  <c r="C29" i="4"/>
  <c r="K29" i="4" l="1"/>
  <c r="M29" i="4" l="1"/>
  <c r="M31" i="4" s="1"/>
  <c r="N27" i="5" l="1"/>
  <c r="J27" i="5"/>
  <c r="F27" i="5"/>
  <c r="D27" i="5"/>
  <c r="C31" i="4" l="1"/>
  <c r="C32" i="4" s="1"/>
  <c r="I31" i="4"/>
  <c r="I32" i="4" s="1"/>
  <c r="O31" i="4"/>
  <c r="E31" i="4"/>
  <c r="E32" i="4" s="1"/>
  <c r="N29" i="5" l="1"/>
  <c r="U29" i="4" l="1"/>
  <c r="U31" i="4" s="1"/>
  <c r="U33" i="4" s="1"/>
  <c r="AA29" i="4"/>
  <c r="D29" i="5"/>
  <c r="D31" i="5" s="1"/>
  <c r="J29" i="5"/>
  <c r="J31" i="5" s="1"/>
  <c r="F29" i="5"/>
  <c r="F31" i="5" s="1"/>
  <c r="L27" i="5" l="1"/>
  <c r="P27" i="5"/>
  <c r="P29" i="5" l="1"/>
  <c r="P31" i="5" s="1"/>
  <c r="L29" i="5"/>
  <c r="L31" i="5" s="1"/>
  <c r="F29" i="6" l="1"/>
  <c r="K16" i="4"/>
  <c r="K18" i="4" s="1"/>
  <c r="K24" i="4" s="1"/>
  <c r="K26" i="4" s="1"/>
  <c r="K31" i="4" l="1"/>
  <c r="W26" i="4"/>
  <c r="W16" i="4"/>
  <c r="AA26" i="4" l="1"/>
  <c r="W31" i="4"/>
  <c r="AA16" i="4"/>
  <c r="AA18" i="4" s="1"/>
  <c r="AA24" i="4" s="1"/>
  <c r="W18" i="4"/>
  <c r="W24" i="4" s="1"/>
  <c r="AA32" i="4" l="1"/>
  <c r="AA31" i="4"/>
  <c r="AA33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Dithita Yuthasart</author>
  </authors>
  <commentList>
    <comment ref="H18" authorId="0" shapeId="0" xr:uid="{792A3F50-A3AF-4A72-9F36-18565347FBB4}">
      <text>
        <r>
          <rPr>
            <b/>
            <sz val="9"/>
            <color indexed="81"/>
            <rFont val="Tahoma"/>
            <family val="2"/>
          </rPr>
          <t>ยังไม่ได้แก้</t>
        </r>
      </text>
    </comment>
  </commentList>
</comments>
</file>

<file path=xl/sharedStrings.xml><?xml version="1.0" encoding="utf-8"?>
<sst xmlns="http://schemas.openxmlformats.org/spreadsheetml/2006/main" count="380" uniqueCount="267">
  <si>
    <t>SVI Public Company Limited and its subsidiaries</t>
  </si>
  <si>
    <t>(Unit: Baht)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</si>
  <si>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</si>
  <si>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</si>
  <si>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</si>
  <si>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</si>
  <si>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</si>
  <si>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</si>
  <si>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 xml:space="preserve">   and equipment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</si>
  <si>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</si>
  <si>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</si>
  <si>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</si>
  <si>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</si>
  <si>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</si>
  <si>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</si>
  <si>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</si>
  <si>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</si>
  <si>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</si>
  <si>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</si>
  <si>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</si>
  <si>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</si>
  <si>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</si>
  <si>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</si>
  <si>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</si>
  <si>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</si>
  <si>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</si>
  <si>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Unappropriated</t>
  </si>
  <si>
    <t>Total shareholders' equity</t>
  </si>
  <si>
    <t>Total liabilities and shareholders' equity</t>
  </si>
  <si>
    <t>Directors</t>
  </si>
  <si>
    <t>Revenues</t>
  </si>
  <si>
    <t>Total revenues</t>
  </si>
  <si>
    <t>Expenses</t>
  </si>
  <si>
    <t>Cost of sales</t>
  </si>
  <si>
    <t>Administrative expenses</t>
  </si>
  <si>
    <t>Total expenses</t>
  </si>
  <si>
    <t>Finance cost</t>
  </si>
  <si>
    <t>Earnings per share</t>
  </si>
  <si>
    <t>Basic earnings per share</t>
  </si>
  <si>
    <t>Cash flows from operating activities</t>
  </si>
  <si>
    <t xml:space="preserve">   net cash provided by (paid from) operating activities:</t>
  </si>
  <si>
    <t xml:space="preserve">   Depreciation and amortisation</t>
  </si>
  <si>
    <t>Operating assets (increase) decrease</t>
  </si>
  <si>
    <t xml:space="preserve">   Inventories</t>
  </si>
  <si>
    <t xml:space="preserve">   Other current assets</t>
  </si>
  <si>
    <t xml:space="preserve">   Other non-current assets</t>
  </si>
  <si>
    <t>Operating liabilities increase (decrease)</t>
  </si>
  <si>
    <t xml:space="preserve">   Cash paid for corporate income tax</t>
  </si>
  <si>
    <t>Cash flows from investing activities</t>
  </si>
  <si>
    <t>Interest income</t>
  </si>
  <si>
    <t>Cash flows from financing activities</t>
  </si>
  <si>
    <t>Cash and cash equivalents at beginning of year</t>
  </si>
  <si>
    <t>share capital</t>
  </si>
  <si>
    <t>Unappropriated</t>
  </si>
  <si>
    <t>Total</t>
  </si>
  <si>
    <t>Other components of shareholders' equity</t>
  </si>
  <si>
    <t xml:space="preserve">      </t>
  </si>
  <si>
    <t>Other comprehensive income</t>
  </si>
  <si>
    <t xml:space="preserve">Exchange </t>
  </si>
  <si>
    <t>differences on</t>
  </si>
  <si>
    <t>translation of</t>
  </si>
  <si>
    <t>Total other</t>
  </si>
  <si>
    <t>Issued and</t>
  </si>
  <si>
    <t>Appropriated</t>
  </si>
  <si>
    <t>financial</t>
  </si>
  <si>
    <t>components of</t>
  </si>
  <si>
    <t>shareholders'</t>
  </si>
  <si>
    <t>equity</t>
  </si>
  <si>
    <t>Premium on ordinary shares</t>
  </si>
  <si>
    <t>Other comprehensive</t>
  </si>
  <si>
    <t>income</t>
  </si>
  <si>
    <t xml:space="preserve">Inventories </t>
  </si>
  <si>
    <t xml:space="preserve">Investments in subsidiaries </t>
  </si>
  <si>
    <t xml:space="preserve">Property, plant and equipment </t>
  </si>
  <si>
    <t xml:space="preserve">Intangible assets </t>
  </si>
  <si>
    <t xml:space="preserve">Total comprehensive income for the year </t>
  </si>
  <si>
    <t>Other comprehensive income:</t>
  </si>
  <si>
    <t xml:space="preserve">Exchange differences on translation of </t>
  </si>
  <si>
    <t>Other comprehensive income for the year</t>
  </si>
  <si>
    <t>on ordinary shares</t>
  </si>
  <si>
    <t xml:space="preserve">   Other current liabilities</t>
  </si>
  <si>
    <t>Income statement</t>
  </si>
  <si>
    <t>Statement of comprehensive income</t>
  </si>
  <si>
    <t>Statement of changes in shareholders' equity</t>
  </si>
  <si>
    <t>Premium</t>
  </si>
  <si>
    <t>Non-cash items consist of :</t>
  </si>
  <si>
    <t xml:space="preserve">   and equipment for production</t>
  </si>
  <si>
    <t>statements in</t>
  </si>
  <si>
    <t>Deferred tax assets</t>
  </si>
  <si>
    <t>Retained earnings</t>
  </si>
  <si>
    <t xml:space="preserve">Retained earnings </t>
  </si>
  <si>
    <t>Capital reserve for</t>
  </si>
  <si>
    <t>share-based</t>
  </si>
  <si>
    <t>Capital reserve for share-based payment transactions</t>
  </si>
  <si>
    <t>Profit for the year</t>
  </si>
  <si>
    <t xml:space="preserve">share-based </t>
  </si>
  <si>
    <t>payment</t>
  </si>
  <si>
    <t>transactions</t>
  </si>
  <si>
    <t>Total comprehensive income for the year</t>
  </si>
  <si>
    <t xml:space="preserve">Profit for the year </t>
  </si>
  <si>
    <t>payment transactions</t>
  </si>
  <si>
    <t>Leasehold right to land</t>
  </si>
  <si>
    <t xml:space="preserve">   Profit attributable to equity holders of the Company</t>
  </si>
  <si>
    <t xml:space="preserve">Other comprehensive income to be reclassified </t>
  </si>
  <si>
    <t xml:space="preserve">    to profit or loss in subsequent periods:</t>
  </si>
  <si>
    <t xml:space="preserve">Less: Income tax effect </t>
  </si>
  <si>
    <t xml:space="preserve">Other comprehensive income not to be reclassified </t>
  </si>
  <si>
    <t>Other comprehensive income not to be reclassified</t>
  </si>
  <si>
    <t>Profit before tax</t>
  </si>
  <si>
    <t>Goodwill</t>
  </si>
  <si>
    <t xml:space="preserve">Adjustments to reconcile profit before tax to </t>
  </si>
  <si>
    <t>Supplemental cash flows information:</t>
  </si>
  <si>
    <t xml:space="preserve">     to profit or loss in subsequent periods:</t>
  </si>
  <si>
    <t>Investment properties</t>
  </si>
  <si>
    <t>Selling and distribution expenses</t>
  </si>
  <si>
    <t>Current portion of long-term loans from banks</t>
  </si>
  <si>
    <t>Other income</t>
  </si>
  <si>
    <t xml:space="preserve">   Others</t>
  </si>
  <si>
    <t xml:space="preserve">   Amortisation for financial fees</t>
  </si>
  <si>
    <t xml:space="preserve">   financial statements in foreign currencies </t>
  </si>
  <si>
    <t>foreign currencies</t>
  </si>
  <si>
    <t>Other current financial assets</t>
  </si>
  <si>
    <t>Right-of-use assets</t>
  </si>
  <si>
    <t xml:space="preserve">   Gain on exchange</t>
  </si>
  <si>
    <t>Finance income</t>
  </si>
  <si>
    <t>Gain (loss) on</t>
  </si>
  <si>
    <t>at fair value through other</t>
  </si>
  <si>
    <t>comprehensive income</t>
  </si>
  <si>
    <t>cash flow hedges</t>
  </si>
  <si>
    <t>Lease liabilities - net of current portion</t>
  </si>
  <si>
    <t>Long-term loans from banks - net of current portion</t>
  </si>
  <si>
    <t xml:space="preserve">   Finance income</t>
  </si>
  <si>
    <t>Cash received from dividends of other current financial assets</t>
  </si>
  <si>
    <t>Interest paid</t>
  </si>
  <si>
    <t xml:space="preserve">   at fair value through other comprehensive income</t>
  </si>
  <si>
    <t>Derivative assets</t>
  </si>
  <si>
    <t>Bank overdrafts and short-term loans from banks</t>
  </si>
  <si>
    <t>Current portion of lease liabilities</t>
  </si>
  <si>
    <t>Cash paid for purchases of plant and equipment</t>
  </si>
  <si>
    <t>Cash paid for purchases of computer software</t>
  </si>
  <si>
    <t>Dividends paid</t>
  </si>
  <si>
    <t xml:space="preserve">      designated at fair value through other comprehensive income</t>
  </si>
  <si>
    <t>Cash flows statement (continued)</t>
  </si>
  <si>
    <t xml:space="preserve">   (Note 8)</t>
  </si>
  <si>
    <t xml:space="preserve">      2,153,210,026 ordinary shares of Baht 1 each</t>
  </si>
  <si>
    <t>Profit attributable to:</t>
  </si>
  <si>
    <t>Equity holders of the Company</t>
  </si>
  <si>
    <t>Non-controlling interests of the subsidiary</t>
  </si>
  <si>
    <t>Total comprehensive income attributable to:</t>
  </si>
  <si>
    <t>subsidiary</t>
  </si>
  <si>
    <t>Total equity</t>
  </si>
  <si>
    <t>attributable to</t>
  </si>
  <si>
    <t>owners of</t>
  </si>
  <si>
    <t>the Company</t>
  </si>
  <si>
    <t>Equity attributable</t>
  </si>
  <si>
    <t>to non-controlling</t>
  </si>
  <si>
    <t>interests of</t>
  </si>
  <si>
    <t>the subsidiary</t>
  </si>
  <si>
    <t xml:space="preserve">   Reduction of inventories to net realisable value </t>
  </si>
  <si>
    <t>Profit from operating activities before change in operating</t>
  </si>
  <si>
    <t xml:space="preserve">   assets and liabilities</t>
  </si>
  <si>
    <t xml:space="preserve">   Transfer provision for warranty to reduce trade receivables</t>
  </si>
  <si>
    <t>Derivative liabilities</t>
  </si>
  <si>
    <t>Equity attributable to owners of the Company</t>
  </si>
  <si>
    <t>6, 9</t>
  </si>
  <si>
    <t>Cash and cash equivalents at end of year (Note 7)</t>
  </si>
  <si>
    <t xml:space="preserve">Statement of changes in shareholders' equity </t>
  </si>
  <si>
    <t>Other non-current financial assets</t>
  </si>
  <si>
    <t xml:space="preserve">   to profit or loss in subsequent periods </t>
  </si>
  <si>
    <t xml:space="preserve">   - net of income tax</t>
  </si>
  <si>
    <t>Advance payments for purchasing of materials</t>
  </si>
  <si>
    <t>Advance receipts for purchasing materials</t>
  </si>
  <si>
    <t>investments</t>
  </si>
  <si>
    <t>comprehensive</t>
  </si>
  <si>
    <t xml:space="preserve">designated at fair </t>
  </si>
  <si>
    <t>value through other</t>
  </si>
  <si>
    <t>Repayments of long-term loans from banks</t>
  </si>
  <si>
    <t xml:space="preserve">   Issued and fully paid-up</t>
  </si>
  <si>
    <t xml:space="preserve">   Appropriated - statutory reserve</t>
  </si>
  <si>
    <t>Income tax expenses</t>
  </si>
  <si>
    <t>fully paid-up</t>
  </si>
  <si>
    <t xml:space="preserve">   Interest expenses</t>
  </si>
  <si>
    <t>Repayments of principal portion of lease liabilities</t>
  </si>
  <si>
    <t xml:space="preserve">      - net of income tax</t>
  </si>
  <si>
    <t xml:space="preserve">   Increase in right-of-use assets and lease liabilities </t>
  </si>
  <si>
    <t xml:space="preserve">   Payables for acquisition of equipment</t>
  </si>
  <si>
    <t>Operating profit</t>
  </si>
  <si>
    <t>Short-term loans to subsidiaries and</t>
  </si>
  <si>
    <t xml:space="preserve">   interest receivables</t>
  </si>
  <si>
    <t>Investment in associate</t>
  </si>
  <si>
    <t>Sales</t>
  </si>
  <si>
    <t>Profit before income tax expenses</t>
  </si>
  <si>
    <t>Other components of shareholders'equity</t>
  </si>
  <si>
    <t>Discount from</t>
  </si>
  <si>
    <t>change in</t>
  </si>
  <si>
    <t>percentage of</t>
  </si>
  <si>
    <t>shareholding in</t>
  </si>
  <si>
    <t>investments designated</t>
  </si>
  <si>
    <t>Other components of</t>
  </si>
  <si>
    <t>shareholders' equity</t>
  </si>
  <si>
    <t xml:space="preserve">   Other receivable from sale of machinery and equipment</t>
  </si>
  <si>
    <t>2024</t>
  </si>
  <si>
    <t>Balance as at 1 January 2024</t>
  </si>
  <si>
    <t>Balance as at 31 December 2024</t>
  </si>
  <si>
    <t>Statements of financial position</t>
  </si>
  <si>
    <t>Statements of financial position (continued)</t>
  </si>
  <si>
    <t>Cash flow statement</t>
  </si>
  <si>
    <t xml:space="preserve">   Warranty expense (reversal)</t>
  </si>
  <si>
    <t xml:space="preserve">   Dividend income </t>
  </si>
  <si>
    <t xml:space="preserve">   (Gain) loss on cash flow hedges - net of income tax</t>
  </si>
  <si>
    <t>Gain (loss) on cash flow hedges</t>
  </si>
  <si>
    <t xml:space="preserve">   Loss on expected credit losses </t>
  </si>
  <si>
    <t xml:space="preserve">   Loss on changes in value of interest rate swap contract</t>
  </si>
  <si>
    <t>Decrease (increase) in short-term loans to subsidiaries</t>
  </si>
  <si>
    <t xml:space="preserve"> - statutory reserve</t>
  </si>
  <si>
    <t>Net cash flows from operating activities</t>
  </si>
  <si>
    <t xml:space="preserve">Decrease in other current financial assets </t>
  </si>
  <si>
    <t>Net cash flows used in financing activities</t>
  </si>
  <si>
    <t xml:space="preserve">      other comprehensive income - net of income tax</t>
  </si>
  <si>
    <t xml:space="preserve">   designated at fair value through other</t>
  </si>
  <si>
    <t xml:space="preserve">   comprehensive income</t>
  </si>
  <si>
    <t xml:space="preserve">Loss on changes in value of equity instruments </t>
  </si>
  <si>
    <t xml:space="preserve">   disposal of equity investments to</t>
  </si>
  <si>
    <t xml:space="preserve">   unappropriated retained earnings </t>
  </si>
  <si>
    <t xml:space="preserve">   unappropriated retained earnings (Note 8)</t>
  </si>
  <si>
    <t>Cash paid for capital increase in subsidiaries</t>
  </si>
  <si>
    <t>Net foreign exchange difference</t>
  </si>
  <si>
    <t>Net foreign exchange difference on cash and cash equivalents</t>
  </si>
  <si>
    <t xml:space="preserve">   Unrealised loss on change in fair value of derivative instruments</t>
  </si>
  <si>
    <t>As at 31 December 2025</t>
  </si>
  <si>
    <t>2025</t>
  </si>
  <si>
    <t xml:space="preserve">As at 31 December 2025 </t>
  </si>
  <si>
    <t>For the year ended 31 December 2025</t>
  </si>
  <si>
    <t>Balance as at 1 January 2025</t>
  </si>
  <si>
    <t>Balance as at 31 December 2025</t>
  </si>
  <si>
    <t>6, 21</t>
  </si>
  <si>
    <t>6, 33</t>
  </si>
  <si>
    <t>6, 26</t>
  </si>
  <si>
    <t>Trade and other current receivables</t>
  </si>
  <si>
    <t>Trade and other current payables</t>
  </si>
  <si>
    <t>Corporate income tax payable</t>
  </si>
  <si>
    <t>Non-current provision for employee benefits</t>
  </si>
  <si>
    <t>Share of loss from investment in joint venture</t>
  </si>
  <si>
    <t xml:space="preserve">Gain on changes in value of debt instruments </t>
  </si>
  <si>
    <t>Dividends paid (Note 35)</t>
  </si>
  <si>
    <t xml:space="preserve">   Provision for employee benefits</t>
  </si>
  <si>
    <t xml:space="preserve">   Gain on sales of property, plant and equipment</t>
  </si>
  <si>
    <t xml:space="preserve">   Share of loss from investment in joint venture</t>
  </si>
  <si>
    <t xml:space="preserve">   Unrealised loss (gain) on exchange</t>
  </si>
  <si>
    <t xml:space="preserve">   Trade and other current receivables</t>
  </si>
  <si>
    <t xml:space="preserve">   Trade and other current payables</t>
  </si>
  <si>
    <t xml:space="preserve">   Cash paid for employee benefits</t>
  </si>
  <si>
    <t>Cash paid for share subscription in joint venture</t>
  </si>
  <si>
    <t>Proceeds from sales of property, plant and equipment</t>
  </si>
  <si>
    <t>Net cash flows used in investing activities</t>
  </si>
  <si>
    <t>Decrease in bank overdrafts and short-term loans from banks</t>
  </si>
  <si>
    <t>Net increase (decrease) in cash and cash equivalents</t>
  </si>
  <si>
    <t xml:space="preserve">   Loss on changes in value of equity instruments</t>
  </si>
  <si>
    <t xml:space="preserve">   Gain on changes in value of debt instruments at fair value through</t>
  </si>
  <si>
    <t xml:space="preserve">   Remeasurement loss on defined benefit plans - net of income tax</t>
  </si>
  <si>
    <t xml:space="preserve">      subscription in joint venture</t>
  </si>
  <si>
    <t xml:space="preserve">   Transfer land and building for payment of share </t>
  </si>
  <si>
    <t>-</t>
  </si>
  <si>
    <t xml:space="preserve">Investment in joint venture </t>
  </si>
  <si>
    <t>Remeasurement loss on defined benefit plans</t>
  </si>
  <si>
    <t xml:space="preserve">Transferred the accumulated loss on </t>
  </si>
  <si>
    <t xml:space="preserve">   Loss from write-off of assets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</si>
</sst>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d\ \ด\ด\ด\ด\ \b\b\b\b"/>
    <numFmt numFmtId="166" formatCode="#,##0\ ;\(#,##0\)"/>
    <numFmt numFmtId="167" formatCode="#,##0.00\ ;\(#,##0.00\)"/>
    <numFmt numFmtId="168" formatCode="0.0%"/>
    <numFmt numFmtId="169" formatCode="_([$€-2]\ * #,##0.00_);_([$€-2]\ * \(#,##0.00\);_([$€-2]\ * &quot;-&quot;??_);_(@_)"/>
  </numFmts>
  <fonts count="2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name val="ApFont"/>
    </font>
    <font>
      <sz val="14"/>
      <name val="CordiaUPC"/>
      <family val="2"/>
      <charset val="22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name val="Arial"/>
      <family val="2"/>
    </font>
    <font>
      <sz val="11"/>
      <name val="Arial"/>
      <family val="2"/>
    </font>
    <font>
      <sz val="14"/>
      <name val="CordiaUPC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9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8" fontId="8" fillId="0" borderId="0"/>
    <xf numFmtId="38" fontId="9" fillId="2" borderId="0" applyNumberFormat="0" applyBorder="0" applyAlignment="0" applyProtection="0"/>
    <xf numFmtId="10" fontId="9" fillId="3" borderId="7" applyNumberFormat="0" applyBorder="0" applyAlignment="0" applyProtection="0"/>
    <xf numFmtId="37" fontId="10" fillId="0" borderId="0"/>
    <xf numFmtId="0" fontId="11" fillId="0" borderId="0"/>
    <xf numFmtId="10" fontId="3" fillId="0" borderId="0" applyFont="0" applyFill="0" applyBorder="0" applyAlignment="0" applyProtection="0"/>
    <xf numFmtId="1" fontId="3" fillId="0" borderId="8" applyNumberFormat="0" applyFill="0" applyAlignment="0" applyProtection="0">
      <alignment horizontal="center" vertical="center"/>
    </xf>
    <xf numFmtId="0" fontId="14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</cellStyleXfs>
  <cellXfs count="16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41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8" fontId="3" fillId="0" borderId="0" xfId="0" applyNumberFormat="1" applyFont="1" applyAlignment="1">
      <alignment vertical="center"/>
    </xf>
    <xf numFmtId="0" fontId="3" fillId="0" borderId="4" xfId="0" applyFont="1" applyBorder="1" applyAlignment="1">
      <alignment vertical="center"/>
    </xf>
    <xf numFmtId="37" fontId="3" fillId="0" borderId="4" xfId="0" quotePrefix="1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quotePrefix="1" applyNumberFormat="1" applyFont="1" applyBorder="1" applyAlignment="1">
      <alignment horizontal="center" vertical="center"/>
    </xf>
    <xf numFmtId="41" fontId="15" fillId="0" borderId="0" xfId="0" applyNumberFormat="1" applyFont="1" applyAlignment="1">
      <alignment horizontal="center" vertical="center"/>
    </xf>
    <xf numFmtId="166" fontId="3" fillId="0" borderId="2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Continuous" vertical="center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Continuous" vertical="center"/>
    </xf>
    <xf numFmtId="0" fontId="12" fillId="0" borderId="1" xfId="0" applyFont="1" applyBorder="1" applyAlignment="1">
      <alignment horizontal="centerContinuous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65" fontId="13" fillId="0" borderId="1" xfId="0" quotePrefix="1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166" fontId="13" fillId="0" borderId="0" xfId="0" applyNumberFormat="1" applyFont="1" applyAlignment="1">
      <alignment horizontal="center" vertical="center"/>
    </xf>
    <xf numFmtId="41" fontId="16" fillId="0" borderId="0" xfId="0" applyNumberFormat="1" applyFont="1" applyAlignment="1">
      <alignment horizontal="center" vertical="center"/>
    </xf>
    <xf numFmtId="41" fontId="18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41" fontId="13" fillId="0" borderId="0" xfId="0" applyNumberFormat="1" applyFont="1" applyAlignment="1">
      <alignment vertical="center"/>
    </xf>
    <xf numFmtId="167" fontId="13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vertical="center"/>
    </xf>
    <xf numFmtId="37" fontId="13" fillId="0" borderId="0" xfId="0" quotePrefix="1" applyNumberFormat="1" applyFont="1" applyAlignment="1">
      <alignment horizontal="left" vertical="center"/>
    </xf>
    <xf numFmtId="164" fontId="13" fillId="0" borderId="0" xfId="0" applyNumberFormat="1" applyFont="1" applyAlignment="1">
      <alignment vertical="center"/>
    </xf>
    <xf numFmtId="0" fontId="13" fillId="0" borderId="0" xfId="0" quotePrefix="1" applyFont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centerContinuous" vertical="center"/>
    </xf>
    <xf numFmtId="164" fontId="12" fillId="0" borderId="0" xfId="0" applyNumberFormat="1" applyFont="1" applyAlignment="1">
      <alignment vertical="center"/>
    </xf>
    <xf numFmtId="49" fontId="19" fillId="0" borderId="0" xfId="0" applyNumberFormat="1" applyFont="1" applyAlignment="1">
      <alignment vertical="center"/>
    </xf>
    <xf numFmtId="169" fontId="19" fillId="0" borderId="0" xfId="0" applyNumberFormat="1" applyFont="1" applyAlignment="1">
      <alignment vertical="center"/>
    </xf>
    <xf numFmtId="1" fontId="19" fillId="0" borderId="0" xfId="0" applyNumberFormat="1" applyFont="1" applyAlignment="1">
      <alignment horizontal="center" vertical="center"/>
    </xf>
    <xf numFmtId="41" fontId="13" fillId="0" borderId="1" xfId="0" applyNumberFormat="1" applyFont="1" applyBorder="1" applyAlignment="1">
      <alignment vertical="center"/>
    </xf>
    <xf numFmtId="49" fontId="20" fillId="0" borderId="0" xfId="0" applyNumberFormat="1" applyFont="1" applyAlignment="1">
      <alignment vertical="center"/>
    </xf>
    <xf numFmtId="169" fontId="20" fillId="0" borderId="0" xfId="0" applyNumberFormat="1" applyFont="1" applyAlignment="1">
      <alignment vertical="center"/>
    </xf>
    <xf numFmtId="1" fontId="20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41" fontId="13" fillId="0" borderId="2" xfId="0" applyNumberFormat="1" applyFont="1" applyBorder="1" applyAlignment="1">
      <alignment vertical="center"/>
    </xf>
    <xf numFmtId="41" fontId="13" fillId="0" borderId="3" xfId="0" applyNumberFormat="1" applyFont="1" applyBorder="1" applyAlignment="1">
      <alignment vertical="center"/>
    </xf>
    <xf numFmtId="41" fontId="13" fillId="0" borderId="0" xfId="0" applyNumberFormat="1" applyFont="1" applyAlignment="1">
      <alignment horizontal="center" vertical="center"/>
    </xf>
    <xf numFmtId="41" fontId="13" fillId="0" borderId="2" xfId="0" applyNumberFormat="1" applyFont="1" applyBorder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41" fontId="13" fillId="0" borderId="5" xfId="0" applyNumberFormat="1" applyFont="1" applyBorder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6" fontId="3" fillId="0" borderId="3" xfId="0" applyNumberFormat="1" applyFont="1" applyBorder="1" applyAlignment="1">
      <alignment vertical="center"/>
    </xf>
    <xf numFmtId="41" fontId="3" fillId="0" borderId="0" xfId="0" applyNumberFormat="1" applyFont="1" applyAlignment="1">
      <alignment horizontal="right" vertical="center"/>
    </xf>
    <xf numFmtId="167" fontId="13" fillId="0" borderId="3" xfId="0" applyNumberFormat="1" applyFont="1" applyBorder="1" applyAlignment="1">
      <alignment vertical="center"/>
    </xf>
    <xf numFmtId="0" fontId="22" fillId="0" borderId="0" xfId="14" applyFont="1" applyAlignment="1">
      <alignment vertical="center"/>
    </xf>
    <xf numFmtId="41" fontId="22" fillId="0" borderId="0" xfId="0" applyNumberFormat="1" applyFont="1" applyAlignment="1">
      <alignment vertical="center"/>
    </xf>
    <xf numFmtId="0" fontId="22" fillId="0" borderId="0" xfId="14" applyFont="1" applyAlignment="1">
      <alignment horizontal="left" vertical="center"/>
    </xf>
    <xf numFmtId="43" fontId="3" fillId="0" borderId="0" xfId="1" applyFont="1" applyFill="1" applyAlignment="1">
      <alignment horizontal="center" vertical="center"/>
    </xf>
    <xf numFmtId="41" fontId="13" fillId="0" borderId="5" xfId="27" applyNumberFormat="1" applyFont="1" applyBorder="1" applyAlignment="1">
      <alignment horizontal="right" vertical="center"/>
    </xf>
    <xf numFmtId="41" fontId="13" fillId="0" borderId="0" xfId="27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Continuous"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horizontal="centerContinuous" vertical="center"/>
    </xf>
    <xf numFmtId="0" fontId="21" fillId="0" borderId="1" xfId="0" applyFont="1" applyBorder="1" applyAlignment="1">
      <alignment horizontal="centerContinuous" vertical="center"/>
    </xf>
    <xf numFmtId="164" fontId="21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65" fontId="22" fillId="0" borderId="1" xfId="0" quotePrefix="1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166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horizontal="center" vertical="center"/>
    </xf>
    <xf numFmtId="41" fontId="22" fillId="0" borderId="0" xfId="0" applyNumberFormat="1" applyFont="1" applyAlignment="1">
      <alignment horizontal="center" vertical="center"/>
    </xf>
    <xf numFmtId="41" fontId="24" fillId="0" borderId="0" xfId="0" applyNumberFormat="1" applyFont="1" applyAlignment="1">
      <alignment horizontal="center" vertical="center"/>
    </xf>
    <xf numFmtId="41" fontId="22" fillId="0" borderId="0" xfId="0" applyNumberFormat="1" applyFont="1" applyAlignment="1">
      <alignment horizontal="right" vertical="center"/>
    </xf>
    <xf numFmtId="41" fontId="22" fillId="0" borderId="0" xfId="0" quotePrefix="1" applyNumberFormat="1" applyFont="1" applyAlignment="1">
      <alignment vertical="center"/>
    </xf>
    <xf numFmtId="41" fontId="22" fillId="0" borderId="1" xfId="0" applyNumberFormat="1" applyFont="1" applyBorder="1" applyAlignment="1">
      <alignment horizontal="right" vertical="center"/>
    </xf>
    <xf numFmtId="41" fontId="22" fillId="0" borderId="6" xfId="0" applyNumberFormat="1" applyFont="1" applyBorder="1" applyAlignment="1">
      <alignment horizontal="right" vertical="center"/>
    </xf>
    <xf numFmtId="41" fontId="22" fillId="0" borderId="2" xfId="0" applyNumberFormat="1" applyFont="1" applyBorder="1" applyAlignment="1">
      <alignment horizontal="right" vertical="center"/>
    </xf>
    <xf numFmtId="37" fontId="22" fillId="0" borderId="0" xfId="0" quotePrefix="1" applyNumberFormat="1" applyFont="1" applyAlignment="1">
      <alignment horizontal="left" vertical="center"/>
    </xf>
    <xf numFmtId="166" fontId="22" fillId="0" borderId="0" xfId="0" applyNumberFormat="1" applyFont="1" applyAlignment="1">
      <alignment horizontal="right" vertical="center"/>
    </xf>
    <xf numFmtId="41" fontId="23" fillId="0" borderId="0" xfId="0" quotePrefix="1" applyNumberFormat="1" applyFont="1" applyAlignment="1">
      <alignment horizontal="center" vertical="center"/>
    </xf>
    <xf numFmtId="41" fontId="23" fillId="0" borderId="0" xfId="0" applyNumberFormat="1" applyFont="1" applyAlignment="1">
      <alignment horizontal="center" vertical="center"/>
    </xf>
    <xf numFmtId="41" fontId="22" fillId="0" borderId="2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1" fontId="22" fillId="0" borderId="5" xfId="0" applyNumberFormat="1" applyFont="1" applyBorder="1" applyAlignment="1">
      <alignment vertical="center"/>
    </xf>
    <xf numFmtId="41" fontId="22" fillId="0" borderId="0" xfId="1" applyNumberFormat="1" applyFont="1" applyFill="1" applyAlignment="1">
      <alignment horizontal="center" vertical="center"/>
    </xf>
    <xf numFmtId="166" fontId="3" fillId="0" borderId="6" xfId="0" applyNumberFormat="1" applyFont="1" applyBorder="1" applyAlignment="1">
      <alignment vertical="center"/>
    </xf>
    <xf numFmtId="164" fontId="3" fillId="0" borderId="6" xfId="1" applyNumberFormat="1" applyFont="1" applyFill="1" applyBorder="1" applyAlignment="1">
      <alignment vertical="center"/>
    </xf>
    <xf numFmtId="41" fontId="3" fillId="0" borderId="1" xfId="0" applyNumberFormat="1" applyFont="1" applyBorder="1" applyAlignment="1">
      <alignment vertical="center"/>
    </xf>
    <xf numFmtId="41" fontId="13" fillId="0" borderId="1" xfId="27" applyNumberFormat="1" applyFont="1" applyBorder="1" applyAlignment="1">
      <alignment vertical="center"/>
    </xf>
    <xf numFmtId="43" fontId="3" fillId="0" borderId="0" xfId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0" fontId="12" fillId="0" borderId="0" xfId="4" applyFont="1" applyAlignment="1">
      <alignment vertical="center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left" vertical="center"/>
    </xf>
    <xf numFmtId="0" fontId="13" fillId="0" borderId="0" xfId="2" applyFont="1" applyAlignment="1">
      <alignment vertical="center"/>
    </xf>
    <xf numFmtId="0" fontId="13" fillId="0" borderId="0" xfId="4" applyFont="1" applyAlignment="1">
      <alignment horizontal="right" vertical="center"/>
    </xf>
    <xf numFmtId="164" fontId="12" fillId="0" borderId="0" xfId="4" applyNumberFormat="1" applyFont="1" applyAlignment="1">
      <alignment horizontal="center" vertical="center"/>
    </xf>
    <xf numFmtId="164" fontId="12" fillId="0" borderId="0" xfId="4" applyNumberFormat="1" applyFont="1" applyAlignment="1">
      <alignment vertical="center"/>
    </xf>
    <xf numFmtId="164" fontId="13" fillId="0" borderId="0" xfId="4" applyNumberFormat="1" applyFont="1" applyAlignment="1">
      <alignment vertical="center"/>
    </xf>
    <xf numFmtId="164" fontId="13" fillId="0" borderId="1" xfId="4" applyNumberFormat="1" applyFont="1" applyBorder="1" applyAlignment="1">
      <alignment horizontal="center" vertical="center"/>
    </xf>
    <xf numFmtId="164" fontId="13" fillId="0" borderId="0" xfId="4" applyNumberFormat="1" applyFont="1" applyAlignment="1">
      <alignment horizontal="center" vertical="center"/>
    </xf>
    <xf numFmtId="164" fontId="13" fillId="0" borderId="0" xfId="4" applyNumberFormat="1" applyFont="1" applyAlignment="1">
      <alignment horizontal="center" vertical="center" wrapText="1"/>
    </xf>
    <xf numFmtId="41" fontId="13" fillId="0" borderId="0" xfId="3" applyNumberFormat="1" applyFont="1" applyAlignment="1">
      <alignment vertical="center"/>
    </xf>
    <xf numFmtId="41" fontId="13" fillId="0" borderId="1" xfId="3" applyNumberFormat="1" applyFont="1" applyBorder="1" applyAlignment="1">
      <alignment horizontal="center" vertical="center"/>
    </xf>
    <xf numFmtId="41" fontId="13" fillId="0" borderId="0" xfId="3" applyNumberFormat="1" applyFont="1" applyAlignment="1">
      <alignment horizontal="center" vertical="center"/>
    </xf>
    <xf numFmtId="41" fontId="13" fillId="0" borderId="1" xfId="3" applyNumberFormat="1" applyFont="1" applyBorder="1" applyAlignment="1">
      <alignment vertical="center"/>
    </xf>
    <xf numFmtId="0" fontId="13" fillId="0" borderId="0" xfId="3" applyFont="1" applyAlignment="1">
      <alignment vertical="center"/>
    </xf>
    <xf numFmtId="37" fontId="13" fillId="0" borderId="0" xfId="3" applyNumberFormat="1" applyFont="1" applyAlignment="1">
      <alignment vertical="center"/>
    </xf>
    <xf numFmtId="38" fontId="13" fillId="0" borderId="0" xfId="4" applyNumberFormat="1" applyFont="1" applyAlignment="1">
      <alignment horizontal="centerContinuous" vertical="center"/>
    </xf>
    <xf numFmtId="37" fontId="13" fillId="0" borderId="0" xfId="4" applyNumberFormat="1" applyFont="1" applyAlignment="1">
      <alignment horizontal="right" vertical="center"/>
    </xf>
    <xf numFmtId="41" fontId="13" fillId="0" borderId="3" xfId="3" applyNumberFormat="1" applyFont="1" applyBorder="1" applyAlignment="1">
      <alignment vertical="center"/>
    </xf>
    <xf numFmtId="0" fontId="25" fillId="0" borderId="0" xfId="4" applyFont="1" applyAlignment="1">
      <alignment vertical="center"/>
    </xf>
    <xf numFmtId="0" fontId="25" fillId="0" borderId="0" xfId="2" applyFont="1" applyAlignment="1">
      <alignment vertical="center"/>
    </xf>
    <xf numFmtId="0" fontId="25" fillId="0" borderId="0" xfId="2" applyFont="1" applyAlignment="1">
      <alignment horizontal="left" vertical="center"/>
    </xf>
    <xf numFmtId="0" fontId="26" fillId="0" borderId="0" xfId="2" applyFont="1" applyAlignment="1">
      <alignment vertical="center"/>
    </xf>
    <xf numFmtId="0" fontId="26" fillId="0" borderId="0" xfId="4" applyFont="1" applyAlignment="1">
      <alignment horizontal="right" vertical="center"/>
    </xf>
    <xf numFmtId="164" fontId="25" fillId="0" borderId="0" xfId="4" applyNumberFormat="1" applyFont="1" applyAlignment="1">
      <alignment horizontal="center" vertical="center"/>
    </xf>
    <xf numFmtId="164" fontId="25" fillId="0" borderId="0" xfId="4" applyNumberFormat="1" applyFont="1" applyAlignment="1">
      <alignment vertical="center"/>
    </xf>
    <xf numFmtId="164" fontId="26" fillId="0" borderId="6" xfId="4" applyNumberFormat="1" applyFont="1" applyBorder="1" applyAlignment="1">
      <alignment horizontal="center" vertical="center"/>
    </xf>
    <xf numFmtId="164" fontId="26" fillId="0" borderId="0" xfId="4" applyNumberFormat="1" applyFont="1" applyAlignment="1">
      <alignment vertical="center"/>
    </xf>
    <xf numFmtId="164" fontId="26" fillId="0" borderId="1" xfId="4" applyNumberFormat="1" applyFont="1" applyBorder="1" applyAlignment="1">
      <alignment horizontal="center" vertical="center"/>
    </xf>
    <xf numFmtId="164" fontId="26" fillId="0" borderId="0" xfId="4" applyNumberFormat="1" applyFont="1" applyAlignment="1">
      <alignment horizontal="center" vertical="center"/>
    </xf>
    <xf numFmtId="164" fontId="26" fillId="0" borderId="6" xfId="4" applyNumberFormat="1" applyFont="1" applyBorder="1" applyAlignment="1">
      <alignment vertical="center"/>
    </xf>
    <xf numFmtId="164" fontId="26" fillId="0" borderId="0" xfId="4" applyNumberFormat="1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41" fontId="26" fillId="0" borderId="0" xfId="3" applyNumberFormat="1" applyFont="1" applyAlignment="1">
      <alignment vertical="center"/>
    </xf>
    <xf numFmtId="41" fontId="26" fillId="0" borderId="0" xfId="3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1" fontId="26" fillId="0" borderId="1" xfId="3" applyNumberFormat="1" applyFont="1" applyBorder="1" applyAlignment="1">
      <alignment horizontal="center" vertical="center"/>
    </xf>
    <xf numFmtId="41" fontId="26" fillId="0" borderId="0" xfId="3" applyNumberFormat="1" applyFont="1" applyAlignment="1">
      <alignment horizontal="center" vertical="center"/>
    </xf>
    <xf numFmtId="41" fontId="26" fillId="0" borderId="1" xfId="3" applyNumberFormat="1" applyFont="1" applyBorder="1" applyAlignment="1">
      <alignment vertical="center"/>
    </xf>
    <xf numFmtId="41" fontId="26" fillId="0" borderId="1" xfId="3" applyNumberFormat="1" applyFont="1" applyBorder="1" applyAlignment="1">
      <alignment horizontal="right" vertical="center"/>
    </xf>
    <xf numFmtId="0" fontId="26" fillId="0" borderId="0" xfId="4" applyFont="1" applyAlignment="1">
      <alignment vertical="center"/>
    </xf>
    <xf numFmtId="41" fontId="26" fillId="0" borderId="5" xfId="3" applyNumberFormat="1" applyFont="1" applyBorder="1" applyAlignment="1">
      <alignment vertical="center"/>
    </xf>
    <xf numFmtId="0" fontId="26" fillId="0" borderId="0" xfId="3" applyFont="1" applyAlignment="1">
      <alignment vertical="center"/>
    </xf>
    <xf numFmtId="37" fontId="26" fillId="0" borderId="0" xfId="3" applyNumberFormat="1" applyFont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25" fillId="0" borderId="1" xfId="4" applyNumberFormat="1" applyFont="1" applyBorder="1" applyAlignment="1">
      <alignment horizontal="center" vertical="center"/>
    </xf>
    <xf numFmtId="164" fontId="26" fillId="0" borderId="1" xfId="4" applyNumberFormat="1" applyFont="1" applyBorder="1" applyAlignment="1">
      <alignment horizontal="center" vertical="center"/>
    </xf>
    <xf numFmtId="164" fontId="26" fillId="0" borderId="2" xfId="4" applyNumberFormat="1" applyFont="1" applyBorder="1" applyAlignment="1">
      <alignment horizontal="center" vertical="center"/>
    </xf>
    <xf numFmtId="164" fontId="26" fillId="0" borderId="6" xfId="4" applyNumberFormat="1" applyFont="1" applyBorder="1" applyAlignment="1">
      <alignment horizontal="center" vertical="center"/>
    </xf>
    <xf numFmtId="164" fontId="12" fillId="0" borderId="1" xfId="4" applyNumberFormat="1" applyFont="1" applyBorder="1" applyAlignment="1">
      <alignment horizontal="center" vertical="center"/>
    </xf>
    <xf numFmtId="164" fontId="13" fillId="0" borderId="0" xfId="4" applyNumberFormat="1" applyFont="1" applyAlignment="1">
      <alignment horizontal="center" vertical="center"/>
    </xf>
    <xf numFmtId="164" fontId="13" fillId="0" borderId="1" xfId="4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65" fontId="13" fillId="0" borderId="0" xfId="0" quotePrefix="1" applyNumberFormat="1" applyFont="1" applyBorder="1" applyAlignment="1">
      <alignment horizontal="center" vertical="center"/>
    </xf>
  </cellXfs>
  <cellStyles count="28">
    <cellStyle name="Comma" xfId="1" builtinId="3"/>
    <cellStyle name="Comma 2" xfId="16" xr:uid="{17FD0BE6-9B19-4964-9249-91491FF760D5}"/>
    <cellStyle name="comma zerodec" xfId="5" xr:uid="{00000000-0005-0000-0000-000001000000}"/>
    <cellStyle name="Currency1" xfId="6" xr:uid="{00000000-0005-0000-0000-000002000000}"/>
    <cellStyle name="Dollar (zero dec)" xfId="7" xr:uid="{00000000-0005-0000-0000-000003000000}"/>
    <cellStyle name="Grey" xfId="8" xr:uid="{00000000-0005-0000-0000-000004000000}"/>
    <cellStyle name="Input [yellow]" xfId="9" xr:uid="{00000000-0005-0000-0000-000005000000}"/>
    <cellStyle name="no dec" xfId="10" xr:uid="{00000000-0005-0000-0000-000006000000}"/>
    <cellStyle name="Normal" xfId="0" builtinId="0"/>
    <cellStyle name="Normal - Style1" xfId="11" xr:uid="{00000000-0005-0000-0000-000008000000}"/>
    <cellStyle name="Normal 10" xfId="23" xr:uid="{71A6AFA2-9F25-4AC3-A788-F83F66E032B0}"/>
    <cellStyle name="Normal 11" xfId="24" xr:uid="{F1B6E03A-0A24-422E-94A9-3400B1E1EF03}"/>
    <cellStyle name="Normal 12" xfId="25" xr:uid="{04EBB15A-8E8F-4C69-AC77-8E91B7C820D6}"/>
    <cellStyle name="Normal 13" xfId="26" xr:uid="{CCEF7C50-81AF-4371-B437-C5D2FD1B315E}"/>
    <cellStyle name="Normal 14 2" xfId="27" xr:uid="{5931D1AB-C124-444A-859A-8E60ED8FD43D}"/>
    <cellStyle name="Normal 2" xfId="4" xr:uid="{00000000-0005-0000-0000-000009000000}"/>
    <cellStyle name="Normal 3" xfId="15" xr:uid="{02DF2378-756E-49A3-97C5-DC5AD1E884C3}"/>
    <cellStyle name="Normal 3 2" xfId="14" xr:uid="{00000000-0005-0000-0000-00000A000000}"/>
    <cellStyle name="Normal 4" xfId="18" xr:uid="{30013730-E080-43C9-A1BE-5A78AAA5E678}"/>
    <cellStyle name="Normal 5" xfId="19" xr:uid="{8A97324C-F2BE-40EE-A4FD-7479793F25AB}"/>
    <cellStyle name="Normal 6" xfId="20" xr:uid="{6AF366E6-4FD7-4A13-BCC6-F265A42138D9}"/>
    <cellStyle name="Normal 7" xfId="21" xr:uid="{32C80105-BC06-4037-8470-A3B0411F531A}"/>
    <cellStyle name="Normal 8" xfId="22" xr:uid="{B69B418A-078F-49B1-A0C2-D5FCCB8E3D24}"/>
    <cellStyle name="Normal 9" xfId="17" xr:uid="{66BD7048-4A79-4B57-BC4C-AC7E275FFADE}"/>
    <cellStyle name="Normal_CEE - C169" xfId="2" xr:uid="{00000000-0005-0000-0000-00000B000000}"/>
    <cellStyle name="Normal_CET - N096" xfId="3" xr:uid="{00000000-0005-0000-0000-00000C000000}"/>
    <cellStyle name="Percent [2]" xfId="12" xr:uid="{00000000-0005-0000-0000-00000D000000}"/>
    <cellStyle name="Quantity" xfId="13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5"/>
  <sheetViews>
    <sheetView showGridLines="0" view="pageBreakPreview" zoomScale="82" zoomScaleNormal="100" zoomScaleSheetLayoutView="80" workbookViewId="0">
      <selection activeCell="A23" sqref="A23"/>
    </sheetView>
  </sheetViews>
  <sheetFormatPr defaultColWidth="14.42578125" defaultRowHeight="21" customHeight="1"/>
  <cols>
    <col min="1" max="1" width="46.5703125" style="2" customWidth="1"/>
    <col min="2" max="2" width="6.42578125" style="2" customWidth="1"/>
    <col min="3" max="3" width="1.42578125" style="10" customWidth="1"/>
    <col min="4" max="4" width="14.85546875" style="2" customWidth="1"/>
    <col min="5" max="5" width="2.28515625" style="10" customWidth="1"/>
    <col min="6" max="6" width="14.85546875" style="10" customWidth="1"/>
    <col min="7" max="7" width="2.28515625" style="10" customWidth="1"/>
    <col min="8" max="8" width="15.7109375" style="2" customWidth="1"/>
    <col min="9" max="9" width="2.28515625" style="10" customWidth="1"/>
    <col min="10" max="10" width="15.7109375" style="10" customWidth="1"/>
    <col min="11" max="11" width="2" style="2" customWidth="1"/>
    <col min="12" max="16384" width="14.42578125" style="2"/>
  </cols>
  <sheetData>
    <row r="1" spans="1:11" ht="21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ht="21" customHeight="1">
      <c r="A2" s="1" t="s">
        <v>204</v>
      </c>
      <c r="B2" s="1"/>
      <c r="C2" s="1"/>
      <c r="D2" s="1"/>
      <c r="E2" s="1"/>
      <c r="F2" s="1"/>
      <c r="G2" s="1"/>
      <c r="H2" s="1"/>
      <c r="I2" s="1"/>
      <c r="J2" s="1"/>
    </row>
    <row r="3" spans="1:11" ht="21" customHeight="1">
      <c r="A3" s="1" t="s">
        <v>229</v>
      </c>
      <c r="B3" s="1"/>
      <c r="C3" s="1"/>
      <c r="D3" s="1"/>
      <c r="E3" s="1"/>
      <c r="F3" s="1"/>
      <c r="G3" s="1"/>
      <c r="H3" s="1"/>
      <c r="I3" s="1"/>
      <c r="J3" s="1"/>
    </row>
    <row r="4" spans="1:11" ht="21" customHeight="1">
      <c r="A4" s="3"/>
      <c r="B4" s="3"/>
      <c r="C4" s="3"/>
      <c r="D4" s="3"/>
      <c r="E4" s="3"/>
      <c r="F4" s="3"/>
      <c r="G4" s="3"/>
      <c r="H4" s="3"/>
      <c r="I4" s="3"/>
      <c r="J4" s="4" t="s">
        <v>1</v>
      </c>
    </row>
    <row r="5" spans="1:11" s="1" customFormat="1" ht="21" customHeight="1">
      <c r="A5" s="5"/>
      <c r="B5" s="5"/>
      <c r="C5" s="5"/>
      <c r="D5" s="157" t="s">
        <v>2</v>
      </c>
      <c r="E5" s="157"/>
      <c r="F5" s="157"/>
      <c r="G5" s="5"/>
      <c r="H5" s="157" t="s">
        <v>3</v>
      </c>
      <c r="I5" s="157"/>
      <c r="J5" s="157"/>
    </row>
    <row r="6" spans="1:11" ht="21" customHeight="1">
      <c r="B6" s="22" t="s">
        <v>4</v>
      </c>
      <c r="C6" s="6"/>
      <c r="D6" s="23" t="s">
        <v>230</v>
      </c>
      <c r="E6" s="6"/>
      <c r="F6" s="23" t="s">
        <v>201</v>
      </c>
      <c r="G6" s="6"/>
      <c r="H6" s="23" t="s">
        <v>230</v>
      </c>
      <c r="I6" s="6"/>
      <c r="J6" s="23" t="s">
        <v>201</v>
      </c>
    </row>
    <row r="7" spans="1:11" ht="21" customHeight="1">
      <c r="A7" s="8" t="s">
        <v>5</v>
      </c>
      <c r="B7" s="9"/>
      <c r="H7" s="6"/>
      <c r="I7" s="7"/>
      <c r="J7" s="7"/>
    </row>
    <row r="8" spans="1:11" ht="21" customHeight="1">
      <c r="A8" s="1" t="s">
        <v>6</v>
      </c>
      <c r="B8" s="9"/>
    </row>
    <row r="9" spans="1:11" ht="21" customHeight="1">
      <c r="A9" s="2" t="s">
        <v>7</v>
      </c>
      <c r="B9" s="9">
        <v>7</v>
      </c>
      <c r="C9" s="11"/>
      <c r="D9" s="12">
        <v>1285078435</v>
      </c>
      <c r="E9" s="13"/>
      <c r="F9" s="12">
        <v>1227308534</v>
      </c>
      <c r="G9" s="13"/>
      <c r="H9" s="12">
        <v>674022049</v>
      </c>
      <c r="I9" s="13"/>
      <c r="J9" s="12">
        <v>809525359</v>
      </c>
      <c r="K9" s="24"/>
    </row>
    <row r="10" spans="1:11" ht="21" customHeight="1">
      <c r="A10" s="2" t="s">
        <v>238</v>
      </c>
      <c r="B10" s="9" t="s">
        <v>164</v>
      </c>
      <c r="C10" s="11"/>
      <c r="D10" s="13">
        <v>4127940516</v>
      </c>
      <c r="E10" s="13"/>
      <c r="F10" s="13">
        <v>4623663374</v>
      </c>
      <c r="G10" s="13"/>
      <c r="H10" s="13">
        <v>3132305362</v>
      </c>
      <c r="I10" s="13"/>
      <c r="J10" s="13">
        <v>3219522143</v>
      </c>
      <c r="K10" s="24"/>
    </row>
    <row r="11" spans="1:11" ht="21" customHeight="1">
      <c r="A11" s="2" t="s">
        <v>187</v>
      </c>
      <c r="C11" s="11"/>
      <c r="F11" s="2"/>
      <c r="H11" s="10"/>
      <c r="J11" s="2"/>
      <c r="K11" s="24"/>
    </row>
    <row r="12" spans="1:11" ht="21" customHeight="1">
      <c r="A12" s="2" t="s">
        <v>188</v>
      </c>
      <c r="B12" s="9">
        <v>6</v>
      </c>
      <c r="C12" s="11"/>
      <c r="D12" s="13">
        <v>0</v>
      </c>
      <c r="E12" s="13"/>
      <c r="F12" s="13">
        <v>0</v>
      </c>
      <c r="G12" s="13"/>
      <c r="H12" s="13">
        <v>77378370</v>
      </c>
      <c r="I12" s="13"/>
      <c r="J12" s="13">
        <v>53183678</v>
      </c>
      <c r="K12" s="24"/>
    </row>
    <row r="13" spans="1:11" ht="21" customHeight="1">
      <c r="A13" s="2" t="s">
        <v>71</v>
      </c>
      <c r="B13" s="9">
        <v>10</v>
      </c>
      <c r="C13" s="11"/>
      <c r="D13" s="13">
        <v>5078678266</v>
      </c>
      <c r="E13" s="13"/>
      <c r="F13" s="13">
        <v>4282789454</v>
      </c>
      <c r="G13" s="13"/>
      <c r="H13" s="13">
        <v>3279083026</v>
      </c>
      <c r="I13" s="13"/>
      <c r="J13" s="13">
        <v>2761064784</v>
      </c>
      <c r="K13" s="24"/>
    </row>
    <row r="14" spans="1:11" ht="21" customHeight="1">
      <c r="A14" s="2" t="s">
        <v>170</v>
      </c>
      <c r="B14" s="9"/>
      <c r="D14" s="13"/>
      <c r="F14" s="13"/>
    </row>
    <row r="15" spans="1:11" ht="21" customHeight="1">
      <c r="A15" s="2" t="s">
        <v>8</v>
      </c>
      <c r="C15" s="11"/>
      <c r="D15" s="12">
        <v>9792222</v>
      </c>
      <c r="E15" s="13"/>
      <c r="F15" s="12">
        <v>15326870</v>
      </c>
      <c r="G15" s="13"/>
      <c r="H15" s="12">
        <v>7023817</v>
      </c>
      <c r="I15" s="13"/>
      <c r="J15" s="12">
        <v>12686130</v>
      </c>
      <c r="K15" s="24"/>
    </row>
    <row r="16" spans="1:11" ht="21" customHeight="1">
      <c r="A16" s="2" t="s">
        <v>121</v>
      </c>
      <c r="B16" s="9">
        <v>8</v>
      </c>
      <c r="C16" s="11"/>
      <c r="D16" s="12">
        <v>47330886</v>
      </c>
      <c r="E16" s="13"/>
      <c r="F16" s="12">
        <v>94003380</v>
      </c>
      <c r="G16" s="13"/>
      <c r="H16" s="12">
        <v>47330886</v>
      </c>
      <c r="I16" s="13"/>
      <c r="J16" s="12">
        <v>94003380</v>
      </c>
      <c r="K16" s="24"/>
    </row>
    <row r="17" spans="1:11" ht="21" customHeight="1">
      <c r="A17" s="2" t="s">
        <v>135</v>
      </c>
      <c r="B17" s="9">
        <v>38.200000000000003</v>
      </c>
      <c r="C17" s="11"/>
      <c r="D17" s="12">
        <v>9202118</v>
      </c>
      <c r="E17" s="13"/>
      <c r="F17" s="12">
        <v>21572042</v>
      </c>
      <c r="G17" s="13"/>
      <c r="H17" s="12">
        <v>9202118</v>
      </c>
      <c r="I17" s="13"/>
      <c r="J17" s="12">
        <v>13062951</v>
      </c>
      <c r="K17" s="24"/>
    </row>
    <row r="18" spans="1:11" ht="21" customHeight="1">
      <c r="A18" s="2" t="s">
        <v>9</v>
      </c>
      <c r="B18" s="9"/>
      <c r="C18" s="11"/>
      <c r="D18" s="12">
        <v>132203870</v>
      </c>
      <c r="E18" s="13"/>
      <c r="F18" s="12">
        <v>138788330</v>
      </c>
      <c r="G18" s="13"/>
      <c r="H18" s="12">
        <v>43848301</v>
      </c>
      <c r="I18" s="13"/>
      <c r="J18" s="12">
        <v>54113322</v>
      </c>
      <c r="K18" s="24"/>
    </row>
    <row r="19" spans="1:11" ht="21" customHeight="1">
      <c r="A19" s="1" t="s">
        <v>10</v>
      </c>
      <c r="B19" s="9"/>
      <c r="C19" s="11"/>
      <c r="D19" s="25">
        <f>SUM(D9:D18)</f>
        <v>10690226313</v>
      </c>
      <c r="E19" s="11"/>
      <c r="F19" s="25">
        <f>SUM(F9:F18)</f>
        <v>10403451984</v>
      </c>
      <c r="G19" s="11"/>
      <c r="H19" s="25">
        <f>SUM(H9:H18)</f>
        <v>7270193929</v>
      </c>
      <c r="I19" s="11"/>
      <c r="J19" s="25">
        <f>SUM(J9:J18)</f>
        <v>7017161747</v>
      </c>
    </row>
    <row r="20" spans="1:11" ht="21" customHeight="1">
      <c r="A20" s="1" t="s">
        <v>11</v>
      </c>
      <c r="C20" s="11"/>
      <c r="D20" s="14"/>
      <c r="E20" s="11"/>
      <c r="F20" s="14"/>
      <c r="G20" s="11"/>
      <c r="H20" s="14"/>
      <c r="I20" s="11"/>
      <c r="J20" s="14"/>
    </row>
    <row r="21" spans="1:11" ht="21" customHeight="1">
      <c r="A21" s="2" t="s">
        <v>72</v>
      </c>
      <c r="B21" s="9">
        <v>11</v>
      </c>
      <c r="C21" s="11"/>
      <c r="D21" s="13">
        <v>0</v>
      </c>
      <c r="E21" s="11"/>
      <c r="F21" s="13">
        <v>0</v>
      </c>
      <c r="G21" s="11"/>
      <c r="H21" s="13">
        <v>2462514452</v>
      </c>
      <c r="I21" s="11"/>
      <c r="J21" s="13">
        <v>2364988752</v>
      </c>
      <c r="K21" s="24"/>
    </row>
    <row r="22" spans="1:11" ht="21" customHeight="1">
      <c r="A22" s="2" t="s">
        <v>263</v>
      </c>
      <c r="B22" s="9">
        <v>12</v>
      </c>
      <c r="C22" s="11"/>
      <c r="D22" s="13">
        <v>499497806</v>
      </c>
      <c r="E22" s="11"/>
      <c r="F22" s="13">
        <v>0</v>
      </c>
      <c r="G22" s="11"/>
      <c r="H22" s="13">
        <v>599735750</v>
      </c>
      <c r="I22" s="11"/>
      <c r="J22" s="13">
        <v>0</v>
      </c>
      <c r="K22" s="24"/>
    </row>
    <row r="23" spans="1:11" ht="21" customHeight="1">
      <c r="A23" s="2" t="s">
        <v>189</v>
      </c>
      <c r="B23" s="9">
        <v>13</v>
      </c>
      <c r="C23" s="11"/>
      <c r="D23" s="13">
        <v>0</v>
      </c>
      <c r="E23" s="11"/>
      <c r="F23" s="13">
        <v>0</v>
      </c>
      <c r="G23" s="11"/>
      <c r="H23" s="13">
        <v>0</v>
      </c>
      <c r="I23" s="11"/>
      <c r="J23" s="13">
        <v>0</v>
      </c>
      <c r="K23" s="24"/>
    </row>
    <row r="24" spans="1:11" ht="21" customHeight="1">
      <c r="A24" s="2" t="s">
        <v>113</v>
      </c>
      <c r="B24" s="9">
        <v>14</v>
      </c>
      <c r="C24" s="11"/>
      <c r="D24" s="14">
        <v>191828850</v>
      </c>
      <c r="E24" s="11"/>
      <c r="F24" s="14">
        <v>194271697</v>
      </c>
      <c r="G24" s="11"/>
      <c r="H24" s="14">
        <v>191828850</v>
      </c>
      <c r="I24" s="11"/>
      <c r="J24" s="14">
        <v>194271697</v>
      </c>
      <c r="K24" s="24"/>
    </row>
    <row r="25" spans="1:11" ht="21" customHeight="1">
      <c r="A25" s="2" t="s">
        <v>73</v>
      </c>
      <c r="B25" s="9">
        <v>15</v>
      </c>
      <c r="C25" s="11"/>
      <c r="D25" s="66">
        <v>2743152402</v>
      </c>
      <c r="E25" s="11"/>
      <c r="F25" s="66">
        <v>2800042831</v>
      </c>
      <c r="G25" s="11"/>
      <c r="H25" s="66">
        <v>1334489768</v>
      </c>
      <c r="I25" s="11"/>
      <c r="J25" s="66">
        <v>1331930331</v>
      </c>
      <c r="K25" s="24"/>
    </row>
    <row r="26" spans="1:11" ht="21" customHeight="1">
      <c r="A26" s="2" t="s">
        <v>101</v>
      </c>
      <c r="B26" s="9">
        <v>16</v>
      </c>
      <c r="C26" s="11"/>
      <c r="D26" s="66">
        <v>83655400</v>
      </c>
      <c r="E26" s="11"/>
      <c r="F26" s="66">
        <v>92306694</v>
      </c>
      <c r="G26" s="11"/>
      <c r="H26" s="13">
        <v>0</v>
      </c>
      <c r="I26" s="11"/>
      <c r="J26" s="13">
        <v>0</v>
      </c>
      <c r="K26" s="24"/>
    </row>
    <row r="27" spans="1:11" ht="21" customHeight="1">
      <c r="A27" s="2" t="s">
        <v>122</v>
      </c>
      <c r="B27" s="9">
        <v>17</v>
      </c>
      <c r="C27" s="11"/>
      <c r="D27" s="66">
        <v>258859269</v>
      </c>
      <c r="E27" s="11"/>
      <c r="F27" s="66">
        <v>291055841</v>
      </c>
      <c r="G27" s="11"/>
      <c r="H27" s="66">
        <v>18247377</v>
      </c>
      <c r="I27" s="11"/>
      <c r="J27" s="66">
        <v>26558551</v>
      </c>
      <c r="K27" s="24"/>
    </row>
    <row r="28" spans="1:11" ht="21" customHeight="1">
      <c r="A28" s="2" t="s">
        <v>109</v>
      </c>
      <c r="B28" s="9">
        <v>18</v>
      </c>
      <c r="C28" s="11"/>
      <c r="D28" s="66">
        <v>43067115</v>
      </c>
      <c r="E28" s="11"/>
      <c r="F28" s="66">
        <v>41047550</v>
      </c>
      <c r="G28" s="11"/>
      <c r="H28" s="13">
        <v>0</v>
      </c>
      <c r="I28" s="11"/>
      <c r="J28" s="13">
        <v>0</v>
      </c>
      <c r="K28" s="24"/>
    </row>
    <row r="29" spans="1:11" ht="21" customHeight="1">
      <c r="A29" s="2" t="s">
        <v>74</v>
      </c>
      <c r="B29" s="9">
        <v>19</v>
      </c>
      <c r="C29" s="11"/>
      <c r="D29" s="14">
        <v>43716417</v>
      </c>
      <c r="E29" s="11"/>
      <c r="F29" s="14">
        <v>40059337</v>
      </c>
      <c r="G29" s="11"/>
      <c r="H29" s="14">
        <v>33232904</v>
      </c>
      <c r="I29" s="11"/>
      <c r="J29" s="14">
        <v>30053791</v>
      </c>
      <c r="K29" s="24"/>
    </row>
    <row r="30" spans="1:11" ht="21" customHeight="1">
      <c r="A30" s="2" t="s">
        <v>88</v>
      </c>
      <c r="B30" s="9">
        <v>30</v>
      </c>
      <c r="C30" s="11"/>
      <c r="D30" s="14">
        <v>45521707</v>
      </c>
      <c r="E30" s="11"/>
      <c r="F30" s="14">
        <v>45988541</v>
      </c>
      <c r="G30" s="11"/>
      <c r="H30" s="14">
        <v>2672223</v>
      </c>
      <c r="I30" s="11"/>
      <c r="J30" s="14">
        <v>2612257</v>
      </c>
      <c r="K30" s="24"/>
    </row>
    <row r="31" spans="1:11" ht="21" customHeight="1">
      <c r="A31" s="2" t="s">
        <v>167</v>
      </c>
      <c r="B31" s="9">
        <v>38.200000000000003</v>
      </c>
      <c r="C31" s="11"/>
      <c r="D31" s="14">
        <v>8370837</v>
      </c>
      <c r="E31" s="73"/>
      <c r="F31" s="14">
        <v>12842210</v>
      </c>
      <c r="G31" s="73"/>
      <c r="H31" s="13">
        <v>0</v>
      </c>
      <c r="I31" s="73"/>
      <c r="J31" s="13">
        <v>0</v>
      </c>
      <c r="K31" s="24"/>
    </row>
    <row r="32" spans="1:11" ht="21" customHeight="1">
      <c r="A32" s="2" t="s">
        <v>12</v>
      </c>
      <c r="B32" s="9"/>
      <c r="D32" s="14">
        <v>6544460</v>
      </c>
      <c r="E32" s="11"/>
      <c r="F32" s="14">
        <v>12478631</v>
      </c>
      <c r="G32" s="11"/>
      <c r="H32" s="14">
        <v>1332574</v>
      </c>
      <c r="I32" s="11"/>
      <c r="J32" s="14">
        <v>5462255</v>
      </c>
      <c r="K32" s="24"/>
    </row>
    <row r="33" spans="1:11" ht="21" customHeight="1">
      <c r="A33" s="1" t="s">
        <v>13</v>
      </c>
      <c r="B33" s="15"/>
      <c r="D33" s="25">
        <f>SUM(D21:D32)</f>
        <v>3924214263</v>
      </c>
      <c r="F33" s="25">
        <f>SUM(F21:F32)</f>
        <v>3530093332</v>
      </c>
      <c r="H33" s="25">
        <f>SUM(H21:H32)</f>
        <v>4644053898</v>
      </c>
      <c r="I33" s="11"/>
      <c r="J33" s="25">
        <f>SUM(J21:J32)</f>
        <v>3955877634</v>
      </c>
    </row>
    <row r="34" spans="1:11" ht="21" customHeight="1" thickBot="1">
      <c r="A34" s="1" t="s">
        <v>14</v>
      </c>
      <c r="B34" s="15"/>
      <c r="D34" s="67">
        <f>SUM(D19:D32)</f>
        <v>14614440576</v>
      </c>
      <c r="F34" s="67">
        <f>SUM(F19:F32)</f>
        <v>13933545316</v>
      </c>
      <c r="H34" s="67">
        <f>SUM(H19:H32)</f>
        <v>11914247827</v>
      </c>
      <c r="I34" s="11"/>
      <c r="J34" s="67">
        <f>SUM(J19:J32)</f>
        <v>10973039381</v>
      </c>
    </row>
    <row r="35" spans="1:11" ht="21" customHeight="1" thickTop="1">
      <c r="B35" s="15"/>
      <c r="D35" s="15"/>
      <c r="F35" s="14"/>
      <c r="H35" s="14"/>
      <c r="I35" s="11"/>
      <c r="J35" s="14"/>
    </row>
    <row r="36" spans="1:11" ht="21" customHeight="1">
      <c r="A36" s="16" t="s">
        <v>15</v>
      </c>
    </row>
    <row r="37" spans="1:11" ht="21" customHeight="1">
      <c r="A37" s="1" t="s">
        <v>0</v>
      </c>
      <c r="B37" s="1"/>
      <c r="C37" s="1"/>
      <c r="D37" s="1"/>
      <c r="E37" s="1"/>
      <c r="F37" s="1"/>
      <c r="G37" s="1"/>
      <c r="H37" s="1"/>
      <c r="I37" s="1"/>
      <c r="J37" s="1"/>
    </row>
    <row r="38" spans="1:11" s="8" customFormat="1" ht="21" customHeight="1">
      <c r="A38" s="1" t="s">
        <v>205</v>
      </c>
      <c r="B38" s="1"/>
      <c r="C38" s="1"/>
      <c r="D38" s="1"/>
      <c r="E38" s="1"/>
      <c r="F38" s="1"/>
      <c r="G38" s="1"/>
      <c r="H38" s="1"/>
      <c r="I38" s="1"/>
      <c r="J38" s="1"/>
    </row>
    <row r="39" spans="1:11" ht="21" customHeight="1">
      <c r="A39" s="1" t="s">
        <v>231</v>
      </c>
      <c r="B39" s="1"/>
      <c r="C39" s="1"/>
      <c r="D39" s="1"/>
      <c r="E39" s="1"/>
      <c r="F39" s="1"/>
      <c r="G39" s="1"/>
      <c r="H39" s="1"/>
      <c r="I39" s="1"/>
      <c r="J39" s="1"/>
    </row>
    <row r="40" spans="1:11" ht="21" customHeight="1">
      <c r="A40" s="3"/>
      <c r="B40" s="3"/>
      <c r="C40" s="3"/>
      <c r="D40" s="3"/>
      <c r="E40" s="3"/>
      <c r="F40" s="3"/>
      <c r="G40" s="3"/>
      <c r="H40" s="3"/>
      <c r="I40" s="3"/>
      <c r="J40" s="4" t="s">
        <v>1</v>
      </c>
    </row>
    <row r="41" spans="1:11" s="1" customFormat="1" ht="21" customHeight="1">
      <c r="A41" s="5"/>
      <c r="B41" s="5"/>
      <c r="C41" s="5"/>
      <c r="D41" s="157" t="s">
        <v>2</v>
      </c>
      <c r="E41" s="157"/>
      <c r="F41" s="157"/>
      <c r="G41" s="5"/>
      <c r="H41" s="157" t="s">
        <v>3</v>
      </c>
      <c r="I41" s="157"/>
      <c r="J41" s="157"/>
    </row>
    <row r="42" spans="1:11" ht="21" customHeight="1">
      <c r="B42" s="22" t="s">
        <v>4</v>
      </c>
      <c r="C42" s="6"/>
      <c r="D42" s="23" t="s">
        <v>230</v>
      </c>
      <c r="E42" s="6"/>
      <c r="F42" s="23" t="s">
        <v>201</v>
      </c>
      <c r="G42" s="6"/>
      <c r="H42" s="23" t="s">
        <v>230</v>
      </c>
      <c r="I42" s="6"/>
      <c r="J42" s="23" t="s">
        <v>201</v>
      </c>
    </row>
    <row r="43" spans="1:11" ht="21" customHeight="1">
      <c r="A43" s="1" t="s">
        <v>16</v>
      </c>
      <c r="B43" s="9"/>
      <c r="C43" s="2"/>
      <c r="E43" s="2"/>
      <c r="F43" s="2"/>
      <c r="G43" s="2"/>
      <c r="H43" s="6"/>
      <c r="I43" s="7"/>
      <c r="J43" s="7"/>
    </row>
    <row r="44" spans="1:11" ht="21" customHeight="1">
      <c r="A44" s="1" t="s">
        <v>17</v>
      </c>
      <c r="B44" s="9"/>
    </row>
    <row r="45" spans="1:11" ht="21" customHeight="1">
      <c r="A45" s="2" t="s">
        <v>136</v>
      </c>
      <c r="B45" s="9">
        <v>20</v>
      </c>
      <c r="D45" s="68">
        <v>1177948143</v>
      </c>
      <c r="F45" s="68">
        <v>1548437817</v>
      </c>
      <c r="H45" s="68">
        <v>1010000000</v>
      </c>
      <c r="J45" s="68">
        <v>1340000000</v>
      </c>
      <c r="K45" s="24"/>
    </row>
    <row r="46" spans="1:11" ht="21" customHeight="1">
      <c r="A46" s="2" t="s">
        <v>239</v>
      </c>
      <c r="B46" s="9" t="s">
        <v>235</v>
      </c>
      <c r="C46" s="11"/>
      <c r="D46" s="68">
        <v>4406754002</v>
      </c>
      <c r="E46" s="13"/>
      <c r="F46" s="68">
        <v>3305139926</v>
      </c>
      <c r="G46" s="13"/>
      <c r="H46" s="68">
        <v>3350110153</v>
      </c>
      <c r="I46" s="13"/>
      <c r="J46" s="68">
        <v>2326884677</v>
      </c>
      <c r="K46" s="24"/>
    </row>
    <row r="47" spans="1:11" ht="21" customHeight="1">
      <c r="A47" s="2" t="s">
        <v>137</v>
      </c>
      <c r="B47" s="9">
        <v>17</v>
      </c>
      <c r="C47" s="11"/>
      <c r="D47" s="12">
        <v>52093160</v>
      </c>
      <c r="E47" s="13"/>
      <c r="F47" s="12">
        <v>46684263</v>
      </c>
      <c r="G47" s="13"/>
      <c r="H47" s="12">
        <v>8958063</v>
      </c>
      <c r="I47" s="13"/>
      <c r="J47" s="12">
        <v>11936656</v>
      </c>
      <c r="K47" s="24"/>
    </row>
    <row r="48" spans="1:11" ht="21" customHeight="1">
      <c r="A48" s="2" t="s">
        <v>115</v>
      </c>
      <c r="B48" s="9">
        <v>23</v>
      </c>
      <c r="C48" s="11"/>
      <c r="D48" s="12">
        <v>86237731</v>
      </c>
      <c r="E48" s="13"/>
      <c r="F48" s="12">
        <v>124193746</v>
      </c>
      <c r="G48" s="13"/>
      <c r="H48" s="12">
        <v>0</v>
      </c>
      <c r="I48" s="13"/>
      <c r="J48" s="12">
        <v>0</v>
      </c>
      <c r="K48" s="24"/>
    </row>
    <row r="49" spans="1:11" ht="21" customHeight="1">
      <c r="A49" s="2" t="s">
        <v>240</v>
      </c>
      <c r="B49" s="9"/>
      <c r="C49" s="11"/>
      <c r="D49" s="12">
        <v>47501632</v>
      </c>
      <c r="E49" s="13"/>
      <c r="F49" s="12">
        <v>8198301</v>
      </c>
      <c r="G49" s="13"/>
      <c r="H49" s="12">
        <v>38084734</v>
      </c>
      <c r="I49" s="13"/>
      <c r="J49" s="12">
        <v>0</v>
      </c>
      <c r="K49" s="24"/>
    </row>
    <row r="50" spans="1:11" ht="21" customHeight="1">
      <c r="A50" s="2" t="s">
        <v>171</v>
      </c>
      <c r="E50" s="2"/>
      <c r="F50" s="2"/>
      <c r="G50" s="2"/>
      <c r="I50" s="2"/>
      <c r="J50" s="2"/>
    </row>
    <row r="51" spans="1:11" ht="21" customHeight="1">
      <c r="A51" s="2" t="s">
        <v>86</v>
      </c>
      <c r="B51" s="9"/>
      <c r="C51" s="11"/>
      <c r="D51" s="12">
        <v>98615656</v>
      </c>
      <c r="E51" s="13"/>
      <c r="F51" s="12">
        <v>133944569</v>
      </c>
      <c r="G51" s="13"/>
      <c r="H51" s="12">
        <v>77868578</v>
      </c>
      <c r="I51" s="13"/>
      <c r="J51" s="12">
        <v>89358946</v>
      </c>
      <c r="K51" s="24"/>
    </row>
    <row r="52" spans="1:11" ht="21" customHeight="1">
      <c r="A52" s="2" t="s">
        <v>162</v>
      </c>
      <c r="B52" s="9">
        <v>38.200000000000003</v>
      </c>
      <c r="C52" s="11"/>
      <c r="D52" s="12">
        <v>2760182</v>
      </c>
      <c r="E52" s="13"/>
      <c r="F52" s="12">
        <v>0</v>
      </c>
      <c r="G52" s="13"/>
      <c r="H52" s="12">
        <v>0</v>
      </c>
      <c r="I52" s="13"/>
      <c r="J52" s="12">
        <v>0</v>
      </c>
      <c r="K52" s="24"/>
    </row>
    <row r="53" spans="1:11" ht="21" customHeight="1">
      <c r="A53" s="2" t="s">
        <v>18</v>
      </c>
      <c r="B53" s="9">
        <v>22</v>
      </c>
      <c r="C53" s="11"/>
      <c r="D53" s="12">
        <v>34575609</v>
      </c>
      <c r="E53" s="13"/>
      <c r="F53" s="12">
        <v>33543522</v>
      </c>
      <c r="G53" s="13"/>
      <c r="H53" s="12">
        <v>23900968</v>
      </c>
      <c r="I53" s="13"/>
      <c r="J53" s="12">
        <v>24577186</v>
      </c>
    </row>
    <row r="54" spans="1:11" ht="21" customHeight="1">
      <c r="A54" s="1" t="s">
        <v>19</v>
      </c>
      <c r="C54" s="11"/>
      <c r="D54" s="25">
        <f>SUM(D45:D53)</f>
        <v>5906486115</v>
      </c>
      <c r="E54" s="11"/>
      <c r="F54" s="25">
        <f>SUM(F45:F53)</f>
        <v>5200142144</v>
      </c>
      <c r="G54" s="11"/>
      <c r="H54" s="25">
        <f>SUM(H45:H53)</f>
        <v>4508922496</v>
      </c>
      <c r="I54" s="11"/>
      <c r="J54" s="25">
        <f>SUM(J45:J53)</f>
        <v>3792757465</v>
      </c>
    </row>
    <row r="55" spans="1:11" ht="21" customHeight="1">
      <c r="A55" s="1" t="s">
        <v>20</v>
      </c>
      <c r="C55" s="11"/>
      <c r="D55" s="14"/>
      <c r="E55" s="11"/>
      <c r="F55" s="14"/>
      <c r="G55" s="11"/>
      <c r="H55" s="14"/>
      <c r="I55" s="11"/>
      <c r="J55" s="14"/>
    </row>
    <row r="56" spans="1:11" ht="21" customHeight="1">
      <c r="A56" s="2" t="s">
        <v>129</v>
      </c>
      <c r="B56" s="9">
        <v>17</v>
      </c>
      <c r="C56" s="11"/>
      <c r="D56" s="14">
        <v>204147126</v>
      </c>
      <c r="E56" s="11"/>
      <c r="F56" s="14">
        <v>237668077</v>
      </c>
      <c r="G56" s="11"/>
      <c r="H56" s="14">
        <v>7457437</v>
      </c>
      <c r="I56" s="11"/>
      <c r="J56" s="14">
        <v>15142768</v>
      </c>
    </row>
    <row r="57" spans="1:11" ht="21" customHeight="1">
      <c r="A57" s="2" t="s">
        <v>130</v>
      </c>
      <c r="B57" s="9">
        <v>23</v>
      </c>
      <c r="C57" s="11"/>
      <c r="D57" s="14">
        <v>494704758</v>
      </c>
      <c r="E57" s="11"/>
      <c r="F57" s="14">
        <v>546614410</v>
      </c>
      <c r="G57" s="11"/>
      <c r="H57" s="12">
        <v>0</v>
      </c>
      <c r="I57" s="11"/>
      <c r="J57" s="12">
        <v>0</v>
      </c>
      <c r="K57" s="24"/>
    </row>
    <row r="58" spans="1:11" ht="21" customHeight="1">
      <c r="A58" s="2" t="s">
        <v>241</v>
      </c>
      <c r="B58" s="9">
        <v>24</v>
      </c>
      <c r="C58" s="11"/>
      <c r="D58" s="26">
        <v>286894881</v>
      </c>
      <c r="E58" s="11"/>
      <c r="F58" s="26">
        <v>289570058</v>
      </c>
      <c r="G58" s="11"/>
      <c r="H58" s="26">
        <v>174033920</v>
      </c>
      <c r="I58" s="11"/>
      <c r="J58" s="26">
        <v>163402330</v>
      </c>
      <c r="K58" s="24"/>
    </row>
    <row r="59" spans="1:11" ht="21" customHeight="1">
      <c r="A59" s="1" t="s">
        <v>21</v>
      </c>
      <c r="B59" s="9"/>
      <c r="C59" s="11"/>
      <c r="D59" s="26">
        <f>SUM(D56:D58)</f>
        <v>985746765</v>
      </c>
      <c r="E59" s="11"/>
      <c r="F59" s="26">
        <f>SUM(F56:F58)</f>
        <v>1073852545</v>
      </c>
      <c r="G59" s="11"/>
      <c r="H59" s="26">
        <f>SUM(H56:H58)</f>
        <v>181491357</v>
      </c>
      <c r="I59" s="11"/>
      <c r="J59" s="26">
        <f>SUM(J56:J58)</f>
        <v>178545098</v>
      </c>
    </row>
    <row r="60" spans="1:11" ht="21" customHeight="1">
      <c r="A60" s="1" t="s">
        <v>22</v>
      </c>
      <c r="D60" s="26">
        <f>SUM(D54+D59)</f>
        <v>6892232880</v>
      </c>
      <c r="E60" s="11"/>
      <c r="F60" s="26">
        <f>SUM(F54+F59)</f>
        <v>6273994689</v>
      </c>
      <c r="G60" s="11"/>
      <c r="H60" s="26">
        <f>H59+H54</f>
        <v>4690413853</v>
      </c>
      <c r="I60" s="11"/>
      <c r="J60" s="26">
        <f>J59+J54</f>
        <v>3971302563</v>
      </c>
    </row>
    <row r="61" spans="1:11" ht="21" customHeight="1">
      <c r="A61" s="1" t="s">
        <v>23</v>
      </c>
      <c r="B61" s="9"/>
      <c r="C61" s="11"/>
      <c r="E61" s="11"/>
      <c r="F61" s="2"/>
      <c r="G61" s="11"/>
      <c r="H61" s="14"/>
      <c r="J61" s="14"/>
    </row>
    <row r="62" spans="1:11" ht="21" customHeight="1">
      <c r="A62" s="17" t="s">
        <v>24</v>
      </c>
      <c r="B62" s="9"/>
      <c r="C62" s="11"/>
      <c r="D62" s="14"/>
      <c r="E62" s="11"/>
      <c r="F62" s="14"/>
      <c r="G62" s="2"/>
      <c r="I62" s="2"/>
      <c r="J62" s="2"/>
    </row>
    <row r="63" spans="1:11" ht="21" customHeight="1">
      <c r="A63" s="17" t="s">
        <v>25</v>
      </c>
      <c r="C63" s="11"/>
      <c r="D63" s="14"/>
      <c r="E63" s="11"/>
      <c r="F63" s="14"/>
      <c r="G63" s="11"/>
      <c r="H63" s="14"/>
      <c r="I63" s="11"/>
      <c r="J63" s="14"/>
    </row>
    <row r="64" spans="1:11" ht="21" customHeight="1" thickBot="1">
      <c r="A64" s="17" t="s">
        <v>144</v>
      </c>
      <c r="B64" s="9"/>
      <c r="C64" s="11"/>
      <c r="D64" s="67">
        <v>2153210026</v>
      </c>
      <c r="E64" s="11"/>
      <c r="F64" s="67">
        <v>2153210026</v>
      </c>
      <c r="G64" s="11"/>
      <c r="H64" s="67">
        <v>2153210026</v>
      </c>
      <c r="I64" s="11"/>
      <c r="J64" s="67">
        <v>2153210026</v>
      </c>
      <c r="K64" s="24"/>
    </row>
    <row r="65" spans="1:11" ht="21" customHeight="1" thickTop="1">
      <c r="A65" s="17" t="s">
        <v>177</v>
      </c>
      <c r="B65" s="9"/>
      <c r="C65" s="11"/>
      <c r="D65" s="14"/>
      <c r="E65" s="11"/>
      <c r="F65" s="14"/>
      <c r="G65" s="11"/>
      <c r="H65" s="14"/>
      <c r="I65" s="11"/>
      <c r="J65" s="14"/>
    </row>
    <row r="66" spans="1:11" ht="21" customHeight="1">
      <c r="A66" s="17" t="s">
        <v>144</v>
      </c>
      <c r="B66" s="9"/>
      <c r="C66" s="11"/>
      <c r="D66" s="14">
        <v>2153210026</v>
      </c>
      <c r="E66" s="11"/>
      <c r="F66" s="14">
        <v>2153210026</v>
      </c>
      <c r="G66" s="11"/>
      <c r="H66" s="14">
        <v>2153210026</v>
      </c>
      <c r="I66" s="11"/>
      <c r="J66" s="14">
        <v>2153210026</v>
      </c>
      <c r="K66" s="24"/>
    </row>
    <row r="67" spans="1:11" ht="21" customHeight="1">
      <c r="A67" s="17" t="s">
        <v>68</v>
      </c>
      <c r="B67" s="9"/>
      <c r="C67" s="11"/>
      <c r="D67" s="14">
        <v>90203946</v>
      </c>
      <c r="E67" s="11"/>
      <c r="F67" s="14">
        <v>90203946</v>
      </c>
      <c r="G67" s="11"/>
      <c r="H67" s="14">
        <v>90203946</v>
      </c>
      <c r="I67" s="11"/>
      <c r="J67" s="14">
        <v>90203946</v>
      </c>
      <c r="K67" s="24"/>
    </row>
    <row r="68" spans="1:11" ht="21" customHeight="1">
      <c r="A68" s="17" t="s">
        <v>93</v>
      </c>
      <c r="B68" s="9"/>
      <c r="C68" s="11"/>
      <c r="D68" s="12">
        <v>29802760</v>
      </c>
      <c r="E68" s="11"/>
      <c r="F68" s="12">
        <v>29802760</v>
      </c>
      <c r="G68" s="11"/>
      <c r="H68" s="12">
        <v>29802760</v>
      </c>
      <c r="I68" s="11"/>
      <c r="J68" s="12">
        <v>29802760</v>
      </c>
      <c r="K68" s="24"/>
    </row>
    <row r="69" spans="1:11" ht="21" customHeight="1">
      <c r="A69" s="2" t="s">
        <v>89</v>
      </c>
      <c r="B69" s="9"/>
      <c r="C69" s="11"/>
      <c r="D69" s="14"/>
      <c r="E69" s="11"/>
      <c r="F69" s="14"/>
      <c r="G69" s="11"/>
      <c r="H69" s="14"/>
      <c r="I69" s="11"/>
      <c r="J69" s="14"/>
    </row>
    <row r="70" spans="1:11" ht="21" customHeight="1">
      <c r="A70" s="17" t="s">
        <v>178</v>
      </c>
      <c r="B70" s="9">
        <v>25</v>
      </c>
      <c r="C70" s="11"/>
      <c r="D70" s="14">
        <v>231204338</v>
      </c>
      <c r="E70" s="11"/>
      <c r="F70" s="14">
        <v>231204338</v>
      </c>
      <c r="G70" s="11"/>
      <c r="H70" s="14">
        <v>231204338</v>
      </c>
      <c r="I70" s="11"/>
      <c r="J70" s="14">
        <v>231204338</v>
      </c>
      <c r="K70" s="24"/>
    </row>
    <row r="71" spans="1:11" ht="21" customHeight="1">
      <c r="A71" s="17" t="s">
        <v>26</v>
      </c>
      <c r="B71" s="9"/>
      <c r="C71" s="11"/>
      <c r="D71" s="12">
        <v>5581446876</v>
      </c>
      <c r="E71" s="11"/>
      <c r="F71" s="12">
        <v>5399732981</v>
      </c>
      <c r="G71" s="11"/>
      <c r="H71" s="12">
        <v>4718173998</v>
      </c>
      <c r="I71" s="11"/>
      <c r="J71" s="12">
        <v>4497018164</v>
      </c>
      <c r="K71" s="24"/>
    </row>
    <row r="72" spans="1:11" ht="21" customHeight="1">
      <c r="A72" s="17" t="s">
        <v>55</v>
      </c>
      <c r="B72" s="9"/>
      <c r="C72" s="11"/>
      <c r="D72" s="26">
        <v>-364819798</v>
      </c>
      <c r="E72" s="11"/>
      <c r="F72" s="26">
        <v>-245609665</v>
      </c>
      <c r="G72" s="11"/>
      <c r="H72" s="26">
        <v>1238906</v>
      </c>
      <c r="I72" s="11"/>
      <c r="J72" s="26">
        <v>297584</v>
      </c>
      <c r="K72" s="24"/>
    </row>
    <row r="73" spans="1:11" ht="21" customHeight="1">
      <c r="A73" s="17" t="s">
        <v>163</v>
      </c>
      <c r="B73" s="9"/>
      <c r="C73" s="11"/>
      <c r="D73" s="105">
        <f>SUM(D66:D72)</f>
        <v>7721048148</v>
      </c>
      <c r="E73" s="11"/>
      <c r="F73" s="105">
        <f>SUM(F66:F72)</f>
        <v>7658544386</v>
      </c>
      <c r="G73" s="11"/>
      <c r="H73" s="106">
        <f>SUM(H66:H72)</f>
        <v>7223833974</v>
      </c>
      <c r="I73" s="109"/>
      <c r="J73" s="106">
        <f>SUM(J66:J72)</f>
        <v>7001736818</v>
      </c>
      <c r="K73" s="24"/>
    </row>
    <row r="74" spans="1:11" ht="21" customHeight="1">
      <c r="A74" s="17" t="s">
        <v>147</v>
      </c>
      <c r="B74" s="9"/>
      <c r="C74" s="11"/>
      <c r="D74" s="14">
        <v>1159548</v>
      </c>
      <c r="E74" s="11"/>
      <c r="F74" s="14">
        <v>1006241</v>
      </c>
      <c r="G74" s="11"/>
      <c r="H74" s="107">
        <v>0</v>
      </c>
      <c r="I74" s="11"/>
      <c r="J74" s="107">
        <v>0</v>
      </c>
      <c r="K74" s="24"/>
    </row>
    <row r="75" spans="1:11" ht="21" customHeight="1">
      <c r="A75" s="1" t="s">
        <v>27</v>
      </c>
      <c r="B75" s="9"/>
      <c r="C75" s="11"/>
      <c r="D75" s="110">
        <f>SUM(D73:D74)</f>
        <v>7722207696</v>
      </c>
      <c r="E75" s="11"/>
      <c r="F75" s="110">
        <f>SUM(F73:F74)</f>
        <v>7659550627</v>
      </c>
      <c r="G75" s="11"/>
      <c r="H75" s="110">
        <f>SUM(H73:H74)</f>
        <v>7223833974</v>
      </c>
      <c r="I75" s="73"/>
      <c r="J75" s="110">
        <f>SUM(J73:J74)</f>
        <v>7001736818</v>
      </c>
    </row>
    <row r="76" spans="1:11" ht="21" customHeight="1" thickBot="1">
      <c r="A76" s="1" t="s">
        <v>28</v>
      </c>
      <c r="B76" s="9"/>
      <c r="C76" s="11"/>
      <c r="D76" s="67">
        <f>D60+D75</f>
        <v>14614440576</v>
      </c>
      <c r="E76" s="11"/>
      <c r="F76" s="67">
        <f>F60+F75</f>
        <v>13933545316</v>
      </c>
      <c r="G76" s="11"/>
      <c r="H76" s="111">
        <f>H60+H75</f>
        <v>11914247827</v>
      </c>
      <c r="I76" s="73"/>
      <c r="J76" s="111">
        <f>J60+J75</f>
        <v>10973039381</v>
      </c>
    </row>
    <row r="77" spans="1:11" ht="20.25" customHeight="1" thickTop="1">
      <c r="B77" s="14"/>
      <c r="D77" s="12">
        <f>D76-D34</f>
        <v>0</v>
      </c>
      <c r="E77" s="13"/>
      <c r="F77" s="12">
        <f>F76-F34</f>
        <v>0</v>
      </c>
      <c r="G77" s="13"/>
      <c r="H77" s="12">
        <f>H76-H34</f>
        <v>0</v>
      </c>
      <c r="I77" s="13"/>
      <c r="J77" s="12">
        <f>J76-J34</f>
        <v>0</v>
      </c>
    </row>
    <row r="78" spans="1:11" ht="21" customHeight="1">
      <c r="A78" s="16" t="s">
        <v>15</v>
      </c>
      <c r="B78" s="14"/>
      <c r="E78" s="2"/>
      <c r="F78" s="2"/>
      <c r="G78" s="2"/>
      <c r="I78" s="2"/>
      <c r="J78" s="2"/>
    </row>
    <row r="79" spans="1:11" ht="21" customHeight="1">
      <c r="A79" s="16"/>
      <c r="B79" s="14"/>
      <c r="E79" s="2"/>
      <c r="F79" s="2"/>
      <c r="G79" s="2"/>
      <c r="I79" s="2"/>
      <c r="J79" s="2"/>
    </row>
    <row r="80" spans="1:11" ht="14.25" customHeight="1">
      <c r="B80" s="14"/>
      <c r="E80" s="2"/>
      <c r="F80" s="2"/>
      <c r="G80" s="2"/>
      <c r="I80" s="2"/>
      <c r="J80" s="2"/>
    </row>
    <row r="81" spans="1:8" ht="21" customHeight="1">
      <c r="A81" s="18"/>
      <c r="B81" s="18"/>
      <c r="D81" s="14"/>
      <c r="H81" s="14"/>
    </row>
    <row r="82" spans="1:8" ht="21" customHeight="1">
      <c r="B82" s="14"/>
      <c r="D82" s="14"/>
      <c r="H82" s="14"/>
    </row>
    <row r="83" spans="1:8" ht="21" customHeight="1">
      <c r="D83" s="14" t="s">
        <v>29</v>
      </c>
      <c r="H83" s="14"/>
    </row>
    <row r="84" spans="1:8" ht="21" customHeight="1">
      <c r="A84" s="19"/>
      <c r="B84" s="18"/>
      <c r="D84" s="14"/>
      <c r="H84" s="14"/>
    </row>
    <row r="85" spans="1:8" ht="21" customHeight="1">
      <c r="A85" s="16"/>
      <c r="B85" s="14"/>
      <c r="D85" s="14"/>
      <c r="H85" s="14"/>
    </row>
  </sheetData>
  <mergeCells count="4">
    <mergeCell ref="D5:F5"/>
    <mergeCell ref="H5:J5"/>
    <mergeCell ref="D41:F41"/>
    <mergeCell ref="H41:J41"/>
  </mergeCells>
  <pageMargins left="0.72" right="0.196850393700787" top="0.78740157480314998" bottom="0.39370078740157499" header="0.196850393700787" footer="0.196850393700787"/>
  <pageSetup paperSize="9" scale="76" orientation="portrait" r:id="rId1"/>
  <rowBreaks count="1" manualBreakCount="1">
    <brk id="3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4"/>
  <sheetViews>
    <sheetView showGridLines="0" view="pageBreakPreview" topLeftCell="A48" zoomScale="85" zoomScaleNormal="100" zoomScaleSheetLayoutView="70" workbookViewId="0">
      <selection activeCell="A69" sqref="A69:XFD69"/>
    </sheetView>
  </sheetViews>
  <sheetFormatPr defaultColWidth="14.42578125" defaultRowHeight="21" customHeight="1"/>
  <cols>
    <col min="1" max="1" width="41.85546875" style="21" customWidth="1"/>
    <col min="2" max="2" width="7" style="21" customWidth="1"/>
    <col min="3" max="3" width="1.42578125" style="37" customWidth="1"/>
    <col min="4" max="4" width="18" style="21" customWidth="1"/>
    <col min="5" max="5" width="1.42578125" style="37" customWidth="1"/>
    <col min="6" max="6" width="18" style="21" customWidth="1"/>
    <col min="7" max="7" width="1.42578125" style="37" customWidth="1"/>
    <col min="8" max="8" width="17.140625" style="21" customWidth="1"/>
    <col min="9" max="9" width="1.42578125" style="37" customWidth="1"/>
    <col min="10" max="10" width="17.140625" style="21" customWidth="1"/>
    <col min="11" max="11" width="2" style="21" customWidth="1"/>
    <col min="12" max="12" width="16.140625" style="21" bestFit="1" customWidth="1"/>
    <col min="13" max="16384" width="14.42578125" style="21"/>
  </cols>
  <sheetData>
    <row r="1" spans="1:11" ht="21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1" s="27" customFormat="1" ht="21" customHeight="1">
      <c r="A2" s="20" t="s">
        <v>81</v>
      </c>
      <c r="B2" s="20"/>
      <c r="C2" s="20"/>
      <c r="D2" s="20"/>
      <c r="E2" s="20"/>
      <c r="F2" s="20"/>
      <c r="G2" s="20"/>
      <c r="H2" s="20"/>
      <c r="I2" s="20"/>
      <c r="J2" s="20"/>
    </row>
    <row r="3" spans="1:11" s="27" customFormat="1" ht="21" customHeight="1">
      <c r="A3" s="20" t="s">
        <v>232</v>
      </c>
      <c r="B3" s="20"/>
      <c r="C3" s="20"/>
      <c r="D3" s="20"/>
      <c r="E3" s="20"/>
      <c r="F3" s="20"/>
      <c r="G3" s="20"/>
      <c r="H3" s="20"/>
      <c r="I3" s="20"/>
      <c r="J3" s="20"/>
    </row>
    <row r="4" spans="1:11" ht="21" customHeight="1">
      <c r="A4" s="28"/>
      <c r="B4" s="28"/>
      <c r="C4" s="28"/>
      <c r="D4" s="28"/>
      <c r="E4" s="28"/>
      <c r="F4" s="28"/>
      <c r="G4" s="28"/>
      <c r="H4" s="28"/>
      <c r="I4" s="28"/>
      <c r="J4" s="29" t="s">
        <v>1</v>
      </c>
    </row>
    <row r="5" spans="1:11" s="20" customFormat="1" ht="21" customHeight="1">
      <c r="A5" s="30"/>
      <c r="B5" s="30"/>
      <c r="C5" s="30"/>
      <c r="D5" s="31"/>
      <c r="E5" s="32" t="s">
        <v>2</v>
      </c>
      <c r="F5" s="31"/>
      <c r="G5" s="30"/>
      <c r="H5" s="32"/>
      <c r="I5" s="32" t="s">
        <v>3</v>
      </c>
      <c r="J5" s="32"/>
    </row>
    <row r="6" spans="1:11" ht="21" customHeight="1">
      <c r="B6" s="33" t="s">
        <v>4</v>
      </c>
      <c r="C6" s="34"/>
      <c r="D6" s="35" t="s">
        <v>230</v>
      </c>
      <c r="E6" s="34"/>
      <c r="F6" s="35" t="s">
        <v>201</v>
      </c>
      <c r="G6" s="34"/>
      <c r="H6" s="35" t="s">
        <v>230</v>
      </c>
      <c r="I6" s="34"/>
      <c r="J6" s="35" t="s">
        <v>201</v>
      </c>
    </row>
    <row r="7" spans="1:11" ht="21" customHeight="1">
      <c r="A7" s="20" t="s">
        <v>30</v>
      </c>
      <c r="B7" s="36"/>
      <c r="H7" s="34"/>
      <c r="I7" s="38"/>
      <c r="J7" s="37"/>
    </row>
    <row r="8" spans="1:11" ht="21" customHeight="1">
      <c r="A8" s="21" t="s">
        <v>190</v>
      </c>
      <c r="B8" s="36" t="s">
        <v>236</v>
      </c>
      <c r="C8" s="39"/>
      <c r="D8" s="43">
        <v>18305284409</v>
      </c>
      <c r="E8" s="62"/>
      <c r="F8" s="43">
        <v>21912405954</v>
      </c>
      <c r="G8" s="62"/>
      <c r="H8" s="43">
        <v>12070085716</v>
      </c>
      <c r="I8" s="62"/>
      <c r="J8" s="43">
        <v>14313926889</v>
      </c>
      <c r="K8" s="40"/>
    </row>
    <row r="9" spans="1:11" ht="21" customHeight="1">
      <c r="A9" s="21" t="s">
        <v>116</v>
      </c>
      <c r="B9" s="36"/>
      <c r="C9" s="39"/>
      <c r="D9" s="43"/>
      <c r="E9" s="62"/>
      <c r="F9" s="43"/>
      <c r="G9" s="62"/>
      <c r="H9" s="43"/>
      <c r="I9" s="62"/>
      <c r="J9" s="43"/>
    </row>
    <row r="10" spans="1:11" ht="21" customHeight="1">
      <c r="A10" s="21" t="s">
        <v>123</v>
      </c>
      <c r="B10" s="36"/>
      <c r="C10" s="39"/>
      <c r="D10" s="43">
        <v>94536725</v>
      </c>
      <c r="E10" s="62"/>
      <c r="F10" s="43">
        <v>96264953</v>
      </c>
      <c r="G10" s="62"/>
      <c r="H10" s="43">
        <v>101307687</v>
      </c>
      <c r="I10" s="62"/>
      <c r="J10" s="43">
        <v>90888399</v>
      </c>
    </row>
    <row r="11" spans="1:11" ht="21" customHeight="1">
      <c r="A11" s="21" t="s">
        <v>117</v>
      </c>
      <c r="B11" s="36">
        <v>6</v>
      </c>
      <c r="C11" s="39"/>
      <c r="D11" s="43">
        <v>179066343</v>
      </c>
      <c r="E11" s="62"/>
      <c r="F11" s="43">
        <v>150853117</v>
      </c>
      <c r="G11" s="62"/>
      <c r="H11" s="43">
        <v>274657665</v>
      </c>
      <c r="I11" s="62"/>
      <c r="J11" s="43">
        <v>126714883</v>
      </c>
      <c r="K11" s="40"/>
    </row>
    <row r="12" spans="1:11" ht="21" customHeight="1">
      <c r="A12" s="20" t="s">
        <v>31</v>
      </c>
      <c r="B12" s="36"/>
      <c r="C12" s="39"/>
      <c r="D12" s="60">
        <f>SUM(D8:D11)</f>
        <v>18578887477</v>
      </c>
      <c r="E12" s="62"/>
      <c r="F12" s="60">
        <f>SUM(F8:F11)</f>
        <v>22159524024</v>
      </c>
      <c r="G12" s="62"/>
      <c r="H12" s="60">
        <f>SUM(H8:H11)</f>
        <v>12446051068</v>
      </c>
      <c r="I12" s="62"/>
      <c r="J12" s="60">
        <f>SUM(J8:J11)</f>
        <v>14531530171</v>
      </c>
      <c r="K12" s="40"/>
    </row>
    <row r="13" spans="1:11" ht="21" customHeight="1">
      <c r="A13" s="20" t="s">
        <v>32</v>
      </c>
      <c r="C13" s="39"/>
      <c r="D13" s="43"/>
      <c r="E13" s="62"/>
      <c r="F13" s="43"/>
      <c r="G13" s="62"/>
      <c r="H13" s="43"/>
      <c r="I13" s="62"/>
      <c r="J13" s="43"/>
    </row>
    <row r="14" spans="1:11" ht="21" customHeight="1">
      <c r="A14" s="21" t="s">
        <v>33</v>
      </c>
      <c r="B14" s="36">
        <v>6</v>
      </c>
      <c r="C14" s="39"/>
      <c r="D14" s="43">
        <v>16864897492</v>
      </c>
      <c r="E14" s="62"/>
      <c r="F14" s="43">
        <v>19746706780</v>
      </c>
      <c r="G14" s="62"/>
      <c r="H14" s="43">
        <v>11146640796</v>
      </c>
      <c r="I14" s="62"/>
      <c r="J14" s="43">
        <v>12918869229.999996</v>
      </c>
      <c r="K14" s="40"/>
    </row>
    <row r="15" spans="1:11" ht="21" customHeight="1">
      <c r="A15" s="21" t="s">
        <v>114</v>
      </c>
      <c r="B15" s="36">
        <v>6</v>
      </c>
      <c r="C15" s="39"/>
      <c r="D15" s="43">
        <v>278908582</v>
      </c>
      <c r="E15" s="62"/>
      <c r="F15" s="43">
        <v>275808752</v>
      </c>
      <c r="G15" s="62"/>
      <c r="H15" s="43">
        <v>182642514</v>
      </c>
      <c r="I15" s="62"/>
      <c r="J15" s="43">
        <v>215022168</v>
      </c>
      <c r="K15" s="40"/>
    </row>
    <row r="16" spans="1:11" ht="21" customHeight="1">
      <c r="A16" s="21" t="s">
        <v>34</v>
      </c>
      <c r="B16" s="36">
        <v>6</v>
      </c>
      <c r="C16" s="39"/>
      <c r="D16" s="43">
        <v>543398181</v>
      </c>
      <c r="E16" s="62"/>
      <c r="F16" s="43">
        <v>597021967</v>
      </c>
      <c r="G16" s="62"/>
      <c r="H16" s="43">
        <v>295509553</v>
      </c>
      <c r="I16" s="62"/>
      <c r="J16" s="43">
        <v>317240814</v>
      </c>
      <c r="K16" s="40"/>
    </row>
    <row r="17" spans="1:11" ht="21" customHeight="1">
      <c r="A17" s="20" t="s">
        <v>35</v>
      </c>
      <c r="B17" s="36"/>
      <c r="C17" s="39"/>
      <c r="D17" s="63">
        <f>SUM(D14:D16)</f>
        <v>17687204255</v>
      </c>
      <c r="E17" s="62"/>
      <c r="F17" s="63">
        <f>SUM(F14:F16)</f>
        <v>20619537499</v>
      </c>
      <c r="G17" s="62"/>
      <c r="H17" s="63">
        <f>SUM(H14:H16)</f>
        <v>11624792863</v>
      </c>
      <c r="I17" s="62"/>
      <c r="J17" s="63">
        <f>SUM(J14:J16)</f>
        <v>13451132211.999996</v>
      </c>
    </row>
    <row r="18" spans="1:11" ht="21" customHeight="1">
      <c r="A18" s="20" t="s">
        <v>186</v>
      </c>
      <c r="B18" s="36"/>
      <c r="C18" s="39"/>
      <c r="D18" s="64">
        <f>SUM(D12-D17)</f>
        <v>891683222</v>
      </c>
      <c r="E18" s="62"/>
      <c r="F18" s="64">
        <f>SUM(F12-F17)</f>
        <v>1539986525</v>
      </c>
      <c r="G18" s="62"/>
      <c r="H18" s="64">
        <f>SUM(H12-H17)</f>
        <v>821258205</v>
      </c>
      <c r="I18" s="62"/>
      <c r="J18" s="64">
        <f>SUM(J12-J17)</f>
        <v>1080397959.0000038</v>
      </c>
    </row>
    <row r="19" spans="1:11" ht="21" customHeight="1">
      <c r="A19" s="21" t="s">
        <v>242</v>
      </c>
      <c r="B19" s="36">
        <v>12.2</v>
      </c>
      <c r="C19" s="39"/>
      <c r="D19" s="64">
        <v>-10467553</v>
      </c>
      <c r="E19" s="62"/>
      <c r="F19" s="64">
        <v>0</v>
      </c>
      <c r="G19" s="62"/>
      <c r="H19" s="64">
        <v>0</v>
      </c>
      <c r="I19" s="62"/>
      <c r="J19" s="64">
        <v>0</v>
      </c>
    </row>
    <row r="20" spans="1:11" ht="21" customHeight="1">
      <c r="A20" s="21" t="s">
        <v>124</v>
      </c>
      <c r="B20" s="36" t="s">
        <v>237</v>
      </c>
      <c r="C20" s="39"/>
      <c r="D20" s="43">
        <v>12331704</v>
      </c>
      <c r="E20" s="62"/>
      <c r="F20" s="43">
        <v>12582830</v>
      </c>
      <c r="G20" s="62"/>
      <c r="H20" s="43">
        <v>9457774</v>
      </c>
      <c r="I20" s="62"/>
      <c r="J20" s="43">
        <v>40015254</v>
      </c>
    </row>
    <row r="21" spans="1:11" ht="21" customHeight="1">
      <c r="A21" s="21" t="s">
        <v>36</v>
      </c>
      <c r="B21" s="36">
        <v>27</v>
      </c>
      <c r="C21" s="39"/>
      <c r="D21" s="55">
        <v>-69799972</v>
      </c>
      <c r="E21" s="62"/>
      <c r="F21" s="55">
        <v>-126972526</v>
      </c>
      <c r="G21" s="62"/>
      <c r="H21" s="55">
        <v>-23129760</v>
      </c>
      <c r="I21" s="62"/>
      <c r="J21" s="55">
        <v>-75976221</v>
      </c>
      <c r="K21" s="40"/>
    </row>
    <row r="22" spans="1:11" ht="21" customHeight="1">
      <c r="A22" s="20" t="s">
        <v>191</v>
      </c>
      <c r="B22" s="41"/>
      <c r="C22" s="39"/>
      <c r="D22" s="43">
        <f>SUM(D18:D21)</f>
        <v>823747401</v>
      </c>
      <c r="E22" s="62"/>
      <c r="F22" s="43">
        <f>SUM(F18:F21)</f>
        <v>1425596829</v>
      </c>
      <c r="G22" s="62"/>
      <c r="H22" s="43">
        <f>SUM(H18:H21)</f>
        <v>807586219</v>
      </c>
      <c r="I22" s="62"/>
      <c r="J22" s="43">
        <f>SUM(J18:J21)</f>
        <v>1044436992.0000038</v>
      </c>
    </row>
    <row r="23" spans="1:11" ht="21" customHeight="1">
      <c r="A23" s="21" t="s">
        <v>179</v>
      </c>
      <c r="B23" s="36">
        <v>30</v>
      </c>
      <c r="C23" s="39"/>
      <c r="D23" s="43">
        <v>-111044121</v>
      </c>
      <c r="E23" s="62"/>
      <c r="F23" s="43">
        <v>-46739436</v>
      </c>
      <c r="G23" s="62"/>
      <c r="H23" s="43">
        <v>-52763704</v>
      </c>
      <c r="I23" s="62"/>
      <c r="J23" s="43">
        <v>-25747155</v>
      </c>
      <c r="K23" s="40"/>
    </row>
    <row r="24" spans="1:11" ht="21" customHeight="1" thickBot="1">
      <c r="A24" s="20" t="s">
        <v>94</v>
      </c>
      <c r="B24" s="36"/>
      <c r="C24" s="39"/>
      <c r="D24" s="65">
        <f>SUM(D22:D23)</f>
        <v>712703280</v>
      </c>
      <c r="E24" s="62"/>
      <c r="F24" s="65">
        <f>SUM(F22:F23)</f>
        <v>1378857393</v>
      </c>
      <c r="G24" s="62"/>
      <c r="H24" s="65">
        <f>SUM(H22:H23)</f>
        <v>754822515</v>
      </c>
      <c r="I24" s="62"/>
      <c r="J24" s="65">
        <f>SUM(J22:J23)</f>
        <v>1018689837.0000038</v>
      </c>
    </row>
    <row r="25" spans="1:11" ht="21" customHeight="1" thickTop="1">
      <c r="A25" s="20"/>
      <c r="B25" s="36"/>
      <c r="C25" s="39"/>
      <c r="D25" s="43"/>
      <c r="E25" s="62"/>
      <c r="F25" s="43"/>
      <c r="G25" s="62"/>
      <c r="H25" s="43"/>
      <c r="I25" s="62"/>
      <c r="J25" s="43"/>
    </row>
    <row r="26" spans="1:11" ht="21" customHeight="1">
      <c r="A26" s="20" t="s">
        <v>145</v>
      </c>
      <c r="B26" s="36"/>
      <c r="C26" s="39"/>
      <c r="D26" s="43"/>
      <c r="E26" s="62"/>
      <c r="F26" s="43"/>
      <c r="G26" s="62"/>
      <c r="H26" s="43"/>
      <c r="I26" s="62"/>
      <c r="J26" s="43"/>
    </row>
    <row r="27" spans="1:11" ht="21" customHeight="1" thickBot="1">
      <c r="A27" s="21" t="s">
        <v>146</v>
      </c>
      <c r="B27" s="36"/>
      <c r="C27" s="39"/>
      <c r="D27" s="43">
        <f>D29-D28</f>
        <v>712703280</v>
      </c>
      <c r="E27" s="62"/>
      <c r="F27" s="43">
        <v>1385966863</v>
      </c>
      <c r="G27" s="62"/>
      <c r="H27" s="61">
        <f>H24</f>
        <v>754822515</v>
      </c>
      <c r="I27" s="62"/>
      <c r="J27" s="61">
        <f>J24</f>
        <v>1018689837.0000038</v>
      </c>
    </row>
    <row r="28" spans="1:11" ht="21" customHeight="1" thickTop="1">
      <c r="A28" s="21" t="s">
        <v>147</v>
      </c>
      <c r="B28" s="36"/>
      <c r="C28" s="39"/>
      <c r="D28" s="108">
        <v>0</v>
      </c>
      <c r="E28" s="62"/>
      <c r="F28" s="108">
        <v>-7109470</v>
      </c>
      <c r="G28" s="62"/>
      <c r="H28" s="43"/>
      <c r="I28" s="62"/>
      <c r="J28" s="43"/>
    </row>
    <row r="29" spans="1:11" ht="21" customHeight="1" thickBot="1">
      <c r="A29" s="20"/>
      <c r="B29" s="36"/>
      <c r="C29" s="39"/>
      <c r="D29" s="74">
        <f>D24</f>
        <v>712703280</v>
      </c>
      <c r="E29" s="75"/>
      <c r="F29" s="74">
        <f>SUM(F27:F28)</f>
        <v>1378857393</v>
      </c>
      <c r="G29" s="62"/>
      <c r="H29" s="43"/>
      <c r="I29" s="62"/>
      <c r="J29" s="43"/>
    </row>
    <row r="30" spans="1:11" ht="21" customHeight="1" thickTop="1">
      <c r="B30" s="36"/>
      <c r="C30" s="39"/>
      <c r="E30" s="21"/>
      <c r="G30" s="21"/>
      <c r="I30" s="21"/>
    </row>
    <row r="31" spans="1:11" ht="21" customHeight="1">
      <c r="A31" s="20" t="s">
        <v>37</v>
      </c>
      <c r="B31" s="36">
        <v>32</v>
      </c>
      <c r="C31" s="39"/>
      <c r="D31" s="42"/>
      <c r="E31" s="39"/>
      <c r="F31" s="42"/>
      <c r="G31" s="39"/>
      <c r="H31" s="42"/>
      <c r="I31" s="39"/>
      <c r="J31" s="42"/>
    </row>
    <row r="32" spans="1:11" ht="21" customHeight="1">
      <c r="A32" s="21" t="s">
        <v>38</v>
      </c>
      <c r="B32" s="36"/>
      <c r="H32" s="43"/>
      <c r="J32" s="43"/>
    </row>
    <row r="33" spans="1:11" ht="21" customHeight="1" thickBot="1">
      <c r="A33" s="21" t="s">
        <v>102</v>
      </c>
      <c r="B33" s="36"/>
      <c r="C33" s="44"/>
      <c r="D33" s="69">
        <v>0.33</v>
      </c>
      <c r="E33" s="44"/>
      <c r="F33" s="69">
        <v>0.64</v>
      </c>
      <c r="G33" s="44"/>
      <c r="H33" s="69">
        <v>0.35</v>
      </c>
      <c r="I33" s="44"/>
      <c r="J33" s="69">
        <v>0.47</v>
      </c>
    </row>
    <row r="34" spans="1:11" ht="21" customHeight="1" thickTop="1">
      <c r="B34" s="36"/>
      <c r="C34" s="44"/>
      <c r="D34" s="45"/>
      <c r="E34" s="44"/>
      <c r="F34" s="45"/>
      <c r="G34" s="44"/>
      <c r="H34" s="45"/>
      <c r="I34" s="44"/>
      <c r="J34" s="45"/>
    </row>
    <row r="35" spans="1:11" ht="21" customHeight="1">
      <c r="B35" s="36"/>
      <c r="C35" s="44"/>
      <c r="D35" s="45"/>
      <c r="E35" s="44"/>
      <c r="F35" s="45"/>
      <c r="G35" s="44"/>
      <c r="H35" s="45"/>
      <c r="I35" s="44"/>
      <c r="J35" s="45"/>
    </row>
    <row r="36" spans="1:11" ht="21" customHeight="1">
      <c r="A36" s="46" t="s">
        <v>15</v>
      </c>
    </row>
    <row r="37" spans="1:11" s="47" customFormat="1" ht="21.95" customHeight="1">
      <c r="A37" s="20" t="s">
        <v>0</v>
      </c>
      <c r="C37" s="48"/>
      <c r="E37" s="49"/>
      <c r="G37" s="49"/>
      <c r="I37" s="49"/>
      <c r="J37" s="49"/>
      <c r="K37" s="49"/>
    </row>
    <row r="38" spans="1:11" s="47" customFormat="1" ht="21.95" customHeight="1">
      <c r="A38" s="20" t="s">
        <v>82</v>
      </c>
      <c r="C38" s="48"/>
      <c r="E38" s="49"/>
      <c r="G38" s="49"/>
      <c r="I38" s="49"/>
      <c r="J38" s="49"/>
      <c r="K38" s="49"/>
    </row>
    <row r="39" spans="1:11" s="47" customFormat="1" ht="21.95" customHeight="1">
      <c r="A39" s="20" t="s">
        <v>232</v>
      </c>
      <c r="C39" s="48"/>
      <c r="E39" s="49"/>
      <c r="G39" s="49"/>
      <c r="I39" s="49"/>
      <c r="J39" s="49"/>
      <c r="K39" s="49"/>
    </row>
    <row r="40" spans="1:11" s="47" customFormat="1" ht="21.95" customHeight="1">
      <c r="A40" s="21"/>
      <c r="B40" s="28"/>
      <c r="C40" s="50"/>
      <c r="D40" s="50"/>
      <c r="E40" s="50"/>
      <c r="F40" s="50"/>
      <c r="G40" s="50"/>
      <c r="H40" s="50"/>
      <c r="I40" s="50"/>
      <c r="J40" s="29" t="s">
        <v>1</v>
      </c>
    </row>
    <row r="41" spans="1:11" s="47" customFormat="1" ht="21.95" customHeight="1">
      <c r="A41" s="21"/>
      <c r="B41" s="21"/>
      <c r="D41" s="32"/>
      <c r="E41" s="32" t="s">
        <v>2</v>
      </c>
      <c r="F41" s="32"/>
      <c r="G41" s="51"/>
      <c r="H41" s="32"/>
      <c r="I41" s="32" t="s">
        <v>3</v>
      </c>
      <c r="J41" s="32"/>
    </row>
    <row r="42" spans="1:11" s="47" customFormat="1" ht="21.95" customHeight="1">
      <c r="A42" s="21"/>
      <c r="B42" s="33" t="s">
        <v>4</v>
      </c>
      <c r="D42" s="35" t="s">
        <v>230</v>
      </c>
      <c r="E42" s="34"/>
      <c r="F42" s="35" t="s">
        <v>201</v>
      </c>
      <c r="G42" s="34"/>
      <c r="H42" s="35" t="s">
        <v>230</v>
      </c>
      <c r="I42" s="34"/>
      <c r="J42" s="35" t="s">
        <v>201</v>
      </c>
    </row>
    <row r="43" spans="1:11" s="47" customFormat="1" ht="21.95" customHeight="1">
      <c r="A43" s="21"/>
      <c r="B43" s="165"/>
      <c r="D43" s="166"/>
      <c r="E43" s="34"/>
      <c r="F43" s="166"/>
      <c r="G43" s="34"/>
      <c r="H43" s="166"/>
      <c r="I43" s="34"/>
      <c r="J43" s="166"/>
    </row>
    <row r="44" spans="1:11" s="47" customFormat="1" ht="21" customHeight="1">
      <c r="A44" s="52" t="s">
        <v>94</v>
      </c>
      <c r="B44" s="53"/>
      <c r="C44" s="54"/>
      <c r="D44" s="55">
        <f>D24</f>
        <v>712703280</v>
      </c>
      <c r="E44" s="36"/>
      <c r="F44" s="55">
        <f>F24</f>
        <v>1378857393</v>
      </c>
      <c r="G44" s="36"/>
      <c r="H44" s="55">
        <f>H24</f>
        <v>754822515</v>
      </c>
      <c r="I44" s="34"/>
      <c r="J44" s="55">
        <f>J24</f>
        <v>1018689837.0000038</v>
      </c>
    </row>
    <row r="45" spans="1:11" s="47" customFormat="1" ht="21" customHeight="1">
      <c r="A45" s="56"/>
      <c r="B45" s="57"/>
      <c r="C45" s="58"/>
      <c r="D45" s="43"/>
      <c r="E45" s="36"/>
      <c r="F45" s="43"/>
      <c r="G45" s="36"/>
      <c r="H45" s="43"/>
      <c r="I45" s="36"/>
      <c r="J45" s="43"/>
    </row>
    <row r="46" spans="1:11" ht="21" customHeight="1">
      <c r="A46" s="20" t="s">
        <v>76</v>
      </c>
      <c r="B46" s="20"/>
      <c r="C46" s="36"/>
      <c r="D46" s="37"/>
      <c r="E46" s="43"/>
      <c r="F46" s="37"/>
      <c r="G46" s="43"/>
      <c r="H46" s="36"/>
      <c r="I46" s="43"/>
      <c r="J46" s="36"/>
      <c r="K46" s="43"/>
    </row>
    <row r="47" spans="1:11" ht="21" customHeight="1">
      <c r="A47" s="59" t="s">
        <v>103</v>
      </c>
      <c r="B47" s="20"/>
      <c r="C47" s="36"/>
      <c r="D47" s="37"/>
      <c r="E47" s="43"/>
      <c r="F47" s="37"/>
      <c r="G47" s="43"/>
      <c r="H47" s="36"/>
      <c r="I47" s="43"/>
      <c r="J47" s="36"/>
      <c r="K47" s="43"/>
    </row>
    <row r="48" spans="1:11" ht="21" customHeight="1">
      <c r="A48" s="59" t="s">
        <v>104</v>
      </c>
      <c r="B48" s="20"/>
      <c r="C48" s="36"/>
      <c r="D48" s="37"/>
      <c r="E48" s="43"/>
      <c r="F48" s="37"/>
      <c r="G48" s="43"/>
      <c r="H48" s="36"/>
      <c r="I48" s="43"/>
      <c r="J48" s="36"/>
      <c r="K48" s="43"/>
    </row>
    <row r="49" spans="1:11" ht="21" customHeight="1">
      <c r="A49" s="21" t="s">
        <v>77</v>
      </c>
      <c r="C49" s="36"/>
      <c r="D49" s="39"/>
      <c r="E49" s="43"/>
      <c r="F49" s="39"/>
      <c r="G49" s="43"/>
      <c r="H49" s="41"/>
      <c r="I49" s="43"/>
      <c r="J49" s="41"/>
      <c r="K49" s="43"/>
    </row>
    <row r="50" spans="1:11" ht="21" customHeight="1">
      <c r="A50" s="21" t="s">
        <v>119</v>
      </c>
      <c r="C50" s="36"/>
      <c r="D50" s="43">
        <v>-108578646</v>
      </c>
      <c r="E50" s="41"/>
      <c r="F50" s="43">
        <v>-202620555</v>
      </c>
      <c r="G50" s="41"/>
      <c r="H50" s="43">
        <v>0</v>
      </c>
      <c r="I50" s="41"/>
      <c r="J50" s="43">
        <v>0</v>
      </c>
      <c r="K50" s="40"/>
    </row>
    <row r="51" spans="1:11" ht="21" customHeight="1">
      <c r="A51" s="21" t="s">
        <v>243</v>
      </c>
      <c r="B51" s="36"/>
      <c r="C51" s="36"/>
      <c r="E51" s="41"/>
      <c r="G51" s="41"/>
      <c r="I51" s="41"/>
      <c r="K51" s="40"/>
    </row>
    <row r="52" spans="1:11" ht="21" customHeight="1">
      <c r="A52" s="21" t="s">
        <v>134</v>
      </c>
      <c r="B52" s="36"/>
      <c r="C52" s="36"/>
      <c r="D52" s="43">
        <v>1176653</v>
      </c>
      <c r="E52" s="41"/>
      <c r="F52" s="43">
        <v>4506794</v>
      </c>
      <c r="G52" s="41"/>
      <c r="H52" s="43">
        <v>1176653</v>
      </c>
      <c r="I52" s="41"/>
      <c r="J52" s="43">
        <v>4506794</v>
      </c>
      <c r="K52" s="40"/>
    </row>
    <row r="53" spans="1:11" ht="21" customHeight="1">
      <c r="A53" s="21" t="s">
        <v>105</v>
      </c>
      <c r="B53" s="36">
        <v>30</v>
      </c>
      <c r="C53" s="36"/>
      <c r="D53" s="55">
        <v>-235331</v>
      </c>
      <c r="E53" s="41"/>
      <c r="F53" s="55">
        <v>-901359</v>
      </c>
      <c r="G53" s="41"/>
      <c r="H53" s="55">
        <v>-235331</v>
      </c>
      <c r="I53" s="41"/>
      <c r="J53" s="55">
        <v>-901359</v>
      </c>
      <c r="K53" s="40"/>
    </row>
    <row r="54" spans="1:11" ht="21" customHeight="1">
      <c r="B54" s="36"/>
      <c r="C54" s="36"/>
      <c r="D54" s="60">
        <f>SUM(D52:D53)</f>
        <v>941322</v>
      </c>
      <c r="E54" s="41"/>
      <c r="F54" s="60">
        <f>SUM(F52:F53)</f>
        <v>3605435</v>
      </c>
      <c r="G54" s="40"/>
      <c r="H54" s="60">
        <f>SUM(H52:H53)</f>
        <v>941322</v>
      </c>
      <c r="I54" s="41"/>
      <c r="J54" s="60">
        <f>SUM(J52:J53)</f>
        <v>3605435</v>
      </c>
      <c r="K54" s="40"/>
    </row>
    <row r="55" spans="1:11" ht="21" customHeight="1">
      <c r="A55" s="21" t="s">
        <v>210</v>
      </c>
      <c r="B55" s="36"/>
      <c r="C55" s="36"/>
      <c r="D55" s="43">
        <v>-14841613</v>
      </c>
      <c r="E55" s="41"/>
      <c r="F55" s="43">
        <v>2184907</v>
      </c>
      <c r="G55" s="41"/>
      <c r="H55" s="43">
        <v>0</v>
      </c>
      <c r="I55" s="41"/>
      <c r="J55" s="43">
        <v>0</v>
      </c>
      <c r="K55" s="40"/>
    </row>
    <row r="56" spans="1:11" ht="21" customHeight="1">
      <c r="A56" s="21" t="s">
        <v>105</v>
      </c>
      <c r="B56" s="36">
        <v>30</v>
      </c>
      <c r="C56" s="36"/>
      <c r="D56" s="55">
        <v>3422111</v>
      </c>
      <c r="E56" s="41"/>
      <c r="F56" s="55">
        <v>-496290</v>
      </c>
      <c r="G56" s="41"/>
      <c r="H56" s="55">
        <v>0</v>
      </c>
      <c r="I56" s="41"/>
      <c r="J56" s="55">
        <v>0</v>
      </c>
      <c r="K56" s="40"/>
    </row>
    <row r="57" spans="1:11" ht="21" customHeight="1">
      <c r="B57" s="36"/>
      <c r="C57" s="36"/>
      <c r="D57" s="60">
        <f>SUM(D55:D56)</f>
        <v>-11419502</v>
      </c>
      <c r="E57" s="41"/>
      <c r="F57" s="60">
        <f>SUM(F55:F56)</f>
        <v>1688617</v>
      </c>
      <c r="G57" s="40"/>
      <c r="H57" s="60">
        <f>SUM(H55:H56)</f>
        <v>0</v>
      </c>
      <c r="I57" s="41"/>
      <c r="J57" s="60">
        <f>SUM(J55:J56)</f>
        <v>0</v>
      </c>
      <c r="K57" s="40"/>
    </row>
    <row r="58" spans="1:11" ht="21" customHeight="1">
      <c r="A58" s="21" t="s">
        <v>103</v>
      </c>
      <c r="C58" s="36"/>
      <c r="D58" s="43"/>
      <c r="E58" s="41"/>
      <c r="F58" s="43"/>
      <c r="G58" s="41"/>
      <c r="H58" s="43"/>
      <c r="I58" s="41"/>
      <c r="J58" s="43"/>
    </row>
    <row r="59" spans="1:11" ht="21" customHeight="1">
      <c r="A59" s="21" t="s">
        <v>168</v>
      </c>
      <c r="C59" s="36"/>
      <c r="D59" s="43"/>
      <c r="E59" s="41"/>
      <c r="F59" s="43"/>
      <c r="G59" s="41"/>
      <c r="H59" s="43"/>
      <c r="I59" s="41"/>
      <c r="J59" s="43"/>
    </row>
    <row r="60" spans="1:11" ht="21" customHeight="1">
      <c r="A60" s="21" t="s">
        <v>169</v>
      </c>
      <c r="C60" s="36"/>
      <c r="D60" s="55">
        <f>SUM(D50,,D54,D57)</f>
        <v>-119056826</v>
      </c>
      <c r="E60" s="41"/>
      <c r="F60" s="55">
        <f>F50+F54+F57</f>
        <v>-197326503</v>
      </c>
      <c r="G60" s="40"/>
      <c r="H60" s="55">
        <f>H50+H54+H57</f>
        <v>941322</v>
      </c>
      <c r="I60" s="41"/>
      <c r="J60" s="55">
        <f>J50+J54+J57</f>
        <v>3605435</v>
      </c>
      <c r="K60" s="40"/>
    </row>
    <row r="61" spans="1:11" ht="21" customHeight="1">
      <c r="C61" s="36"/>
      <c r="D61" s="43"/>
      <c r="E61" s="41"/>
      <c r="F61" s="43"/>
      <c r="G61" s="40"/>
      <c r="H61" s="43"/>
      <c r="I61" s="41"/>
      <c r="J61" s="43"/>
      <c r="K61" s="40"/>
    </row>
    <row r="62" spans="1:11" ht="21" customHeight="1">
      <c r="A62" s="59" t="s">
        <v>106</v>
      </c>
      <c r="C62" s="36"/>
      <c r="D62" s="43"/>
      <c r="E62" s="41"/>
      <c r="F62" s="43"/>
      <c r="G62" s="41"/>
      <c r="H62" s="43"/>
      <c r="I62" s="41"/>
      <c r="J62" s="43"/>
    </row>
    <row r="63" spans="1:11" ht="21" customHeight="1">
      <c r="A63" s="59" t="s">
        <v>112</v>
      </c>
      <c r="C63" s="36"/>
      <c r="D63" s="43"/>
      <c r="E63" s="41"/>
      <c r="F63" s="43"/>
      <c r="G63" s="41"/>
      <c r="H63" s="43"/>
      <c r="I63" s="41"/>
      <c r="J63" s="43"/>
    </row>
    <row r="64" spans="1:11" ht="21" customHeight="1">
      <c r="A64" s="21" t="s">
        <v>221</v>
      </c>
      <c r="C64" s="36"/>
      <c r="E64" s="41"/>
      <c r="F64" s="43"/>
      <c r="G64" s="41"/>
      <c r="H64" s="43"/>
      <c r="I64" s="41"/>
      <c r="J64" s="43"/>
    </row>
    <row r="65" spans="1:11" ht="21" customHeight="1">
      <c r="A65" s="21" t="s">
        <v>219</v>
      </c>
      <c r="C65" s="36"/>
      <c r="E65" s="41"/>
      <c r="F65" s="43"/>
      <c r="G65" s="41"/>
      <c r="H65" s="43"/>
      <c r="I65" s="41"/>
      <c r="J65" s="43"/>
    </row>
    <row r="66" spans="1:11" ht="21" customHeight="1">
      <c r="A66" s="21" t="s">
        <v>220</v>
      </c>
      <c r="C66" s="36"/>
      <c r="D66" s="43">
        <v>0</v>
      </c>
      <c r="E66" s="41"/>
      <c r="F66" s="43">
        <v>-8990367</v>
      </c>
      <c r="G66" s="41"/>
      <c r="H66" s="43">
        <v>0</v>
      </c>
      <c r="I66" s="41"/>
      <c r="J66" s="43">
        <v>-8990367</v>
      </c>
      <c r="K66" s="40"/>
    </row>
    <row r="67" spans="1:11" ht="21" customHeight="1">
      <c r="A67" s="21" t="s">
        <v>105</v>
      </c>
      <c r="B67" s="36">
        <v>30</v>
      </c>
      <c r="C67" s="36"/>
      <c r="D67" s="55">
        <v>0</v>
      </c>
      <c r="E67" s="41"/>
      <c r="F67" s="55">
        <v>1798073</v>
      </c>
      <c r="G67" s="41"/>
      <c r="H67" s="55">
        <v>0</v>
      </c>
      <c r="I67" s="41"/>
      <c r="J67" s="55">
        <v>1798073</v>
      </c>
      <c r="K67" s="40"/>
    </row>
    <row r="68" spans="1:11" ht="21" customHeight="1">
      <c r="C68" s="36"/>
      <c r="D68" s="60">
        <f>SUM(D66:D67)</f>
        <v>0</v>
      </c>
      <c r="E68" s="41"/>
      <c r="F68" s="60">
        <f>SUM(F66:F67)</f>
        <v>-7192294</v>
      </c>
      <c r="G68" s="40"/>
      <c r="H68" s="60">
        <f>SUM(H66:H67)</f>
        <v>0</v>
      </c>
      <c r="I68" s="41"/>
      <c r="J68" s="60">
        <f>SUM(J66:J67)</f>
        <v>-7192294</v>
      </c>
      <c r="K68" s="40"/>
    </row>
    <row r="69" spans="1:11" ht="21" customHeight="1">
      <c r="A69" s="21" t="s">
        <v>264</v>
      </c>
      <c r="C69" s="36"/>
      <c r="D69" s="43">
        <v>-13648857</v>
      </c>
      <c r="E69" s="41"/>
      <c r="F69" s="43">
        <v>-16760052</v>
      </c>
      <c r="G69" s="41"/>
      <c r="H69" s="43">
        <v>-17123343</v>
      </c>
      <c r="I69" s="41"/>
      <c r="J69" s="43">
        <v>-11311536</v>
      </c>
      <c r="K69" s="40"/>
    </row>
    <row r="70" spans="1:11" ht="21" customHeight="1">
      <c r="A70" s="21" t="s">
        <v>105</v>
      </c>
      <c r="B70" s="28">
        <v>30</v>
      </c>
      <c r="C70" s="36"/>
      <c r="D70" s="55">
        <v>-570122</v>
      </c>
      <c r="E70" s="41"/>
      <c r="F70" s="55">
        <v>1181024</v>
      </c>
      <c r="G70" s="41"/>
      <c r="H70" s="55">
        <v>227068</v>
      </c>
      <c r="I70" s="41"/>
      <c r="J70" s="55">
        <v>-18585</v>
      </c>
      <c r="K70" s="40"/>
    </row>
    <row r="71" spans="1:11" ht="21" customHeight="1">
      <c r="B71" s="36"/>
      <c r="C71" s="36"/>
      <c r="D71" s="60">
        <f>SUM(D69:D70)</f>
        <v>-14218979</v>
      </c>
      <c r="E71" s="41"/>
      <c r="F71" s="60">
        <f>SUM(F69:F70)</f>
        <v>-15579028</v>
      </c>
      <c r="G71" s="40"/>
      <c r="H71" s="60">
        <f>SUM(H69:H70)</f>
        <v>-16896275</v>
      </c>
      <c r="I71" s="41"/>
      <c r="J71" s="60">
        <f>SUM(J69:J70)</f>
        <v>-11330121</v>
      </c>
      <c r="K71" s="40"/>
    </row>
    <row r="72" spans="1:11" ht="21" customHeight="1">
      <c r="A72" s="21" t="s">
        <v>107</v>
      </c>
      <c r="C72" s="36"/>
      <c r="E72" s="21"/>
      <c r="G72" s="21"/>
      <c r="I72" s="21"/>
    </row>
    <row r="73" spans="1:11" ht="21" customHeight="1">
      <c r="A73" s="21" t="s">
        <v>168</v>
      </c>
      <c r="C73" s="36"/>
      <c r="E73" s="21"/>
      <c r="G73" s="21"/>
      <c r="I73" s="21"/>
    </row>
    <row r="74" spans="1:11" ht="21" customHeight="1">
      <c r="A74" s="21" t="s">
        <v>169</v>
      </c>
      <c r="C74" s="36"/>
      <c r="D74" s="43">
        <f>SUM(D68,D71)</f>
        <v>-14218979</v>
      </c>
      <c r="E74" s="41"/>
      <c r="F74" s="43">
        <f>F68+F71</f>
        <v>-22771322</v>
      </c>
      <c r="G74" s="40"/>
      <c r="H74" s="43">
        <f>H68+H71</f>
        <v>-16896275</v>
      </c>
      <c r="I74" s="41"/>
      <c r="J74" s="43">
        <f>J68+J71</f>
        <v>-18522415</v>
      </c>
      <c r="K74" s="40"/>
    </row>
    <row r="75" spans="1:11" ht="21" customHeight="1">
      <c r="A75" s="20" t="s">
        <v>78</v>
      </c>
      <c r="C75" s="36"/>
      <c r="D75" s="60">
        <f>SUM(D60,D74)</f>
        <v>-133275805</v>
      </c>
      <c r="E75" s="41"/>
      <c r="F75" s="60">
        <f>SUM(F60,F74)</f>
        <v>-220097825</v>
      </c>
      <c r="G75" s="41"/>
      <c r="H75" s="60">
        <f>SUM(H60,H74)</f>
        <v>-15954953</v>
      </c>
      <c r="I75" s="41"/>
      <c r="J75" s="60">
        <f>SUM(J60,J74)</f>
        <v>-14916980</v>
      </c>
      <c r="K75" s="40"/>
    </row>
    <row r="76" spans="1:11" s="47" customFormat="1" ht="21" customHeight="1" thickBot="1">
      <c r="A76" s="52" t="s">
        <v>98</v>
      </c>
      <c r="B76" s="57"/>
      <c r="C76" s="58"/>
      <c r="D76" s="61">
        <f>SUM(D44,D75)</f>
        <v>579427475</v>
      </c>
      <c r="E76" s="41"/>
      <c r="F76" s="61">
        <f>SUM(F44,F75)</f>
        <v>1158759568</v>
      </c>
      <c r="G76" s="41"/>
      <c r="H76" s="61">
        <f>SUM(H44,H75)</f>
        <v>738867562</v>
      </c>
      <c r="I76" s="41"/>
      <c r="J76" s="61">
        <f>SUM(J44,J75)</f>
        <v>1003772857.0000038</v>
      </c>
    </row>
    <row r="77" spans="1:11" s="47" customFormat="1" ht="21" customHeight="1" thickTop="1">
      <c r="A77" s="56"/>
      <c r="B77" s="57"/>
      <c r="C77" s="58"/>
      <c r="E77" s="41"/>
      <c r="F77" s="43"/>
      <c r="G77" s="41"/>
    </row>
    <row r="78" spans="1:11" s="47" customFormat="1" ht="21" customHeight="1">
      <c r="A78" s="20" t="s">
        <v>148</v>
      </c>
      <c r="B78" s="57"/>
      <c r="C78" s="58"/>
      <c r="E78" s="41"/>
      <c r="F78" s="43"/>
      <c r="G78" s="41"/>
    </row>
    <row r="79" spans="1:11" s="47" customFormat="1" ht="21" customHeight="1" thickBot="1">
      <c r="A79" s="21" t="s">
        <v>146</v>
      </c>
      <c r="B79" s="57"/>
      <c r="C79" s="58"/>
      <c r="D79" s="43">
        <f>D81-D80</f>
        <v>579274168</v>
      </c>
      <c r="E79" s="41"/>
      <c r="F79" s="43">
        <f>F81-F80</f>
        <v>1167088299</v>
      </c>
      <c r="G79" s="41"/>
      <c r="H79" s="61">
        <f>H76</f>
        <v>738867562</v>
      </c>
      <c r="I79" s="62"/>
      <c r="J79" s="61">
        <f>J76</f>
        <v>1003772857.0000038</v>
      </c>
    </row>
    <row r="80" spans="1:11" s="47" customFormat="1" ht="21" customHeight="1" thickTop="1">
      <c r="A80" s="21" t="s">
        <v>147</v>
      </c>
      <c r="B80" s="57"/>
      <c r="C80" s="58"/>
      <c r="D80" s="55">
        <v>153307</v>
      </c>
      <c r="E80" s="41"/>
      <c r="F80" s="55">
        <v>-8328731</v>
      </c>
      <c r="G80" s="41"/>
    </row>
    <row r="81" spans="1:10" s="47" customFormat="1" ht="21" customHeight="1" thickBot="1">
      <c r="A81" s="56"/>
      <c r="B81" s="57"/>
      <c r="C81" s="58"/>
      <c r="D81" s="61">
        <f>D76</f>
        <v>579427475</v>
      </c>
      <c r="E81" s="41"/>
      <c r="F81" s="61">
        <f>SUM(F44,F75)</f>
        <v>1158759568</v>
      </c>
      <c r="G81" s="41"/>
    </row>
    <row r="82" spans="1:10" s="47" customFormat="1" ht="21" customHeight="1" thickTop="1">
      <c r="A82" s="56"/>
      <c r="B82" s="57"/>
      <c r="C82" s="58"/>
      <c r="E82" s="41"/>
      <c r="F82" s="43"/>
      <c r="G82" s="41"/>
    </row>
    <row r="83" spans="1:10" s="47" customFormat="1" ht="21" customHeight="1">
      <c r="A83" s="21" t="s">
        <v>15</v>
      </c>
      <c r="B83" s="48"/>
    </row>
    <row r="84" spans="1:10" s="47" customFormat="1" ht="21.95" customHeight="1">
      <c r="A84" s="21"/>
      <c r="B84" s="37"/>
      <c r="J84" s="29"/>
    </row>
  </sheetData>
  <pageMargins left="0.61" right="0.19685039370078741" top="0.78740157480314965" bottom="0.39370078740157483" header="0.19685039370078741" footer="0.19685039370078741"/>
  <pageSetup paperSize="9" scale="75" orientation="portrait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5"/>
  <sheetViews>
    <sheetView showGridLines="0" view="pageBreakPreview" zoomScale="64" zoomScaleNormal="70" zoomScaleSheetLayoutView="55" workbookViewId="0">
      <selection activeCell="K10" sqref="K10"/>
    </sheetView>
  </sheetViews>
  <sheetFormatPr defaultColWidth="14.42578125" defaultRowHeight="22.5" customHeight="1"/>
  <cols>
    <col min="1" max="1" width="39.140625" style="155" customWidth="1"/>
    <col min="2" max="2" width="3.5703125" style="155" customWidth="1"/>
    <col min="3" max="3" width="17.85546875" style="156" customWidth="1"/>
    <col min="4" max="4" width="2" style="155" customWidth="1"/>
    <col min="5" max="5" width="15.42578125" style="156" customWidth="1"/>
    <col min="6" max="6" width="2" style="155" customWidth="1"/>
    <col min="7" max="7" width="15.42578125" style="156" customWidth="1"/>
    <col min="8" max="8" width="2" style="155" customWidth="1"/>
    <col min="9" max="9" width="17" style="156" customWidth="1"/>
    <col min="10" max="10" width="2" style="155" customWidth="1"/>
    <col min="11" max="11" width="17.85546875" style="156" customWidth="1"/>
    <col min="12" max="12" width="2" style="155" customWidth="1"/>
    <col min="13" max="13" width="17.85546875" style="156" customWidth="1"/>
    <col min="14" max="14" width="2" style="155" customWidth="1"/>
    <col min="15" max="15" width="19.5703125" style="156" customWidth="1"/>
    <col min="16" max="16" width="2" style="156" customWidth="1"/>
    <col min="17" max="17" width="18.28515625" style="156" bestFit="1" customWidth="1"/>
    <col min="18" max="18" width="1.85546875" style="156" customWidth="1"/>
    <col min="19" max="19" width="18.28515625" style="156" customWidth="1"/>
    <col min="20" max="20" width="2" style="155" customWidth="1"/>
    <col min="21" max="21" width="17.85546875" style="155" customWidth="1"/>
    <col min="22" max="22" width="1.85546875" style="155" customWidth="1"/>
    <col min="23" max="23" width="18.85546875" style="155" customWidth="1"/>
    <col min="24" max="24" width="1.85546875" style="155" customWidth="1"/>
    <col min="25" max="25" width="15.42578125" style="155" customWidth="1"/>
    <col min="26" max="26" width="2.5703125" style="155" customWidth="1"/>
    <col min="27" max="27" width="18.85546875" style="155" customWidth="1"/>
    <col min="28" max="259" width="14.42578125" style="155"/>
    <col min="260" max="260" width="42.42578125" style="155" customWidth="1"/>
    <col min="261" max="261" width="2.42578125" style="155" customWidth="1"/>
    <col min="262" max="262" width="3.85546875" style="155" customWidth="1"/>
    <col min="263" max="263" width="15.42578125" style="155" customWidth="1"/>
    <col min="264" max="264" width="2" style="155" customWidth="1"/>
    <col min="265" max="265" width="15.42578125" style="155" customWidth="1"/>
    <col min="266" max="266" width="2" style="155" customWidth="1"/>
    <col min="267" max="267" width="15.42578125" style="155" customWidth="1"/>
    <col min="268" max="268" width="2" style="155" customWidth="1"/>
    <col min="269" max="269" width="15.42578125" style="155" customWidth="1"/>
    <col min="270" max="270" width="2" style="155" customWidth="1"/>
    <col min="271" max="271" width="15.42578125" style="155" customWidth="1"/>
    <col min="272" max="272" width="2" style="155" customWidth="1"/>
    <col min="273" max="273" width="15.42578125" style="155" customWidth="1"/>
    <col min="274" max="274" width="2" style="155" customWidth="1"/>
    <col min="275" max="275" width="15.42578125" style="155" customWidth="1"/>
    <col min="276" max="276" width="2" style="155" customWidth="1"/>
    <col min="277" max="277" width="15.42578125" style="155" customWidth="1"/>
    <col min="278" max="278" width="2" style="155" customWidth="1"/>
    <col min="279" max="279" width="15.42578125" style="155" customWidth="1"/>
    <col min="280" max="280" width="2" style="155" customWidth="1"/>
    <col min="281" max="281" width="15.42578125" style="155" customWidth="1"/>
    <col min="282" max="282" width="2.5703125" style="155" customWidth="1"/>
    <col min="283" max="283" width="15.42578125" style="155" customWidth="1"/>
    <col min="284" max="515" width="14.42578125" style="155"/>
    <col min="516" max="516" width="42.42578125" style="155" customWidth="1"/>
    <col min="517" max="517" width="2.42578125" style="155" customWidth="1"/>
    <col min="518" max="518" width="3.85546875" style="155" customWidth="1"/>
    <col min="519" max="519" width="15.42578125" style="155" customWidth="1"/>
    <col min="520" max="520" width="2" style="155" customWidth="1"/>
    <col min="521" max="521" width="15.42578125" style="155" customWidth="1"/>
    <col min="522" max="522" width="2" style="155" customWidth="1"/>
    <col min="523" max="523" width="15.42578125" style="155" customWidth="1"/>
    <col min="524" max="524" width="2" style="155" customWidth="1"/>
    <col min="525" max="525" width="15.42578125" style="155" customWidth="1"/>
    <col min="526" max="526" width="2" style="155" customWidth="1"/>
    <col min="527" max="527" width="15.42578125" style="155" customWidth="1"/>
    <col min="528" max="528" width="2" style="155" customWidth="1"/>
    <col min="529" max="529" width="15.42578125" style="155" customWidth="1"/>
    <col min="530" max="530" width="2" style="155" customWidth="1"/>
    <col min="531" max="531" width="15.42578125" style="155" customWidth="1"/>
    <col min="532" max="532" width="2" style="155" customWidth="1"/>
    <col min="533" max="533" width="15.42578125" style="155" customWidth="1"/>
    <col min="534" max="534" width="2" style="155" customWidth="1"/>
    <col min="535" max="535" width="15.42578125" style="155" customWidth="1"/>
    <col min="536" max="536" width="2" style="155" customWidth="1"/>
    <col min="537" max="537" width="15.42578125" style="155" customWidth="1"/>
    <col min="538" max="538" width="2.5703125" style="155" customWidth="1"/>
    <col min="539" max="539" width="15.42578125" style="155" customWidth="1"/>
    <col min="540" max="771" width="14.42578125" style="155"/>
    <col min="772" max="772" width="42.42578125" style="155" customWidth="1"/>
    <col min="773" max="773" width="2.42578125" style="155" customWidth="1"/>
    <col min="774" max="774" width="3.85546875" style="155" customWidth="1"/>
    <col min="775" max="775" width="15.42578125" style="155" customWidth="1"/>
    <col min="776" max="776" width="2" style="155" customWidth="1"/>
    <col min="777" max="777" width="15.42578125" style="155" customWidth="1"/>
    <col min="778" max="778" width="2" style="155" customWidth="1"/>
    <col min="779" max="779" width="15.42578125" style="155" customWidth="1"/>
    <col min="780" max="780" width="2" style="155" customWidth="1"/>
    <col min="781" max="781" width="15.42578125" style="155" customWidth="1"/>
    <col min="782" max="782" width="2" style="155" customWidth="1"/>
    <col min="783" max="783" width="15.42578125" style="155" customWidth="1"/>
    <col min="784" max="784" width="2" style="155" customWidth="1"/>
    <col min="785" max="785" width="15.42578125" style="155" customWidth="1"/>
    <col min="786" max="786" width="2" style="155" customWidth="1"/>
    <col min="787" max="787" width="15.42578125" style="155" customWidth="1"/>
    <col min="788" max="788" width="2" style="155" customWidth="1"/>
    <col min="789" max="789" width="15.42578125" style="155" customWidth="1"/>
    <col min="790" max="790" width="2" style="155" customWidth="1"/>
    <col min="791" max="791" width="15.42578125" style="155" customWidth="1"/>
    <col min="792" max="792" width="2" style="155" customWidth="1"/>
    <col min="793" max="793" width="15.42578125" style="155" customWidth="1"/>
    <col min="794" max="794" width="2.5703125" style="155" customWidth="1"/>
    <col min="795" max="795" width="15.42578125" style="155" customWidth="1"/>
    <col min="796" max="1027" width="14.42578125" style="155"/>
    <col min="1028" max="1028" width="42.42578125" style="155" customWidth="1"/>
    <col min="1029" max="1029" width="2.42578125" style="155" customWidth="1"/>
    <col min="1030" max="1030" width="3.85546875" style="155" customWidth="1"/>
    <col min="1031" max="1031" width="15.42578125" style="155" customWidth="1"/>
    <col min="1032" max="1032" width="2" style="155" customWidth="1"/>
    <col min="1033" max="1033" width="15.42578125" style="155" customWidth="1"/>
    <col min="1034" max="1034" width="2" style="155" customWidth="1"/>
    <col min="1035" max="1035" width="15.42578125" style="155" customWidth="1"/>
    <col min="1036" max="1036" width="2" style="155" customWidth="1"/>
    <col min="1037" max="1037" width="15.42578125" style="155" customWidth="1"/>
    <col min="1038" max="1038" width="2" style="155" customWidth="1"/>
    <col min="1039" max="1039" width="15.42578125" style="155" customWidth="1"/>
    <col min="1040" max="1040" width="2" style="155" customWidth="1"/>
    <col min="1041" max="1041" width="15.42578125" style="155" customWidth="1"/>
    <col min="1042" max="1042" width="2" style="155" customWidth="1"/>
    <col min="1043" max="1043" width="15.42578125" style="155" customWidth="1"/>
    <col min="1044" max="1044" width="2" style="155" customWidth="1"/>
    <col min="1045" max="1045" width="15.42578125" style="155" customWidth="1"/>
    <col min="1046" max="1046" width="2" style="155" customWidth="1"/>
    <col min="1047" max="1047" width="15.42578125" style="155" customWidth="1"/>
    <col min="1048" max="1048" width="2" style="155" customWidth="1"/>
    <col min="1049" max="1049" width="15.42578125" style="155" customWidth="1"/>
    <col min="1050" max="1050" width="2.5703125" style="155" customWidth="1"/>
    <col min="1051" max="1051" width="15.42578125" style="155" customWidth="1"/>
    <col min="1052" max="1283" width="14.42578125" style="155"/>
    <col min="1284" max="1284" width="42.42578125" style="155" customWidth="1"/>
    <col min="1285" max="1285" width="2.42578125" style="155" customWidth="1"/>
    <col min="1286" max="1286" width="3.85546875" style="155" customWidth="1"/>
    <col min="1287" max="1287" width="15.42578125" style="155" customWidth="1"/>
    <col min="1288" max="1288" width="2" style="155" customWidth="1"/>
    <col min="1289" max="1289" width="15.42578125" style="155" customWidth="1"/>
    <col min="1290" max="1290" width="2" style="155" customWidth="1"/>
    <col min="1291" max="1291" width="15.42578125" style="155" customWidth="1"/>
    <col min="1292" max="1292" width="2" style="155" customWidth="1"/>
    <col min="1293" max="1293" width="15.42578125" style="155" customWidth="1"/>
    <col min="1294" max="1294" width="2" style="155" customWidth="1"/>
    <col min="1295" max="1295" width="15.42578125" style="155" customWidth="1"/>
    <col min="1296" max="1296" width="2" style="155" customWidth="1"/>
    <col min="1297" max="1297" width="15.42578125" style="155" customWidth="1"/>
    <col min="1298" max="1298" width="2" style="155" customWidth="1"/>
    <col min="1299" max="1299" width="15.42578125" style="155" customWidth="1"/>
    <col min="1300" max="1300" width="2" style="155" customWidth="1"/>
    <col min="1301" max="1301" width="15.42578125" style="155" customWidth="1"/>
    <col min="1302" max="1302" width="2" style="155" customWidth="1"/>
    <col min="1303" max="1303" width="15.42578125" style="155" customWidth="1"/>
    <col min="1304" max="1304" width="2" style="155" customWidth="1"/>
    <col min="1305" max="1305" width="15.42578125" style="155" customWidth="1"/>
    <col min="1306" max="1306" width="2.5703125" style="155" customWidth="1"/>
    <col min="1307" max="1307" width="15.42578125" style="155" customWidth="1"/>
    <col min="1308" max="1539" width="14.42578125" style="155"/>
    <col min="1540" max="1540" width="42.42578125" style="155" customWidth="1"/>
    <col min="1541" max="1541" width="2.42578125" style="155" customWidth="1"/>
    <col min="1542" max="1542" width="3.85546875" style="155" customWidth="1"/>
    <col min="1543" max="1543" width="15.42578125" style="155" customWidth="1"/>
    <col min="1544" max="1544" width="2" style="155" customWidth="1"/>
    <col min="1545" max="1545" width="15.42578125" style="155" customWidth="1"/>
    <col min="1546" max="1546" width="2" style="155" customWidth="1"/>
    <col min="1547" max="1547" width="15.42578125" style="155" customWidth="1"/>
    <col min="1548" max="1548" width="2" style="155" customWidth="1"/>
    <col min="1549" max="1549" width="15.42578125" style="155" customWidth="1"/>
    <col min="1550" max="1550" width="2" style="155" customWidth="1"/>
    <col min="1551" max="1551" width="15.42578125" style="155" customWidth="1"/>
    <col min="1552" max="1552" width="2" style="155" customWidth="1"/>
    <col min="1553" max="1553" width="15.42578125" style="155" customWidth="1"/>
    <col min="1554" max="1554" width="2" style="155" customWidth="1"/>
    <col min="1555" max="1555" width="15.42578125" style="155" customWidth="1"/>
    <col min="1556" max="1556" width="2" style="155" customWidth="1"/>
    <col min="1557" max="1557" width="15.42578125" style="155" customWidth="1"/>
    <col min="1558" max="1558" width="2" style="155" customWidth="1"/>
    <col min="1559" max="1559" width="15.42578125" style="155" customWidth="1"/>
    <col min="1560" max="1560" width="2" style="155" customWidth="1"/>
    <col min="1561" max="1561" width="15.42578125" style="155" customWidth="1"/>
    <col min="1562" max="1562" width="2.5703125" style="155" customWidth="1"/>
    <col min="1563" max="1563" width="15.42578125" style="155" customWidth="1"/>
    <col min="1564" max="1795" width="14.42578125" style="155"/>
    <col min="1796" max="1796" width="42.42578125" style="155" customWidth="1"/>
    <col min="1797" max="1797" width="2.42578125" style="155" customWidth="1"/>
    <col min="1798" max="1798" width="3.85546875" style="155" customWidth="1"/>
    <col min="1799" max="1799" width="15.42578125" style="155" customWidth="1"/>
    <col min="1800" max="1800" width="2" style="155" customWidth="1"/>
    <col min="1801" max="1801" width="15.42578125" style="155" customWidth="1"/>
    <col min="1802" max="1802" width="2" style="155" customWidth="1"/>
    <col min="1803" max="1803" width="15.42578125" style="155" customWidth="1"/>
    <col min="1804" max="1804" width="2" style="155" customWidth="1"/>
    <col min="1805" max="1805" width="15.42578125" style="155" customWidth="1"/>
    <col min="1806" max="1806" width="2" style="155" customWidth="1"/>
    <col min="1807" max="1807" width="15.42578125" style="155" customWidth="1"/>
    <col min="1808" max="1808" width="2" style="155" customWidth="1"/>
    <col min="1809" max="1809" width="15.42578125" style="155" customWidth="1"/>
    <col min="1810" max="1810" width="2" style="155" customWidth="1"/>
    <col min="1811" max="1811" width="15.42578125" style="155" customWidth="1"/>
    <col min="1812" max="1812" width="2" style="155" customWidth="1"/>
    <col min="1813" max="1813" width="15.42578125" style="155" customWidth="1"/>
    <col min="1814" max="1814" width="2" style="155" customWidth="1"/>
    <col min="1815" max="1815" width="15.42578125" style="155" customWidth="1"/>
    <col min="1816" max="1816" width="2" style="155" customWidth="1"/>
    <col min="1817" max="1817" width="15.42578125" style="155" customWidth="1"/>
    <col min="1818" max="1818" width="2.5703125" style="155" customWidth="1"/>
    <col min="1819" max="1819" width="15.42578125" style="155" customWidth="1"/>
    <col min="1820" max="2051" width="14.42578125" style="155"/>
    <col min="2052" max="2052" width="42.42578125" style="155" customWidth="1"/>
    <col min="2053" max="2053" width="2.42578125" style="155" customWidth="1"/>
    <col min="2054" max="2054" width="3.85546875" style="155" customWidth="1"/>
    <col min="2055" max="2055" width="15.42578125" style="155" customWidth="1"/>
    <col min="2056" max="2056" width="2" style="155" customWidth="1"/>
    <col min="2057" max="2057" width="15.42578125" style="155" customWidth="1"/>
    <col min="2058" max="2058" width="2" style="155" customWidth="1"/>
    <col min="2059" max="2059" width="15.42578125" style="155" customWidth="1"/>
    <col min="2060" max="2060" width="2" style="155" customWidth="1"/>
    <col min="2061" max="2061" width="15.42578125" style="155" customWidth="1"/>
    <col min="2062" max="2062" width="2" style="155" customWidth="1"/>
    <col min="2063" max="2063" width="15.42578125" style="155" customWidth="1"/>
    <col min="2064" max="2064" width="2" style="155" customWidth="1"/>
    <col min="2065" max="2065" width="15.42578125" style="155" customWidth="1"/>
    <col min="2066" max="2066" width="2" style="155" customWidth="1"/>
    <col min="2067" max="2067" width="15.42578125" style="155" customWidth="1"/>
    <col min="2068" max="2068" width="2" style="155" customWidth="1"/>
    <col min="2069" max="2069" width="15.42578125" style="155" customWidth="1"/>
    <col min="2070" max="2070" width="2" style="155" customWidth="1"/>
    <col min="2071" max="2071" width="15.42578125" style="155" customWidth="1"/>
    <col min="2072" max="2072" width="2" style="155" customWidth="1"/>
    <col min="2073" max="2073" width="15.42578125" style="155" customWidth="1"/>
    <col min="2074" max="2074" width="2.5703125" style="155" customWidth="1"/>
    <col min="2075" max="2075" width="15.42578125" style="155" customWidth="1"/>
    <col min="2076" max="2307" width="14.42578125" style="155"/>
    <col min="2308" max="2308" width="42.42578125" style="155" customWidth="1"/>
    <col min="2309" max="2309" width="2.42578125" style="155" customWidth="1"/>
    <col min="2310" max="2310" width="3.85546875" style="155" customWidth="1"/>
    <col min="2311" max="2311" width="15.42578125" style="155" customWidth="1"/>
    <col min="2312" max="2312" width="2" style="155" customWidth="1"/>
    <col min="2313" max="2313" width="15.42578125" style="155" customWidth="1"/>
    <col min="2314" max="2314" width="2" style="155" customWidth="1"/>
    <col min="2315" max="2315" width="15.42578125" style="155" customWidth="1"/>
    <col min="2316" max="2316" width="2" style="155" customWidth="1"/>
    <col min="2317" max="2317" width="15.42578125" style="155" customWidth="1"/>
    <col min="2318" max="2318" width="2" style="155" customWidth="1"/>
    <col min="2319" max="2319" width="15.42578125" style="155" customWidth="1"/>
    <col min="2320" max="2320" width="2" style="155" customWidth="1"/>
    <col min="2321" max="2321" width="15.42578125" style="155" customWidth="1"/>
    <col min="2322" max="2322" width="2" style="155" customWidth="1"/>
    <col min="2323" max="2323" width="15.42578125" style="155" customWidth="1"/>
    <col min="2324" max="2324" width="2" style="155" customWidth="1"/>
    <col min="2325" max="2325" width="15.42578125" style="155" customWidth="1"/>
    <col min="2326" max="2326" width="2" style="155" customWidth="1"/>
    <col min="2327" max="2327" width="15.42578125" style="155" customWidth="1"/>
    <col min="2328" max="2328" width="2" style="155" customWidth="1"/>
    <col min="2329" max="2329" width="15.42578125" style="155" customWidth="1"/>
    <col min="2330" max="2330" width="2.5703125" style="155" customWidth="1"/>
    <col min="2331" max="2331" width="15.42578125" style="155" customWidth="1"/>
    <col min="2332" max="2563" width="14.42578125" style="155"/>
    <col min="2564" max="2564" width="42.42578125" style="155" customWidth="1"/>
    <col min="2565" max="2565" width="2.42578125" style="155" customWidth="1"/>
    <col min="2566" max="2566" width="3.85546875" style="155" customWidth="1"/>
    <col min="2567" max="2567" width="15.42578125" style="155" customWidth="1"/>
    <col min="2568" max="2568" width="2" style="155" customWidth="1"/>
    <col min="2569" max="2569" width="15.42578125" style="155" customWidth="1"/>
    <col min="2570" max="2570" width="2" style="155" customWidth="1"/>
    <col min="2571" max="2571" width="15.42578125" style="155" customWidth="1"/>
    <col min="2572" max="2572" width="2" style="155" customWidth="1"/>
    <col min="2573" max="2573" width="15.42578125" style="155" customWidth="1"/>
    <col min="2574" max="2574" width="2" style="155" customWidth="1"/>
    <col min="2575" max="2575" width="15.42578125" style="155" customWidth="1"/>
    <col min="2576" max="2576" width="2" style="155" customWidth="1"/>
    <col min="2577" max="2577" width="15.42578125" style="155" customWidth="1"/>
    <col min="2578" max="2578" width="2" style="155" customWidth="1"/>
    <col min="2579" max="2579" width="15.42578125" style="155" customWidth="1"/>
    <col min="2580" max="2580" width="2" style="155" customWidth="1"/>
    <col min="2581" max="2581" width="15.42578125" style="155" customWidth="1"/>
    <col min="2582" max="2582" width="2" style="155" customWidth="1"/>
    <col min="2583" max="2583" width="15.42578125" style="155" customWidth="1"/>
    <col min="2584" max="2584" width="2" style="155" customWidth="1"/>
    <col min="2585" max="2585" width="15.42578125" style="155" customWidth="1"/>
    <col min="2586" max="2586" width="2.5703125" style="155" customWidth="1"/>
    <col min="2587" max="2587" width="15.42578125" style="155" customWidth="1"/>
    <col min="2588" max="2819" width="14.42578125" style="155"/>
    <col min="2820" max="2820" width="42.42578125" style="155" customWidth="1"/>
    <col min="2821" max="2821" width="2.42578125" style="155" customWidth="1"/>
    <col min="2822" max="2822" width="3.85546875" style="155" customWidth="1"/>
    <col min="2823" max="2823" width="15.42578125" style="155" customWidth="1"/>
    <col min="2824" max="2824" width="2" style="155" customWidth="1"/>
    <col min="2825" max="2825" width="15.42578125" style="155" customWidth="1"/>
    <col min="2826" max="2826" width="2" style="155" customWidth="1"/>
    <col min="2827" max="2827" width="15.42578125" style="155" customWidth="1"/>
    <col min="2828" max="2828" width="2" style="155" customWidth="1"/>
    <col min="2829" max="2829" width="15.42578125" style="155" customWidth="1"/>
    <col min="2830" max="2830" width="2" style="155" customWidth="1"/>
    <col min="2831" max="2831" width="15.42578125" style="155" customWidth="1"/>
    <col min="2832" max="2832" width="2" style="155" customWidth="1"/>
    <col min="2833" max="2833" width="15.42578125" style="155" customWidth="1"/>
    <col min="2834" max="2834" width="2" style="155" customWidth="1"/>
    <col min="2835" max="2835" width="15.42578125" style="155" customWidth="1"/>
    <col min="2836" max="2836" width="2" style="155" customWidth="1"/>
    <col min="2837" max="2837" width="15.42578125" style="155" customWidth="1"/>
    <col min="2838" max="2838" width="2" style="155" customWidth="1"/>
    <col min="2839" max="2839" width="15.42578125" style="155" customWidth="1"/>
    <col min="2840" max="2840" width="2" style="155" customWidth="1"/>
    <col min="2841" max="2841" width="15.42578125" style="155" customWidth="1"/>
    <col min="2842" max="2842" width="2.5703125" style="155" customWidth="1"/>
    <col min="2843" max="2843" width="15.42578125" style="155" customWidth="1"/>
    <col min="2844" max="3075" width="14.42578125" style="155"/>
    <col min="3076" max="3076" width="42.42578125" style="155" customWidth="1"/>
    <col min="3077" max="3077" width="2.42578125" style="155" customWidth="1"/>
    <col min="3078" max="3078" width="3.85546875" style="155" customWidth="1"/>
    <col min="3079" max="3079" width="15.42578125" style="155" customWidth="1"/>
    <col min="3080" max="3080" width="2" style="155" customWidth="1"/>
    <col min="3081" max="3081" width="15.42578125" style="155" customWidth="1"/>
    <col min="3082" max="3082" width="2" style="155" customWidth="1"/>
    <col min="3083" max="3083" width="15.42578125" style="155" customWidth="1"/>
    <col min="3084" max="3084" width="2" style="155" customWidth="1"/>
    <col min="3085" max="3085" width="15.42578125" style="155" customWidth="1"/>
    <col min="3086" max="3086" width="2" style="155" customWidth="1"/>
    <col min="3087" max="3087" width="15.42578125" style="155" customWidth="1"/>
    <col min="3088" max="3088" width="2" style="155" customWidth="1"/>
    <col min="3089" max="3089" width="15.42578125" style="155" customWidth="1"/>
    <col min="3090" max="3090" width="2" style="155" customWidth="1"/>
    <col min="3091" max="3091" width="15.42578125" style="155" customWidth="1"/>
    <col min="3092" max="3092" width="2" style="155" customWidth="1"/>
    <col min="3093" max="3093" width="15.42578125" style="155" customWidth="1"/>
    <col min="3094" max="3094" width="2" style="155" customWidth="1"/>
    <col min="3095" max="3095" width="15.42578125" style="155" customWidth="1"/>
    <col min="3096" max="3096" width="2" style="155" customWidth="1"/>
    <col min="3097" max="3097" width="15.42578125" style="155" customWidth="1"/>
    <col min="3098" max="3098" width="2.5703125" style="155" customWidth="1"/>
    <col min="3099" max="3099" width="15.42578125" style="155" customWidth="1"/>
    <col min="3100" max="3331" width="14.42578125" style="155"/>
    <col min="3332" max="3332" width="42.42578125" style="155" customWidth="1"/>
    <col min="3333" max="3333" width="2.42578125" style="155" customWidth="1"/>
    <col min="3334" max="3334" width="3.85546875" style="155" customWidth="1"/>
    <col min="3335" max="3335" width="15.42578125" style="155" customWidth="1"/>
    <col min="3336" max="3336" width="2" style="155" customWidth="1"/>
    <col min="3337" max="3337" width="15.42578125" style="155" customWidth="1"/>
    <col min="3338" max="3338" width="2" style="155" customWidth="1"/>
    <col min="3339" max="3339" width="15.42578125" style="155" customWidth="1"/>
    <col min="3340" max="3340" width="2" style="155" customWidth="1"/>
    <col min="3341" max="3341" width="15.42578125" style="155" customWidth="1"/>
    <col min="3342" max="3342" width="2" style="155" customWidth="1"/>
    <col min="3343" max="3343" width="15.42578125" style="155" customWidth="1"/>
    <col min="3344" max="3344" width="2" style="155" customWidth="1"/>
    <col min="3345" max="3345" width="15.42578125" style="155" customWidth="1"/>
    <col min="3346" max="3346" width="2" style="155" customWidth="1"/>
    <col min="3347" max="3347" width="15.42578125" style="155" customWidth="1"/>
    <col min="3348" max="3348" width="2" style="155" customWidth="1"/>
    <col min="3349" max="3349" width="15.42578125" style="155" customWidth="1"/>
    <col min="3350" max="3350" width="2" style="155" customWidth="1"/>
    <col min="3351" max="3351" width="15.42578125" style="155" customWidth="1"/>
    <col min="3352" max="3352" width="2" style="155" customWidth="1"/>
    <col min="3353" max="3353" width="15.42578125" style="155" customWidth="1"/>
    <col min="3354" max="3354" width="2.5703125" style="155" customWidth="1"/>
    <col min="3355" max="3355" width="15.42578125" style="155" customWidth="1"/>
    <col min="3356" max="3587" width="14.42578125" style="155"/>
    <col min="3588" max="3588" width="42.42578125" style="155" customWidth="1"/>
    <col min="3589" max="3589" width="2.42578125" style="155" customWidth="1"/>
    <col min="3590" max="3590" width="3.85546875" style="155" customWidth="1"/>
    <col min="3591" max="3591" width="15.42578125" style="155" customWidth="1"/>
    <col min="3592" max="3592" width="2" style="155" customWidth="1"/>
    <col min="3593" max="3593" width="15.42578125" style="155" customWidth="1"/>
    <col min="3594" max="3594" width="2" style="155" customWidth="1"/>
    <col min="3595" max="3595" width="15.42578125" style="155" customWidth="1"/>
    <col min="3596" max="3596" width="2" style="155" customWidth="1"/>
    <col min="3597" max="3597" width="15.42578125" style="155" customWidth="1"/>
    <col min="3598" max="3598" width="2" style="155" customWidth="1"/>
    <col min="3599" max="3599" width="15.42578125" style="155" customWidth="1"/>
    <col min="3600" max="3600" width="2" style="155" customWidth="1"/>
    <col min="3601" max="3601" width="15.42578125" style="155" customWidth="1"/>
    <col min="3602" max="3602" width="2" style="155" customWidth="1"/>
    <col min="3603" max="3603" width="15.42578125" style="155" customWidth="1"/>
    <col min="3604" max="3604" width="2" style="155" customWidth="1"/>
    <col min="3605" max="3605" width="15.42578125" style="155" customWidth="1"/>
    <col min="3606" max="3606" width="2" style="155" customWidth="1"/>
    <col min="3607" max="3607" width="15.42578125" style="155" customWidth="1"/>
    <col min="3608" max="3608" width="2" style="155" customWidth="1"/>
    <col min="3609" max="3609" width="15.42578125" style="155" customWidth="1"/>
    <col min="3610" max="3610" width="2.5703125" style="155" customWidth="1"/>
    <col min="3611" max="3611" width="15.42578125" style="155" customWidth="1"/>
    <col min="3612" max="3843" width="14.42578125" style="155"/>
    <col min="3844" max="3844" width="42.42578125" style="155" customWidth="1"/>
    <col min="3845" max="3845" width="2.42578125" style="155" customWidth="1"/>
    <col min="3846" max="3846" width="3.85546875" style="155" customWidth="1"/>
    <col min="3847" max="3847" width="15.42578125" style="155" customWidth="1"/>
    <col min="3848" max="3848" width="2" style="155" customWidth="1"/>
    <col min="3849" max="3849" width="15.42578125" style="155" customWidth="1"/>
    <col min="3850" max="3850" width="2" style="155" customWidth="1"/>
    <col min="3851" max="3851" width="15.42578125" style="155" customWidth="1"/>
    <col min="3852" max="3852" width="2" style="155" customWidth="1"/>
    <col min="3853" max="3853" width="15.42578125" style="155" customWidth="1"/>
    <col min="3854" max="3854" width="2" style="155" customWidth="1"/>
    <col min="3855" max="3855" width="15.42578125" style="155" customWidth="1"/>
    <col min="3856" max="3856" width="2" style="155" customWidth="1"/>
    <col min="3857" max="3857" width="15.42578125" style="155" customWidth="1"/>
    <col min="3858" max="3858" width="2" style="155" customWidth="1"/>
    <col min="3859" max="3859" width="15.42578125" style="155" customWidth="1"/>
    <col min="3860" max="3860" width="2" style="155" customWidth="1"/>
    <col min="3861" max="3861" width="15.42578125" style="155" customWidth="1"/>
    <col min="3862" max="3862" width="2" style="155" customWidth="1"/>
    <col min="3863" max="3863" width="15.42578125" style="155" customWidth="1"/>
    <col min="3864" max="3864" width="2" style="155" customWidth="1"/>
    <col min="3865" max="3865" width="15.42578125" style="155" customWidth="1"/>
    <col min="3866" max="3866" width="2.5703125" style="155" customWidth="1"/>
    <col min="3867" max="3867" width="15.42578125" style="155" customWidth="1"/>
    <col min="3868" max="4099" width="14.42578125" style="155"/>
    <col min="4100" max="4100" width="42.42578125" style="155" customWidth="1"/>
    <col min="4101" max="4101" width="2.42578125" style="155" customWidth="1"/>
    <col min="4102" max="4102" width="3.85546875" style="155" customWidth="1"/>
    <col min="4103" max="4103" width="15.42578125" style="155" customWidth="1"/>
    <col min="4104" max="4104" width="2" style="155" customWidth="1"/>
    <col min="4105" max="4105" width="15.42578125" style="155" customWidth="1"/>
    <col min="4106" max="4106" width="2" style="155" customWidth="1"/>
    <col min="4107" max="4107" width="15.42578125" style="155" customWidth="1"/>
    <col min="4108" max="4108" width="2" style="155" customWidth="1"/>
    <col min="4109" max="4109" width="15.42578125" style="155" customWidth="1"/>
    <col min="4110" max="4110" width="2" style="155" customWidth="1"/>
    <col min="4111" max="4111" width="15.42578125" style="155" customWidth="1"/>
    <col min="4112" max="4112" width="2" style="155" customWidth="1"/>
    <col min="4113" max="4113" width="15.42578125" style="155" customWidth="1"/>
    <col min="4114" max="4114" width="2" style="155" customWidth="1"/>
    <col min="4115" max="4115" width="15.42578125" style="155" customWidth="1"/>
    <col min="4116" max="4116" width="2" style="155" customWidth="1"/>
    <col min="4117" max="4117" width="15.42578125" style="155" customWidth="1"/>
    <col min="4118" max="4118" width="2" style="155" customWidth="1"/>
    <col min="4119" max="4119" width="15.42578125" style="155" customWidth="1"/>
    <col min="4120" max="4120" width="2" style="155" customWidth="1"/>
    <col min="4121" max="4121" width="15.42578125" style="155" customWidth="1"/>
    <col min="4122" max="4122" width="2.5703125" style="155" customWidth="1"/>
    <col min="4123" max="4123" width="15.42578125" style="155" customWidth="1"/>
    <col min="4124" max="4355" width="14.42578125" style="155"/>
    <col min="4356" max="4356" width="42.42578125" style="155" customWidth="1"/>
    <col min="4357" max="4357" width="2.42578125" style="155" customWidth="1"/>
    <col min="4358" max="4358" width="3.85546875" style="155" customWidth="1"/>
    <col min="4359" max="4359" width="15.42578125" style="155" customWidth="1"/>
    <col min="4360" max="4360" width="2" style="155" customWidth="1"/>
    <col min="4361" max="4361" width="15.42578125" style="155" customWidth="1"/>
    <col min="4362" max="4362" width="2" style="155" customWidth="1"/>
    <col min="4363" max="4363" width="15.42578125" style="155" customWidth="1"/>
    <col min="4364" max="4364" width="2" style="155" customWidth="1"/>
    <col min="4365" max="4365" width="15.42578125" style="155" customWidth="1"/>
    <col min="4366" max="4366" width="2" style="155" customWidth="1"/>
    <col min="4367" max="4367" width="15.42578125" style="155" customWidth="1"/>
    <col min="4368" max="4368" width="2" style="155" customWidth="1"/>
    <col min="4369" max="4369" width="15.42578125" style="155" customWidth="1"/>
    <col min="4370" max="4370" width="2" style="155" customWidth="1"/>
    <col min="4371" max="4371" width="15.42578125" style="155" customWidth="1"/>
    <col min="4372" max="4372" width="2" style="155" customWidth="1"/>
    <col min="4373" max="4373" width="15.42578125" style="155" customWidth="1"/>
    <col min="4374" max="4374" width="2" style="155" customWidth="1"/>
    <col min="4375" max="4375" width="15.42578125" style="155" customWidth="1"/>
    <col min="4376" max="4376" width="2" style="155" customWidth="1"/>
    <col min="4377" max="4377" width="15.42578125" style="155" customWidth="1"/>
    <col min="4378" max="4378" width="2.5703125" style="155" customWidth="1"/>
    <col min="4379" max="4379" width="15.42578125" style="155" customWidth="1"/>
    <col min="4380" max="4611" width="14.42578125" style="155"/>
    <col min="4612" max="4612" width="42.42578125" style="155" customWidth="1"/>
    <col min="4613" max="4613" width="2.42578125" style="155" customWidth="1"/>
    <col min="4614" max="4614" width="3.85546875" style="155" customWidth="1"/>
    <col min="4615" max="4615" width="15.42578125" style="155" customWidth="1"/>
    <col min="4616" max="4616" width="2" style="155" customWidth="1"/>
    <col min="4617" max="4617" width="15.42578125" style="155" customWidth="1"/>
    <col min="4618" max="4618" width="2" style="155" customWidth="1"/>
    <col min="4619" max="4619" width="15.42578125" style="155" customWidth="1"/>
    <col min="4620" max="4620" width="2" style="155" customWidth="1"/>
    <col min="4621" max="4621" width="15.42578125" style="155" customWidth="1"/>
    <col min="4622" max="4622" width="2" style="155" customWidth="1"/>
    <col min="4623" max="4623" width="15.42578125" style="155" customWidth="1"/>
    <col min="4624" max="4624" width="2" style="155" customWidth="1"/>
    <col min="4625" max="4625" width="15.42578125" style="155" customWidth="1"/>
    <col min="4626" max="4626" width="2" style="155" customWidth="1"/>
    <col min="4627" max="4627" width="15.42578125" style="155" customWidth="1"/>
    <col min="4628" max="4628" width="2" style="155" customWidth="1"/>
    <col min="4629" max="4629" width="15.42578125" style="155" customWidth="1"/>
    <col min="4630" max="4630" width="2" style="155" customWidth="1"/>
    <col min="4631" max="4631" width="15.42578125" style="155" customWidth="1"/>
    <col min="4632" max="4632" width="2" style="155" customWidth="1"/>
    <col min="4633" max="4633" width="15.42578125" style="155" customWidth="1"/>
    <col min="4634" max="4634" width="2.5703125" style="155" customWidth="1"/>
    <col min="4635" max="4635" width="15.42578125" style="155" customWidth="1"/>
    <col min="4636" max="4867" width="14.42578125" style="155"/>
    <col min="4868" max="4868" width="42.42578125" style="155" customWidth="1"/>
    <col min="4869" max="4869" width="2.42578125" style="155" customWidth="1"/>
    <col min="4870" max="4870" width="3.85546875" style="155" customWidth="1"/>
    <col min="4871" max="4871" width="15.42578125" style="155" customWidth="1"/>
    <col min="4872" max="4872" width="2" style="155" customWidth="1"/>
    <col min="4873" max="4873" width="15.42578125" style="155" customWidth="1"/>
    <col min="4874" max="4874" width="2" style="155" customWidth="1"/>
    <col min="4875" max="4875" width="15.42578125" style="155" customWidth="1"/>
    <col min="4876" max="4876" width="2" style="155" customWidth="1"/>
    <col min="4877" max="4877" width="15.42578125" style="155" customWidth="1"/>
    <col min="4878" max="4878" width="2" style="155" customWidth="1"/>
    <col min="4879" max="4879" width="15.42578125" style="155" customWidth="1"/>
    <col min="4880" max="4880" width="2" style="155" customWidth="1"/>
    <col min="4881" max="4881" width="15.42578125" style="155" customWidth="1"/>
    <col min="4882" max="4882" width="2" style="155" customWidth="1"/>
    <col min="4883" max="4883" width="15.42578125" style="155" customWidth="1"/>
    <col min="4884" max="4884" width="2" style="155" customWidth="1"/>
    <col min="4885" max="4885" width="15.42578125" style="155" customWidth="1"/>
    <col min="4886" max="4886" width="2" style="155" customWidth="1"/>
    <col min="4887" max="4887" width="15.42578125" style="155" customWidth="1"/>
    <col min="4888" max="4888" width="2" style="155" customWidth="1"/>
    <col min="4889" max="4889" width="15.42578125" style="155" customWidth="1"/>
    <col min="4890" max="4890" width="2.5703125" style="155" customWidth="1"/>
    <col min="4891" max="4891" width="15.42578125" style="155" customWidth="1"/>
    <col min="4892" max="5123" width="14.42578125" style="155"/>
    <col min="5124" max="5124" width="42.42578125" style="155" customWidth="1"/>
    <col min="5125" max="5125" width="2.42578125" style="155" customWidth="1"/>
    <col min="5126" max="5126" width="3.85546875" style="155" customWidth="1"/>
    <col min="5127" max="5127" width="15.42578125" style="155" customWidth="1"/>
    <col min="5128" max="5128" width="2" style="155" customWidth="1"/>
    <col min="5129" max="5129" width="15.42578125" style="155" customWidth="1"/>
    <col min="5130" max="5130" width="2" style="155" customWidth="1"/>
    <col min="5131" max="5131" width="15.42578125" style="155" customWidth="1"/>
    <col min="5132" max="5132" width="2" style="155" customWidth="1"/>
    <col min="5133" max="5133" width="15.42578125" style="155" customWidth="1"/>
    <col min="5134" max="5134" width="2" style="155" customWidth="1"/>
    <col min="5135" max="5135" width="15.42578125" style="155" customWidth="1"/>
    <col min="5136" max="5136" width="2" style="155" customWidth="1"/>
    <col min="5137" max="5137" width="15.42578125" style="155" customWidth="1"/>
    <col min="5138" max="5138" width="2" style="155" customWidth="1"/>
    <col min="5139" max="5139" width="15.42578125" style="155" customWidth="1"/>
    <col min="5140" max="5140" width="2" style="155" customWidth="1"/>
    <col min="5141" max="5141" width="15.42578125" style="155" customWidth="1"/>
    <col min="5142" max="5142" width="2" style="155" customWidth="1"/>
    <col min="5143" max="5143" width="15.42578125" style="155" customWidth="1"/>
    <col min="5144" max="5144" width="2" style="155" customWidth="1"/>
    <col min="5145" max="5145" width="15.42578125" style="155" customWidth="1"/>
    <col min="5146" max="5146" width="2.5703125" style="155" customWidth="1"/>
    <col min="5147" max="5147" width="15.42578125" style="155" customWidth="1"/>
    <col min="5148" max="5379" width="14.42578125" style="155"/>
    <col min="5380" max="5380" width="42.42578125" style="155" customWidth="1"/>
    <col min="5381" max="5381" width="2.42578125" style="155" customWidth="1"/>
    <col min="5382" max="5382" width="3.85546875" style="155" customWidth="1"/>
    <col min="5383" max="5383" width="15.42578125" style="155" customWidth="1"/>
    <col min="5384" max="5384" width="2" style="155" customWidth="1"/>
    <col min="5385" max="5385" width="15.42578125" style="155" customWidth="1"/>
    <col min="5386" max="5386" width="2" style="155" customWidth="1"/>
    <col min="5387" max="5387" width="15.42578125" style="155" customWidth="1"/>
    <col min="5388" max="5388" width="2" style="155" customWidth="1"/>
    <col min="5389" max="5389" width="15.42578125" style="155" customWidth="1"/>
    <col min="5390" max="5390" width="2" style="155" customWidth="1"/>
    <col min="5391" max="5391" width="15.42578125" style="155" customWidth="1"/>
    <col min="5392" max="5392" width="2" style="155" customWidth="1"/>
    <col min="5393" max="5393" width="15.42578125" style="155" customWidth="1"/>
    <col min="5394" max="5394" width="2" style="155" customWidth="1"/>
    <col min="5395" max="5395" width="15.42578125" style="155" customWidth="1"/>
    <col min="5396" max="5396" width="2" style="155" customWidth="1"/>
    <col min="5397" max="5397" width="15.42578125" style="155" customWidth="1"/>
    <col min="5398" max="5398" width="2" style="155" customWidth="1"/>
    <col min="5399" max="5399" width="15.42578125" style="155" customWidth="1"/>
    <col min="5400" max="5400" width="2" style="155" customWidth="1"/>
    <col min="5401" max="5401" width="15.42578125" style="155" customWidth="1"/>
    <col min="5402" max="5402" width="2.5703125" style="155" customWidth="1"/>
    <col min="5403" max="5403" width="15.42578125" style="155" customWidth="1"/>
    <col min="5404" max="5635" width="14.42578125" style="155"/>
    <col min="5636" max="5636" width="42.42578125" style="155" customWidth="1"/>
    <col min="5637" max="5637" width="2.42578125" style="155" customWidth="1"/>
    <col min="5638" max="5638" width="3.85546875" style="155" customWidth="1"/>
    <col min="5639" max="5639" width="15.42578125" style="155" customWidth="1"/>
    <col min="5640" max="5640" width="2" style="155" customWidth="1"/>
    <col min="5641" max="5641" width="15.42578125" style="155" customWidth="1"/>
    <col min="5642" max="5642" width="2" style="155" customWidth="1"/>
    <col min="5643" max="5643" width="15.42578125" style="155" customWidth="1"/>
    <col min="5644" max="5644" width="2" style="155" customWidth="1"/>
    <col min="5645" max="5645" width="15.42578125" style="155" customWidth="1"/>
    <col min="5646" max="5646" width="2" style="155" customWidth="1"/>
    <col min="5647" max="5647" width="15.42578125" style="155" customWidth="1"/>
    <col min="5648" max="5648" width="2" style="155" customWidth="1"/>
    <col min="5649" max="5649" width="15.42578125" style="155" customWidth="1"/>
    <col min="5650" max="5650" width="2" style="155" customWidth="1"/>
    <col min="5651" max="5651" width="15.42578125" style="155" customWidth="1"/>
    <col min="5652" max="5652" width="2" style="155" customWidth="1"/>
    <col min="5653" max="5653" width="15.42578125" style="155" customWidth="1"/>
    <col min="5654" max="5654" width="2" style="155" customWidth="1"/>
    <col min="5655" max="5655" width="15.42578125" style="155" customWidth="1"/>
    <col min="5656" max="5656" width="2" style="155" customWidth="1"/>
    <col min="5657" max="5657" width="15.42578125" style="155" customWidth="1"/>
    <col min="5658" max="5658" width="2.5703125" style="155" customWidth="1"/>
    <col min="5659" max="5659" width="15.42578125" style="155" customWidth="1"/>
    <col min="5660" max="5891" width="14.42578125" style="155"/>
    <col min="5892" max="5892" width="42.42578125" style="155" customWidth="1"/>
    <col min="5893" max="5893" width="2.42578125" style="155" customWidth="1"/>
    <col min="5894" max="5894" width="3.85546875" style="155" customWidth="1"/>
    <col min="5895" max="5895" width="15.42578125" style="155" customWidth="1"/>
    <col min="5896" max="5896" width="2" style="155" customWidth="1"/>
    <col min="5897" max="5897" width="15.42578125" style="155" customWidth="1"/>
    <col min="5898" max="5898" width="2" style="155" customWidth="1"/>
    <col min="5899" max="5899" width="15.42578125" style="155" customWidth="1"/>
    <col min="5900" max="5900" width="2" style="155" customWidth="1"/>
    <col min="5901" max="5901" width="15.42578125" style="155" customWidth="1"/>
    <col min="5902" max="5902" width="2" style="155" customWidth="1"/>
    <col min="5903" max="5903" width="15.42578125" style="155" customWidth="1"/>
    <col min="5904" max="5904" width="2" style="155" customWidth="1"/>
    <col min="5905" max="5905" width="15.42578125" style="155" customWidth="1"/>
    <col min="5906" max="5906" width="2" style="155" customWidth="1"/>
    <col min="5907" max="5907" width="15.42578125" style="155" customWidth="1"/>
    <col min="5908" max="5908" width="2" style="155" customWidth="1"/>
    <col min="5909" max="5909" width="15.42578125" style="155" customWidth="1"/>
    <col min="5910" max="5910" width="2" style="155" customWidth="1"/>
    <col min="5911" max="5911" width="15.42578125" style="155" customWidth="1"/>
    <col min="5912" max="5912" width="2" style="155" customWidth="1"/>
    <col min="5913" max="5913" width="15.42578125" style="155" customWidth="1"/>
    <col min="5914" max="5914" width="2.5703125" style="155" customWidth="1"/>
    <col min="5915" max="5915" width="15.42578125" style="155" customWidth="1"/>
    <col min="5916" max="6147" width="14.42578125" style="155"/>
    <col min="6148" max="6148" width="42.42578125" style="155" customWidth="1"/>
    <col min="6149" max="6149" width="2.42578125" style="155" customWidth="1"/>
    <col min="6150" max="6150" width="3.85546875" style="155" customWidth="1"/>
    <col min="6151" max="6151" width="15.42578125" style="155" customWidth="1"/>
    <col min="6152" max="6152" width="2" style="155" customWidth="1"/>
    <col min="6153" max="6153" width="15.42578125" style="155" customWidth="1"/>
    <col min="6154" max="6154" width="2" style="155" customWidth="1"/>
    <col min="6155" max="6155" width="15.42578125" style="155" customWidth="1"/>
    <col min="6156" max="6156" width="2" style="155" customWidth="1"/>
    <col min="6157" max="6157" width="15.42578125" style="155" customWidth="1"/>
    <col min="6158" max="6158" width="2" style="155" customWidth="1"/>
    <col min="6159" max="6159" width="15.42578125" style="155" customWidth="1"/>
    <col min="6160" max="6160" width="2" style="155" customWidth="1"/>
    <col min="6161" max="6161" width="15.42578125" style="155" customWidth="1"/>
    <col min="6162" max="6162" width="2" style="155" customWidth="1"/>
    <col min="6163" max="6163" width="15.42578125" style="155" customWidth="1"/>
    <col min="6164" max="6164" width="2" style="155" customWidth="1"/>
    <col min="6165" max="6165" width="15.42578125" style="155" customWidth="1"/>
    <col min="6166" max="6166" width="2" style="155" customWidth="1"/>
    <col min="6167" max="6167" width="15.42578125" style="155" customWidth="1"/>
    <col min="6168" max="6168" width="2" style="155" customWidth="1"/>
    <col min="6169" max="6169" width="15.42578125" style="155" customWidth="1"/>
    <col min="6170" max="6170" width="2.5703125" style="155" customWidth="1"/>
    <col min="6171" max="6171" width="15.42578125" style="155" customWidth="1"/>
    <col min="6172" max="6403" width="14.42578125" style="155"/>
    <col min="6404" max="6404" width="42.42578125" style="155" customWidth="1"/>
    <col min="6405" max="6405" width="2.42578125" style="155" customWidth="1"/>
    <col min="6406" max="6406" width="3.85546875" style="155" customWidth="1"/>
    <col min="6407" max="6407" width="15.42578125" style="155" customWidth="1"/>
    <col min="6408" max="6408" width="2" style="155" customWidth="1"/>
    <col min="6409" max="6409" width="15.42578125" style="155" customWidth="1"/>
    <col min="6410" max="6410" width="2" style="155" customWidth="1"/>
    <col min="6411" max="6411" width="15.42578125" style="155" customWidth="1"/>
    <col min="6412" max="6412" width="2" style="155" customWidth="1"/>
    <col min="6413" max="6413" width="15.42578125" style="155" customWidth="1"/>
    <col min="6414" max="6414" width="2" style="155" customWidth="1"/>
    <col min="6415" max="6415" width="15.42578125" style="155" customWidth="1"/>
    <col min="6416" max="6416" width="2" style="155" customWidth="1"/>
    <col min="6417" max="6417" width="15.42578125" style="155" customWidth="1"/>
    <col min="6418" max="6418" width="2" style="155" customWidth="1"/>
    <col min="6419" max="6419" width="15.42578125" style="155" customWidth="1"/>
    <col min="6420" max="6420" width="2" style="155" customWidth="1"/>
    <col min="6421" max="6421" width="15.42578125" style="155" customWidth="1"/>
    <col min="6422" max="6422" width="2" style="155" customWidth="1"/>
    <col min="6423" max="6423" width="15.42578125" style="155" customWidth="1"/>
    <col min="6424" max="6424" width="2" style="155" customWidth="1"/>
    <col min="6425" max="6425" width="15.42578125" style="155" customWidth="1"/>
    <col min="6426" max="6426" width="2.5703125" style="155" customWidth="1"/>
    <col min="6427" max="6427" width="15.42578125" style="155" customWidth="1"/>
    <col min="6428" max="6659" width="14.42578125" style="155"/>
    <col min="6660" max="6660" width="42.42578125" style="155" customWidth="1"/>
    <col min="6661" max="6661" width="2.42578125" style="155" customWidth="1"/>
    <col min="6662" max="6662" width="3.85546875" style="155" customWidth="1"/>
    <col min="6663" max="6663" width="15.42578125" style="155" customWidth="1"/>
    <col min="6664" max="6664" width="2" style="155" customWidth="1"/>
    <col min="6665" max="6665" width="15.42578125" style="155" customWidth="1"/>
    <col min="6666" max="6666" width="2" style="155" customWidth="1"/>
    <col min="6667" max="6667" width="15.42578125" style="155" customWidth="1"/>
    <col min="6668" max="6668" width="2" style="155" customWidth="1"/>
    <col min="6669" max="6669" width="15.42578125" style="155" customWidth="1"/>
    <col min="6670" max="6670" width="2" style="155" customWidth="1"/>
    <col min="6671" max="6671" width="15.42578125" style="155" customWidth="1"/>
    <col min="6672" max="6672" width="2" style="155" customWidth="1"/>
    <col min="6673" max="6673" width="15.42578125" style="155" customWidth="1"/>
    <col min="6674" max="6674" width="2" style="155" customWidth="1"/>
    <col min="6675" max="6675" width="15.42578125" style="155" customWidth="1"/>
    <col min="6676" max="6676" width="2" style="155" customWidth="1"/>
    <col min="6677" max="6677" width="15.42578125" style="155" customWidth="1"/>
    <col min="6678" max="6678" width="2" style="155" customWidth="1"/>
    <col min="6679" max="6679" width="15.42578125" style="155" customWidth="1"/>
    <col min="6680" max="6680" width="2" style="155" customWidth="1"/>
    <col min="6681" max="6681" width="15.42578125" style="155" customWidth="1"/>
    <col min="6682" max="6682" width="2.5703125" style="155" customWidth="1"/>
    <col min="6683" max="6683" width="15.42578125" style="155" customWidth="1"/>
    <col min="6684" max="6915" width="14.42578125" style="155"/>
    <col min="6916" max="6916" width="42.42578125" style="155" customWidth="1"/>
    <col min="6917" max="6917" width="2.42578125" style="155" customWidth="1"/>
    <col min="6918" max="6918" width="3.85546875" style="155" customWidth="1"/>
    <col min="6919" max="6919" width="15.42578125" style="155" customWidth="1"/>
    <col min="6920" max="6920" width="2" style="155" customWidth="1"/>
    <col min="6921" max="6921" width="15.42578125" style="155" customWidth="1"/>
    <col min="6922" max="6922" width="2" style="155" customWidth="1"/>
    <col min="6923" max="6923" width="15.42578125" style="155" customWidth="1"/>
    <col min="6924" max="6924" width="2" style="155" customWidth="1"/>
    <col min="6925" max="6925" width="15.42578125" style="155" customWidth="1"/>
    <col min="6926" max="6926" width="2" style="155" customWidth="1"/>
    <col min="6927" max="6927" width="15.42578125" style="155" customWidth="1"/>
    <col min="6928" max="6928" width="2" style="155" customWidth="1"/>
    <col min="6929" max="6929" width="15.42578125" style="155" customWidth="1"/>
    <col min="6930" max="6930" width="2" style="155" customWidth="1"/>
    <col min="6931" max="6931" width="15.42578125" style="155" customWidth="1"/>
    <col min="6932" max="6932" width="2" style="155" customWidth="1"/>
    <col min="6933" max="6933" width="15.42578125" style="155" customWidth="1"/>
    <col min="6934" max="6934" width="2" style="155" customWidth="1"/>
    <col min="6935" max="6935" width="15.42578125" style="155" customWidth="1"/>
    <col min="6936" max="6936" width="2" style="155" customWidth="1"/>
    <col min="6937" max="6937" width="15.42578125" style="155" customWidth="1"/>
    <col min="6938" max="6938" width="2.5703125" style="155" customWidth="1"/>
    <col min="6939" max="6939" width="15.42578125" style="155" customWidth="1"/>
    <col min="6940" max="7171" width="14.42578125" style="155"/>
    <col min="7172" max="7172" width="42.42578125" style="155" customWidth="1"/>
    <col min="7173" max="7173" width="2.42578125" style="155" customWidth="1"/>
    <col min="7174" max="7174" width="3.85546875" style="155" customWidth="1"/>
    <col min="7175" max="7175" width="15.42578125" style="155" customWidth="1"/>
    <col min="7176" max="7176" width="2" style="155" customWidth="1"/>
    <col min="7177" max="7177" width="15.42578125" style="155" customWidth="1"/>
    <col min="7178" max="7178" width="2" style="155" customWidth="1"/>
    <col min="7179" max="7179" width="15.42578125" style="155" customWidth="1"/>
    <col min="7180" max="7180" width="2" style="155" customWidth="1"/>
    <col min="7181" max="7181" width="15.42578125" style="155" customWidth="1"/>
    <col min="7182" max="7182" width="2" style="155" customWidth="1"/>
    <col min="7183" max="7183" width="15.42578125" style="155" customWidth="1"/>
    <col min="7184" max="7184" width="2" style="155" customWidth="1"/>
    <col min="7185" max="7185" width="15.42578125" style="155" customWidth="1"/>
    <col min="7186" max="7186" width="2" style="155" customWidth="1"/>
    <col min="7187" max="7187" width="15.42578125" style="155" customWidth="1"/>
    <col min="7188" max="7188" width="2" style="155" customWidth="1"/>
    <col min="7189" max="7189" width="15.42578125" style="155" customWidth="1"/>
    <col min="7190" max="7190" width="2" style="155" customWidth="1"/>
    <col min="7191" max="7191" width="15.42578125" style="155" customWidth="1"/>
    <col min="7192" max="7192" width="2" style="155" customWidth="1"/>
    <col min="7193" max="7193" width="15.42578125" style="155" customWidth="1"/>
    <col min="7194" max="7194" width="2.5703125" style="155" customWidth="1"/>
    <col min="7195" max="7195" width="15.42578125" style="155" customWidth="1"/>
    <col min="7196" max="7427" width="14.42578125" style="155"/>
    <col min="7428" max="7428" width="42.42578125" style="155" customWidth="1"/>
    <col min="7429" max="7429" width="2.42578125" style="155" customWidth="1"/>
    <col min="7430" max="7430" width="3.85546875" style="155" customWidth="1"/>
    <col min="7431" max="7431" width="15.42578125" style="155" customWidth="1"/>
    <col min="7432" max="7432" width="2" style="155" customWidth="1"/>
    <col min="7433" max="7433" width="15.42578125" style="155" customWidth="1"/>
    <col min="7434" max="7434" width="2" style="155" customWidth="1"/>
    <col min="7435" max="7435" width="15.42578125" style="155" customWidth="1"/>
    <col min="7436" max="7436" width="2" style="155" customWidth="1"/>
    <col min="7437" max="7437" width="15.42578125" style="155" customWidth="1"/>
    <col min="7438" max="7438" width="2" style="155" customWidth="1"/>
    <col min="7439" max="7439" width="15.42578125" style="155" customWidth="1"/>
    <col min="7440" max="7440" width="2" style="155" customWidth="1"/>
    <col min="7441" max="7441" width="15.42578125" style="155" customWidth="1"/>
    <col min="7442" max="7442" width="2" style="155" customWidth="1"/>
    <col min="7443" max="7443" width="15.42578125" style="155" customWidth="1"/>
    <col min="7444" max="7444" width="2" style="155" customWidth="1"/>
    <col min="7445" max="7445" width="15.42578125" style="155" customWidth="1"/>
    <col min="7446" max="7446" width="2" style="155" customWidth="1"/>
    <col min="7447" max="7447" width="15.42578125" style="155" customWidth="1"/>
    <col min="7448" max="7448" width="2" style="155" customWidth="1"/>
    <col min="7449" max="7449" width="15.42578125" style="155" customWidth="1"/>
    <col min="7450" max="7450" width="2.5703125" style="155" customWidth="1"/>
    <col min="7451" max="7451" width="15.42578125" style="155" customWidth="1"/>
    <col min="7452" max="7683" width="14.42578125" style="155"/>
    <col min="7684" max="7684" width="42.42578125" style="155" customWidth="1"/>
    <col min="7685" max="7685" width="2.42578125" style="155" customWidth="1"/>
    <col min="7686" max="7686" width="3.85546875" style="155" customWidth="1"/>
    <col min="7687" max="7687" width="15.42578125" style="155" customWidth="1"/>
    <col min="7688" max="7688" width="2" style="155" customWidth="1"/>
    <col min="7689" max="7689" width="15.42578125" style="155" customWidth="1"/>
    <col min="7690" max="7690" width="2" style="155" customWidth="1"/>
    <col min="7691" max="7691" width="15.42578125" style="155" customWidth="1"/>
    <col min="7692" max="7692" width="2" style="155" customWidth="1"/>
    <col min="7693" max="7693" width="15.42578125" style="155" customWidth="1"/>
    <col min="7694" max="7694" width="2" style="155" customWidth="1"/>
    <col min="7695" max="7695" width="15.42578125" style="155" customWidth="1"/>
    <col min="7696" max="7696" width="2" style="155" customWidth="1"/>
    <col min="7697" max="7697" width="15.42578125" style="155" customWidth="1"/>
    <col min="7698" max="7698" width="2" style="155" customWidth="1"/>
    <col min="7699" max="7699" width="15.42578125" style="155" customWidth="1"/>
    <col min="7700" max="7700" width="2" style="155" customWidth="1"/>
    <col min="7701" max="7701" width="15.42578125" style="155" customWidth="1"/>
    <col min="7702" max="7702" width="2" style="155" customWidth="1"/>
    <col min="7703" max="7703" width="15.42578125" style="155" customWidth="1"/>
    <col min="7704" max="7704" width="2" style="155" customWidth="1"/>
    <col min="7705" max="7705" width="15.42578125" style="155" customWidth="1"/>
    <col min="7706" max="7706" width="2.5703125" style="155" customWidth="1"/>
    <col min="7707" max="7707" width="15.42578125" style="155" customWidth="1"/>
    <col min="7708" max="7939" width="14.42578125" style="155"/>
    <col min="7940" max="7940" width="42.42578125" style="155" customWidth="1"/>
    <col min="7941" max="7941" width="2.42578125" style="155" customWidth="1"/>
    <col min="7942" max="7942" width="3.85546875" style="155" customWidth="1"/>
    <col min="7943" max="7943" width="15.42578125" style="155" customWidth="1"/>
    <col min="7944" max="7944" width="2" style="155" customWidth="1"/>
    <col min="7945" max="7945" width="15.42578125" style="155" customWidth="1"/>
    <col min="7946" max="7946" width="2" style="155" customWidth="1"/>
    <col min="7947" max="7947" width="15.42578125" style="155" customWidth="1"/>
    <col min="7948" max="7948" width="2" style="155" customWidth="1"/>
    <col min="7949" max="7949" width="15.42578125" style="155" customWidth="1"/>
    <col min="7950" max="7950" width="2" style="155" customWidth="1"/>
    <col min="7951" max="7951" width="15.42578125" style="155" customWidth="1"/>
    <col min="7952" max="7952" width="2" style="155" customWidth="1"/>
    <col min="7953" max="7953" width="15.42578125" style="155" customWidth="1"/>
    <col min="7954" max="7954" width="2" style="155" customWidth="1"/>
    <col min="7955" max="7955" width="15.42578125" style="155" customWidth="1"/>
    <col min="7956" max="7956" width="2" style="155" customWidth="1"/>
    <col min="7957" max="7957" width="15.42578125" style="155" customWidth="1"/>
    <col min="7958" max="7958" width="2" style="155" customWidth="1"/>
    <col min="7959" max="7959" width="15.42578125" style="155" customWidth="1"/>
    <col min="7960" max="7960" width="2" style="155" customWidth="1"/>
    <col min="7961" max="7961" width="15.42578125" style="155" customWidth="1"/>
    <col min="7962" max="7962" width="2.5703125" style="155" customWidth="1"/>
    <col min="7963" max="7963" width="15.42578125" style="155" customWidth="1"/>
    <col min="7964" max="8195" width="14.42578125" style="155"/>
    <col min="8196" max="8196" width="42.42578125" style="155" customWidth="1"/>
    <col min="8197" max="8197" width="2.42578125" style="155" customWidth="1"/>
    <col min="8198" max="8198" width="3.85546875" style="155" customWidth="1"/>
    <col min="8199" max="8199" width="15.42578125" style="155" customWidth="1"/>
    <col min="8200" max="8200" width="2" style="155" customWidth="1"/>
    <col min="8201" max="8201" width="15.42578125" style="155" customWidth="1"/>
    <col min="8202" max="8202" width="2" style="155" customWidth="1"/>
    <col min="8203" max="8203" width="15.42578125" style="155" customWidth="1"/>
    <col min="8204" max="8204" width="2" style="155" customWidth="1"/>
    <col min="8205" max="8205" width="15.42578125" style="155" customWidth="1"/>
    <col min="8206" max="8206" width="2" style="155" customWidth="1"/>
    <col min="8207" max="8207" width="15.42578125" style="155" customWidth="1"/>
    <col min="8208" max="8208" width="2" style="155" customWidth="1"/>
    <col min="8209" max="8209" width="15.42578125" style="155" customWidth="1"/>
    <col min="8210" max="8210" width="2" style="155" customWidth="1"/>
    <col min="8211" max="8211" width="15.42578125" style="155" customWidth="1"/>
    <col min="8212" max="8212" width="2" style="155" customWidth="1"/>
    <col min="8213" max="8213" width="15.42578125" style="155" customWidth="1"/>
    <col min="8214" max="8214" width="2" style="155" customWidth="1"/>
    <col min="8215" max="8215" width="15.42578125" style="155" customWidth="1"/>
    <col min="8216" max="8216" width="2" style="155" customWidth="1"/>
    <col min="8217" max="8217" width="15.42578125" style="155" customWidth="1"/>
    <col min="8218" max="8218" width="2.5703125" style="155" customWidth="1"/>
    <col min="8219" max="8219" width="15.42578125" style="155" customWidth="1"/>
    <col min="8220" max="8451" width="14.42578125" style="155"/>
    <col min="8452" max="8452" width="42.42578125" style="155" customWidth="1"/>
    <col min="8453" max="8453" width="2.42578125" style="155" customWidth="1"/>
    <col min="8454" max="8454" width="3.85546875" style="155" customWidth="1"/>
    <col min="8455" max="8455" width="15.42578125" style="155" customWidth="1"/>
    <col min="8456" max="8456" width="2" style="155" customWidth="1"/>
    <col min="8457" max="8457" width="15.42578125" style="155" customWidth="1"/>
    <col min="8458" max="8458" width="2" style="155" customWidth="1"/>
    <col min="8459" max="8459" width="15.42578125" style="155" customWidth="1"/>
    <col min="8460" max="8460" width="2" style="155" customWidth="1"/>
    <col min="8461" max="8461" width="15.42578125" style="155" customWidth="1"/>
    <col min="8462" max="8462" width="2" style="155" customWidth="1"/>
    <col min="8463" max="8463" width="15.42578125" style="155" customWidth="1"/>
    <col min="8464" max="8464" width="2" style="155" customWidth="1"/>
    <col min="8465" max="8465" width="15.42578125" style="155" customWidth="1"/>
    <col min="8466" max="8466" width="2" style="155" customWidth="1"/>
    <col min="8467" max="8467" width="15.42578125" style="155" customWidth="1"/>
    <col min="8468" max="8468" width="2" style="155" customWidth="1"/>
    <col min="8469" max="8469" width="15.42578125" style="155" customWidth="1"/>
    <col min="8470" max="8470" width="2" style="155" customWidth="1"/>
    <col min="8471" max="8471" width="15.42578125" style="155" customWidth="1"/>
    <col min="8472" max="8472" width="2" style="155" customWidth="1"/>
    <col min="8473" max="8473" width="15.42578125" style="155" customWidth="1"/>
    <col min="8474" max="8474" width="2.5703125" style="155" customWidth="1"/>
    <col min="8475" max="8475" width="15.42578125" style="155" customWidth="1"/>
    <col min="8476" max="8707" width="14.42578125" style="155"/>
    <col min="8708" max="8708" width="42.42578125" style="155" customWidth="1"/>
    <col min="8709" max="8709" width="2.42578125" style="155" customWidth="1"/>
    <col min="8710" max="8710" width="3.85546875" style="155" customWidth="1"/>
    <col min="8711" max="8711" width="15.42578125" style="155" customWidth="1"/>
    <col min="8712" max="8712" width="2" style="155" customWidth="1"/>
    <col min="8713" max="8713" width="15.42578125" style="155" customWidth="1"/>
    <col min="8714" max="8714" width="2" style="155" customWidth="1"/>
    <col min="8715" max="8715" width="15.42578125" style="155" customWidth="1"/>
    <col min="8716" max="8716" width="2" style="155" customWidth="1"/>
    <col min="8717" max="8717" width="15.42578125" style="155" customWidth="1"/>
    <col min="8718" max="8718" width="2" style="155" customWidth="1"/>
    <col min="8719" max="8719" width="15.42578125" style="155" customWidth="1"/>
    <col min="8720" max="8720" width="2" style="155" customWidth="1"/>
    <col min="8721" max="8721" width="15.42578125" style="155" customWidth="1"/>
    <col min="8722" max="8722" width="2" style="155" customWidth="1"/>
    <col min="8723" max="8723" width="15.42578125" style="155" customWidth="1"/>
    <col min="8724" max="8724" width="2" style="155" customWidth="1"/>
    <col min="8725" max="8725" width="15.42578125" style="155" customWidth="1"/>
    <col min="8726" max="8726" width="2" style="155" customWidth="1"/>
    <col min="8727" max="8727" width="15.42578125" style="155" customWidth="1"/>
    <col min="8728" max="8728" width="2" style="155" customWidth="1"/>
    <col min="8729" max="8729" width="15.42578125" style="155" customWidth="1"/>
    <col min="8730" max="8730" width="2.5703125" style="155" customWidth="1"/>
    <col min="8731" max="8731" width="15.42578125" style="155" customWidth="1"/>
    <col min="8732" max="8963" width="14.42578125" style="155"/>
    <col min="8964" max="8964" width="42.42578125" style="155" customWidth="1"/>
    <col min="8965" max="8965" width="2.42578125" style="155" customWidth="1"/>
    <col min="8966" max="8966" width="3.85546875" style="155" customWidth="1"/>
    <col min="8967" max="8967" width="15.42578125" style="155" customWidth="1"/>
    <col min="8968" max="8968" width="2" style="155" customWidth="1"/>
    <col min="8969" max="8969" width="15.42578125" style="155" customWidth="1"/>
    <col min="8970" max="8970" width="2" style="155" customWidth="1"/>
    <col min="8971" max="8971" width="15.42578125" style="155" customWidth="1"/>
    <col min="8972" max="8972" width="2" style="155" customWidth="1"/>
    <col min="8973" max="8973" width="15.42578125" style="155" customWidth="1"/>
    <col min="8974" max="8974" width="2" style="155" customWidth="1"/>
    <col min="8975" max="8975" width="15.42578125" style="155" customWidth="1"/>
    <col min="8976" max="8976" width="2" style="155" customWidth="1"/>
    <col min="8977" max="8977" width="15.42578125" style="155" customWidth="1"/>
    <col min="8978" max="8978" width="2" style="155" customWidth="1"/>
    <col min="8979" max="8979" width="15.42578125" style="155" customWidth="1"/>
    <col min="8980" max="8980" width="2" style="155" customWidth="1"/>
    <col min="8981" max="8981" width="15.42578125" style="155" customWidth="1"/>
    <col min="8982" max="8982" width="2" style="155" customWidth="1"/>
    <col min="8983" max="8983" width="15.42578125" style="155" customWidth="1"/>
    <col min="8984" max="8984" width="2" style="155" customWidth="1"/>
    <col min="8985" max="8985" width="15.42578125" style="155" customWidth="1"/>
    <col min="8986" max="8986" width="2.5703125" style="155" customWidth="1"/>
    <col min="8987" max="8987" width="15.42578125" style="155" customWidth="1"/>
    <col min="8988" max="9219" width="14.42578125" style="155"/>
    <col min="9220" max="9220" width="42.42578125" style="155" customWidth="1"/>
    <col min="9221" max="9221" width="2.42578125" style="155" customWidth="1"/>
    <col min="9222" max="9222" width="3.85546875" style="155" customWidth="1"/>
    <col min="9223" max="9223" width="15.42578125" style="155" customWidth="1"/>
    <col min="9224" max="9224" width="2" style="155" customWidth="1"/>
    <col min="9225" max="9225" width="15.42578125" style="155" customWidth="1"/>
    <col min="9226" max="9226" width="2" style="155" customWidth="1"/>
    <col min="9227" max="9227" width="15.42578125" style="155" customWidth="1"/>
    <col min="9228" max="9228" width="2" style="155" customWidth="1"/>
    <col min="9229" max="9229" width="15.42578125" style="155" customWidth="1"/>
    <col min="9230" max="9230" width="2" style="155" customWidth="1"/>
    <col min="9231" max="9231" width="15.42578125" style="155" customWidth="1"/>
    <col min="9232" max="9232" width="2" style="155" customWidth="1"/>
    <col min="9233" max="9233" width="15.42578125" style="155" customWidth="1"/>
    <col min="9234" max="9234" width="2" style="155" customWidth="1"/>
    <col min="9235" max="9235" width="15.42578125" style="155" customWidth="1"/>
    <col min="9236" max="9236" width="2" style="155" customWidth="1"/>
    <col min="9237" max="9237" width="15.42578125" style="155" customWidth="1"/>
    <col min="9238" max="9238" width="2" style="155" customWidth="1"/>
    <col min="9239" max="9239" width="15.42578125" style="155" customWidth="1"/>
    <col min="9240" max="9240" width="2" style="155" customWidth="1"/>
    <col min="9241" max="9241" width="15.42578125" style="155" customWidth="1"/>
    <col min="9242" max="9242" width="2.5703125" style="155" customWidth="1"/>
    <col min="9243" max="9243" width="15.42578125" style="155" customWidth="1"/>
    <col min="9244" max="9475" width="14.42578125" style="155"/>
    <col min="9476" max="9476" width="42.42578125" style="155" customWidth="1"/>
    <col min="9477" max="9477" width="2.42578125" style="155" customWidth="1"/>
    <col min="9478" max="9478" width="3.85546875" style="155" customWidth="1"/>
    <col min="9479" max="9479" width="15.42578125" style="155" customWidth="1"/>
    <col min="9480" max="9480" width="2" style="155" customWidth="1"/>
    <col min="9481" max="9481" width="15.42578125" style="155" customWidth="1"/>
    <col min="9482" max="9482" width="2" style="155" customWidth="1"/>
    <col min="9483" max="9483" width="15.42578125" style="155" customWidth="1"/>
    <col min="9484" max="9484" width="2" style="155" customWidth="1"/>
    <col min="9485" max="9485" width="15.42578125" style="155" customWidth="1"/>
    <col min="9486" max="9486" width="2" style="155" customWidth="1"/>
    <col min="9487" max="9487" width="15.42578125" style="155" customWidth="1"/>
    <col min="9488" max="9488" width="2" style="155" customWidth="1"/>
    <col min="9489" max="9489" width="15.42578125" style="155" customWidth="1"/>
    <col min="9490" max="9490" width="2" style="155" customWidth="1"/>
    <col min="9491" max="9491" width="15.42578125" style="155" customWidth="1"/>
    <col min="9492" max="9492" width="2" style="155" customWidth="1"/>
    <col min="9493" max="9493" width="15.42578125" style="155" customWidth="1"/>
    <col min="9494" max="9494" width="2" style="155" customWidth="1"/>
    <col min="9495" max="9495" width="15.42578125" style="155" customWidth="1"/>
    <col min="9496" max="9496" width="2" style="155" customWidth="1"/>
    <col min="9497" max="9497" width="15.42578125" style="155" customWidth="1"/>
    <col min="9498" max="9498" width="2.5703125" style="155" customWidth="1"/>
    <col min="9499" max="9499" width="15.42578125" style="155" customWidth="1"/>
    <col min="9500" max="9731" width="14.42578125" style="155"/>
    <col min="9732" max="9732" width="42.42578125" style="155" customWidth="1"/>
    <col min="9733" max="9733" width="2.42578125" style="155" customWidth="1"/>
    <col min="9734" max="9734" width="3.85546875" style="155" customWidth="1"/>
    <col min="9735" max="9735" width="15.42578125" style="155" customWidth="1"/>
    <col min="9736" max="9736" width="2" style="155" customWidth="1"/>
    <col min="9737" max="9737" width="15.42578125" style="155" customWidth="1"/>
    <col min="9738" max="9738" width="2" style="155" customWidth="1"/>
    <col min="9739" max="9739" width="15.42578125" style="155" customWidth="1"/>
    <col min="9740" max="9740" width="2" style="155" customWidth="1"/>
    <col min="9741" max="9741" width="15.42578125" style="155" customWidth="1"/>
    <col min="9742" max="9742" width="2" style="155" customWidth="1"/>
    <col min="9743" max="9743" width="15.42578125" style="155" customWidth="1"/>
    <col min="9744" max="9744" width="2" style="155" customWidth="1"/>
    <col min="9745" max="9745" width="15.42578125" style="155" customWidth="1"/>
    <col min="9746" max="9746" width="2" style="155" customWidth="1"/>
    <col min="9747" max="9747" width="15.42578125" style="155" customWidth="1"/>
    <col min="9748" max="9748" width="2" style="155" customWidth="1"/>
    <col min="9749" max="9749" width="15.42578125" style="155" customWidth="1"/>
    <col min="9750" max="9750" width="2" style="155" customWidth="1"/>
    <col min="9751" max="9751" width="15.42578125" style="155" customWidth="1"/>
    <col min="9752" max="9752" width="2" style="155" customWidth="1"/>
    <col min="9753" max="9753" width="15.42578125" style="155" customWidth="1"/>
    <col min="9754" max="9754" width="2.5703125" style="155" customWidth="1"/>
    <col min="9755" max="9755" width="15.42578125" style="155" customWidth="1"/>
    <col min="9756" max="9987" width="14.42578125" style="155"/>
    <col min="9988" max="9988" width="42.42578125" style="155" customWidth="1"/>
    <col min="9989" max="9989" width="2.42578125" style="155" customWidth="1"/>
    <col min="9990" max="9990" width="3.85546875" style="155" customWidth="1"/>
    <col min="9991" max="9991" width="15.42578125" style="155" customWidth="1"/>
    <col min="9992" max="9992" width="2" style="155" customWidth="1"/>
    <col min="9993" max="9993" width="15.42578125" style="155" customWidth="1"/>
    <col min="9994" max="9994" width="2" style="155" customWidth="1"/>
    <col min="9995" max="9995" width="15.42578125" style="155" customWidth="1"/>
    <col min="9996" max="9996" width="2" style="155" customWidth="1"/>
    <col min="9997" max="9997" width="15.42578125" style="155" customWidth="1"/>
    <col min="9998" max="9998" width="2" style="155" customWidth="1"/>
    <col min="9999" max="9999" width="15.42578125" style="155" customWidth="1"/>
    <col min="10000" max="10000" width="2" style="155" customWidth="1"/>
    <col min="10001" max="10001" width="15.42578125" style="155" customWidth="1"/>
    <col min="10002" max="10002" width="2" style="155" customWidth="1"/>
    <col min="10003" max="10003" width="15.42578125" style="155" customWidth="1"/>
    <col min="10004" max="10004" width="2" style="155" customWidth="1"/>
    <col min="10005" max="10005" width="15.42578125" style="155" customWidth="1"/>
    <col min="10006" max="10006" width="2" style="155" customWidth="1"/>
    <col min="10007" max="10007" width="15.42578125" style="155" customWidth="1"/>
    <col min="10008" max="10008" width="2" style="155" customWidth="1"/>
    <col min="10009" max="10009" width="15.42578125" style="155" customWidth="1"/>
    <col min="10010" max="10010" width="2.5703125" style="155" customWidth="1"/>
    <col min="10011" max="10011" width="15.42578125" style="155" customWidth="1"/>
    <col min="10012" max="10243" width="14.42578125" style="155"/>
    <col min="10244" max="10244" width="42.42578125" style="155" customWidth="1"/>
    <col min="10245" max="10245" width="2.42578125" style="155" customWidth="1"/>
    <col min="10246" max="10246" width="3.85546875" style="155" customWidth="1"/>
    <col min="10247" max="10247" width="15.42578125" style="155" customWidth="1"/>
    <col min="10248" max="10248" width="2" style="155" customWidth="1"/>
    <col min="10249" max="10249" width="15.42578125" style="155" customWidth="1"/>
    <col min="10250" max="10250" width="2" style="155" customWidth="1"/>
    <col min="10251" max="10251" width="15.42578125" style="155" customWidth="1"/>
    <col min="10252" max="10252" width="2" style="155" customWidth="1"/>
    <col min="10253" max="10253" width="15.42578125" style="155" customWidth="1"/>
    <col min="10254" max="10254" width="2" style="155" customWidth="1"/>
    <col min="10255" max="10255" width="15.42578125" style="155" customWidth="1"/>
    <col min="10256" max="10256" width="2" style="155" customWidth="1"/>
    <col min="10257" max="10257" width="15.42578125" style="155" customWidth="1"/>
    <col min="10258" max="10258" width="2" style="155" customWidth="1"/>
    <col min="10259" max="10259" width="15.42578125" style="155" customWidth="1"/>
    <col min="10260" max="10260" width="2" style="155" customWidth="1"/>
    <col min="10261" max="10261" width="15.42578125" style="155" customWidth="1"/>
    <col min="10262" max="10262" width="2" style="155" customWidth="1"/>
    <col min="10263" max="10263" width="15.42578125" style="155" customWidth="1"/>
    <col min="10264" max="10264" width="2" style="155" customWidth="1"/>
    <col min="10265" max="10265" width="15.42578125" style="155" customWidth="1"/>
    <col min="10266" max="10266" width="2.5703125" style="155" customWidth="1"/>
    <col min="10267" max="10267" width="15.42578125" style="155" customWidth="1"/>
    <col min="10268" max="10499" width="14.42578125" style="155"/>
    <col min="10500" max="10500" width="42.42578125" style="155" customWidth="1"/>
    <col min="10501" max="10501" width="2.42578125" style="155" customWidth="1"/>
    <col min="10502" max="10502" width="3.85546875" style="155" customWidth="1"/>
    <col min="10503" max="10503" width="15.42578125" style="155" customWidth="1"/>
    <col min="10504" max="10504" width="2" style="155" customWidth="1"/>
    <col min="10505" max="10505" width="15.42578125" style="155" customWidth="1"/>
    <col min="10506" max="10506" width="2" style="155" customWidth="1"/>
    <col min="10507" max="10507" width="15.42578125" style="155" customWidth="1"/>
    <col min="10508" max="10508" width="2" style="155" customWidth="1"/>
    <col min="10509" max="10509" width="15.42578125" style="155" customWidth="1"/>
    <col min="10510" max="10510" width="2" style="155" customWidth="1"/>
    <col min="10511" max="10511" width="15.42578125" style="155" customWidth="1"/>
    <col min="10512" max="10512" width="2" style="155" customWidth="1"/>
    <col min="10513" max="10513" width="15.42578125" style="155" customWidth="1"/>
    <col min="10514" max="10514" width="2" style="155" customWidth="1"/>
    <col min="10515" max="10515" width="15.42578125" style="155" customWidth="1"/>
    <col min="10516" max="10516" width="2" style="155" customWidth="1"/>
    <col min="10517" max="10517" width="15.42578125" style="155" customWidth="1"/>
    <col min="10518" max="10518" width="2" style="155" customWidth="1"/>
    <col min="10519" max="10519" width="15.42578125" style="155" customWidth="1"/>
    <col min="10520" max="10520" width="2" style="155" customWidth="1"/>
    <col min="10521" max="10521" width="15.42578125" style="155" customWidth="1"/>
    <col min="10522" max="10522" width="2.5703125" style="155" customWidth="1"/>
    <col min="10523" max="10523" width="15.42578125" style="155" customWidth="1"/>
    <col min="10524" max="10755" width="14.42578125" style="155"/>
    <col min="10756" max="10756" width="42.42578125" style="155" customWidth="1"/>
    <col min="10757" max="10757" width="2.42578125" style="155" customWidth="1"/>
    <col min="10758" max="10758" width="3.85546875" style="155" customWidth="1"/>
    <col min="10759" max="10759" width="15.42578125" style="155" customWidth="1"/>
    <col min="10760" max="10760" width="2" style="155" customWidth="1"/>
    <col min="10761" max="10761" width="15.42578125" style="155" customWidth="1"/>
    <col min="10762" max="10762" width="2" style="155" customWidth="1"/>
    <col min="10763" max="10763" width="15.42578125" style="155" customWidth="1"/>
    <col min="10764" max="10764" width="2" style="155" customWidth="1"/>
    <col min="10765" max="10765" width="15.42578125" style="155" customWidth="1"/>
    <col min="10766" max="10766" width="2" style="155" customWidth="1"/>
    <col min="10767" max="10767" width="15.42578125" style="155" customWidth="1"/>
    <col min="10768" max="10768" width="2" style="155" customWidth="1"/>
    <col min="10769" max="10769" width="15.42578125" style="155" customWidth="1"/>
    <col min="10770" max="10770" width="2" style="155" customWidth="1"/>
    <col min="10771" max="10771" width="15.42578125" style="155" customWidth="1"/>
    <col min="10772" max="10772" width="2" style="155" customWidth="1"/>
    <col min="10773" max="10773" width="15.42578125" style="155" customWidth="1"/>
    <col min="10774" max="10774" width="2" style="155" customWidth="1"/>
    <col min="10775" max="10775" width="15.42578125" style="155" customWidth="1"/>
    <col min="10776" max="10776" width="2" style="155" customWidth="1"/>
    <col min="10777" max="10777" width="15.42578125" style="155" customWidth="1"/>
    <col min="10778" max="10778" width="2.5703125" style="155" customWidth="1"/>
    <col min="10779" max="10779" width="15.42578125" style="155" customWidth="1"/>
    <col min="10780" max="11011" width="14.42578125" style="155"/>
    <col min="11012" max="11012" width="42.42578125" style="155" customWidth="1"/>
    <col min="11013" max="11013" width="2.42578125" style="155" customWidth="1"/>
    <col min="11014" max="11014" width="3.85546875" style="155" customWidth="1"/>
    <col min="11015" max="11015" width="15.42578125" style="155" customWidth="1"/>
    <col min="11016" max="11016" width="2" style="155" customWidth="1"/>
    <col min="11017" max="11017" width="15.42578125" style="155" customWidth="1"/>
    <col min="11018" max="11018" width="2" style="155" customWidth="1"/>
    <col min="11019" max="11019" width="15.42578125" style="155" customWidth="1"/>
    <col min="11020" max="11020" width="2" style="155" customWidth="1"/>
    <col min="11021" max="11021" width="15.42578125" style="155" customWidth="1"/>
    <col min="11022" max="11022" width="2" style="155" customWidth="1"/>
    <col min="11023" max="11023" width="15.42578125" style="155" customWidth="1"/>
    <col min="11024" max="11024" width="2" style="155" customWidth="1"/>
    <col min="11025" max="11025" width="15.42578125" style="155" customWidth="1"/>
    <col min="11026" max="11026" width="2" style="155" customWidth="1"/>
    <col min="11027" max="11027" width="15.42578125" style="155" customWidth="1"/>
    <col min="11028" max="11028" width="2" style="155" customWidth="1"/>
    <col min="11029" max="11029" width="15.42578125" style="155" customWidth="1"/>
    <col min="11030" max="11030" width="2" style="155" customWidth="1"/>
    <col min="11031" max="11031" width="15.42578125" style="155" customWidth="1"/>
    <col min="11032" max="11032" width="2" style="155" customWidth="1"/>
    <col min="11033" max="11033" width="15.42578125" style="155" customWidth="1"/>
    <col min="11034" max="11034" width="2.5703125" style="155" customWidth="1"/>
    <col min="11035" max="11035" width="15.42578125" style="155" customWidth="1"/>
    <col min="11036" max="11267" width="14.42578125" style="155"/>
    <col min="11268" max="11268" width="42.42578125" style="155" customWidth="1"/>
    <col min="11269" max="11269" width="2.42578125" style="155" customWidth="1"/>
    <col min="11270" max="11270" width="3.85546875" style="155" customWidth="1"/>
    <col min="11271" max="11271" width="15.42578125" style="155" customWidth="1"/>
    <col min="11272" max="11272" width="2" style="155" customWidth="1"/>
    <col min="11273" max="11273" width="15.42578125" style="155" customWidth="1"/>
    <col min="11274" max="11274" width="2" style="155" customWidth="1"/>
    <col min="11275" max="11275" width="15.42578125" style="155" customWidth="1"/>
    <col min="11276" max="11276" width="2" style="155" customWidth="1"/>
    <col min="11277" max="11277" width="15.42578125" style="155" customWidth="1"/>
    <col min="11278" max="11278" width="2" style="155" customWidth="1"/>
    <col min="11279" max="11279" width="15.42578125" style="155" customWidth="1"/>
    <col min="11280" max="11280" width="2" style="155" customWidth="1"/>
    <col min="11281" max="11281" width="15.42578125" style="155" customWidth="1"/>
    <col min="11282" max="11282" width="2" style="155" customWidth="1"/>
    <col min="11283" max="11283" width="15.42578125" style="155" customWidth="1"/>
    <col min="11284" max="11284" width="2" style="155" customWidth="1"/>
    <col min="11285" max="11285" width="15.42578125" style="155" customWidth="1"/>
    <col min="11286" max="11286" width="2" style="155" customWidth="1"/>
    <col min="11287" max="11287" width="15.42578125" style="155" customWidth="1"/>
    <col min="11288" max="11288" width="2" style="155" customWidth="1"/>
    <col min="11289" max="11289" width="15.42578125" style="155" customWidth="1"/>
    <col min="11290" max="11290" width="2.5703125" style="155" customWidth="1"/>
    <col min="11291" max="11291" width="15.42578125" style="155" customWidth="1"/>
    <col min="11292" max="11523" width="14.42578125" style="155"/>
    <col min="11524" max="11524" width="42.42578125" style="155" customWidth="1"/>
    <col min="11525" max="11525" width="2.42578125" style="155" customWidth="1"/>
    <col min="11526" max="11526" width="3.85546875" style="155" customWidth="1"/>
    <col min="11527" max="11527" width="15.42578125" style="155" customWidth="1"/>
    <col min="11528" max="11528" width="2" style="155" customWidth="1"/>
    <col min="11529" max="11529" width="15.42578125" style="155" customWidth="1"/>
    <col min="11530" max="11530" width="2" style="155" customWidth="1"/>
    <col min="11531" max="11531" width="15.42578125" style="155" customWidth="1"/>
    <col min="11532" max="11532" width="2" style="155" customWidth="1"/>
    <col min="11533" max="11533" width="15.42578125" style="155" customWidth="1"/>
    <col min="11534" max="11534" width="2" style="155" customWidth="1"/>
    <col min="11535" max="11535" width="15.42578125" style="155" customWidth="1"/>
    <col min="11536" max="11536" width="2" style="155" customWidth="1"/>
    <col min="11537" max="11537" width="15.42578125" style="155" customWidth="1"/>
    <col min="11538" max="11538" width="2" style="155" customWidth="1"/>
    <col min="11539" max="11539" width="15.42578125" style="155" customWidth="1"/>
    <col min="11540" max="11540" width="2" style="155" customWidth="1"/>
    <col min="11541" max="11541" width="15.42578125" style="155" customWidth="1"/>
    <col min="11542" max="11542" width="2" style="155" customWidth="1"/>
    <col min="11543" max="11543" width="15.42578125" style="155" customWidth="1"/>
    <col min="11544" max="11544" width="2" style="155" customWidth="1"/>
    <col min="11545" max="11545" width="15.42578125" style="155" customWidth="1"/>
    <col min="11546" max="11546" width="2.5703125" style="155" customWidth="1"/>
    <col min="11547" max="11547" width="15.42578125" style="155" customWidth="1"/>
    <col min="11548" max="11779" width="14.42578125" style="155"/>
    <col min="11780" max="11780" width="42.42578125" style="155" customWidth="1"/>
    <col min="11781" max="11781" width="2.42578125" style="155" customWidth="1"/>
    <col min="11782" max="11782" width="3.85546875" style="155" customWidth="1"/>
    <col min="11783" max="11783" width="15.42578125" style="155" customWidth="1"/>
    <col min="11784" max="11784" width="2" style="155" customWidth="1"/>
    <col min="11785" max="11785" width="15.42578125" style="155" customWidth="1"/>
    <col min="11786" max="11786" width="2" style="155" customWidth="1"/>
    <col min="11787" max="11787" width="15.42578125" style="155" customWidth="1"/>
    <col min="11788" max="11788" width="2" style="155" customWidth="1"/>
    <col min="11789" max="11789" width="15.42578125" style="155" customWidth="1"/>
    <col min="11790" max="11790" width="2" style="155" customWidth="1"/>
    <col min="11791" max="11791" width="15.42578125" style="155" customWidth="1"/>
    <col min="11792" max="11792" width="2" style="155" customWidth="1"/>
    <col min="11793" max="11793" width="15.42578125" style="155" customWidth="1"/>
    <col min="11794" max="11794" width="2" style="155" customWidth="1"/>
    <col min="11795" max="11795" width="15.42578125" style="155" customWidth="1"/>
    <col min="11796" max="11796" width="2" style="155" customWidth="1"/>
    <col min="11797" max="11797" width="15.42578125" style="155" customWidth="1"/>
    <col min="11798" max="11798" width="2" style="155" customWidth="1"/>
    <col min="11799" max="11799" width="15.42578125" style="155" customWidth="1"/>
    <col min="11800" max="11800" width="2" style="155" customWidth="1"/>
    <col min="11801" max="11801" width="15.42578125" style="155" customWidth="1"/>
    <col min="11802" max="11802" width="2.5703125" style="155" customWidth="1"/>
    <col min="11803" max="11803" width="15.42578125" style="155" customWidth="1"/>
    <col min="11804" max="12035" width="14.42578125" style="155"/>
    <col min="12036" max="12036" width="42.42578125" style="155" customWidth="1"/>
    <col min="12037" max="12037" width="2.42578125" style="155" customWidth="1"/>
    <col min="12038" max="12038" width="3.85546875" style="155" customWidth="1"/>
    <col min="12039" max="12039" width="15.42578125" style="155" customWidth="1"/>
    <col min="12040" max="12040" width="2" style="155" customWidth="1"/>
    <col min="12041" max="12041" width="15.42578125" style="155" customWidth="1"/>
    <col min="12042" max="12042" width="2" style="155" customWidth="1"/>
    <col min="12043" max="12043" width="15.42578125" style="155" customWidth="1"/>
    <col min="12044" max="12044" width="2" style="155" customWidth="1"/>
    <col min="12045" max="12045" width="15.42578125" style="155" customWidth="1"/>
    <col min="12046" max="12046" width="2" style="155" customWidth="1"/>
    <col min="12047" max="12047" width="15.42578125" style="155" customWidth="1"/>
    <col min="12048" max="12048" width="2" style="155" customWidth="1"/>
    <col min="12049" max="12049" width="15.42578125" style="155" customWidth="1"/>
    <col min="12050" max="12050" width="2" style="155" customWidth="1"/>
    <col min="12051" max="12051" width="15.42578125" style="155" customWidth="1"/>
    <col min="12052" max="12052" width="2" style="155" customWidth="1"/>
    <col min="12053" max="12053" width="15.42578125" style="155" customWidth="1"/>
    <col min="12054" max="12054" width="2" style="155" customWidth="1"/>
    <col min="12055" max="12055" width="15.42578125" style="155" customWidth="1"/>
    <col min="12056" max="12056" width="2" style="155" customWidth="1"/>
    <col min="12057" max="12057" width="15.42578125" style="155" customWidth="1"/>
    <col min="12058" max="12058" width="2.5703125" style="155" customWidth="1"/>
    <col min="12059" max="12059" width="15.42578125" style="155" customWidth="1"/>
    <col min="12060" max="12291" width="14.42578125" style="155"/>
    <col min="12292" max="12292" width="42.42578125" style="155" customWidth="1"/>
    <col min="12293" max="12293" width="2.42578125" style="155" customWidth="1"/>
    <col min="12294" max="12294" width="3.85546875" style="155" customWidth="1"/>
    <col min="12295" max="12295" width="15.42578125" style="155" customWidth="1"/>
    <col min="12296" max="12296" width="2" style="155" customWidth="1"/>
    <col min="12297" max="12297" width="15.42578125" style="155" customWidth="1"/>
    <col min="12298" max="12298" width="2" style="155" customWidth="1"/>
    <col min="12299" max="12299" width="15.42578125" style="155" customWidth="1"/>
    <col min="12300" max="12300" width="2" style="155" customWidth="1"/>
    <col min="12301" max="12301" width="15.42578125" style="155" customWidth="1"/>
    <col min="12302" max="12302" width="2" style="155" customWidth="1"/>
    <col min="12303" max="12303" width="15.42578125" style="155" customWidth="1"/>
    <col min="12304" max="12304" width="2" style="155" customWidth="1"/>
    <col min="12305" max="12305" width="15.42578125" style="155" customWidth="1"/>
    <col min="12306" max="12306" width="2" style="155" customWidth="1"/>
    <col min="12307" max="12307" width="15.42578125" style="155" customWidth="1"/>
    <col min="12308" max="12308" width="2" style="155" customWidth="1"/>
    <col min="12309" max="12309" width="15.42578125" style="155" customWidth="1"/>
    <col min="12310" max="12310" width="2" style="155" customWidth="1"/>
    <col min="12311" max="12311" width="15.42578125" style="155" customWidth="1"/>
    <col min="12312" max="12312" width="2" style="155" customWidth="1"/>
    <col min="12313" max="12313" width="15.42578125" style="155" customWidth="1"/>
    <col min="12314" max="12314" width="2.5703125" style="155" customWidth="1"/>
    <col min="12315" max="12315" width="15.42578125" style="155" customWidth="1"/>
    <col min="12316" max="12547" width="14.42578125" style="155"/>
    <col min="12548" max="12548" width="42.42578125" style="155" customWidth="1"/>
    <col min="12549" max="12549" width="2.42578125" style="155" customWidth="1"/>
    <col min="12550" max="12550" width="3.85546875" style="155" customWidth="1"/>
    <col min="12551" max="12551" width="15.42578125" style="155" customWidth="1"/>
    <col min="12552" max="12552" width="2" style="155" customWidth="1"/>
    <col min="12553" max="12553" width="15.42578125" style="155" customWidth="1"/>
    <col min="12554" max="12554" width="2" style="155" customWidth="1"/>
    <col min="12555" max="12555" width="15.42578125" style="155" customWidth="1"/>
    <col min="12556" max="12556" width="2" style="155" customWidth="1"/>
    <col min="12557" max="12557" width="15.42578125" style="155" customWidth="1"/>
    <col min="12558" max="12558" width="2" style="155" customWidth="1"/>
    <col min="12559" max="12559" width="15.42578125" style="155" customWidth="1"/>
    <col min="12560" max="12560" width="2" style="155" customWidth="1"/>
    <col min="12561" max="12561" width="15.42578125" style="155" customWidth="1"/>
    <col min="12562" max="12562" width="2" style="155" customWidth="1"/>
    <col min="12563" max="12563" width="15.42578125" style="155" customWidth="1"/>
    <col min="12564" max="12564" width="2" style="155" customWidth="1"/>
    <col min="12565" max="12565" width="15.42578125" style="155" customWidth="1"/>
    <col min="12566" max="12566" width="2" style="155" customWidth="1"/>
    <col min="12567" max="12567" width="15.42578125" style="155" customWidth="1"/>
    <col min="12568" max="12568" width="2" style="155" customWidth="1"/>
    <col min="12569" max="12569" width="15.42578125" style="155" customWidth="1"/>
    <col min="12570" max="12570" width="2.5703125" style="155" customWidth="1"/>
    <col min="12571" max="12571" width="15.42578125" style="155" customWidth="1"/>
    <col min="12572" max="12803" width="14.42578125" style="155"/>
    <col min="12804" max="12804" width="42.42578125" style="155" customWidth="1"/>
    <col min="12805" max="12805" width="2.42578125" style="155" customWidth="1"/>
    <col min="12806" max="12806" width="3.85546875" style="155" customWidth="1"/>
    <col min="12807" max="12807" width="15.42578125" style="155" customWidth="1"/>
    <col min="12808" max="12808" width="2" style="155" customWidth="1"/>
    <col min="12809" max="12809" width="15.42578125" style="155" customWidth="1"/>
    <col min="12810" max="12810" width="2" style="155" customWidth="1"/>
    <col min="12811" max="12811" width="15.42578125" style="155" customWidth="1"/>
    <col min="12812" max="12812" width="2" style="155" customWidth="1"/>
    <col min="12813" max="12813" width="15.42578125" style="155" customWidth="1"/>
    <col min="12814" max="12814" width="2" style="155" customWidth="1"/>
    <col min="12815" max="12815" width="15.42578125" style="155" customWidth="1"/>
    <col min="12816" max="12816" width="2" style="155" customWidth="1"/>
    <col min="12817" max="12817" width="15.42578125" style="155" customWidth="1"/>
    <col min="12818" max="12818" width="2" style="155" customWidth="1"/>
    <col min="12819" max="12819" width="15.42578125" style="155" customWidth="1"/>
    <col min="12820" max="12820" width="2" style="155" customWidth="1"/>
    <col min="12821" max="12821" width="15.42578125" style="155" customWidth="1"/>
    <col min="12822" max="12822" width="2" style="155" customWidth="1"/>
    <col min="12823" max="12823" width="15.42578125" style="155" customWidth="1"/>
    <col min="12824" max="12824" width="2" style="155" customWidth="1"/>
    <col min="12825" max="12825" width="15.42578125" style="155" customWidth="1"/>
    <col min="12826" max="12826" width="2.5703125" style="155" customWidth="1"/>
    <col min="12827" max="12827" width="15.42578125" style="155" customWidth="1"/>
    <col min="12828" max="13059" width="14.42578125" style="155"/>
    <col min="13060" max="13060" width="42.42578125" style="155" customWidth="1"/>
    <col min="13061" max="13061" width="2.42578125" style="155" customWidth="1"/>
    <col min="13062" max="13062" width="3.85546875" style="155" customWidth="1"/>
    <col min="13063" max="13063" width="15.42578125" style="155" customWidth="1"/>
    <col min="13064" max="13064" width="2" style="155" customWidth="1"/>
    <col min="13065" max="13065" width="15.42578125" style="155" customWidth="1"/>
    <col min="13066" max="13066" width="2" style="155" customWidth="1"/>
    <col min="13067" max="13067" width="15.42578125" style="155" customWidth="1"/>
    <col min="13068" max="13068" width="2" style="155" customWidth="1"/>
    <col min="13069" max="13069" width="15.42578125" style="155" customWidth="1"/>
    <col min="13070" max="13070" width="2" style="155" customWidth="1"/>
    <col min="13071" max="13071" width="15.42578125" style="155" customWidth="1"/>
    <col min="13072" max="13072" width="2" style="155" customWidth="1"/>
    <col min="13073" max="13073" width="15.42578125" style="155" customWidth="1"/>
    <col min="13074" max="13074" width="2" style="155" customWidth="1"/>
    <col min="13075" max="13075" width="15.42578125" style="155" customWidth="1"/>
    <col min="13076" max="13076" width="2" style="155" customWidth="1"/>
    <col min="13077" max="13077" width="15.42578125" style="155" customWidth="1"/>
    <col min="13078" max="13078" width="2" style="155" customWidth="1"/>
    <col min="13079" max="13079" width="15.42578125" style="155" customWidth="1"/>
    <col min="13080" max="13080" width="2" style="155" customWidth="1"/>
    <col min="13081" max="13081" width="15.42578125" style="155" customWidth="1"/>
    <col min="13082" max="13082" width="2.5703125" style="155" customWidth="1"/>
    <col min="13083" max="13083" width="15.42578125" style="155" customWidth="1"/>
    <col min="13084" max="13315" width="14.42578125" style="155"/>
    <col min="13316" max="13316" width="42.42578125" style="155" customWidth="1"/>
    <col min="13317" max="13317" width="2.42578125" style="155" customWidth="1"/>
    <col min="13318" max="13318" width="3.85546875" style="155" customWidth="1"/>
    <col min="13319" max="13319" width="15.42578125" style="155" customWidth="1"/>
    <col min="13320" max="13320" width="2" style="155" customWidth="1"/>
    <col min="13321" max="13321" width="15.42578125" style="155" customWidth="1"/>
    <col min="13322" max="13322" width="2" style="155" customWidth="1"/>
    <col min="13323" max="13323" width="15.42578125" style="155" customWidth="1"/>
    <col min="13324" max="13324" width="2" style="155" customWidth="1"/>
    <col min="13325" max="13325" width="15.42578125" style="155" customWidth="1"/>
    <col min="13326" max="13326" width="2" style="155" customWidth="1"/>
    <col min="13327" max="13327" width="15.42578125" style="155" customWidth="1"/>
    <col min="13328" max="13328" width="2" style="155" customWidth="1"/>
    <col min="13329" max="13329" width="15.42578125" style="155" customWidth="1"/>
    <col min="13330" max="13330" width="2" style="155" customWidth="1"/>
    <col min="13331" max="13331" width="15.42578125" style="155" customWidth="1"/>
    <col min="13332" max="13332" width="2" style="155" customWidth="1"/>
    <col min="13333" max="13333" width="15.42578125" style="155" customWidth="1"/>
    <col min="13334" max="13334" width="2" style="155" customWidth="1"/>
    <col min="13335" max="13335" width="15.42578125" style="155" customWidth="1"/>
    <col min="13336" max="13336" width="2" style="155" customWidth="1"/>
    <col min="13337" max="13337" width="15.42578125" style="155" customWidth="1"/>
    <col min="13338" max="13338" width="2.5703125" style="155" customWidth="1"/>
    <col min="13339" max="13339" width="15.42578125" style="155" customWidth="1"/>
    <col min="13340" max="13571" width="14.42578125" style="155"/>
    <col min="13572" max="13572" width="42.42578125" style="155" customWidth="1"/>
    <col min="13573" max="13573" width="2.42578125" style="155" customWidth="1"/>
    <col min="13574" max="13574" width="3.85546875" style="155" customWidth="1"/>
    <col min="13575" max="13575" width="15.42578125" style="155" customWidth="1"/>
    <col min="13576" max="13576" width="2" style="155" customWidth="1"/>
    <col min="13577" max="13577" width="15.42578125" style="155" customWidth="1"/>
    <col min="13578" max="13578" width="2" style="155" customWidth="1"/>
    <col min="13579" max="13579" width="15.42578125" style="155" customWidth="1"/>
    <col min="13580" max="13580" width="2" style="155" customWidth="1"/>
    <col min="13581" max="13581" width="15.42578125" style="155" customWidth="1"/>
    <col min="13582" max="13582" width="2" style="155" customWidth="1"/>
    <col min="13583" max="13583" width="15.42578125" style="155" customWidth="1"/>
    <col min="13584" max="13584" width="2" style="155" customWidth="1"/>
    <col min="13585" max="13585" width="15.42578125" style="155" customWidth="1"/>
    <col min="13586" max="13586" width="2" style="155" customWidth="1"/>
    <col min="13587" max="13587" width="15.42578125" style="155" customWidth="1"/>
    <col min="13588" max="13588" width="2" style="155" customWidth="1"/>
    <col min="13589" max="13589" width="15.42578125" style="155" customWidth="1"/>
    <col min="13590" max="13590" width="2" style="155" customWidth="1"/>
    <col min="13591" max="13591" width="15.42578125" style="155" customWidth="1"/>
    <col min="13592" max="13592" width="2" style="155" customWidth="1"/>
    <col min="13593" max="13593" width="15.42578125" style="155" customWidth="1"/>
    <col min="13594" max="13594" width="2.5703125" style="155" customWidth="1"/>
    <col min="13595" max="13595" width="15.42578125" style="155" customWidth="1"/>
    <col min="13596" max="13827" width="14.42578125" style="155"/>
    <col min="13828" max="13828" width="42.42578125" style="155" customWidth="1"/>
    <col min="13829" max="13829" width="2.42578125" style="155" customWidth="1"/>
    <col min="13830" max="13830" width="3.85546875" style="155" customWidth="1"/>
    <col min="13831" max="13831" width="15.42578125" style="155" customWidth="1"/>
    <col min="13832" max="13832" width="2" style="155" customWidth="1"/>
    <col min="13833" max="13833" width="15.42578125" style="155" customWidth="1"/>
    <col min="13834" max="13834" width="2" style="155" customWidth="1"/>
    <col min="13835" max="13835" width="15.42578125" style="155" customWidth="1"/>
    <col min="13836" max="13836" width="2" style="155" customWidth="1"/>
    <col min="13837" max="13837" width="15.42578125" style="155" customWidth="1"/>
    <col min="13838" max="13838" width="2" style="155" customWidth="1"/>
    <col min="13839" max="13839" width="15.42578125" style="155" customWidth="1"/>
    <col min="13840" max="13840" width="2" style="155" customWidth="1"/>
    <col min="13841" max="13841" width="15.42578125" style="155" customWidth="1"/>
    <col min="13842" max="13842" width="2" style="155" customWidth="1"/>
    <col min="13843" max="13843" width="15.42578125" style="155" customWidth="1"/>
    <col min="13844" max="13844" width="2" style="155" customWidth="1"/>
    <col min="13845" max="13845" width="15.42578125" style="155" customWidth="1"/>
    <col min="13846" max="13846" width="2" style="155" customWidth="1"/>
    <col min="13847" max="13847" width="15.42578125" style="155" customWidth="1"/>
    <col min="13848" max="13848" width="2" style="155" customWidth="1"/>
    <col min="13849" max="13849" width="15.42578125" style="155" customWidth="1"/>
    <col min="13850" max="13850" width="2.5703125" style="155" customWidth="1"/>
    <col min="13851" max="13851" width="15.42578125" style="155" customWidth="1"/>
    <col min="13852" max="14083" width="14.42578125" style="155"/>
    <col min="14084" max="14084" width="42.42578125" style="155" customWidth="1"/>
    <col min="14085" max="14085" width="2.42578125" style="155" customWidth="1"/>
    <col min="14086" max="14086" width="3.85546875" style="155" customWidth="1"/>
    <col min="14087" max="14087" width="15.42578125" style="155" customWidth="1"/>
    <col min="14088" max="14088" width="2" style="155" customWidth="1"/>
    <col min="14089" max="14089" width="15.42578125" style="155" customWidth="1"/>
    <col min="14090" max="14090" width="2" style="155" customWidth="1"/>
    <col min="14091" max="14091" width="15.42578125" style="155" customWidth="1"/>
    <col min="14092" max="14092" width="2" style="155" customWidth="1"/>
    <col min="14093" max="14093" width="15.42578125" style="155" customWidth="1"/>
    <col min="14094" max="14094" width="2" style="155" customWidth="1"/>
    <col min="14095" max="14095" width="15.42578125" style="155" customWidth="1"/>
    <col min="14096" max="14096" width="2" style="155" customWidth="1"/>
    <col min="14097" max="14097" width="15.42578125" style="155" customWidth="1"/>
    <col min="14098" max="14098" width="2" style="155" customWidth="1"/>
    <col min="14099" max="14099" width="15.42578125" style="155" customWidth="1"/>
    <col min="14100" max="14100" width="2" style="155" customWidth="1"/>
    <col min="14101" max="14101" width="15.42578125" style="155" customWidth="1"/>
    <col min="14102" max="14102" width="2" style="155" customWidth="1"/>
    <col min="14103" max="14103" width="15.42578125" style="155" customWidth="1"/>
    <col min="14104" max="14104" width="2" style="155" customWidth="1"/>
    <col min="14105" max="14105" width="15.42578125" style="155" customWidth="1"/>
    <col min="14106" max="14106" width="2.5703125" style="155" customWidth="1"/>
    <col min="14107" max="14107" width="15.42578125" style="155" customWidth="1"/>
    <col min="14108" max="14339" width="14.42578125" style="155"/>
    <col min="14340" max="14340" width="42.42578125" style="155" customWidth="1"/>
    <col min="14341" max="14341" width="2.42578125" style="155" customWidth="1"/>
    <col min="14342" max="14342" width="3.85546875" style="155" customWidth="1"/>
    <col min="14343" max="14343" width="15.42578125" style="155" customWidth="1"/>
    <col min="14344" max="14344" width="2" style="155" customWidth="1"/>
    <col min="14345" max="14345" width="15.42578125" style="155" customWidth="1"/>
    <col min="14346" max="14346" width="2" style="155" customWidth="1"/>
    <col min="14347" max="14347" width="15.42578125" style="155" customWidth="1"/>
    <col min="14348" max="14348" width="2" style="155" customWidth="1"/>
    <col min="14349" max="14349" width="15.42578125" style="155" customWidth="1"/>
    <col min="14350" max="14350" width="2" style="155" customWidth="1"/>
    <col min="14351" max="14351" width="15.42578125" style="155" customWidth="1"/>
    <col min="14352" max="14352" width="2" style="155" customWidth="1"/>
    <col min="14353" max="14353" width="15.42578125" style="155" customWidth="1"/>
    <col min="14354" max="14354" width="2" style="155" customWidth="1"/>
    <col min="14355" max="14355" width="15.42578125" style="155" customWidth="1"/>
    <col min="14356" max="14356" width="2" style="155" customWidth="1"/>
    <col min="14357" max="14357" width="15.42578125" style="155" customWidth="1"/>
    <col min="14358" max="14358" width="2" style="155" customWidth="1"/>
    <col min="14359" max="14359" width="15.42578125" style="155" customWidth="1"/>
    <col min="14360" max="14360" width="2" style="155" customWidth="1"/>
    <col min="14361" max="14361" width="15.42578125" style="155" customWidth="1"/>
    <col min="14362" max="14362" width="2.5703125" style="155" customWidth="1"/>
    <col min="14363" max="14363" width="15.42578125" style="155" customWidth="1"/>
    <col min="14364" max="14595" width="14.42578125" style="155"/>
    <col min="14596" max="14596" width="42.42578125" style="155" customWidth="1"/>
    <col min="14597" max="14597" width="2.42578125" style="155" customWidth="1"/>
    <col min="14598" max="14598" width="3.85546875" style="155" customWidth="1"/>
    <col min="14599" max="14599" width="15.42578125" style="155" customWidth="1"/>
    <col min="14600" max="14600" width="2" style="155" customWidth="1"/>
    <col min="14601" max="14601" width="15.42578125" style="155" customWidth="1"/>
    <col min="14602" max="14602" width="2" style="155" customWidth="1"/>
    <col min="14603" max="14603" width="15.42578125" style="155" customWidth="1"/>
    <col min="14604" max="14604" width="2" style="155" customWidth="1"/>
    <col min="14605" max="14605" width="15.42578125" style="155" customWidth="1"/>
    <col min="14606" max="14606" width="2" style="155" customWidth="1"/>
    <col min="14607" max="14607" width="15.42578125" style="155" customWidth="1"/>
    <col min="14608" max="14608" width="2" style="155" customWidth="1"/>
    <col min="14609" max="14609" width="15.42578125" style="155" customWidth="1"/>
    <col min="14610" max="14610" width="2" style="155" customWidth="1"/>
    <col min="14611" max="14611" width="15.42578125" style="155" customWidth="1"/>
    <col min="14612" max="14612" width="2" style="155" customWidth="1"/>
    <col min="14613" max="14613" width="15.42578125" style="155" customWidth="1"/>
    <col min="14614" max="14614" width="2" style="155" customWidth="1"/>
    <col min="14615" max="14615" width="15.42578125" style="155" customWidth="1"/>
    <col min="14616" max="14616" width="2" style="155" customWidth="1"/>
    <col min="14617" max="14617" width="15.42578125" style="155" customWidth="1"/>
    <col min="14618" max="14618" width="2.5703125" style="155" customWidth="1"/>
    <col min="14619" max="14619" width="15.42578125" style="155" customWidth="1"/>
    <col min="14620" max="14851" width="14.42578125" style="155"/>
    <col min="14852" max="14852" width="42.42578125" style="155" customWidth="1"/>
    <col min="14853" max="14853" width="2.42578125" style="155" customWidth="1"/>
    <col min="14854" max="14854" width="3.85546875" style="155" customWidth="1"/>
    <col min="14855" max="14855" width="15.42578125" style="155" customWidth="1"/>
    <col min="14856" max="14856" width="2" style="155" customWidth="1"/>
    <col min="14857" max="14857" width="15.42578125" style="155" customWidth="1"/>
    <col min="14858" max="14858" width="2" style="155" customWidth="1"/>
    <col min="14859" max="14859" width="15.42578125" style="155" customWidth="1"/>
    <col min="14860" max="14860" width="2" style="155" customWidth="1"/>
    <col min="14861" max="14861" width="15.42578125" style="155" customWidth="1"/>
    <col min="14862" max="14862" width="2" style="155" customWidth="1"/>
    <col min="14863" max="14863" width="15.42578125" style="155" customWidth="1"/>
    <col min="14864" max="14864" width="2" style="155" customWidth="1"/>
    <col min="14865" max="14865" width="15.42578125" style="155" customWidth="1"/>
    <col min="14866" max="14866" width="2" style="155" customWidth="1"/>
    <col min="14867" max="14867" width="15.42578125" style="155" customWidth="1"/>
    <col min="14868" max="14868" width="2" style="155" customWidth="1"/>
    <col min="14869" max="14869" width="15.42578125" style="155" customWidth="1"/>
    <col min="14870" max="14870" width="2" style="155" customWidth="1"/>
    <col min="14871" max="14871" width="15.42578125" style="155" customWidth="1"/>
    <col min="14872" max="14872" width="2" style="155" customWidth="1"/>
    <col min="14873" max="14873" width="15.42578125" style="155" customWidth="1"/>
    <col min="14874" max="14874" width="2.5703125" style="155" customWidth="1"/>
    <col min="14875" max="14875" width="15.42578125" style="155" customWidth="1"/>
    <col min="14876" max="15107" width="14.42578125" style="155"/>
    <col min="15108" max="15108" width="42.42578125" style="155" customWidth="1"/>
    <col min="15109" max="15109" width="2.42578125" style="155" customWidth="1"/>
    <col min="15110" max="15110" width="3.85546875" style="155" customWidth="1"/>
    <col min="15111" max="15111" width="15.42578125" style="155" customWidth="1"/>
    <col min="15112" max="15112" width="2" style="155" customWidth="1"/>
    <col min="15113" max="15113" width="15.42578125" style="155" customWidth="1"/>
    <col min="15114" max="15114" width="2" style="155" customWidth="1"/>
    <col min="15115" max="15115" width="15.42578125" style="155" customWidth="1"/>
    <col min="15116" max="15116" width="2" style="155" customWidth="1"/>
    <col min="15117" max="15117" width="15.42578125" style="155" customWidth="1"/>
    <col min="15118" max="15118" width="2" style="155" customWidth="1"/>
    <col min="15119" max="15119" width="15.42578125" style="155" customWidth="1"/>
    <col min="15120" max="15120" width="2" style="155" customWidth="1"/>
    <col min="15121" max="15121" width="15.42578125" style="155" customWidth="1"/>
    <col min="15122" max="15122" width="2" style="155" customWidth="1"/>
    <col min="15123" max="15123" width="15.42578125" style="155" customWidth="1"/>
    <col min="15124" max="15124" width="2" style="155" customWidth="1"/>
    <col min="15125" max="15125" width="15.42578125" style="155" customWidth="1"/>
    <col min="15126" max="15126" width="2" style="155" customWidth="1"/>
    <col min="15127" max="15127" width="15.42578125" style="155" customWidth="1"/>
    <col min="15128" max="15128" width="2" style="155" customWidth="1"/>
    <col min="15129" max="15129" width="15.42578125" style="155" customWidth="1"/>
    <col min="15130" max="15130" width="2.5703125" style="155" customWidth="1"/>
    <col min="15131" max="15131" width="15.42578125" style="155" customWidth="1"/>
    <col min="15132" max="15363" width="14.42578125" style="155"/>
    <col min="15364" max="15364" width="42.42578125" style="155" customWidth="1"/>
    <col min="15365" max="15365" width="2.42578125" style="155" customWidth="1"/>
    <col min="15366" max="15366" width="3.85546875" style="155" customWidth="1"/>
    <col min="15367" max="15367" width="15.42578125" style="155" customWidth="1"/>
    <col min="15368" max="15368" width="2" style="155" customWidth="1"/>
    <col min="15369" max="15369" width="15.42578125" style="155" customWidth="1"/>
    <col min="15370" max="15370" width="2" style="155" customWidth="1"/>
    <col min="15371" max="15371" width="15.42578125" style="155" customWidth="1"/>
    <col min="15372" max="15372" width="2" style="155" customWidth="1"/>
    <col min="15373" max="15373" width="15.42578125" style="155" customWidth="1"/>
    <col min="15374" max="15374" width="2" style="155" customWidth="1"/>
    <col min="15375" max="15375" width="15.42578125" style="155" customWidth="1"/>
    <col min="15376" max="15376" width="2" style="155" customWidth="1"/>
    <col min="15377" max="15377" width="15.42578125" style="155" customWidth="1"/>
    <col min="15378" max="15378" width="2" style="155" customWidth="1"/>
    <col min="15379" max="15379" width="15.42578125" style="155" customWidth="1"/>
    <col min="15380" max="15380" width="2" style="155" customWidth="1"/>
    <col min="15381" max="15381" width="15.42578125" style="155" customWidth="1"/>
    <col min="15382" max="15382" width="2" style="155" customWidth="1"/>
    <col min="15383" max="15383" width="15.42578125" style="155" customWidth="1"/>
    <col min="15384" max="15384" width="2" style="155" customWidth="1"/>
    <col min="15385" max="15385" width="15.42578125" style="155" customWidth="1"/>
    <col min="15386" max="15386" width="2.5703125" style="155" customWidth="1"/>
    <col min="15387" max="15387" width="15.42578125" style="155" customWidth="1"/>
    <col min="15388" max="15619" width="14.42578125" style="155"/>
    <col min="15620" max="15620" width="42.42578125" style="155" customWidth="1"/>
    <col min="15621" max="15621" width="2.42578125" style="155" customWidth="1"/>
    <col min="15622" max="15622" width="3.85546875" style="155" customWidth="1"/>
    <col min="15623" max="15623" width="15.42578125" style="155" customWidth="1"/>
    <col min="15624" max="15624" width="2" style="155" customWidth="1"/>
    <col min="15625" max="15625" width="15.42578125" style="155" customWidth="1"/>
    <col min="15626" max="15626" width="2" style="155" customWidth="1"/>
    <col min="15627" max="15627" width="15.42578125" style="155" customWidth="1"/>
    <col min="15628" max="15628" width="2" style="155" customWidth="1"/>
    <col min="15629" max="15629" width="15.42578125" style="155" customWidth="1"/>
    <col min="15630" max="15630" width="2" style="155" customWidth="1"/>
    <col min="15631" max="15631" width="15.42578125" style="155" customWidth="1"/>
    <col min="15632" max="15632" width="2" style="155" customWidth="1"/>
    <col min="15633" max="15633" width="15.42578125" style="155" customWidth="1"/>
    <col min="15634" max="15634" width="2" style="155" customWidth="1"/>
    <col min="15635" max="15635" width="15.42578125" style="155" customWidth="1"/>
    <col min="15636" max="15636" width="2" style="155" customWidth="1"/>
    <col min="15637" max="15637" width="15.42578125" style="155" customWidth="1"/>
    <col min="15638" max="15638" width="2" style="155" customWidth="1"/>
    <col min="15639" max="15639" width="15.42578125" style="155" customWidth="1"/>
    <col min="15640" max="15640" width="2" style="155" customWidth="1"/>
    <col min="15641" max="15641" width="15.42578125" style="155" customWidth="1"/>
    <col min="15642" max="15642" width="2.5703125" style="155" customWidth="1"/>
    <col min="15643" max="15643" width="15.42578125" style="155" customWidth="1"/>
    <col min="15644" max="15875" width="14.42578125" style="155"/>
    <col min="15876" max="15876" width="42.42578125" style="155" customWidth="1"/>
    <col min="15877" max="15877" width="2.42578125" style="155" customWidth="1"/>
    <col min="15878" max="15878" width="3.85546875" style="155" customWidth="1"/>
    <col min="15879" max="15879" width="15.42578125" style="155" customWidth="1"/>
    <col min="15880" max="15880" width="2" style="155" customWidth="1"/>
    <col min="15881" max="15881" width="15.42578125" style="155" customWidth="1"/>
    <col min="15882" max="15882" width="2" style="155" customWidth="1"/>
    <col min="15883" max="15883" width="15.42578125" style="155" customWidth="1"/>
    <col min="15884" max="15884" width="2" style="155" customWidth="1"/>
    <col min="15885" max="15885" width="15.42578125" style="155" customWidth="1"/>
    <col min="15886" max="15886" width="2" style="155" customWidth="1"/>
    <col min="15887" max="15887" width="15.42578125" style="155" customWidth="1"/>
    <col min="15888" max="15888" width="2" style="155" customWidth="1"/>
    <col min="15889" max="15889" width="15.42578125" style="155" customWidth="1"/>
    <col min="15890" max="15890" width="2" style="155" customWidth="1"/>
    <col min="15891" max="15891" width="15.42578125" style="155" customWidth="1"/>
    <col min="15892" max="15892" width="2" style="155" customWidth="1"/>
    <col min="15893" max="15893" width="15.42578125" style="155" customWidth="1"/>
    <col min="15894" max="15894" width="2" style="155" customWidth="1"/>
    <col min="15895" max="15895" width="15.42578125" style="155" customWidth="1"/>
    <col min="15896" max="15896" width="2" style="155" customWidth="1"/>
    <col min="15897" max="15897" width="15.42578125" style="155" customWidth="1"/>
    <col min="15898" max="15898" width="2.5703125" style="155" customWidth="1"/>
    <col min="15899" max="15899" width="15.42578125" style="155" customWidth="1"/>
    <col min="15900" max="16131" width="14.42578125" style="155"/>
    <col min="16132" max="16132" width="42.42578125" style="155" customWidth="1"/>
    <col min="16133" max="16133" width="2.42578125" style="155" customWidth="1"/>
    <col min="16134" max="16134" width="3.85546875" style="155" customWidth="1"/>
    <col min="16135" max="16135" width="15.42578125" style="155" customWidth="1"/>
    <col min="16136" max="16136" width="2" style="155" customWidth="1"/>
    <col min="16137" max="16137" width="15.42578125" style="155" customWidth="1"/>
    <col min="16138" max="16138" width="2" style="155" customWidth="1"/>
    <col min="16139" max="16139" width="15.42578125" style="155" customWidth="1"/>
    <col min="16140" max="16140" width="2" style="155" customWidth="1"/>
    <col min="16141" max="16141" width="15.42578125" style="155" customWidth="1"/>
    <col min="16142" max="16142" width="2" style="155" customWidth="1"/>
    <col min="16143" max="16143" width="15.42578125" style="155" customWidth="1"/>
    <col min="16144" max="16144" width="2" style="155" customWidth="1"/>
    <col min="16145" max="16145" width="15.42578125" style="155" customWidth="1"/>
    <col min="16146" max="16146" width="2" style="155" customWidth="1"/>
    <col min="16147" max="16147" width="15.42578125" style="155" customWidth="1"/>
    <col min="16148" max="16148" width="2" style="155" customWidth="1"/>
    <col min="16149" max="16149" width="15.42578125" style="155" customWidth="1"/>
    <col min="16150" max="16150" width="2" style="155" customWidth="1"/>
    <col min="16151" max="16151" width="15.42578125" style="155" customWidth="1"/>
    <col min="16152" max="16152" width="2" style="155" customWidth="1"/>
    <col min="16153" max="16153" width="15.42578125" style="155" customWidth="1"/>
    <col min="16154" max="16154" width="2.5703125" style="155" customWidth="1"/>
    <col min="16155" max="16155" width="15.42578125" style="155" customWidth="1"/>
    <col min="16156" max="16384" width="14.42578125" style="155"/>
  </cols>
  <sheetData>
    <row r="1" spans="1:27" s="134" customFormat="1" ht="22.5" customHeight="1">
      <c r="A1" s="132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</row>
    <row r="2" spans="1:27" s="134" customFormat="1" ht="22.5" customHeight="1">
      <c r="A2" s="132" t="s">
        <v>83</v>
      </c>
      <c r="B2" s="133"/>
      <c r="C2" s="133"/>
      <c r="D2" s="133"/>
      <c r="E2" s="133"/>
      <c r="F2" s="133"/>
      <c r="G2" s="133" t="s">
        <v>56</v>
      </c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</row>
    <row r="3" spans="1:27" s="134" customFormat="1" ht="22.5" customHeight="1">
      <c r="A3" s="132" t="s">
        <v>232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</row>
    <row r="4" spans="1:27" s="135" customFormat="1" ht="22.5" customHeight="1">
      <c r="AA4" s="136" t="s">
        <v>1</v>
      </c>
    </row>
    <row r="5" spans="1:27" s="138" customFormat="1" ht="22.5" customHeight="1">
      <c r="A5" s="137"/>
      <c r="B5" s="137"/>
      <c r="C5" s="158" t="s">
        <v>2</v>
      </c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</row>
    <row r="6" spans="1:27" s="138" customFormat="1" ht="22.5" customHeight="1">
      <c r="A6" s="137"/>
      <c r="B6" s="137"/>
      <c r="C6" s="160" t="s">
        <v>163</v>
      </c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1"/>
      <c r="Z6" s="161"/>
      <c r="AA6" s="161"/>
    </row>
    <row r="7" spans="1:27" s="138" customFormat="1" ht="22.5" customHeight="1">
      <c r="A7" s="137"/>
      <c r="B7" s="137"/>
      <c r="C7" s="140"/>
      <c r="D7" s="140"/>
      <c r="E7" s="140"/>
      <c r="F7" s="140"/>
      <c r="G7" s="140"/>
      <c r="H7" s="140"/>
      <c r="I7" s="140"/>
      <c r="J7" s="140"/>
      <c r="K7" s="140"/>
      <c r="M7" s="159" t="s">
        <v>192</v>
      </c>
      <c r="N7" s="159"/>
      <c r="O7" s="159"/>
      <c r="P7" s="159"/>
      <c r="Q7" s="159"/>
      <c r="R7" s="159"/>
      <c r="S7" s="159"/>
      <c r="T7" s="159"/>
      <c r="U7" s="159"/>
      <c r="V7" s="142"/>
      <c r="W7" s="142"/>
      <c r="X7" s="142"/>
      <c r="Y7" s="142"/>
      <c r="Z7" s="140"/>
      <c r="AA7" s="137"/>
    </row>
    <row r="8" spans="1:27" s="138" customFormat="1" ht="22.5" customHeight="1">
      <c r="A8" s="137"/>
      <c r="B8" s="137"/>
      <c r="C8" s="140"/>
      <c r="D8" s="140"/>
      <c r="E8" s="140"/>
      <c r="F8" s="140"/>
      <c r="G8" s="140"/>
      <c r="H8" s="140"/>
      <c r="I8" s="140"/>
      <c r="J8" s="140"/>
      <c r="K8" s="140"/>
      <c r="M8" s="160" t="s">
        <v>57</v>
      </c>
      <c r="N8" s="160"/>
      <c r="O8" s="160"/>
      <c r="P8" s="160"/>
      <c r="Q8" s="160"/>
      <c r="R8" s="139"/>
      <c r="S8" s="139"/>
      <c r="T8" s="143"/>
      <c r="U8" s="143"/>
      <c r="V8" s="140"/>
      <c r="W8" s="140"/>
      <c r="X8" s="140"/>
      <c r="Y8" s="140"/>
      <c r="Z8" s="140"/>
      <c r="AA8" s="137"/>
    </row>
    <row r="9" spans="1:27" s="138" customFormat="1" ht="22.5" customHeight="1">
      <c r="A9" s="137"/>
      <c r="B9" s="137"/>
      <c r="C9" s="140"/>
      <c r="D9" s="140"/>
      <c r="E9" s="140"/>
      <c r="F9" s="140"/>
      <c r="G9" s="140"/>
      <c r="H9" s="140"/>
      <c r="I9" s="140"/>
      <c r="J9" s="140"/>
      <c r="K9" s="140"/>
      <c r="M9" s="142" t="s">
        <v>58</v>
      </c>
      <c r="O9" s="142" t="s">
        <v>125</v>
      </c>
      <c r="P9" s="142"/>
      <c r="Q9" s="142"/>
      <c r="R9" s="142"/>
      <c r="S9" s="142"/>
      <c r="T9" s="140"/>
      <c r="U9" s="140"/>
      <c r="V9" s="140"/>
      <c r="W9" s="140"/>
      <c r="X9" s="140"/>
      <c r="Y9" s="140"/>
      <c r="Z9" s="140"/>
      <c r="AA9" s="137"/>
    </row>
    <row r="10" spans="1:27" s="142" customFormat="1" ht="22.5" customHeight="1">
      <c r="M10" s="142" t="s">
        <v>59</v>
      </c>
      <c r="O10" s="142" t="s">
        <v>172</v>
      </c>
      <c r="S10" s="142" t="s">
        <v>193</v>
      </c>
    </row>
    <row r="11" spans="1:27" s="142" customFormat="1" ht="22.5" customHeight="1">
      <c r="G11" s="142" t="s">
        <v>91</v>
      </c>
      <c r="M11" s="142" t="s">
        <v>60</v>
      </c>
      <c r="O11" s="144" t="s">
        <v>174</v>
      </c>
      <c r="S11" s="142" t="s">
        <v>194</v>
      </c>
      <c r="U11" s="142" t="s">
        <v>61</v>
      </c>
      <c r="W11" s="142" t="s">
        <v>150</v>
      </c>
      <c r="Y11" s="142" t="s">
        <v>154</v>
      </c>
    </row>
    <row r="12" spans="1:27" s="142" customFormat="1" ht="22.5" customHeight="1">
      <c r="C12" s="142" t="s">
        <v>62</v>
      </c>
      <c r="G12" s="142" t="s">
        <v>95</v>
      </c>
      <c r="I12" s="159" t="s">
        <v>90</v>
      </c>
      <c r="J12" s="159"/>
      <c r="K12" s="159"/>
      <c r="M12" s="142" t="s">
        <v>64</v>
      </c>
      <c r="O12" s="142" t="s">
        <v>175</v>
      </c>
      <c r="P12" s="144"/>
      <c r="Q12" s="144"/>
      <c r="R12" s="144"/>
      <c r="S12" s="144" t="s">
        <v>195</v>
      </c>
      <c r="U12" s="142" t="s">
        <v>65</v>
      </c>
      <c r="W12" s="142" t="s">
        <v>151</v>
      </c>
      <c r="Y12" s="142" t="s">
        <v>155</v>
      </c>
      <c r="AA12" s="142" t="s">
        <v>54</v>
      </c>
    </row>
    <row r="13" spans="1:27" s="142" customFormat="1" ht="22.5" customHeight="1">
      <c r="C13" s="142" t="s">
        <v>180</v>
      </c>
      <c r="E13" s="142" t="s">
        <v>84</v>
      </c>
      <c r="G13" s="142" t="s">
        <v>96</v>
      </c>
      <c r="I13" s="142" t="s">
        <v>63</v>
      </c>
      <c r="M13" s="142" t="s">
        <v>87</v>
      </c>
      <c r="O13" s="142" t="s">
        <v>173</v>
      </c>
      <c r="Q13" s="142" t="s">
        <v>125</v>
      </c>
      <c r="S13" s="142" t="s">
        <v>196</v>
      </c>
      <c r="U13" s="142" t="s">
        <v>66</v>
      </c>
      <c r="W13" s="142" t="s">
        <v>152</v>
      </c>
      <c r="Y13" s="142" t="s">
        <v>156</v>
      </c>
      <c r="AA13" s="142" t="s">
        <v>66</v>
      </c>
    </row>
    <row r="14" spans="1:27" s="142" customFormat="1" ht="22.5" customHeight="1">
      <c r="C14" s="141" t="s">
        <v>52</v>
      </c>
      <c r="E14" s="141" t="s">
        <v>79</v>
      </c>
      <c r="G14" s="141" t="s">
        <v>97</v>
      </c>
      <c r="I14" s="141" t="s">
        <v>214</v>
      </c>
      <c r="K14" s="141" t="s">
        <v>53</v>
      </c>
      <c r="M14" s="141" t="s">
        <v>120</v>
      </c>
      <c r="O14" s="141" t="s">
        <v>70</v>
      </c>
      <c r="Q14" s="141" t="s">
        <v>128</v>
      </c>
      <c r="S14" s="141" t="s">
        <v>149</v>
      </c>
      <c r="U14" s="141" t="s">
        <v>67</v>
      </c>
      <c r="W14" s="141" t="s">
        <v>153</v>
      </c>
      <c r="Y14" s="141" t="s">
        <v>157</v>
      </c>
      <c r="AA14" s="141" t="s">
        <v>67</v>
      </c>
    </row>
    <row r="15" spans="1:27" s="140" customFormat="1" ht="22.5" customHeight="1">
      <c r="A15" s="145" t="s">
        <v>202</v>
      </c>
      <c r="C15" s="146">
        <v>2153210026</v>
      </c>
      <c r="D15" s="146"/>
      <c r="E15" s="146">
        <v>90203946</v>
      </c>
      <c r="F15" s="146"/>
      <c r="G15" s="146">
        <v>29802760</v>
      </c>
      <c r="H15" s="146"/>
      <c r="I15" s="146">
        <v>231204338</v>
      </c>
      <c r="J15" s="146"/>
      <c r="K15" s="146">
        <v>4414465117</v>
      </c>
      <c r="L15" s="146"/>
      <c r="M15" s="146">
        <v>-56448691</v>
      </c>
      <c r="N15" s="146"/>
      <c r="O15" s="146">
        <v>-90552170</v>
      </c>
      <c r="P15" s="146"/>
      <c r="Q15" s="146">
        <v>11311411</v>
      </c>
      <c r="R15" s="146"/>
      <c r="S15" s="146">
        <v>-1057292</v>
      </c>
      <c r="T15" s="146"/>
      <c r="U15" s="147">
        <f t="shared" ref="U15:U17" si="0">SUM(M15:S15)</f>
        <v>-136746742</v>
      </c>
      <c r="V15" s="147"/>
      <c r="W15" s="147">
        <f>SUM(C15:K15,U15)</f>
        <v>6782139445</v>
      </c>
      <c r="X15" s="147"/>
      <c r="Y15" s="146">
        <v>9334972</v>
      </c>
      <c r="Z15" s="146"/>
      <c r="AA15" s="146">
        <f t="shared" ref="AA15:AA17" si="1">SUM(W15:Y15)</f>
        <v>6791474417</v>
      </c>
    </row>
    <row r="16" spans="1:27" s="140" customFormat="1" ht="22.5" customHeight="1">
      <c r="A16" s="148" t="s">
        <v>99</v>
      </c>
      <c r="C16" s="146">
        <v>0</v>
      </c>
      <c r="D16" s="146"/>
      <c r="E16" s="146">
        <v>0</v>
      </c>
      <c r="F16" s="146"/>
      <c r="G16" s="146">
        <v>0</v>
      </c>
      <c r="H16" s="146"/>
      <c r="I16" s="146">
        <v>0</v>
      </c>
      <c r="J16" s="146"/>
      <c r="K16" s="146">
        <f>SUM(PL!F27)</f>
        <v>1385966863</v>
      </c>
      <c r="L16" s="146"/>
      <c r="M16" s="146">
        <v>0</v>
      </c>
      <c r="N16" s="146"/>
      <c r="O16" s="146">
        <v>0</v>
      </c>
      <c r="P16" s="146"/>
      <c r="Q16" s="146">
        <v>0</v>
      </c>
      <c r="R16" s="146"/>
      <c r="S16" s="146">
        <v>0</v>
      </c>
      <c r="T16" s="146"/>
      <c r="U16" s="147">
        <f t="shared" si="0"/>
        <v>0</v>
      </c>
      <c r="V16" s="147"/>
      <c r="W16" s="147">
        <f>SUM(C16:K16,U16)</f>
        <v>1385966863</v>
      </c>
      <c r="X16" s="147"/>
      <c r="Y16" s="147">
        <v>-7109470</v>
      </c>
      <c r="Z16" s="146"/>
      <c r="AA16" s="146">
        <f t="shared" si="1"/>
        <v>1378857393</v>
      </c>
    </row>
    <row r="17" spans="1:27" s="140" customFormat="1" ht="22.5" customHeight="1">
      <c r="A17" s="148" t="s">
        <v>78</v>
      </c>
      <c r="C17" s="149">
        <v>0</v>
      </c>
      <c r="D17" s="146"/>
      <c r="E17" s="149">
        <v>0</v>
      </c>
      <c r="F17" s="150"/>
      <c r="G17" s="149">
        <v>0</v>
      </c>
      <c r="H17" s="146"/>
      <c r="I17" s="149">
        <v>0</v>
      </c>
      <c r="J17" s="150"/>
      <c r="K17" s="151">
        <f>SUM(PL!F71)</f>
        <v>-15579028</v>
      </c>
      <c r="L17" s="146"/>
      <c r="M17" s="151">
        <f>PL!F50-Y17</f>
        <v>-201401294</v>
      </c>
      <c r="N17" s="146"/>
      <c r="O17" s="151">
        <v>-3586859</v>
      </c>
      <c r="P17" s="146"/>
      <c r="Q17" s="151">
        <v>1688617</v>
      </c>
      <c r="R17" s="146"/>
      <c r="S17" s="151">
        <v>0</v>
      </c>
      <c r="T17" s="146"/>
      <c r="U17" s="152">
        <f t="shared" si="0"/>
        <v>-203299536</v>
      </c>
      <c r="V17" s="147"/>
      <c r="W17" s="152">
        <f>SUM(C17:K17,U17)</f>
        <v>-218878564</v>
      </c>
      <c r="X17" s="147"/>
      <c r="Y17" s="152">
        <v>-1219261</v>
      </c>
      <c r="Z17" s="146"/>
      <c r="AA17" s="151">
        <f t="shared" si="1"/>
        <v>-220097825</v>
      </c>
    </row>
    <row r="18" spans="1:27" s="140" customFormat="1" ht="22.5" customHeight="1">
      <c r="A18" s="148" t="s">
        <v>75</v>
      </c>
      <c r="C18" s="146">
        <f>SUM(C16:C17)</f>
        <v>0</v>
      </c>
      <c r="D18" s="146"/>
      <c r="E18" s="146">
        <f>SUM(E16:E17)</f>
        <v>0</v>
      </c>
      <c r="F18" s="150"/>
      <c r="G18" s="146">
        <f>SUM(G16:G17)</f>
        <v>0</v>
      </c>
      <c r="H18" s="146"/>
      <c r="I18" s="146">
        <f>SUM(I16:I17)</f>
        <v>0</v>
      </c>
      <c r="J18" s="146"/>
      <c r="K18" s="146">
        <f>SUM(K16:K17)</f>
        <v>1370387835</v>
      </c>
      <c r="L18" s="146"/>
      <c r="M18" s="146">
        <f>SUM(M16:M17)</f>
        <v>-201401294</v>
      </c>
      <c r="N18" s="150"/>
      <c r="O18" s="146">
        <f>SUM(O16:O17)</f>
        <v>-3586859</v>
      </c>
      <c r="P18" s="146"/>
      <c r="Q18" s="146">
        <f>SUM(Q16:Q17)</f>
        <v>1688617</v>
      </c>
      <c r="R18" s="146"/>
      <c r="S18" s="146">
        <f>SUM(S16:S17)</f>
        <v>0</v>
      </c>
      <c r="T18" s="146"/>
      <c r="U18" s="146">
        <f>SUM(U16:U17)</f>
        <v>-203299536</v>
      </c>
      <c r="V18" s="146"/>
      <c r="W18" s="146">
        <f>SUM(W16:W17)</f>
        <v>1167088299</v>
      </c>
      <c r="X18" s="146"/>
      <c r="Y18" s="146">
        <f>SUM(Y16:Y17)</f>
        <v>-8328731</v>
      </c>
      <c r="Z18" s="146"/>
      <c r="AA18" s="146">
        <f>SUM(AA16:AA17)</f>
        <v>1158759568</v>
      </c>
    </row>
    <row r="19" spans="1:27" s="140" customFormat="1" ht="22.5" customHeight="1">
      <c r="A19" s="148" t="s">
        <v>244</v>
      </c>
      <c r="C19" s="146">
        <v>0</v>
      </c>
      <c r="D19" s="146"/>
      <c r="E19" s="146">
        <v>0</v>
      </c>
      <c r="F19" s="150"/>
      <c r="G19" s="146">
        <v>0</v>
      </c>
      <c r="H19" s="146"/>
      <c r="I19" s="146">
        <v>0</v>
      </c>
      <c r="J19" s="146"/>
      <c r="K19" s="146">
        <v>-290683358</v>
      </c>
      <c r="L19" s="146"/>
      <c r="M19" s="146">
        <v>0</v>
      </c>
      <c r="N19" s="150"/>
      <c r="O19" s="146">
        <v>0</v>
      </c>
      <c r="P19" s="146"/>
      <c r="Q19" s="146">
        <v>0</v>
      </c>
      <c r="R19" s="146"/>
      <c r="S19" s="146">
        <v>0</v>
      </c>
      <c r="T19" s="146"/>
      <c r="U19" s="146">
        <f>SUM(M19:S19)</f>
        <v>0</v>
      </c>
      <c r="V19" s="146"/>
      <c r="W19" s="146">
        <f>SUM(C19:K19,U19)</f>
        <v>-290683358</v>
      </c>
      <c r="X19" s="146"/>
      <c r="Y19" s="146">
        <v>0</v>
      </c>
      <c r="Z19" s="146"/>
      <c r="AA19" s="146">
        <f>SUM(W19:Y19)</f>
        <v>-290683358</v>
      </c>
    </row>
    <row r="20" spans="1:27" s="140" customFormat="1" ht="22.5" customHeight="1">
      <c r="A20" s="153" t="s">
        <v>265</v>
      </c>
      <c r="C20" s="146"/>
      <c r="D20" s="146"/>
      <c r="E20" s="146"/>
      <c r="F20" s="150"/>
      <c r="G20" s="146"/>
      <c r="H20" s="146"/>
      <c r="I20" s="146"/>
      <c r="J20" s="146"/>
      <c r="K20" s="146"/>
      <c r="L20" s="146"/>
      <c r="M20" s="146"/>
      <c r="N20" s="150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</row>
    <row r="21" spans="1:27" s="140" customFormat="1" ht="22.5" customHeight="1">
      <c r="A21" s="153" t="s">
        <v>222</v>
      </c>
      <c r="Z21" s="146"/>
      <c r="AA21" s="146"/>
    </row>
    <row r="22" spans="1:27" s="140" customFormat="1" ht="22.5" customHeight="1">
      <c r="A22" s="153" t="s">
        <v>223</v>
      </c>
      <c r="Z22" s="146"/>
      <c r="AA22" s="146"/>
    </row>
    <row r="23" spans="1:27" s="140" customFormat="1" ht="22.5" customHeight="1">
      <c r="A23" s="153" t="s">
        <v>143</v>
      </c>
      <c r="C23" s="150">
        <v>0</v>
      </c>
      <c r="D23" s="146"/>
      <c r="E23" s="150">
        <v>0</v>
      </c>
      <c r="F23" s="150"/>
      <c r="G23" s="150">
        <v>0</v>
      </c>
      <c r="H23" s="146"/>
      <c r="I23" s="146">
        <v>0</v>
      </c>
      <c r="J23" s="146"/>
      <c r="K23" s="146">
        <v>-94436613</v>
      </c>
      <c r="L23" s="146"/>
      <c r="M23" s="150">
        <v>0</v>
      </c>
      <c r="N23" s="150"/>
      <c r="O23" s="150">
        <v>94436613</v>
      </c>
      <c r="P23" s="150"/>
      <c r="Q23" s="150">
        <v>0</v>
      </c>
      <c r="R23" s="150"/>
      <c r="S23" s="150">
        <v>0</v>
      </c>
      <c r="T23" s="146"/>
      <c r="U23" s="147">
        <f>SUM(M23:S23)</f>
        <v>94436613</v>
      </c>
      <c r="V23" s="147"/>
      <c r="W23" s="147">
        <f>SUM(C23:K23,U23)</f>
        <v>0</v>
      </c>
      <c r="X23" s="147"/>
      <c r="Y23" s="147">
        <v>0</v>
      </c>
      <c r="Z23" s="146"/>
      <c r="AA23" s="146">
        <f>SUM(W23:Y23)</f>
        <v>0</v>
      </c>
    </row>
    <row r="24" spans="1:27" s="140" customFormat="1" ht="22.5" customHeight="1" thickBot="1">
      <c r="A24" s="132" t="s">
        <v>203</v>
      </c>
      <c r="C24" s="154">
        <f>SUM(C15,C18:C23)</f>
        <v>2153210026</v>
      </c>
      <c r="D24" s="146"/>
      <c r="E24" s="154">
        <f>SUM(E15,E18:E23)</f>
        <v>90203946</v>
      </c>
      <c r="F24" s="146"/>
      <c r="G24" s="154">
        <f>SUM(G15,G18:G23)</f>
        <v>29802760</v>
      </c>
      <c r="H24" s="146"/>
      <c r="I24" s="154">
        <f>SUM(I15,I18:I23)</f>
        <v>231204338</v>
      </c>
      <c r="J24" s="146"/>
      <c r="K24" s="154">
        <f>SUM(K15,K18:K23)</f>
        <v>5399732981</v>
      </c>
      <c r="L24" s="146"/>
      <c r="M24" s="154">
        <f>SUM(M15,M18:M23)</f>
        <v>-257849985</v>
      </c>
      <c r="N24" s="146"/>
      <c r="O24" s="154">
        <f>SUM(O15,O18:O23)</f>
        <v>297584</v>
      </c>
      <c r="P24" s="146"/>
      <c r="Q24" s="154">
        <f>SUM(Q15,Q18:Q23)</f>
        <v>13000028</v>
      </c>
      <c r="R24" s="146"/>
      <c r="S24" s="154">
        <f>SUM(S15,S18:S23)</f>
        <v>-1057292</v>
      </c>
      <c r="T24" s="146"/>
      <c r="U24" s="154">
        <f>SUM(U15,U18:U23)</f>
        <v>-245609665</v>
      </c>
      <c r="V24" s="146"/>
      <c r="W24" s="154">
        <f>SUM(W15,W18:W23)</f>
        <v>7658544386</v>
      </c>
      <c r="X24" s="146"/>
      <c r="Y24" s="154">
        <f>SUM(Y15,Y18:Y23)</f>
        <v>1006241</v>
      </c>
      <c r="Z24" s="146"/>
      <c r="AA24" s="154">
        <f>SUM(AA15,AA18:AA23)</f>
        <v>7659550627</v>
      </c>
    </row>
    <row r="25" spans="1:27" s="140" customFormat="1" ht="22.5" customHeight="1" thickTop="1">
      <c r="A25" s="132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</row>
    <row r="26" spans="1:27" s="140" customFormat="1" ht="22.5" customHeight="1">
      <c r="A26" s="132" t="s">
        <v>233</v>
      </c>
      <c r="C26" s="146">
        <v>2153210026</v>
      </c>
      <c r="D26" s="146"/>
      <c r="E26" s="146">
        <v>90203946</v>
      </c>
      <c r="F26" s="146"/>
      <c r="G26" s="146">
        <v>29802760</v>
      </c>
      <c r="H26" s="146"/>
      <c r="I26" s="146">
        <v>231204338</v>
      </c>
      <c r="J26" s="146"/>
      <c r="K26" s="146">
        <f>K24</f>
        <v>5399732981</v>
      </c>
      <c r="L26" s="146"/>
      <c r="M26" s="146">
        <f>M24</f>
        <v>-257849985</v>
      </c>
      <c r="N26" s="146"/>
      <c r="O26" s="146">
        <f>O24</f>
        <v>297584</v>
      </c>
      <c r="P26" s="146"/>
      <c r="Q26" s="146">
        <f>Q24</f>
        <v>13000028</v>
      </c>
      <c r="R26" s="146"/>
      <c r="S26" s="146">
        <f>S24</f>
        <v>-1057292</v>
      </c>
      <c r="T26" s="146"/>
      <c r="U26" s="147">
        <f>SUM(M26:S26)</f>
        <v>-245609665</v>
      </c>
      <c r="V26" s="142"/>
      <c r="W26" s="147">
        <f>SUM(C26:K26,U26)</f>
        <v>7658544386</v>
      </c>
      <c r="X26" s="142"/>
      <c r="Y26" s="146">
        <f>Y24</f>
        <v>1006241</v>
      </c>
      <c r="Z26" s="142"/>
      <c r="AA26" s="146">
        <f>SUM(W26:Y26)</f>
        <v>7659550627</v>
      </c>
    </row>
    <row r="27" spans="1:27" s="140" customFormat="1" ht="22.5" customHeight="1">
      <c r="A27" s="148" t="s">
        <v>99</v>
      </c>
      <c r="C27" s="146">
        <v>0</v>
      </c>
      <c r="D27" s="146"/>
      <c r="E27" s="146">
        <v>0</v>
      </c>
      <c r="F27" s="146"/>
      <c r="G27" s="146">
        <v>0</v>
      </c>
      <c r="H27" s="146"/>
      <c r="I27" s="146">
        <v>0</v>
      </c>
      <c r="J27" s="146"/>
      <c r="K27" s="146">
        <f>PL!D27</f>
        <v>712703280</v>
      </c>
      <c r="L27" s="146"/>
      <c r="M27" s="146">
        <v>0</v>
      </c>
      <c r="N27" s="146"/>
      <c r="O27" s="146">
        <v>0</v>
      </c>
      <c r="P27" s="146"/>
      <c r="Q27" s="146">
        <v>0</v>
      </c>
      <c r="R27" s="146"/>
      <c r="S27" s="146">
        <v>0</v>
      </c>
      <c r="T27" s="146"/>
      <c r="U27" s="147">
        <f>SUM(M27:S27)</f>
        <v>0</v>
      </c>
      <c r="V27" s="147"/>
      <c r="W27" s="147">
        <f>SUM(C27:K27,U27)</f>
        <v>712703280</v>
      </c>
      <c r="X27" s="147"/>
      <c r="Y27" s="147">
        <v>0</v>
      </c>
      <c r="Z27" s="146"/>
      <c r="AA27" s="146">
        <f>SUM(W27:Y27)</f>
        <v>712703280</v>
      </c>
    </row>
    <row r="28" spans="1:27" s="140" customFormat="1" ht="22.5" customHeight="1">
      <c r="A28" s="148" t="s">
        <v>78</v>
      </c>
      <c r="C28" s="149">
        <v>0</v>
      </c>
      <c r="D28" s="146"/>
      <c r="E28" s="149">
        <v>0</v>
      </c>
      <c r="F28" s="150"/>
      <c r="G28" s="149">
        <v>0</v>
      </c>
      <c r="H28" s="146"/>
      <c r="I28" s="149">
        <v>0</v>
      </c>
      <c r="J28" s="150"/>
      <c r="K28" s="151">
        <f>PL!D71</f>
        <v>-14218979</v>
      </c>
      <c r="L28" s="146"/>
      <c r="M28" s="151">
        <f>SUM(PL!D50)-Y28</f>
        <v>-108731953</v>
      </c>
      <c r="N28" s="146"/>
      <c r="O28" s="151">
        <f>PL!D54+PL!D68</f>
        <v>941322</v>
      </c>
      <c r="P28" s="146"/>
      <c r="Q28" s="151">
        <v>-11419502</v>
      </c>
      <c r="R28" s="146"/>
      <c r="S28" s="151">
        <v>0</v>
      </c>
      <c r="T28" s="146"/>
      <c r="U28" s="152">
        <f>SUM(M28:S28)</f>
        <v>-119210133</v>
      </c>
      <c r="V28" s="147"/>
      <c r="W28" s="152">
        <f>SUM(C28:K28,U28)</f>
        <v>-133429112</v>
      </c>
      <c r="X28" s="147"/>
      <c r="Y28" s="152">
        <v>153307</v>
      </c>
      <c r="Z28" s="146"/>
      <c r="AA28" s="151">
        <f>SUM(W28:Y28)</f>
        <v>-133275805</v>
      </c>
    </row>
    <row r="29" spans="1:27" s="140" customFormat="1" ht="22.5" customHeight="1">
      <c r="A29" s="148" t="s">
        <v>75</v>
      </c>
      <c r="C29" s="146">
        <f>SUM(C27:C28)</f>
        <v>0</v>
      </c>
      <c r="D29" s="146"/>
      <c r="E29" s="146">
        <f>SUM(E27:E28)</f>
        <v>0</v>
      </c>
      <c r="F29" s="150"/>
      <c r="G29" s="146">
        <f>SUM(G27:G28)</f>
        <v>0</v>
      </c>
      <c r="H29" s="146"/>
      <c r="I29" s="146">
        <f>SUM(I27:I28)</f>
        <v>0</v>
      </c>
      <c r="J29" s="146"/>
      <c r="K29" s="146">
        <f>SUM(K27:K28)</f>
        <v>698484301</v>
      </c>
      <c r="L29" s="146"/>
      <c r="M29" s="146">
        <f>SUM(M27:M28)</f>
        <v>-108731953</v>
      </c>
      <c r="N29" s="150"/>
      <c r="O29" s="146">
        <f>SUM(O27:O28)</f>
        <v>941322</v>
      </c>
      <c r="P29" s="146"/>
      <c r="Q29" s="146">
        <f>SUM(Q27:Q28)</f>
        <v>-11419502</v>
      </c>
      <c r="R29" s="146"/>
      <c r="S29" s="146">
        <f>SUM(S27:S28)</f>
        <v>0</v>
      </c>
      <c r="T29" s="146"/>
      <c r="U29" s="146">
        <f>SUM(U27:U28)</f>
        <v>-119210133</v>
      </c>
      <c r="V29" s="146"/>
      <c r="W29" s="146">
        <f>SUM(W27:W28)</f>
        <v>579274168</v>
      </c>
      <c r="X29" s="146"/>
      <c r="Y29" s="146">
        <f>SUM(Y27:Y28)</f>
        <v>153307</v>
      </c>
      <c r="Z29" s="146"/>
      <c r="AA29" s="146">
        <f>SUM(AA27:AA28)</f>
        <v>579427475</v>
      </c>
    </row>
    <row r="30" spans="1:27" s="140" customFormat="1" ht="22.5" customHeight="1">
      <c r="A30" s="148" t="s">
        <v>244</v>
      </c>
      <c r="C30" s="146">
        <v>0</v>
      </c>
      <c r="D30" s="146"/>
      <c r="E30" s="146">
        <v>0</v>
      </c>
      <c r="F30" s="150"/>
      <c r="G30" s="146">
        <v>0</v>
      </c>
      <c r="H30" s="146"/>
      <c r="I30" s="146">
        <v>0</v>
      </c>
      <c r="J30" s="146"/>
      <c r="K30" s="146">
        <v>-516770406</v>
      </c>
      <c r="L30" s="146"/>
      <c r="M30" s="146">
        <v>0</v>
      </c>
      <c r="N30" s="150"/>
      <c r="O30" s="146">
        <v>0</v>
      </c>
      <c r="P30" s="146"/>
      <c r="Q30" s="146">
        <v>0</v>
      </c>
      <c r="R30" s="146"/>
      <c r="S30" s="146">
        <v>0</v>
      </c>
      <c r="T30" s="146"/>
      <c r="U30" s="146">
        <f>SUM(M30:S30)</f>
        <v>0</v>
      </c>
      <c r="V30" s="146"/>
      <c r="W30" s="146">
        <f>SUM(C30:K30,U30)</f>
        <v>-516770406</v>
      </c>
      <c r="X30" s="146"/>
      <c r="Y30" s="146">
        <v>0</v>
      </c>
      <c r="Z30" s="146"/>
      <c r="AA30" s="146">
        <f>SUM(W30:Y30)</f>
        <v>-516770406</v>
      </c>
    </row>
    <row r="31" spans="1:27" s="140" customFormat="1" ht="22.5" customHeight="1" thickBot="1">
      <c r="A31" s="132" t="s">
        <v>234</v>
      </c>
      <c r="C31" s="154">
        <f>SUM(C26,C29:C30)</f>
        <v>2153210026</v>
      </c>
      <c r="D31" s="146"/>
      <c r="E31" s="154">
        <f>SUM(E26,E29:E30)</f>
        <v>90203946</v>
      </c>
      <c r="F31" s="146"/>
      <c r="G31" s="154">
        <f>SUM(G26,G29:G30)</f>
        <v>29802760</v>
      </c>
      <c r="H31" s="146"/>
      <c r="I31" s="154">
        <f>SUM(I26,I29:I30)</f>
        <v>231204338</v>
      </c>
      <c r="J31" s="146"/>
      <c r="K31" s="154">
        <f>SUM(K26,K29:K30)</f>
        <v>5581446876</v>
      </c>
      <c r="L31" s="146"/>
      <c r="M31" s="154">
        <f>SUM(M26,M29:M30)</f>
        <v>-366581938</v>
      </c>
      <c r="N31" s="146"/>
      <c r="O31" s="154">
        <f>SUM(O26,O29:O30)</f>
        <v>1238906</v>
      </c>
      <c r="P31" s="146"/>
      <c r="Q31" s="154">
        <f>SUM(Q26,Q29:Q30)</f>
        <v>1580526</v>
      </c>
      <c r="R31" s="146"/>
      <c r="S31" s="154">
        <f>SUM(S26,S29:S30)</f>
        <v>-1057292</v>
      </c>
      <c r="T31" s="146"/>
      <c r="U31" s="154">
        <f>SUM(U26,U29:U30)</f>
        <v>-364819798</v>
      </c>
      <c r="V31" s="146"/>
      <c r="W31" s="154">
        <f>SUM(W26,W29:W30)</f>
        <v>7721048148</v>
      </c>
      <c r="X31" s="146"/>
      <c r="Y31" s="154">
        <f>SUM(Y26,Y29:Y30)</f>
        <v>1159548</v>
      </c>
      <c r="Z31" s="146"/>
      <c r="AA31" s="154">
        <f>SUM(AA26,AA29:AA30)</f>
        <v>7722207696</v>
      </c>
    </row>
    <row r="32" spans="1:27" ht="22.5" customHeight="1" thickTop="1">
      <c r="C32" s="146">
        <f>C31-BS!D66</f>
        <v>0</v>
      </c>
      <c r="D32" s="146"/>
      <c r="E32" s="146">
        <f>E31-BS!D67</f>
        <v>0</v>
      </c>
      <c r="F32" s="146"/>
      <c r="G32" s="146">
        <f>G31-BS!D68</f>
        <v>0</v>
      </c>
      <c r="H32" s="146"/>
      <c r="I32" s="146">
        <f>I31-BS!D70</f>
        <v>0</v>
      </c>
      <c r="J32" s="146"/>
      <c r="K32" s="146"/>
      <c r="U32" s="146">
        <f>U26-BS!F72</f>
        <v>0</v>
      </c>
      <c r="V32" s="146"/>
      <c r="W32" s="146"/>
      <c r="X32" s="146"/>
      <c r="Y32" s="146"/>
      <c r="AA32" s="146">
        <f>AA26-BS!F75</f>
        <v>0</v>
      </c>
    </row>
    <row r="33" spans="1:27" ht="22.5" customHeight="1">
      <c r="C33" s="146"/>
      <c r="D33" s="146"/>
      <c r="E33" s="146"/>
      <c r="F33" s="146"/>
      <c r="G33" s="146"/>
      <c r="H33" s="146"/>
      <c r="I33" s="146"/>
      <c r="J33" s="146"/>
      <c r="K33" s="146"/>
      <c r="U33" s="146">
        <f>U31-BS!D72</f>
        <v>0</v>
      </c>
      <c r="V33" s="146"/>
      <c r="W33" s="146"/>
      <c r="X33" s="146"/>
      <c r="Y33" s="146"/>
      <c r="AA33" s="146">
        <f>AA31-BS!D75</f>
        <v>0</v>
      </c>
    </row>
    <row r="34" spans="1:27" ht="22.5" customHeight="1">
      <c r="A34" s="135" t="s">
        <v>15</v>
      </c>
      <c r="B34" s="135"/>
      <c r="F34" s="156"/>
      <c r="H34" s="156"/>
      <c r="J34" s="156"/>
    </row>
    <row r="35" spans="1:27" ht="22.5" customHeight="1">
      <c r="C35" s="155"/>
      <c r="E35" s="155"/>
      <c r="G35" s="155"/>
      <c r="I35" s="155"/>
      <c r="K35" s="155"/>
      <c r="M35" s="155"/>
      <c r="O35" s="155"/>
      <c r="P35" s="155"/>
      <c r="Q35" s="155"/>
      <c r="R35" s="155"/>
      <c r="S35" s="155"/>
    </row>
  </sheetData>
  <mergeCells count="5">
    <mergeCell ref="C5:AA5"/>
    <mergeCell ref="M7:U7"/>
    <mergeCell ref="I12:K12"/>
    <mergeCell ref="M8:Q8"/>
    <mergeCell ref="C6:AA6"/>
  </mergeCells>
  <pageMargins left="0.44" right="0.39370078740157483" top="0.78740157480314965" bottom="0.39370078740157483" header="0.19685039370078741" footer="0.19685039370078741"/>
  <pageSetup paperSize="9" scale="4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2"/>
  <sheetViews>
    <sheetView showGridLines="0" view="pageBreakPreview" topLeftCell="A10" zoomScale="61" zoomScaleNormal="70" zoomScaleSheetLayoutView="115" workbookViewId="0">
      <selection activeCell="F23" sqref="F23"/>
    </sheetView>
  </sheetViews>
  <sheetFormatPr defaultColWidth="14.42578125" defaultRowHeight="19.5" customHeight="1"/>
  <cols>
    <col min="1" max="1" width="28.85546875" style="127" customWidth="1"/>
    <col min="2" max="2" width="18.7109375" style="127" customWidth="1"/>
    <col min="3" max="3" width="2.7109375" style="127" customWidth="1"/>
    <col min="4" max="4" width="17" style="128" customWidth="1"/>
    <col min="5" max="5" width="1.7109375" style="127" customWidth="1"/>
    <col min="6" max="6" width="17" style="128" customWidth="1"/>
    <col min="7" max="7" width="1.7109375" style="127" customWidth="1"/>
    <col min="8" max="8" width="19.28515625" style="128" customWidth="1"/>
    <col min="9" max="9" width="1.7109375" style="127" customWidth="1"/>
    <col min="10" max="10" width="18.7109375" style="128" customWidth="1"/>
    <col min="11" max="11" width="1.7109375" style="127" customWidth="1"/>
    <col min="12" max="12" width="17" style="128" customWidth="1"/>
    <col min="13" max="13" width="1.7109375" style="127" customWidth="1"/>
    <col min="14" max="14" width="27.28515625" style="128" customWidth="1"/>
    <col min="15" max="15" width="1.7109375" style="127" customWidth="1"/>
    <col min="16" max="16" width="17" style="127" customWidth="1"/>
    <col min="17" max="249" width="14.42578125" style="127"/>
    <col min="250" max="250" width="33.140625" style="127" customWidth="1"/>
    <col min="251" max="251" width="8.140625" style="127" customWidth="1"/>
    <col min="252" max="252" width="9" style="127" customWidth="1"/>
    <col min="253" max="253" width="2.7109375" style="127" customWidth="1"/>
    <col min="254" max="254" width="17" style="127" customWidth="1"/>
    <col min="255" max="255" width="1.7109375" style="127" customWidth="1"/>
    <col min="256" max="256" width="17" style="127" customWidth="1"/>
    <col min="257" max="257" width="1.7109375" style="127" customWidth="1"/>
    <col min="258" max="258" width="17" style="127" customWidth="1"/>
    <col min="259" max="259" width="1.7109375" style="127" customWidth="1"/>
    <col min="260" max="260" width="17" style="127" customWidth="1"/>
    <col min="261" max="261" width="1.7109375" style="127" customWidth="1"/>
    <col min="262" max="262" width="17" style="127" customWidth="1"/>
    <col min="263" max="263" width="1.7109375" style="127" customWidth="1"/>
    <col min="264" max="264" width="17" style="127" customWidth="1"/>
    <col min="265" max="265" width="1.7109375" style="127" customWidth="1"/>
    <col min="266" max="266" width="17" style="127" customWidth="1"/>
    <col min="267" max="267" width="1.7109375" style="127" customWidth="1"/>
    <col min="268" max="268" width="17" style="127" customWidth="1"/>
    <col min="269" max="269" width="1.7109375" style="127" customWidth="1"/>
    <col min="270" max="270" width="17" style="127" customWidth="1"/>
    <col min="271" max="271" width="1.7109375" style="127" customWidth="1"/>
    <col min="272" max="272" width="17" style="127" customWidth="1"/>
    <col min="273" max="505" width="14.42578125" style="127"/>
    <col min="506" max="506" width="33.140625" style="127" customWidth="1"/>
    <col min="507" max="507" width="8.140625" style="127" customWidth="1"/>
    <col min="508" max="508" width="9" style="127" customWidth="1"/>
    <col min="509" max="509" width="2.7109375" style="127" customWidth="1"/>
    <col min="510" max="510" width="17" style="127" customWidth="1"/>
    <col min="511" max="511" width="1.7109375" style="127" customWidth="1"/>
    <col min="512" max="512" width="17" style="127" customWidth="1"/>
    <col min="513" max="513" width="1.7109375" style="127" customWidth="1"/>
    <col min="514" max="514" width="17" style="127" customWidth="1"/>
    <col min="515" max="515" width="1.7109375" style="127" customWidth="1"/>
    <col min="516" max="516" width="17" style="127" customWidth="1"/>
    <col min="517" max="517" width="1.7109375" style="127" customWidth="1"/>
    <col min="518" max="518" width="17" style="127" customWidth="1"/>
    <col min="519" max="519" width="1.7109375" style="127" customWidth="1"/>
    <col min="520" max="520" width="17" style="127" customWidth="1"/>
    <col min="521" max="521" width="1.7109375" style="127" customWidth="1"/>
    <col min="522" max="522" width="17" style="127" customWidth="1"/>
    <col min="523" max="523" width="1.7109375" style="127" customWidth="1"/>
    <col min="524" max="524" width="17" style="127" customWidth="1"/>
    <col min="525" max="525" width="1.7109375" style="127" customWidth="1"/>
    <col min="526" max="526" width="17" style="127" customWidth="1"/>
    <col min="527" max="527" width="1.7109375" style="127" customWidth="1"/>
    <col min="528" max="528" width="17" style="127" customWidth="1"/>
    <col min="529" max="761" width="14.42578125" style="127"/>
    <col min="762" max="762" width="33.140625" style="127" customWidth="1"/>
    <col min="763" max="763" width="8.140625" style="127" customWidth="1"/>
    <col min="764" max="764" width="9" style="127" customWidth="1"/>
    <col min="765" max="765" width="2.7109375" style="127" customWidth="1"/>
    <col min="766" max="766" width="17" style="127" customWidth="1"/>
    <col min="767" max="767" width="1.7109375" style="127" customWidth="1"/>
    <col min="768" max="768" width="17" style="127" customWidth="1"/>
    <col min="769" max="769" width="1.7109375" style="127" customWidth="1"/>
    <col min="770" max="770" width="17" style="127" customWidth="1"/>
    <col min="771" max="771" width="1.7109375" style="127" customWidth="1"/>
    <col min="772" max="772" width="17" style="127" customWidth="1"/>
    <col min="773" max="773" width="1.7109375" style="127" customWidth="1"/>
    <col min="774" max="774" width="17" style="127" customWidth="1"/>
    <col min="775" max="775" width="1.7109375" style="127" customWidth="1"/>
    <col min="776" max="776" width="17" style="127" customWidth="1"/>
    <col min="777" max="777" width="1.7109375" style="127" customWidth="1"/>
    <col min="778" max="778" width="17" style="127" customWidth="1"/>
    <col min="779" max="779" width="1.7109375" style="127" customWidth="1"/>
    <col min="780" max="780" width="17" style="127" customWidth="1"/>
    <col min="781" max="781" width="1.7109375" style="127" customWidth="1"/>
    <col min="782" max="782" width="17" style="127" customWidth="1"/>
    <col min="783" max="783" width="1.7109375" style="127" customWidth="1"/>
    <col min="784" max="784" width="17" style="127" customWidth="1"/>
    <col min="785" max="1017" width="14.42578125" style="127"/>
    <col min="1018" max="1018" width="33.140625" style="127" customWidth="1"/>
    <col min="1019" max="1019" width="8.140625" style="127" customWidth="1"/>
    <col min="1020" max="1020" width="9" style="127" customWidth="1"/>
    <col min="1021" max="1021" width="2.7109375" style="127" customWidth="1"/>
    <col min="1022" max="1022" width="17" style="127" customWidth="1"/>
    <col min="1023" max="1023" width="1.7109375" style="127" customWidth="1"/>
    <col min="1024" max="1024" width="17" style="127" customWidth="1"/>
    <col min="1025" max="1025" width="1.7109375" style="127" customWidth="1"/>
    <col min="1026" max="1026" width="17" style="127" customWidth="1"/>
    <col min="1027" max="1027" width="1.7109375" style="127" customWidth="1"/>
    <col min="1028" max="1028" width="17" style="127" customWidth="1"/>
    <col min="1029" max="1029" width="1.7109375" style="127" customWidth="1"/>
    <col min="1030" max="1030" width="17" style="127" customWidth="1"/>
    <col min="1031" max="1031" width="1.7109375" style="127" customWidth="1"/>
    <col min="1032" max="1032" width="17" style="127" customWidth="1"/>
    <col min="1033" max="1033" width="1.7109375" style="127" customWidth="1"/>
    <col min="1034" max="1034" width="17" style="127" customWidth="1"/>
    <col min="1035" max="1035" width="1.7109375" style="127" customWidth="1"/>
    <col min="1036" max="1036" width="17" style="127" customWidth="1"/>
    <col min="1037" max="1037" width="1.7109375" style="127" customWidth="1"/>
    <col min="1038" max="1038" width="17" style="127" customWidth="1"/>
    <col min="1039" max="1039" width="1.7109375" style="127" customWidth="1"/>
    <col min="1040" max="1040" width="17" style="127" customWidth="1"/>
    <col min="1041" max="1273" width="14.42578125" style="127"/>
    <col min="1274" max="1274" width="33.140625" style="127" customWidth="1"/>
    <col min="1275" max="1275" width="8.140625" style="127" customWidth="1"/>
    <col min="1276" max="1276" width="9" style="127" customWidth="1"/>
    <col min="1277" max="1277" width="2.7109375" style="127" customWidth="1"/>
    <col min="1278" max="1278" width="17" style="127" customWidth="1"/>
    <col min="1279" max="1279" width="1.7109375" style="127" customWidth="1"/>
    <col min="1280" max="1280" width="17" style="127" customWidth="1"/>
    <col min="1281" max="1281" width="1.7109375" style="127" customWidth="1"/>
    <col min="1282" max="1282" width="17" style="127" customWidth="1"/>
    <col min="1283" max="1283" width="1.7109375" style="127" customWidth="1"/>
    <col min="1284" max="1284" width="17" style="127" customWidth="1"/>
    <col min="1285" max="1285" width="1.7109375" style="127" customWidth="1"/>
    <col min="1286" max="1286" width="17" style="127" customWidth="1"/>
    <col min="1287" max="1287" width="1.7109375" style="127" customWidth="1"/>
    <col min="1288" max="1288" width="17" style="127" customWidth="1"/>
    <col min="1289" max="1289" width="1.7109375" style="127" customWidth="1"/>
    <col min="1290" max="1290" width="17" style="127" customWidth="1"/>
    <col min="1291" max="1291" width="1.7109375" style="127" customWidth="1"/>
    <col min="1292" max="1292" width="17" style="127" customWidth="1"/>
    <col min="1293" max="1293" width="1.7109375" style="127" customWidth="1"/>
    <col min="1294" max="1294" width="17" style="127" customWidth="1"/>
    <col min="1295" max="1295" width="1.7109375" style="127" customWidth="1"/>
    <col min="1296" max="1296" width="17" style="127" customWidth="1"/>
    <col min="1297" max="1529" width="14.42578125" style="127"/>
    <col min="1530" max="1530" width="33.140625" style="127" customWidth="1"/>
    <col min="1531" max="1531" width="8.140625" style="127" customWidth="1"/>
    <col min="1532" max="1532" width="9" style="127" customWidth="1"/>
    <col min="1533" max="1533" width="2.7109375" style="127" customWidth="1"/>
    <col min="1534" max="1534" width="17" style="127" customWidth="1"/>
    <col min="1535" max="1535" width="1.7109375" style="127" customWidth="1"/>
    <col min="1536" max="1536" width="17" style="127" customWidth="1"/>
    <col min="1537" max="1537" width="1.7109375" style="127" customWidth="1"/>
    <col min="1538" max="1538" width="17" style="127" customWidth="1"/>
    <col min="1539" max="1539" width="1.7109375" style="127" customWidth="1"/>
    <col min="1540" max="1540" width="17" style="127" customWidth="1"/>
    <col min="1541" max="1541" width="1.7109375" style="127" customWidth="1"/>
    <col min="1542" max="1542" width="17" style="127" customWidth="1"/>
    <col min="1543" max="1543" width="1.7109375" style="127" customWidth="1"/>
    <col min="1544" max="1544" width="17" style="127" customWidth="1"/>
    <col min="1545" max="1545" width="1.7109375" style="127" customWidth="1"/>
    <col min="1546" max="1546" width="17" style="127" customWidth="1"/>
    <col min="1547" max="1547" width="1.7109375" style="127" customWidth="1"/>
    <col min="1548" max="1548" width="17" style="127" customWidth="1"/>
    <col min="1549" max="1549" width="1.7109375" style="127" customWidth="1"/>
    <col min="1550" max="1550" width="17" style="127" customWidth="1"/>
    <col min="1551" max="1551" width="1.7109375" style="127" customWidth="1"/>
    <col min="1552" max="1552" width="17" style="127" customWidth="1"/>
    <col min="1553" max="1785" width="14.42578125" style="127"/>
    <col min="1786" max="1786" width="33.140625" style="127" customWidth="1"/>
    <col min="1787" max="1787" width="8.140625" style="127" customWidth="1"/>
    <col min="1788" max="1788" width="9" style="127" customWidth="1"/>
    <col min="1789" max="1789" width="2.7109375" style="127" customWidth="1"/>
    <col min="1790" max="1790" width="17" style="127" customWidth="1"/>
    <col min="1791" max="1791" width="1.7109375" style="127" customWidth="1"/>
    <col min="1792" max="1792" width="17" style="127" customWidth="1"/>
    <col min="1793" max="1793" width="1.7109375" style="127" customWidth="1"/>
    <col min="1794" max="1794" width="17" style="127" customWidth="1"/>
    <col min="1795" max="1795" width="1.7109375" style="127" customWidth="1"/>
    <col min="1796" max="1796" width="17" style="127" customWidth="1"/>
    <col min="1797" max="1797" width="1.7109375" style="127" customWidth="1"/>
    <col min="1798" max="1798" width="17" style="127" customWidth="1"/>
    <col min="1799" max="1799" width="1.7109375" style="127" customWidth="1"/>
    <col min="1800" max="1800" width="17" style="127" customWidth="1"/>
    <col min="1801" max="1801" width="1.7109375" style="127" customWidth="1"/>
    <col min="1802" max="1802" width="17" style="127" customWidth="1"/>
    <col min="1803" max="1803" width="1.7109375" style="127" customWidth="1"/>
    <col min="1804" max="1804" width="17" style="127" customWidth="1"/>
    <col min="1805" max="1805" width="1.7109375" style="127" customWidth="1"/>
    <col min="1806" max="1806" width="17" style="127" customWidth="1"/>
    <col min="1807" max="1807" width="1.7109375" style="127" customWidth="1"/>
    <col min="1808" max="1808" width="17" style="127" customWidth="1"/>
    <col min="1809" max="2041" width="14.42578125" style="127"/>
    <col min="2042" max="2042" width="33.140625" style="127" customWidth="1"/>
    <col min="2043" max="2043" width="8.140625" style="127" customWidth="1"/>
    <col min="2044" max="2044" width="9" style="127" customWidth="1"/>
    <col min="2045" max="2045" width="2.7109375" style="127" customWidth="1"/>
    <col min="2046" max="2046" width="17" style="127" customWidth="1"/>
    <col min="2047" max="2047" width="1.7109375" style="127" customWidth="1"/>
    <col min="2048" max="2048" width="17" style="127" customWidth="1"/>
    <col min="2049" max="2049" width="1.7109375" style="127" customWidth="1"/>
    <col min="2050" max="2050" width="17" style="127" customWidth="1"/>
    <col min="2051" max="2051" width="1.7109375" style="127" customWidth="1"/>
    <col min="2052" max="2052" width="17" style="127" customWidth="1"/>
    <col min="2053" max="2053" width="1.7109375" style="127" customWidth="1"/>
    <col min="2054" max="2054" width="17" style="127" customWidth="1"/>
    <col min="2055" max="2055" width="1.7109375" style="127" customWidth="1"/>
    <col min="2056" max="2056" width="17" style="127" customWidth="1"/>
    <col min="2057" max="2057" width="1.7109375" style="127" customWidth="1"/>
    <col min="2058" max="2058" width="17" style="127" customWidth="1"/>
    <col min="2059" max="2059" width="1.7109375" style="127" customWidth="1"/>
    <col min="2060" max="2060" width="17" style="127" customWidth="1"/>
    <col min="2061" max="2061" width="1.7109375" style="127" customWidth="1"/>
    <col min="2062" max="2062" width="17" style="127" customWidth="1"/>
    <col min="2063" max="2063" width="1.7109375" style="127" customWidth="1"/>
    <col min="2064" max="2064" width="17" style="127" customWidth="1"/>
    <col min="2065" max="2297" width="14.42578125" style="127"/>
    <col min="2298" max="2298" width="33.140625" style="127" customWidth="1"/>
    <col min="2299" max="2299" width="8.140625" style="127" customWidth="1"/>
    <col min="2300" max="2300" width="9" style="127" customWidth="1"/>
    <col min="2301" max="2301" width="2.7109375" style="127" customWidth="1"/>
    <col min="2302" max="2302" width="17" style="127" customWidth="1"/>
    <col min="2303" max="2303" width="1.7109375" style="127" customWidth="1"/>
    <col min="2304" max="2304" width="17" style="127" customWidth="1"/>
    <col min="2305" max="2305" width="1.7109375" style="127" customWidth="1"/>
    <col min="2306" max="2306" width="17" style="127" customWidth="1"/>
    <col min="2307" max="2307" width="1.7109375" style="127" customWidth="1"/>
    <col min="2308" max="2308" width="17" style="127" customWidth="1"/>
    <col min="2309" max="2309" width="1.7109375" style="127" customWidth="1"/>
    <col min="2310" max="2310" width="17" style="127" customWidth="1"/>
    <col min="2311" max="2311" width="1.7109375" style="127" customWidth="1"/>
    <col min="2312" max="2312" width="17" style="127" customWidth="1"/>
    <col min="2313" max="2313" width="1.7109375" style="127" customWidth="1"/>
    <col min="2314" max="2314" width="17" style="127" customWidth="1"/>
    <col min="2315" max="2315" width="1.7109375" style="127" customWidth="1"/>
    <col min="2316" max="2316" width="17" style="127" customWidth="1"/>
    <col min="2317" max="2317" width="1.7109375" style="127" customWidth="1"/>
    <col min="2318" max="2318" width="17" style="127" customWidth="1"/>
    <col min="2319" max="2319" width="1.7109375" style="127" customWidth="1"/>
    <col min="2320" max="2320" width="17" style="127" customWidth="1"/>
    <col min="2321" max="2553" width="14.42578125" style="127"/>
    <col min="2554" max="2554" width="33.140625" style="127" customWidth="1"/>
    <col min="2555" max="2555" width="8.140625" style="127" customWidth="1"/>
    <col min="2556" max="2556" width="9" style="127" customWidth="1"/>
    <col min="2557" max="2557" width="2.7109375" style="127" customWidth="1"/>
    <col min="2558" max="2558" width="17" style="127" customWidth="1"/>
    <col min="2559" max="2559" width="1.7109375" style="127" customWidth="1"/>
    <col min="2560" max="2560" width="17" style="127" customWidth="1"/>
    <col min="2561" max="2561" width="1.7109375" style="127" customWidth="1"/>
    <col min="2562" max="2562" width="17" style="127" customWidth="1"/>
    <col min="2563" max="2563" width="1.7109375" style="127" customWidth="1"/>
    <col min="2564" max="2564" width="17" style="127" customWidth="1"/>
    <col min="2565" max="2565" width="1.7109375" style="127" customWidth="1"/>
    <col min="2566" max="2566" width="17" style="127" customWidth="1"/>
    <col min="2567" max="2567" width="1.7109375" style="127" customWidth="1"/>
    <col min="2568" max="2568" width="17" style="127" customWidth="1"/>
    <col min="2569" max="2569" width="1.7109375" style="127" customWidth="1"/>
    <col min="2570" max="2570" width="17" style="127" customWidth="1"/>
    <col min="2571" max="2571" width="1.7109375" style="127" customWidth="1"/>
    <col min="2572" max="2572" width="17" style="127" customWidth="1"/>
    <col min="2573" max="2573" width="1.7109375" style="127" customWidth="1"/>
    <col min="2574" max="2574" width="17" style="127" customWidth="1"/>
    <col min="2575" max="2575" width="1.7109375" style="127" customWidth="1"/>
    <col min="2576" max="2576" width="17" style="127" customWidth="1"/>
    <col min="2577" max="2809" width="14.42578125" style="127"/>
    <col min="2810" max="2810" width="33.140625" style="127" customWidth="1"/>
    <col min="2811" max="2811" width="8.140625" style="127" customWidth="1"/>
    <col min="2812" max="2812" width="9" style="127" customWidth="1"/>
    <col min="2813" max="2813" width="2.7109375" style="127" customWidth="1"/>
    <col min="2814" max="2814" width="17" style="127" customWidth="1"/>
    <col min="2815" max="2815" width="1.7109375" style="127" customWidth="1"/>
    <col min="2816" max="2816" width="17" style="127" customWidth="1"/>
    <col min="2817" max="2817" width="1.7109375" style="127" customWidth="1"/>
    <col min="2818" max="2818" width="17" style="127" customWidth="1"/>
    <col min="2819" max="2819" width="1.7109375" style="127" customWidth="1"/>
    <col min="2820" max="2820" width="17" style="127" customWidth="1"/>
    <col min="2821" max="2821" width="1.7109375" style="127" customWidth="1"/>
    <col min="2822" max="2822" width="17" style="127" customWidth="1"/>
    <col min="2823" max="2823" width="1.7109375" style="127" customWidth="1"/>
    <col min="2824" max="2824" width="17" style="127" customWidth="1"/>
    <col min="2825" max="2825" width="1.7109375" style="127" customWidth="1"/>
    <col min="2826" max="2826" width="17" style="127" customWidth="1"/>
    <col min="2827" max="2827" width="1.7109375" style="127" customWidth="1"/>
    <col min="2828" max="2828" width="17" style="127" customWidth="1"/>
    <col min="2829" max="2829" width="1.7109375" style="127" customWidth="1"/>
    <col min="2830" max="2830" width="17" style="127" customWidth="1"/>
    <col min="2831" max="2831" width="1.7109375" style="127" customWidth="1"/>
    <col min="2832" max="2832" width="17" style="127" customWidth="1"/>
    <col min="2833" max="3065" width="14.42578125" style="127"/>
    <col min="3066" max="3066" width="33.140625" style="127" customWidth="1"/>
    <col min="3067" max="3067" width="8.140625" style="127" customWidth="1"/>
    <col min="3068" max="3068" width="9" style="127" customWidth="1"/>
    <col min="3069" max="3069" width="2.7109375" style="127" customWidth="1"/>
    <col min="3070" max="3070" width="17" style="127" customWidth="1"/>
    <col min="3071" max="3071" width="1.7109375" style="127" customWidth="1"/>
    <col min="3072" max="3072" width="17" style="127" customWidth="1"/>
    <col min="3073" max="3073" width="1.7109375" style="127" customWidth="1"/>
    <col min="3074" max="3074" width="17" style="127" customWidth="1"/>
    <col min="3075" max="3075" width="1.7109375" style="127" customWidth="1"/>
    <col min="3076" max="3076" width="17" style="127" customWidth="1"/>
    <col min="3077" max="3077" width="1.7109375" style="127" customWidth="1"/>
    <col min="3078" max="3078" width="17" style="127" customWidth="1"/>
    <col min="3079" max="3079" width="1.7109375" style="127" customWidth="1"/>
    <col min="3080" max="3080" width="17" style="127" customWidth="1"/>
    <col min="3081" max="3081" width="1.7109375" style="127" customWidth="1"/>
    <col min="3082" max="3082" width="17" style="127" customWidth="1"/>
    <col min="3083" max="3083" width="1.7109375" style="127" customWidth="1"/>
    <col min="3084" max="3084" width="17" style="127" customWidth="1"/>
    <col min="3085" max="3085" width="1.7109375" style="127" customWidth="1"/>
    <col min="3086" max="3086" width="17" style="127" customWidth="1"/>
    <col min="3087" max="3087" width="1.7109375" style="127" customWidth="1"/>
    <col min="3088" max="3088" width="17" style="127" customWidth="1"/>
    <col min="3089" max="3321" width="14.42578125" style="127"/>
    <col min="3322" max="3322" width="33.140625" style="127" customWidth="1"/>
    <col min="3323" max="3323" width="8.140625" style="127" customWidth="1"/>
    <col min="3324" max="3324" width="9" style="127" customWidth="1"/>
    <col min="3325" max="3325" width="2.7109375" style="127" customWidth="1"/>
    <col min="3326" max="3326" width="17" style="127" customWidth="1"/>
    <col min="3327" max="3327" width="1.7109375" style="127" customWidth="1"/>
    <col min="3328" max="3328" width="17" style="127" customWidth="1"/>
    <col min="3329" max="3329" width="1.7109375" style="127" customWidth="1"/>
    <col min="3330" max="3330" width="17" style="127" customWidth="1"/>
    <col min="3331" max="3331" width="1.7109375" style="127" customWidth="1"/>
    <col min="3332" max="3332" width="17" style="127" customWidth="1"/>
    <col min="3333" max="3333" width="1.7109375" style="127" customWidth="1"/>
    <col min="3334" max="3334" width="17" style="127" customWidth="1"/>
    <col min="3335" max="3335" width="1.7109375" style="127" customWidth="1"/>
    <col min="3336" max="3336" width="17" style="127" customWidth="1"/>
    <col min="3337" max="3337" width="1.7109375" style="127" customWidth="1"/>
    <col min="3338" max="3338" width="17" style="127" customWidth="1"/>
    <col min="3339" max="3339" width="1.7109375" style="127" customWidth="1"/>
    <col min="3340" max="3340" width="17" style="127" customWidth="1"/>
    <col min="3341" max="3341" width="1.7109375" style="127" customWidth="1"/>
    <col min="3342" max="3342" width="17" style="127" customWidth="1"/>
    <col min="3343" max="3343" width="1.7109375" style="127" customWidth="1"/>
    <col min="3344" max="3344" width="17" style="127" customWidth="1"/>
    <col min="3345" max="3577" width="14.42578125" style="127"/>
    <col min="3578" max="3578" width="33.140625" style="127" customWidth="1"/>
    <col min="3579" max="3579" width="8.140625" style="127" customWidth="1"/>
    <col min="3580" max="3580" width="9" style="127" customWidth="1"/>
    <col min="3581" max="3581" width="2.7109375" style="127" customWidth="1"/>
    <col min="3582" max="3582" width="17" style="127" customWidth="1"/>
    <col min="3583" max="3583" width="1.7109375" style="127" customWidth="1"/>
    <col min="3584" max="3584" width="17" style="127" customWidth="1"/>
    <col min="3585" max="3585" width="1.7109375" style="127" customWidth="1"/>
    <col min="3586" max="3586" width="17" style="127" customWidth="1"/>
    <col min="3587" max="3587" width="1.7109375" style="127" customWidth="1"/>
    <col min="3588" max="3588" width="17" style="127" customWidth="1"/>
    <col min="3589" max="3589" width="1.7109375" style="127" customWidth="1"/>
    <col min="3590" max="3590" width="17" style="127" customWidth="1"/>
    <col min="3591" max="3591" width="1.7109375" style="127" customWidth="1"/>
    <col min="3592" max="3592" width="17" style="127" customWidth="1"/>
    <col min="3593" max="3593" width="1.7109375" style="127" customWidth="1"/>
    <col min="3594" max="3594" width="17" style="127" customWidth="1"/>
    <col min="3595" max="3595" width="1.7109375" style="127" customWidth="1"/>
    <col min="3596" max="3596" width="17" style="127" customWidth="1"/>
    <col min="3597" max="3597" width="1.7109375" style="127" customWidth="1"/>
    <col min="3598" max="3598" width="17" style="127" customWidth="1"/>
    <col min="3599" max="3599" width="1.7109375" style="127" customWidth="1"/>
    <col min="3600" max="3600" width="17" style="127" customWidth="1"/>
    <col min="3601" max="3833" width="14.42578125" style="127"/>
    <col min="3834" max="3834" width="33.140625" style="127" customWidth="1"/>
    <col min="3835" max="3835" width="8.140625" style="127" customWidth="1"/>
    <col min="3836" max="3836" width="9" style="127" customWidth="1"/>
    <col min="3837" max="3837" width="2.7109375" style="127" customWidth="1"/>
    <col min="3838" max="3838" width="17" style="127" customWidth="1"/>
    <col min="3839" max="3839" width="1.7109375" style="127" customWidth="1"/>
    <col min="3840" max="3840" width="17" style="127" customWidth="1"/>
    <col min="3841" max="3841" width="1.7109375" style="127" customWidth="1"/>
    <col min="3842" max="3842" width="17" style="127" customWidth="1"/>
    <col min="3843" max="3843" width="1.7109375" style="127" customWidth="1"/>
    <col min="3844" max="3844" width="17" style="127" customWidth="1"/>
    <col min="3845" max="3845" width="1.7109375" style="127" customWidth="1"/>
    <col min="3846" max="3846" width="17" style="127" customWidth="1"/>
    <col min="3847" max="3847" width="1.7109375" style="127" customWidth="1"/>
    <col min="3848" max="3848" width="17" style="127" customWidth="1"/>
    <col min="3849" max="3849" width="1.7109375" style="127" customWidth="1"/>
    <col min="3850" max="3850" width="17" style="127" customWidth="1"/>
    <col min="3851" max="3851" width="1.7109375" style="127" customWidth="1"/>
    <col min="3852" max="3852" width="17" style="127" customWidth="1"/>
    <col min="3853" max="3853" width="1.7109375" style="127" customWidth="1"/>
    <col min="3854" max="3854" width="17" style="127" customWidth="1"/>
    <col min="3855" max="3855" width="1.7109375" style="127" customWidth="1"/>
    <col min="3856" max="3856" width="17" style="127" customWidth="1"/>
    <col min="3857" max="4089" width="14.42578125" style="127"/>
    <col min="4090" max="4090" width="33.140625" style="127" customWidth="1"/>
    <col min="4091" max="4091" width="8.140625" style="127" customWidth="1"/>
    <col min="4092" max="4092" width="9" style="127" customWidth="1"/>
    <col min="4093" max="4093" width="2.7109375" style="127" customWidth="1"/>
    <col min="4094" max="4094" width="17" style="127" customWidth="1"/>
    <col min="4095" max="4095" width="1.7109375" style="127" customWidth="1"/>
    <col min="4096" max="4096" width="17" style="127" customWidth="1"/>
    <col min="4097" max="4097" width="1.7109375" style="127" customWidth="1"/>
    <col min="4098" max="4098" width="17" style="127" customWidth="1"/>
    <col min="4099" max="4099" width="1.7109375" style="127" customWidth="1"/>
    <col min="4100" max="4100" width="17" style="127" customWidth="1"/>
    <col min="4101" max="4101" width="1.7109375" style="127" customWidth="1"/>
    <col min="4102" max="4102" width="17" style="127" customWidth="1"/>
    <col min="4103" max="4103" width="1.7109375" style="127" customWidth="1"/>
    <col min="4104" max="4104" width="17" style="127" customWidth="1"/>
    <col min="4105" max="4105" width="1.7109375" style="127" customWidth="1"/>
    <col min="4106" max="4106" width="17" style="127" customWidth="1"/>
    <col min="4107" max="4107" width="1.7109375" style="127" customWidth="1"/>
    <col min="4108" max="4108" width="17" style="127" customWidth="1"/>
    <col min="4109" max="4109" width="1.7109375" style="127" customWidth="1"/>
    <col min="4110" max="4110" width="17" style="127" customWidth="1"/>
    <col min="4111" max="4111" width="1.7109375" style="127" customWidth="1"/>
    <col min="4112" max="4112" width="17" style="127" customWidth="1"/>
    <col min="4113" max="4345" width="14.42578125" style="127"/>
    <col min="4346" max="4346" width="33.140625" style="127" customWidth="1"/>
    <col min="4347" max="4347" width="8.140625" style="127" customWidth="1"/>
    <col min="4348" max="4348" width="9" style="127" customWidth="1"/>
    <col min="4349" max="4349" width="2.7109375" style="127" customWidth="1"/>
    <col min="4350" max="4350" width="17" style="127" customWidth="1"/>
    <col min="4351" max="4351" width="1.7109375" style="127" customWidth="1"/>
    <col min="4352" max="4352" width="17" style="127" customWidth="1"/>
    <col min="4353" max="4353" width="1.7109375" style="127" customWidth="1"/>
    <col min="4354" max="4354" width="17" style="127" customWidth="1"/>
    <col min="4355" max="4355" width="1.7109375" style="127" customWidth="1"/>
    <col min="4356" max="4356" width="17" style="127" customWidth="1"/>
    <col min="4357" max="4357" width="1.7109375" style="127" customWidth="1"/>
    <col min="4358" max="4358" width="17" style="127" customWidth="1"/>
    <col min="4359" max="4359" width="1.7109375" style="127" customWidth="1"/>
    <col min="4360" max="4360" width="17" style="127" customWidth="1"/>
    <col min="4361" max="4361" width="1.7109375" style="127" customWidth="1"/>
    <col min="4362" max="4362" width="17" style="127" customWidth="1"/>
    <col min="4363" max="4363" width="1.7109375" style="127" customWidth="1"/>
    <col min="4364" max="4364" width="17" style="127" customWidth="1"/>
    <col min="4365" max="4365" width="1.7109375" style="127" customWidth="1"/>
    <col min="4366" max="4366" width="17" style="127" customWidth="1"/>
    <col min="4367" max="4367" width="1.7109375" style="127" customWidth="1"/>
    <col min="4368" max="4368" width="17" style="127" customWidth="1"/>
    <col min="4369" max="4601" width="14.42578125" style="127"/>
    <col min="4602" max="4602" width="33.140625" style="127" customWidth="1"/>
    <col min="4603" max="4603" width="8.140625" style="127" customWidth="1"/>
    <col min="4604" max="4604" width="9" style="127" customWidth="1"/>
    <col min="4605" max="4605" width="2.7109375" style="127" customWidth="1"/>
    <col min="4606" max="4606" width="17" style="127" customWidth="1"/>
    <col min="4607" max="4607" width="1.7109375" style="127" customWidth="1"/>
    <col min="4608" max="4608" width="17" style="127" customWidth="1"/>
    <col min="4609" max="4609" width="1.7109375" style="127" customWidth="1"/>
    <col min="4610" max="4610" width="17" style="127" customWidth="1"/>
    <col min="4611" max="4611" width="1.7109375" style="127" customWidth="1"/>
    <col min="4612" max="4612" width="17" style="127" customWidth="1"/>
    <col min="4613" max="4613" width="1.7109375" style="127" customWidth="1"/>
    <col min="4614" max="4614" width="17" style="127" customWidth="1"/>
    <col min="4615" max="4615" width="1.7109375" style="127" customWidth="1"/>
    <col min="4616" max="4616" width="17" style="127" customWidth="1"/>
    <col min="4617" max="4617" width="1.7109375" style="127" customWidth="1"/>
    <col min="4618" max="4618" width="17" style="127" customWidth="1"/>
    <col min="4619" max="4619" width="1.7109375" style="127" customWidth="1"/>
    <col min="4620" max="4620" width="17" style="127" customWidth="1"/>
    <col min="4621" max="4621" width="1.7109375" style="127" customWidth="1"/>
    <col min="4622" max="4622" width="17" style="127" customWidth="1"/>
    <col min="4623" max="4623" width="1.7109375" style="127" customWidth="1"/>
    <col min="4624" max="4624" width="17" style="127" customWidth="1"/>
    <col min="4625" max="4857" width="14.42578125" style="127"/>
    <col min="4858" max="4858" width="33.140625" style="127" customWidth="1"/>
    <col min="4859" max="4859" width="8.140625" style="127" customWidth="1"/>
    <col min="4860" max="4860" width="9" style="127" customWidth="1"/>
    <col min="4861" max="4861" width="2.7109375" style="127" customWidth="1"/>
    <col min="4862" max="4862" width="17" style="127" customWidth="1"/>
    <col min="4863" max="4863" width="1.7109375" style="127" customWidth="1"/>
    <col min="4864" max="4864" width="17" style="127" customWidth="1"/>
    <col min="4865" max="4865" width="1.7109375" style="127" customWidth="1"/>
    <col min="4866" max="4866" width="17" style="127" customWidth="1"/>
    <col min="4867" max="4867" width="1.7109375" style="127" customWidth="1"/>
    <col min="4868" max="4868" width="17" style="127" customWidth="1"/>
    <col min="4869" max="4869" width="1.7109375" style="127" customWidth="1"/>
    <col min="4870" max="4870" width="17" style="127" customWidth="1"/>
    <col min="4871" max="4871" width="1.7109375" style="127" customWidth="1"/>
    <col min="4872" max="4872" width="17" style="127" customWidth="1"/>
    <col min="4873" max="4873" width="1.7109375" style="127" customWidth="1"/>
    <col min="4874" max="4874" width="17" style="127" customWidth="1"/>
    <col min="4875" max="4875" width="1.7109375" style="127" customWidth="1"/>
    <col min="4876" max="4876" width="17" style="127" customWidth="1"/>
    <col min="4877" max="4877" width="1.7109375" style="127" customWidth="1"/>
    <col min="4878" max="4878" width="17" style="127" customWidth="1"/>
    <col min="4879" max="4879" width="1.7109375" style="127" customWidth="1"/>
    <col min="4880" max="4880" width="17" style="127" customWidth="1"/>
    <col min="4881" max="5113" width="14.42578125" style="127"/>
    <col min="5114" max="5114" width="33.140625" style="127" customWidth="1"/>
    <col min="5115" max="5115" width="8.140625" style="127" customWidth="1"/>
    <col min="5116" max="5116" width="9" style="127" customWidth="1"/>
    <col min="5117" max="5117" width="2.7109375" style="127" customWidth="1"/>
    <col min="5118" max="5118" width="17" style="127" customWidth="1"/>
    <col min="5119" max="5119" width="1.7109375" style="127" customWidth="1"/>
    <col min="5120" max="5120" width="17" style="127" customWidth="1"/>
    <col min="5121" max="5121" width="1.7109375" style="127" customWidth="1"/>
    <col min="5122" max="5122" width="17" style="127" customWidth="1"/>
    <col min="5123" max="5123" width="1.7109375" style="127" customWidth="1"/>
    <col min="5124" max="5124" width="17" style="127" customWidth="1"/>
    <col min="5125" max="5125" width="1.7109375" style="127" customWidth="1"/>
    <col min="5126" max="5126" width="17" style="127" customWidth="1"/>
    <col min="5127" max="5127" width="1.7109375" style="127" customWidth="1"/>
    <col min="5128" max="5128" width="17" style="127" customWidth="1"/>
    <col min="5129" max="5129" width="1.7109375" style="127" customWidth="1"/>
    <col min="5130" max="5130" width="17" style="127" customWidth="1"/>
    <col min="5131" max="5131" width="1.7109375" style="127" customWidth="1"/>
    <col min="5132" max="5132" width="17" style="127" customWidth="1"/>
    <col min="5133" max="5133" width="1.7109375" style="127" customWidth="1"/>
    <col min="5134" max="5134" width="17" style="127" customWidth="1"/>
    <col min="5135" max="5135" width="1.7109375" style="127" customWidth="1"/>
    <col min="5136" max="5136" width="17" style="127" customWidth="1"/>
    <col min="5137" max="5369" width="14.42578125" style="127"/>
    <col min="5370" max="5370" width="33.140625" style="127" customWidth="1"/>
    <col min="5371" max="5371" width="8.140625" style="127" customWidth="1"/>
    <col min="5372" max="5372" width="9" style="127" customWidth="1"/>
    <col min="5373" max="5373" width="2.7109375" style="127" customWidth="1"/>
    <col min="5374" max="5374" width="17" style="127" customWidth="1"/>
    <col min="5375" max="5375" width="1.7109375" style="127" customWidth="1"/>
    <col min="5376" max="5376" width="17" style="127" customWidth="1"/>
    <col min="5377" max="5377" width="1.7109375" style="127" customWidth="1"/>
    <col min="5378" max="5378" width="17" style="127" customWidth="1"/>
    <col min="5379" max="5379" width="1.7109375" style="127" customWidth="1"/>
    <col min="5380" max="5380" width="17" style="127" customWidth="1"/>
    <col min="5381" max="5381" width="1.7109375" style="127" customWidth="1"/>
    <col min="5382" max="5382" width="17" style="127" customWidth="1"/>
    <col min="5383" max="5383" width="1.7109375" style="127" customWidth="1"/>
    <col min="5384" max="5384" width="17" style="127" customWidth="1"/>
    <col min="5385" max="5385" width="1.7109375" style="127" customWidth="1"/>
    <col min="5386" max="5386" width="17" style="127" customWidth="1"/>
    <col min="5387" max="5387" width="1.7109375" style="127" customWidth="1"/>
    <col min="5388" max="5388" width="17" style="127" customWidth="1"/>
    <col min="5389" max="5389" width="1.7109375" style="127" customWidth="1"/>
    <col min="5390" max="5390" width="17" style="127" customWidth="1"/>
    <col min="5391" max="5391" width="1.7109375" style="127" customWidth="1"/>
    <col min="5392" max="5392" width="17" style="127" customWidth="1"/>
    <col min="5393" max="5625" width="14.42578125" style="127"/>
    <col min="5626" max="5626" width="33.140625" style="127" customWidth="1"/>
    <col min="5627" max="5627" width="8.140625" style="127" customWidth="1"/>
    <col min="5628" max="5628" width="9" style="127" customWidth="1"/>
    <col min="5629" max="5629" width="2.7109375" style="127" customWidth="1"/>
    <col min="5630" max="5630" width="17" style="127" customWidth="1"/>
    <col min="5631" max="5631" width="1.7109375" style="127" customWidth="1"/>
    <col min="5632" max="5632" width="17" style="127" customWidth="1"/>
    <col min="5633" max="5633" width="1.7109375" style="127" customWidth="1"/>
    <col min="5634" max="5634" width="17" style="127" customWidth="1"/>
    <col min="5635" max="5635" width="1.7109375" style="127" customWidth="1"/>
    <col min="5636" max="5636" width="17" style="127" customWidth="1"/>
    <col min="5637" max="5637" width="1.7109375" style="127" customWidth="1"/>
    <col min="5638" max="5638" width="17" style="127" customWidth="1"/>
    <col min="5639" max="5639" width="1.7109375" style="127" customWidth="1"/>
    <col min="5640" max="5640" width="17" style="127" customWidth="1"/>
    <col min="5641" max="5641" width="1.7109375" style="127" customWidth="1"/>
    <col min="5642" max="5642" width="17" style="127" customWidth="1"/>
    <col min="5643" max="5643" width="1.7109375" style="127" customWidth="1"/>
    <col min="5644" max="5644" width="17" style="127" customWidth="1"/>
    <col min="5645" max="5645" width="1.7109375" style="127" customWidth="1"/>
    <col min="5646" max="5646" width="17" style="127" customWidth="1"/>
    <col min="5647" max="5647" width="1.7109375" style="127" customWidth="1"/>
    <col min="5648" max="5648" width="17" style="127" customWidth="1"/>
    <col min="5649" max="5881" width="14.42578125" style="127"/>
    <col min="5882" max="5882" width="33.140625" style="127" customWidth="1"/>
    <col min="5883" max="5883" width="8.140625" style="127" customWidth="1"/>
    <col min="5884" max="5884" width="9" style="127" customWidth="1"/>
    <col min="5885" max="5885" width="2.7109375" style="127" customWidth="1"/>
    <col min="5886" max="5886" width="17" style="127" customWidth="1"/>
    <col min="5887" max="5887" width="1.7109375" style="127" customWidth="1"/>
    <col min="5888" max="5888" width="17" style="127" customWidth="1"/>
    <col min="5889" max="5889" width="1.7109375" style="127" customWidth="1"/>
    <col min="5890" max="5890" width="17" style="127" customWidth="1"/>
    <col min="5891" max="5891" width="1.7109375" style="127" customWidth="1"/>
    <col min="5892" max="5892" width="17" style="127" customWidth="1"/>
    <col min="5893" max="5893" width="1.7109375" style="127" customWidth="1"/>
    <col min="5894" max="5894" width="17" style="127" customWidth="1"/>
    <col min="5895" max="5895" width="1.7109375" style="127" customWidth="1"/>
    <col min="5896" max="5896" width="17" style="127" customWidth="1"/>
    <col min="5897" max="5897" width="1.7109375" style="127" customWidth="1"/>
    <col min="5898" max="5898" width="17" style="127" customWidth="1"/>
    <col min="5899" max="5899" width="1.7109375" style="127" customWidth="1"/>
    <col min="5900" max="5900" width="17" style="127" customWidth="1"/>
    <col min="5901" max="5901" width="1.7109375" style="127" customWidth="1"/>
    <col min="5902" max="5902" width="17" style="127" customWidth="1"/>
    <col min="5903" max="5903" width="1.7109375" style="127" customWidth="1"/>
    <col min="5904" max="5904" width="17" style="127" customWidth="1"/>
    <col min="5905" max="6137" width="14.42578125" style="127"/>
    <col min="6138" max="6138" width="33.140625" style="127" customWidth="1"/>
    <col min="6139" max="6139" width="8.140625" style="127" customWidth="1"/>
    <col min="6140" max="6140" width="9" style="127" customWidth="1"/>
    <col min="6141" max="6141" width="2.7109375" style="127" customWidth="1"/>
    <col min="6142" max="6142" width="17" style="127" customWidth="1"/>
    <col min="6143" max="6143" width="1.7109375" style="127" customWidth="1"/>
    <col min="6144" max="6144" width="17" style="127" customWidth="1"/>
    <col min="6145" max="6145" width="1.7109375" style="127" customWidth="1"/>
    <col min="6146" max="6146" width="17" style="127" customWidth="1"/>
    <col min="6147" max="6147" width="1.7109375" style="127" customWidth="1"/>
    <col min="6148" max="6148" width="17" style="127" customWidth="1"/>
    <col min="6149" max="6149" width="1.7109375" style="127" customWidth="1"/>
    <col min="6150" max="6150" width="17" style="127" customWidth="1"/>
    <col min="6151" max="6151" width="1.7109375" style="127" customWidth="1"/>
    <col min="6152" max="6152" width="17" style="127" customWidth="1"/>
    <col min="6153" max="6153" width="1.7109375" style="127" customWidth="1"/>
    <col min="6154" max="6154" width="17" style="127" customWidth="1"/>
    <col min="6155" max="6155" width="1.7109375" style="127" customWidth="1"/>
    <col min="6156" max="6156" width="17" style="127" customWidth="1"/>
    <col min="6157" max="6157" width="1.7109375" style="127" customWidth="1"/>
    <col min="6158" max="6158" width="17" style="127" customWidth="1"/>
    <col min="6159" max="6159" width="1.7109375" style="127" customWidth="1"/>
    <col min="6160" max="6160" width="17" style="127" customWidth="1"/>
    <col min="6161" max="6393" width="14.42578125" style="127"/>
    <col min="6394" max="6394" width="33.140625" style="127" customWidth="1"/>
    <col min="6395" max="6395" width="8.140625" style="127" customWidth="1"/>
    <col min="6396" max="6396" width="9" style="127" customWidth="1"/>
    <col min="6397" max="6397" width="2.7109375" style="127" customWidth="1"/>
    <col min="6398" max="6398" width="17" style="127" customWidth="1"/>
    <col min="6399" max="6399" width="1.7109375" style="127" customWidth="1"/>
    <col min="6400" max="6400" width="17" style="127" customWidth="1"/>
    <col min="6401" max="6401" width="1.7109375" style="127" customWidth="1"/>
    <col min="6402" max="6402" width="17" style="127" customWidth="1"/>
    <col min="6403" max="6403" width="1.7109375" style="127" customWidth="1"/>
    <col min="6404" max="6404" width="17" style="127" customWidth="1"/>
    <col min="6405" max="6405" width="1.7109375" style="127" customWidth="1"/>
    <col min="6406" max="6406" width="17" style="127" customWidth="1"/>
    <col min="6407" max="6407" width="1.7109375" style="127" customWidth="1"/>
    <col min="6408" max="6408" width="17" style="127" customWidth="1"/>
    <col min="6409" max="6409" width="1.7109375" style="127" customWidth="1"/>
    <col min="6410" max="6410" width="17" style="127" customWidth="1"/>
    <col min="6411" max="6411" width="1.7109375" style="127" customWidth="1"/>
    <col min="6412" max="6412" width="17" style="127" customWidth="1"/>
    <col min="6413" max="6413" width="1.7109375" style="127" customWidth="1"/>
    <col min="6414" max="6414" width="17" style="127" customWidth="1"/>
    <col min="6415" max="6415" width="1.7109375" style="127" customWidth="1"/>
    <col min="6416" max="6416" width="17" style="127" customWidth="1"/>
    <col min="6417" max="6649" width="14.42578125" style="127"/>
    <col min="6650" max="6650" width="33.140625" style="127" customWidth="1"/>
    <col min="6651" max="6651" width="8.140625" style="127" customWidth="1"/>
    <col min="6652" max="6652" width="9" style="127" customWidth="1"/>
    <col min="6653" max="6653" width="2.7109375" style="127" customWidth="1"/>
    <col min="6654" max="6654" width="17" style="127" customWidth="1"/>
    <col min="6655" max="6655" width="1.7109375" style="127" customWidth="1"/>
    <col min="6656" max="6656" width="17" style="127" customWidth="1"/>
    <col min="6657" max="6657" width="1.7109375" style="127" customWidth="1"/>
    <col min="6658" max="6658" width="17" style="127" customWidth="1"/>
    <col min="6659" max="6659" width="1.7109375" style="127" customWidth="1"/>
    <col min="6660" max="6660" width="17" style="127" customWidth="1"/>
    <col min="6661" max="6661" width="1.7109375" style="127" customWidth="1"/>
    <col min="6662" max="6662" width="17" style="127" customWidth="1"/>
    <col min="6663" max="6663" width="1.7109375" style="127" customWidth="1"/>
    <col min="6664" max="6664" width="17" style="127" customWidth="1"/>
    <col min="6665" max="6665" width="1.7109375" style="127" customWidth="1"/>
    <col min="6666" max="6666" width="17" style="127" customWidth="1"/>
    <col min="6667" max="6667" width="1.7109375" style="127" customWidth="1"/>
    <col min="6668" max="6668" width="17" style="127" customWidth="1"/>
    <col min="6669" max="6669" width="1.7109375" style="127" customWidth="1"/>
    <col min="6670" max="6670" width="17" style="127" customWidth="1"/>
    <col min="6671" max="6671" width="1.7109375" style="127" customWidth="1"/>
    <col min="6672" max="6672" width="17" style="127" customWidth="1"/>
    <col min="6673" max="6905" width="14.42578125" style="127"/>
    <col min="6906" max="6906" width="33.140625" style="127" customWidth="1"/>
    <col min="6907" max="6907" width="8.140625" style="127" customWidth="1"/>
    <col min="6908" max="6908" width="9" style="127" customWidth="1"/>
    <col min="6909" max="6909" width="2.7109375" style="127" customWidth="1"/>
    <col min="6910" max="6910" width="17" style="127" customWidth="1"/>
    <col min="6911" max="6911" width="1.7109375" style="127" customWidth="1"/>
    <col min="6912" max="6912" width="17" style="127" customWidth="1"/>
    <col min="6913" max="6913" width="1.7109375" style="127" customWidth="1"/>
    <col min="6914" max="6914" width="17" style="127" customWidth="1"/>
    <col min="6915" max="6915" width="1.7109375" style="127" customWidth="1"/>
    <col min="6916" max="6916" width="17" style="127" customWidth="1"/>
    <col min="6917" max="6917" width="1.7109375" style="127" customWidth="1"/>
    <col min="6918" max="6918" width="17" style="127" customWidth="1"/>
    <col min="6919" max="6919" width="1.7109375" style="127" customWidth="1"/>
    <col min="6920" max="6920" width="17" style="127" customWidth="1"/>
    <col min="6921" max="6921" width="1.7109375" style="127" customWidth="1"/>
    <col min="6922" max="6922" width="17" style="127" customWidth="1"/>
    <col min="6923" max="6923" width="1.7109375" style="127" customWidth="1"/>
    <col min="6924" max="6924" width="17" style="127" customWidth="1"/>
    <col min="6925" max="6925" width="1.7109375" style="127" customWidth="1"/>
    <col min="6926" max="6926" width="17" style="127" customWidth="1"/>
    <col min="6927" max="6927" width="1.7109375" style="127" customWidth="1"/>
    <col min="6928" max="6928" width="17" style="127" customWidth="1"/>
    <col min="6929" max="7161" width="14.42578125" style="127"/>
    <col min="7162" max="7162" width="33.140625" style="127" customWidth="1"/>
    <col min="7163" max="7163" width="8.140625" style="127" customWidth="1"/>
    <col min="7164" max="7164" width="9" style="127" customWidth="1"/>
    <col min="7165" max="7165" width="2.7109375" style="127" customWidth="1"/>
    <col min="7166" max="7166" width="17" style="127" customWidth="1"/>
    <col min="7167" max="7167" width="1.7109375" style="127" customWidth="1"/>
    <col min="7168" max="7168" width="17" style="127" customWidth="1"/>
    <col min="7169" max="7169" width="1.7109375" style="127" customWidth="1"/>
    <col min="7170" max="7170" width="17" style="127" customWidth="1"/>
    <col min="7171" max="7171" width="1.7109375" style="127" customWidth="1"/>
    <col min="7172" max="7172" width="17" style="127" customWidth="1"/>
    <col min="7173" max="7173" width="1.7109375" style="127" customWidth="1"/>
    <col min="7174" max="7174" width="17" style="127" customWidth="1"/>
    <col min="7175" max="7175" width="1.7109375" style="127" customWidth="1"/>
    <col min="7176" max="7176" width="17" style="127" customWidth="1"/>
    <col min="7177" max="7177" width="1.7109375" style="127" customWidth="1"/>
    <col min="7178" max="7178" width="17" style="127" customWidth="1"/>
    <col min="7179" max="7179" width="1.7109375" style="127" customWidth="1"/>
    <col min="7180" max="7180" width="17" style="127" customWidth="1"/>
    <col min="7181" max="7181" width="1.7109375" style="127" customWidth="1"/>
    <col min="7182" max="7182" width="17" style="127" customWidth="1"/>
    <col min="7183" max="7183" width="1.7109375" style="127" customWidth="1"/>
    <col min="7184" max="7184" width="17" style="127" customWidth="1"/>
    <col min="7185" max="7417" width="14.42578125" style="127"/>
    <col min="7418" max="7418" width="33.140625" style="127" customWidth="1"/>
    <col min="7419" max="7419" width="8.140625" style="127" customWidth="1"/>
    <col min="7420" max="7420" width="9" style="127" customWidth="1"/>
    <col min="7421" max="7421" width="2.7109375" style="127" customWidth="1"/>
    <col min="7422" max="7422" width="17" style="127" customWidth="1"/>
    <col min="7423" max="7423" width="1.7109375" style="127" customWidth="1"/>
    <col min="7424" max="7424" width="17" style="127" customWidth="1"/>
    <col min="7425" max="7425" width="1.7109375" style="127" customWidth="1"/>
    <col min="7426" max="7426" width="17" style="127" customWidth="1"/>
    <col min="7427" max="7427" width="1.7109375" style="127" customWidth="1"/>
    <col min="7428" max="7428" width="17" style="127" customWidth="1"/>
    <col min="7429" max="7429" width="1.7109375" style="127" customWidth="1"/>
    <col min="7430" max="7430" width="17" style="127" customWidth="1"/>
    <col min="7431" max="7431" width="1.7109375" style="127" customWidth="1"/>
    <col min="7432" max="7432" width="17" style="127" customWidth="1"/>
    <col min="7433" max="7433" width="1.7109375" style="127" customWidth="1"/>
    <col min="7434" max="7434" width="17" style="127" customWidth="1"/>
    <col min="7435" max="7435" width="1.7109375" style="127" customWidth="1"/>
    <col min="7436" max="7436" width="17" style="127" customWidth="1"/>
    <col min="7437" max="7437" width="1.7109375" style="127" customWidth="1"/>
    <col min="7438" max="7438" width="17" style="127" customWidth="1"/>
    <col min="7439" max="7439" width="1.7109375" style="127" customWidth="1"/>
    <col min="7440" max="7440" width="17" style="127" customWidth="1"/>
    <col min="7441" max="7673" width="14.42578125" style="127"/>
    <col min="7674" max="7674" width="33.140625" style="127" customWidth="1"/>
    <col min="7675" max="7675" width="8.140625" style="127" customWidth="1"/>
    <col min="7676" max="7676" width="9" style="127" customWidth="1"/>
    <col min="7677" max="7677" width="2.7109375" style="127" customWidth="1"/>
    <col min="7678" max="7678" width="17" style="127" customWidth="1"/>
    <col min="7679" max="7679" width="1.7109375" style="127" customWidth="1"/>
    <col min="7680" max="7680" width="17" style="127" customWidth="1"/>
    <col min="7681" max="7681" width="1.7109375" style="127" customWidth="1"/>
    <col min="7682" max="7682" width="17" style="127" customWidth="1"/>
    <col min="7683" max="7683" width="1.7109375" style="127" customWidth="1"/>
    <col min="7684" max="7684" width="17" style="127" customWidth="1"/>
    <col min="7685" max="7685" width="1.7109375" style="127" customWidth="1"/>
    <col min="7686" max="7686" width="17" style="127" customWidth="1"/>
    <col min="7687" max="7687" width="1.7109375" style="127" customWidth="1"/>
    <col min="7688" max="7688" width="17" style="127" customWidth="1"/>
    <col min="7689" max="7689" width="1.7109375" style="127" customWidth="1"/>
    <col min="7690" max="7690" width="17" style="127" customWidth="1"/>
    <col min="7691" max="7691" width="1.7109375" style="127" customWidth="1"/>
    <col min="7692" max="7692" width="17" style="127" customWidth="1"/>
    <col min="7693" max="7693" width="1.7109375" style="127" customWidth="1"/>
    <col min="7694" max="7694" width="17" style="127" customWidth="1"/>
    <col min="7695" max="7695" width="1.7109375" style="127" customWidth="1"/>
    <col min="7696" max="7696" width="17" style="127" customWidth="1"/>
    <col min="7697" max="7929" width="14.42578125" style="127"/>
    <col min="7930" max="7930" width="33.140625" style="127" customWidth="1"/>
    <col min="7931" max="7931" width="8.140625" style="127" customWidth="1"/>
    <col min="7932" max="7932" width="9" style="127" customWidth="1"/>
    <col min="7933" max="7933" width="2.7109375" style="127" customWidth="1"/>
    <col min="7934" max="7934" width="17" style="127" customWidth="1"/>
    <col min="7935" max="7935" width="1.7109375" style="127" customWidth="1"/>
    <col min="7936" max="7936" width="17" style="127" customWidth="1"/>
    <col min="7937" max="7937" width="1.7109375" style="127" customWidth="1"/>
    <col min="7938" max="7938" width="17" style="127" customWidth="1"/>
    <col min="7939" max="7939" width="1.7109375" style="127" customWidth="1"/>
    <col min="7940" max="7940" width="17" style="127" customWidth="1"/>
    <col min="7941" max="7941" width="1.7109375" style="127" customWidth="1"/>
    <col min="7942" max="7942" width="17" style="127" customWidth="1"/>
    <col min="7943" max="7943" width="1.7109375" style="127" customWidth="1"/>
    <col min="7944" max="7944" width="17" style="127" customWidth="1"/>
    <col min="7945" max="7945" width="1.7109375" style="127" customWidth="1"/>
    <col min="7946" max="7946" width="17" style="127" customWidth="1"/>
    <col min="7947" max="7947" width="1.7109375" style="127" customWidth="1"/>
    <col min="7948" max="7948" width="17" style="127" customWidth="1"/>
    <col min="7949" max="7949" width="1.7109375" style="127" customWidth="1"/>
    <col min="7950" max="7950" width="17" style="127" customWidth="1"/>
    <col min="7951" max="7951" width="1.7109375" style="127" customWidth="1"/>
    <col min="7952" max="7952" width="17" style="127" customWidth="1"/>
    <col min="7953" max="8185" width="14.42578125" style="127"/>
    <col min="8186" max="8186" width="33.140625" style="127" customWidth="1"/>
    <col min="8187" max="8187" width="8.140625" style="127" customWidth="1"/>
    <col min="8188" max="8188" width="9" style="127" customWidth="1"/>
    <col min="8189" max="8189" width="2.7109375" style="127" customWidth="1"/>
    <col min="8190" max="8190" width="17" style="127" customWidth="1"/>
    <col min="8191" max="8191" width="1.7109375" style="127" customWidth="1"/>
    <col min="8192" max="8192" width="17" style="127" customWidth="1"/>
    <col min="8193" max="8193" width="1.7109375" style="127" customWidth="1"/>
    <col min="8194" max="8194" width="17" style="127" customWidth="1"/>
    <col min="8195" max="8195" width="1.7109375" style="127" customWidth="1"/>
    <col min="8196" max="8196" width="17" style="127" customWidth="1"/>
    <col min="8197" max="8197" width="1.7109375" style="127" customWidth="1"/>
    <col min="8198" max="8198" width="17" style="127" customWidth="1"/>
    <col min="8199" max="8199" width="1.7109375" style="127" customWidth="1"/>
    <col min="8200" max="8200" width="17" style="127" customWidth="1"/>
    <col min="8201" max="8201" width="1.7109375" style="127" customWidth="1"/>
    <col min="8202" max="8202" width="17" style="127" customWidth="1"/>
    <col min="8203" max="8203" width="1.7109375" style="127" customWidth="1"/>
    <col min="8204" max="8204" width="17" style="127" customWidth="1"/>
    <col min="8205" max="8205" width="1.7109375" style="127" customWidth="1"/>
    <col min="8206" max="8206" width="17" style="127" customWidth="1"/>
    <col min="8207" max="8207" width="1.7109375" style="127" customWidth="1"/>
    <col min="8208" max="8208" width="17" style="127" customWidth="1"/>
    <col min="8209" max="8441" width="14.42578125" style="127"/>
    <col min="8442" max="8442" width="33.140625" style="127" customWidth="1"/>
    <col min="8443" max="8443" width="8.140625" style="127" customWidth="1"/>
    <col min="8444" max="8444" width="9" style="127" customWidth="1"/>
    <col min="8445" max="8445" width="2.7109375" style="127" customWidth="1"/>
    <col min="8446" max="8446" width="17" style="127" customWidth="1"/>
    <col min="8447" max="8447" width="1.7109375" style="127" customWidth="1"/>
    <col min="8448" max="8448" width="17" style="127" customWidth="1"/>
    <col min="8449" max="8449" width="1.7109375" style="127" customWidth="1"/>
    <col min="8450" max="8450" width="17" style="127" customWidth="1"/>
    <col min="8451" max="8451" width="1.7109375" style="127" customWidth="1"/>
    <col min="8452" max="8452" width="17" style="127" customWidth="1"/>
    <col min="8453" max="8453" width="1.7109375" style="127" customWidth="1"/>
    <col min="8454" max="8454" width="17" style="127" customWidth="1"/>
    <col min="8455" max="8455" width="1.7109375" style="127" customWidth="1"/>
    <col min="8456" max="8456" width="17" style="127" customWidth="1"/>
    <col min="8457" max="8457" width="1.7109375" style="127" customWidth="1"/>
    <col min="8458" max="8458" width="17" style="127" customWidth="1"/>
    <col min="8459" max="8459" width="1.7109375" style="127" customWidth="1"/>
    <col min="8460" max="8460" width="17" style="127" customWidth="1"/>
    <col min="8461" max="8461" width="1.7109375" style="127" customWidth="1"/>
    <col min="8462" max="8462" width="17" style="127" customWidth="1"/>
    <col min="8463" max="8463" width="1.7109375" style="127" customWidth="1"/>
    <col min="8464" max="8464" width="17" style="127" customWidth="1"/>
    <col min="8465" max="8697" width="14.42578125" style="127"/>
    <col min="8698" max="8698" width="33.140625" style="127" customWidth="1"/>
    <col min="8699" max="8699" width="8.140625" style="127" customWidth="1"/>
    <col min="8700" max="8700" width="9" style="127" customWidth="1"/>
    <col min="8701" max="8701" width="2.7109375" style="127" customWidth="1"/>
    <col min="8702" max="8702" width="17" style="127" customWidth="1"/>
    <col min="8703" max="8703" width="1.7109375" style="127" customWidth="1"/>
    <col min="8704" max="8704" width="17" style="127" customWidth="1"/>
    <col min="8705" max="8705" width="1.7109375" style="127" customWidth="1"/>
    <col min="8706" max="8706" width="17" style="127" customWidth="1"/>
    <col min="8707" max="8707" width="1.7109375" style="127" customWidth="1"/>
    <col min="8708" max="8708" width="17" style="127" customWidth="1"/>
    <col min="8709" max="8709" width="1.7109375" style="127" customWidth="1"/>
    <col min="8710" max="8710" width="17" style="127" customWidth="1"/>
    <col min="8711" max="8711" width="1.7109375" style="127" customWidth="1"/>
    <col min="8712" max="8712" width="17" style="127" customWidth="1"/>
    <col min="8713" max="8713" width="1.7109375" style="127" customWidth="1"/>
    <col min="8714" max="8714" width="17" style="127" customWidth="1"/>
    <col min="8715" max="8715" width="1.7109375" style="127" customWidth="1"/>
    <col min="8716" max="8716" width="17" style="127" customWidth="1"/>
    <col min="8717" max="8717" width="1.7109375" style="127" customWidth="1"/>
    <col min="8718" max="8718" width="17" style="127" customWidth="1"/>
    <col min="8719" max="8719" width="1.7109375" style="127" customWidth="1"/>
    <col min="8720" max="8720" width="17" style="127" customWidth="1"/>
    <col min="8721" max="8953" width="14.42578125" style="127"/>
    <col min="8954" max="8954" width="33.140625" style="127" customWidth="1"/>
    <col min="8955" max="8955" width="8.140625" style="127" customWidth="1"/>
    <col min="8956" max="8956" width="9" style="127" customWidth="1"/>
    <col min="8957" max="8957" width="2.7109375" style="127" customWidth="1"/>
    <col min="8958" max="8958" width="17" style="127" customWidth="1"/>
    <col min="8959" max="8959" width="1.7109375" style="127" customWidth="1"/>
    <col min="8960" max="8960" width="17" style="127" customWidth="1"/>
    <col min="8961" max="8961" width="1.7109375" style="127" customWidth="1"/>
    <col min="8962" max="8962" width="17" style="127" customWidth="1"/>
    <col min="8963" max="8963" width="1.7109375" style="127" customWidth="1"/>
    <col min="8964" max="8964" width="17" style="127" customWidth="1"/>
    <col min="8965" max="8965" width="1.7109375" style="127" customWidth="1"/>
    <col min="8966" max="8966" width="17" style="127" customWidth="1"/>
    <col min="8967" max="8967" width="1.7109375" style="127" customWidth="1"/>
    <col min="8968" max="8968" width="17" style="127" customWidth="1"/>
    <col min="8969" max="8969" width="1.7109375" style="127" customWidth="1"/>
    <col min="8970" max="8970" width="17" style="127" customWidth="1"/>
    <col min="8971" max="8971" width="1.7109375" style="127" customWidth="1"/>
    <col min="8972" max="8972" width="17" style="127" customWidth="1"/>
    <col min="8973" max="8973" width="1.7109375" style="127" customWidth="1"/>
    <col min="8974" max="8974" width="17" style="127" customWidth="1"/>
    <col min="8975" max="8975" width="1.7109375" style="127" customWidth="1"/>
    <col min="8976" max="8976" width="17" style="127" customWidth="1"/>
    <col min="8977" max="9209" width="14.42578125" style="127"/>
    <col min="9210" max="9210" width="33.140625" style="127" customWidth="1"/>
    <col min="9211" max="9211" width="8.140625" style="127" customWidth="1"/>
    <col min="9212" max="9212" width="9" style="127" customWidth="1"/>
    <col min="9213" max="9213" width="2.7109375" style="127" customWidth="1"/>
    <col min="9214" max="9214" width="17" style="127" customWidth="1"/>
    <col min="9215" max="9215" width="1.7109375" style="127" customWidth="1"/>
    <col min="9216" max="9216" width="17" style="127" customWidth="1"/>
    <col min="9217" max="9217" width="1.7109375" style="127" customWidth="1"/>
    <col min="9218" max="9218" width="17" style="127" customWidth="1"/>
    <col min="9219" max="9219" width="1.7109375" style="127" customWidth="1"/>
    <col min="9220" max="9220" width="17" style="127" customWidth="1"/>
    <col min="9221" max="9221" width="1.7109375" style="127" customWidth="1"/>
    <col min="9222" max="9222" width="17" style="127" customWidth="1"/>
    <col min="9223" max="9223" width="1.7109375" style="127" customWidth="1"/>
    <col min="9224" max="9224" width="17" style="127" customWidth="1"/>
    <col min="9225" max="9225" width="1.7109375" style="127" customWidth="1"/>
    <col min="9226" max="9226" width="17" style="127" customWidth="1"/>
    <col min="9227" max="9227" width="1.7109375" style="127" customWidth="1"/>
    <col min="9228" max="9228" width="17" style="127" customWidth="1"/>
    <col min="9229" max="9229" width="1.7109375" style="127" customWidth="1"/>
    <col min="9230" max="9230" width="17" style="127" customWidth="1"/>
    <col min="9231" max="9231" width="1.7109375" style="127" customWidth="1"/>
    <col min="9232" max="9232" width="17" style="127" customWidth="1"/>
    <col min="9233" max="9465" width="14.42578125" style="127"/>
    <col min="9466" max="9466" width="33.140625" style="127" customWidth="1"/>
    <col min="9467" max="9467" width="8.140625" style="127" customWidth="1"/>
    <col min="9468" max="9468" width="9" style="127" customWidth="1"/>
    <col min="9469" max="9469" width="2.7109375" style="127" customWidth="1"/>
    <col min="9470" max="9470" width="17" style="127" customWidth="1"/>
    <col min="9471" max="9471" width="1.7109375" style="127" customWidth="1"/>
    <col min="9472" max="9472" width="17" style="127" customWidth="1"/>
    <col min="9473" max="9473" width="1.7109375" style="127" customWidth="1"/>
    <col min="9474" max="9474" width="17" style="127" customWidth="1"/>
    <col min="9475" max="9475" width="1.7109375" style="127" customWidth="1"/>
    <col min="9476" max="9476" width="17" style="127" customWidth="1"/>
    <col min="9477" max="9477" width="1.7109375" style="127" customWidth="1"/>
    <col min="9478" max="9478" width="17" style="127" customWidth="1"/>
    <col min="9479" max="9479" width="1.7109375" style="127" customWidth="1"/>
    <col min="9480" max="9480" width="17" style="127" customWidth="1"/>
    <col min="9481" max="9481" width="1.7109375" style="127" customWidth="1"/>
    <col min="9482" max="9482" width="17" style="127" customWidth="1"/>
    <col min="9483" max="9483" width="1.7109375" style="127" customWidth="1"/>
    <col min="9484" max="9484" width="17" style="127" customWidth="1"/>
    <col min="9485" max="9485" width="1.7109375" style="127" customWidth="1"/>
    <col min="9486" max="9486" width="17" style="127" customWidth="1"/>
    <col min="9487" max="9487" width="1.7109375" style="127" customWidth="1"/>
    <col min="9488" max="9488" width="17" style="127" customWidth="1"/>
    <col min="9489" max="9721" width="14.42578125" style="127"/>
    <col min="9722" max="9722" width="33.140625" style="127" customWidth="1"/>
    <col min="9723" max="9723" width="8.140625" style="127" customWidth="1"/>
    <col min="9724" max="9724" width="9" style="127" customWidth="1"/>
    <col min="9725" max="9725" width="2.7109375" style="127" customWidth="1"/>
    <col min="9726" max="9726" width="17" style="127" customWidth="1"/>
    <col min="9727" max="9727" width="1.7109375" style="127" customWidth="1"/>
    <col min="9728" max="9728" width="17" style="127" customWidth="1"/>
    <col min="9729" max="9729" width="1.7109375" style="127" customWidth="1"/>
    <col min="9730" max="9730" width="17" style="127" customWidth="1"/>
    <col min="9731" max="9731" width="1.7109375" style="127" customWidth="1"/>
    <col min="9732" max="9732" width="17" style="127" customWidth="1"/>
    <col min="9733" max="9733" width="1.7109375" style="127" customWidth="1"/>
    <col min="9734" max="9734" width="17" style="127" customWidth="1"/>
    <col min="9735" max="9735" width="1.7109375" style="127" customWidth="1"/>
    <col min="9736" max="9736" width="17" style="127" customWidth="1"/>
    <col min="9737" max="9737" width="1.7109375" style="127" customWidth="1"/>
    <col min="9738" max="9738" width="17" style="127" customWidth="1"/>
    <col min="9739" max="9739" width="1.7109375" style="127" customWidth="1"/>
    <col min="9740" max="9740" width="17" style="127" customWidth="1"/>
    <col min="9741" max="9741" width="1.7109375" style="127" customWidth="1"/>
    <col min="9742" max="9742" width="17" style="127" customWidth="1"/>
    <col min="9743" max="9743" width="1.7109375" style="127" customWidth="1"/>
    <col min="9744" max="9744" width="17" style="127" customWidth="1"/>
    <col min="9745" max="9977" width="14.42578125" style="127"/>
    <col min="9978" max="9978" width="33.140625" style="127" customWidth="1"/>
    <col min="9979" max="9979" width="8.140625" style="127" customWidth="1"/>
    <col min="9980" max="9980" width="9" style="127" customWidth="1"/>
    <col min="9981" max="9981" width="2.7109375" style="127" customWidth="1"/>
    <col min="9982" max="9982" width="17" style="127" customWidth="1"/>
    <col min="9983" max="9983" width="1.7109375" style="127" customWidth="1"/>
    <col min="9984" max="9984" width="17" style="127" customWidth="1"/>
    <col min="9985" max="9985" width="1.7109375" style="127" customWidth="1"/>
    <col min="9986" max="9986" width="17" style="127" customWidth="1"/>
    <col min="9987" max="9987" width="1.7109375" style="127" customWidth="1"/>
    <col min="9988" max="9988" width="17" style="127" customWidth="1"/>
    <col min="9989" max="9989" width="1.7109375" style="127" customWidth="1"/>
    <col min="9990" max="9990" width="17" style="127" customWidth="1"/>
    <col min="9991" max="9991" width="1.7109375" style="127" customWidth="1"/>
    <col min="9992" max="9992" width="17" style="127" customWidth="1"/>
    <col min="9993" max="9993" width="1.7109375" style="127" customWidth="1"/>
    <col min="9994" max="9994" width="17" style="127" customWidth="1"/>
    <col min="9995" max="9995" width="1.7109375" style="127" customWidth="1"/>
    <col min="9996" max="9996" width="17" style="127" customWidth="1"/>
    <col min="9997" max="9997" width="1.7109375" style="127" customWidth="1"/>
    <col min="9998" max="9998" width="17" style="127" customWidth="1"/>
    <col min="9999" max="9999" width="1.7109375" style="127" customWidth="1"/>
    <col min="10000" max="10000" width="17" style="127" customWidth="1"/>
    <col min="10001" max="10233" width="14.42578125" style="127"/>
    <col min="10234" max="10234" width="33.140625" style="127" customWidth="1"/>
    <col min="10235" max="10235" width="8.140625" style="127" customWidth="1"/>
    <col min="10236" max="10236" width="9" style="127" customWidth="1"/>
    <col min="10237" max="10237" width="2.7109375" style="127" customWidth="1"/>
    <col min="10238" max="10238" width="17" style="127" customWidth="1"/>
    <col min="10239" max="10239" width="1.7109375" style="127" customWidth="1"/>
    <col min="10240" max="10240" width="17" style="127" customWidth="1"/>
    <col min="10241" max="10241" width="1.7109375" style="127" customWidth="1"/>
    <col min="10242" max="10242" width="17" style="127" customWidth="1"/>
    <col min="10243" max="10243" width="1.7109375" style="127" customWidth="1"/>
    <col min="10244" max="10244" width="17" style="127" customWidth="1"/>
    <col min="10245" max="10245" width="1.7109375" style="127" customWidth="1"/>
    <col min="10246" max="10246" width="17" style="127" customWidth="1"/>
    <col min="10247" max="10247" width="1.7109375" style="127" customWidth="1"/>
    <col min="10248" max="10248" width="17" style="127" customWidth="1"/>
    <col min="10249" max="10249" width="1.7109375" style="127" customWidth="1"/>
    <col min="10250" max="10250" width="17" style="127" customWidth="1"/>
    <col min="10251" max="10251" width="1.7109375" style="127" customWidth="1"/>
    <col min="10252" max="10252" width="17" style="127" customWidth="1"/>
    <col min="10253" max="10253" width="1.7109375" style="127" customWidth="1"/>
    <col min="10254" max="10254" width="17" style="127" customWidth="1"/>
    <col min="10255" max="10255" width="1.7109375" style="127" customWidth="1"/>
    <col min="10256" max="10256" width="17" style="127" customWidth="1"/>
    <col min="10257" max="10489" width="14.42578125" style="127"/>
    <col min="10490" max="10490" width="33.140625" style="127" customWidth="1"/>
    <col min="10491" max="10491" width="8.140625" style="127" customWidth="1"/>
    <col min="10492" max="10492" width="9" style="127" customWidth="1"/>
    <col min="10493" max="10493" width="2.7109375" style="127" customWidth="1"/>
    <col min="10494" max="10494" width="17" style="127" customWidth="1"/>
    <col min="10495" max="10495" width="1.7109375" style="127" customWidth="1"/>
    <col min="10496" max="10496" width="17" style="127" customWidth="1"/>
    <col min="10497" max="10497" width="1.7109375" style="127" customWidth="1"/>
    <col min="10498" max="10498" width="17" style="127" customWidth="1"/>
    <col min="10499" max="10499" width="1.7109375" style="127" customWidth="1"/>
    <col min="10500" max="10500" width="17" style="127" customWidth="1"/>
    <col min="10501" max="10501" width="1.7109375" style="127" customWidth="1"/>
    <col min="10502" max="10502" width="17" style="127" customWidth="1"/>
    <col min="10503" max="10503" width="1.7109375" style="127" customWidth="1"/>
    <col min="10504" max="10504" width="17" style="127" customWidth="1"/>
    <col min="10505" max="10505" width="1.7109375" style="127" customWidth="1"/>
    <col min="10506" max="10506" width="17" style="127" customWidth="1"/>
    <col min="10507" max="10507" width="1.7109375" style="127" customWidth="1"/>
    <col min="10508" max="10508" width="17" style="127" customWidth="1"/>
    <col min="10509" max="10509" width="1.7109375" style="127" customWidth="1"/>
    <col min="10510" max="10510" width="17" style="127" customWidth="1"/>
    <col min="10511" max="10511" width="1.7109375" style="127" customWidth="1"/>
    <col min="10512" max="10512" width="17" style="127" customWidth="1"/>
    <col min="10513" max="10745" width="14.42578125" style="127"/>
    <col min="10746" max="10746" width="33.140625" style="127" customWidth="1"/>
    <col min="10747" max="10747" width="8.140625" style="127" customWidth="1"/>
    <col min="10748" max="10748" width="9" style="127" customWidth="1"/>
    <col min="10749" max="10749" width="2.7109375" style="127" customWidth="1"/>
    <col min="10750" max="10750" width="17" style="127" customWidth="1"/>
    <col min="10751" max="10751" width="1.7109375" style="127" customWidth="1"/>
    <col min="10752" max="10752" width="17" style="127" customWidth="1"/>
    <col min="10753" max="10753" width="1.7109375" style="127" customWidth="1"/>
    <col min="10754" max="10754" width="17" style="127" customWidth="1"/>
    <col min="10755" max="10755" width="1.7109375" style="127" customWidth="1"/>
    <col min="10756" max="10756" width="17" style="127" customWidth="1"/>
    <col min="10757" max="10757" width="1.7109375" style="127" customWidth="1"/>
    <col min="10758" max="10758" width="17" style="127" customWidth="1"/>
    <col min="10759" max="10759" width="1.7109375" style="127" customWidth="1"/>
    <col min="10760" max="10760" width="17" style="127" customWidth="1"/>
    <col min="10761" max="10761" width="1.7109375" style="127" customWidth="1"/>
    <col min="10762" max="10762" width="17" style="127" customWidth="1"/>
    <col min="10763" max="10763" width="1.7109375" style="127" customWidth="1"/>
    <col min="10764" max="10764" width="17" style="127" customWidth="1"/>
    <col min="10765" max="10765" width="1.7109375" style="127" customWidth="1"/>
    <col min="10766" max="10766" width="17" style="127" customWidth="1"/>
    <col min="10767" max="10767" width="1.7109375" style="127" customWidth="1"/>
    <col min="10768" max="10768" width="17" style="127" customWidth="1"/>
    <col min="10769" max="11001" width="14.42578125" style="127"/>
    <col min="11002" max="11002" width="33.140625" style="127" customWidth="1"/>
    <col min="11003" max="11003" width="8.140625" style="127" customWidth="1"/>
    <col min="11004" max="11004" width="9" style="127" customWidth="1"/>
    <col min="11005" max="11005" width="2.7109375" style="127" customWidth="1"/>
    <col min="11006" max="11006" width="17" style="127" customWidth="1"/>
    <col min="11007" max="11007" width="1.7109375" style="127" customWidth="1"/>
    <col min="11008" max="11008" width="17" style="127" customWidth="1"/>
    <col min="11009" max="11009" width="1.7109375" style="127" customWidth="1"/>
    <col min="11010" max="11010" width="17" style="127" customWidth="1"/>
    <col min="11011" max="11011" width="1.7109375" style="127" customWidth="1"/>
    <col min="11012" max="11012" width="17" style="127" customWidth="1"/>
    <col min="11013" max="11013" width="1.7109375" style="127" customWidth="1"/>
    <col min="11014" max="11014" width="17" style="127" customWidth="1"/>
    <col min="11015" max="11015" width="1.7109375" style="127" customWidth="1"/>
    <col min="11016" max="11016" width="17" style="127" customWidth="1"/>
    <col min="11017" max="11017" width="1.7109375" style="127" customWidth="1"/>
    <col min="11018" max="11018" width="17" style="127" customWidth="1"/>
    <col min="11019" max="11019" width="1.7109375" style="127" customWidth="1"/>
    <col min="11020" max="11020" width="17" style="127" customWidth="1"/>
    <col min="11021" max="11021" width="1.7109375" style="127" customWidth="1"/>
    <col min="11022" max="11022" width="17" style="127" customWidth="1"/>
    <col min="11023" max="11023" width="1.7109375" style="127" customWidth="1"/>
    <col min="11024" max="11024" width="17" style="127" customWidth="1"/>
    <col min="11025" max="11257" width="14.42578125" style="127"/>
    <col min="11258" max="11258" width="33.140625" style="127" customWidth="1"/>
    <col min="11259" max="11259" width="8.140625" style="127" customWidth="1"/>
    <col min="11260" max="11260" width="9" style="127" customWidth="1"/>
    <col min="11261" max="11261" width="2.7109375" style="127" customWidth="1"/>
    <col min="11262" max="11262" width="17" style="127" customWidth="1"/>
    <col min="11263" max="11263" width="1.7109375" style="127" customWidth="1"/>
    <col min="11264" max="11264" width="17" style="127" customWidth="1"/>
    <col min="11265" max="11265" width="1.7109375" style="127" customWidth="1"/>
    <col min="11266" max="11266" width="17" style="127" customWidth="1"/>
    <col min="11267" max="11267" width="1.7109375" style="127" customWidth="1"/>
    <col min="11268" max="11268" width="17" style="127" customWidth="1"/>
    <col min="11269" max="11269" width="1.7109375" style="127" customWidth="1"/>
    <col min="11270" max="11270" width="17" style="127" customWidth="1"/>
    <col min="11271" max="11271" width="1.7109375" style="127" customWidth="1"/>
    <col min="11272" max="11272" width="17" style="127" customWidth="1"/>
    <col min="11273" max="11273" width="1.7109375" style="127" customWidth="1"/>
    <col min="11274" max="11274" width="17" style="127" customWidth="1"/>
    <col min="11275" max="11275" width="1.7109375" style="127" customWidth="1"/>
    <col min="11276" max="11276" width="17" style="127" customWidth="1"/>
    <col min="11277" max="11277" width="1.7109375" style="127" customWidth="1"/>
    <col min="11278" max="11278" width="17" style="127" customWidth="1"/>
    <col min="11279" max="11279" width="1.7109375" style="127" customWidth="1"/>
    <col min="11280" max="11280" width="17" style="127" customWidth="1"/>
    <col min="11281" max="11513" width="14.42578125" style="127"/>
    <col min="11514" max="11514" width="33.140625" style="127" customWidth="1"/>
    <col min="11515" max="11515" width="8.140625" style="127" customWidth="1"/>
    <col min="11516" max="11516" width="9" style="127" customWidth="1"/>
    <col min="11517" max="11517" width="2.7109375" style="127" customWidth="1"/>
    <col min="11518" max="11518" width="17" style="127" customWidth="1"/>
    <col min="11519" max="11519" width="1.7109375" style="127" customWidth="1"/>
    <col min="11520" max="11520" width="17" style="127" customWidth="1"/>
    <col min="11521" max="11521" width="1.7109375" style="127" customWidth="1"/>
    <col min="11522" max="11522" width="17" style="127" customWidth="1"/>
    <col min="11523" max="11523" width="1.7109375" style="127" customWidth="1"/>
    <col min="11524" max="11524" width="17" style="127" customWidth="1"/>
    <col min="11525" max="11525" width="1.7109375" style="127" customWidth="1"/>
    <col min="11526" max="11526" width="17" style="127" customWidth="1"/>
    <col min="11527" max="11527" width="1.7109375" style="127" customWidth="1"/>
    <col min="11528" max="11528" width="17" style="127" customWidth="1"/>
    <col min="11529" max="11529" width="1.7109375" style="127" customWidth="1"/>
    <col min="11530" max="11530" width="17" style="127" customWidth="1"/>
    <col min="11531" max="11531" width="1.7109375" style="127" customWidth="1"/>
    <col min="11532" max="11532" width="17" style="127" customWidth="1"/>
    <col min="11533" max="11533" width="1.7109375" style="127" customWidth="1"/>
    <col min="11534" max="11534" width="17" style="127" customWidth="1"/>
    <col min="11535" max="11535" width="1.7109375" style="127" customWidth="1"/>
    <col min="11536" max="11536" width="17" style="127" customWidth="1"/>
    <col min="11537" max="11769" width="14.42578125" style="127"/>
    <col min="11770" max="11770" width="33.140625" style="127" customWidth="1"/>
    <col min="11771" max="11771" width="8.140625" style="127" customWidth="1"/>
    <col min="11772" max="11772" width="9" style="127" customWidth="1"/>
    <col min="11773" max="11773" width="2.7109375" style="127" customWidth="1"/>
    <col min="11774" max="11774" width="17" style="127" customWidth="1"/>
    <col min="11775" max="11775" width="1.7109375" style="127" customWidth="1"/>
    <col min="11776" max="11776" width="17" style="127" customWidth="1"/>
    <col min="11777" max="11777" width="1.7109375" style="127" customWidth="1"/>
    <col min="11778" max="11778" width="17" style="127" customWidth="1"/>
    <col min="11779" max="11779" width="1.7109375" style="127" customWidth="1"/>
    <col min="11780" max="11780" width="17" style="127" customWidth="1"/>
    <col min="11781" max="11781" width="1.7109375" style="127" customWidth="1"/>
    <col min="11782" max="11782" width="17" style="127" customWidth="1"/>
    <col min="11783" max="11783" width="1.7109375" style="127" customWidth="1"/>
    <col min="11784" max="11784" width="17" style="127" customWidth="1"/>
    <col min="11785" max="11785" width="1.7109375" style="127" customWidth="1"/>
    <col min="11786" max="11786" width="17" style="127" customWidth="1"/>
    <col min="11787" max="11787" width="1.7109375" style="127" customWidth="1"/>
    <col min="11788" max="11788" width="17" style="127" customWidth="1"/>
    <col min="11789" max="11789" width="1.7109375" style="127" customWidth="1"/>
    <col min="11790" max="11790" width="17" style="127" customWidth="1"/>
    <col min="11791" max="11791" width="1.7109375" style="127" customWidth="1"/>
    <col min="11792" max="11792" width="17" style="127" customWidth="1"/>
    <col min="11793" max="12025" width="14.42578125" style="127"/>
    <col min="12026" max="12026" width="33.140625" style="127" customWidth="1"/>
    <col min="12027" max="12027" width="8.140625" style="127" customWidth="1"/>
    <col min="12028" max="12028" width="9" style="127" customWidth="1"/>
    <col min="12029" max="12029" width="2.7109375" style="127" customWidth="1"/>
    <col min="12030" max="12030" width="17" style="127" customWidth="1"/>
    <col min="12031" max="12031" width="1.7109375" style="127" customWidth="1"/>
    <col min="12032" max="12032" width="17" style="127" customWidth="1"/>
    <col min="12033" max="12033" width="1.7109375" style="127" customWidth="1"/>
    <col min="12034" max="12034" width="17" style="127" customWidth="1"/>
    <col min="12035" max="12035" width="1.7109375" style="127" customWidth="1"/>
    <col min="12036" max="12036" width="17" style="127" customWidth="1"/>
    <col min="12037" max="12037" width="1.7109375" style="127" customWidth="1"/>
    <col min="12038" max="12038" width="17" style="127" customWidth="1"/>
    <col min="12039" max="12039" width="1.7109375" style="127" customWidth="1"/>
    <col min="12040" max="12040" width="17" style="127" customWidth="1"/>
    <col min="12041" max="12041" width="1.7109375" style="127" customWidth="1"/>
    <col min="12042" max="12042" width="17" style="127" customWidth="1"/>
    <col min="12043" max="12043" width="1.7109375" style="127" customWidth="1"/>
    <col min="12044" max="12044" width="17" style="127" customWidth="1"/>
    <col min="12045" max="12045" width="1.7109375" style="127" customWidth="1"/>
    <col min="12046" max="12046" width="17" style="127" customWidth="1"/>
    <col min="12047" max="12047" width="1.7109375" style="127" customWidth="1"/>
    <col min="12048" max="12048" width="17" style="127" customWidth="1"/>
    <col min="12049" max="12281" width="14.42578125" style="127"/>
    <col min="12282" max="12282" width="33.140625" style="127" customWidth="1"/>
    <col min="12283" max="12283" width="8.140625" style="127" customWidth="1"/>
    <col min="12284" max="12284" width="9" style="127" customWidth="1"/>
    <col min="12285" max="12285" width="2.7109375" style="127" customWidth="1"/>
    <col min="12286" max="12286" width="17" style="127" customWidth="1"/>
    <col min="12287" max="12287" width="1.7109375" style="127" customWidth="1"/>
    <col min="12288" max="12288" width="17" style="127" customWidth="1"/>
    <col min="12289" max="12289" width="1.7109375" style="127" customWidth="1"/>
    <col min="12290" max="12290" width="17" style="127" customWidth="1"/>
    <col min="12291" max="12291" width="1.7109375" style="127" customWidth="1"/>
    <col min="12292" max="12292" width="17" style="127" customWidth="1"/>
    <col min="12293" max="12293" width="1.7109375" style="127" customWidth="1"/>
    <col min="12294" max="12294" width="17" style="127" customWidth="1"/>
    <col min="12295" max="12295" width="1.7109375" style="127" customWidth="1"/>
    <col min="12296" max="12296" width="17" style="127" customWidth="1"/>
    <col min="12297" max="12297" width="1.7109375" style="127" customWidth="1"/>
    <col min="12298" max="12298" width="17" style="127" customWidth="1"/>
    <col min="12299" max="12299" width="1.7109375" style="127" customWidth="1"/>
    <col min="12300" max="12300" width="17" style="127" customWidth="1"/>
    <col min="12301" max="12301" width="1.7109375" style="127" customWidth="1"/>
    <col min="12302" max="12302" width="17" style="127" customWidth="1"/>
    <col min="12303" max="12303" width="1.7109375" style="127" customWidth="1"/>
    <col min="12304" max="12304" width="17" style="127" customWidth="1"/>
    <col min="12305" max="12537" width="14.42578125" style="127"/>
    <col min="12538" max="12538" width="33.140625" style="127" customWidth="1"/>
    <col min="12539" max="12539" width="8.140625" style="127" customWidth="1"/>
    <col min="12540" max="12540" width="9" style="127" customWidth="1"/>
    <col min="12541" max="12541" width="2.7109375" style="127" customWidth="1"/>
    <col min="12542" max="12542" width="17" style="127" customWidth="1"/>
    <col min="12543" max="12543" width="1.7109375" style="127" customWidth="1"/>
    <col min="12544" max="12544" width="17" style="127" customWidth="1"/>
    <col min="12545" max="12545" width="1.7109375" style="127" customWidth="1"/>
    <col min="12546" max="12546" width="17" style="127" customWidth="1"/>
    <col min="12547" max="12547" width="1.7109375" style="127" customWidth="1"/>
    <col min="12548" max="12548" width="17" style="127" customWidth="1"/>
    <col min="12549" max="12549" width="1.7109375" style="127" customWidth="1"/>
    <col min="12550" max="12550" width="17" style="127" customWidth="1"/>
    <col min="12551" max="12551" width="1.7109375" style="127" customWidth="1"/>
    <col min="12552" max="12552" width="17" style="127" customWidth="1"/>
    <col min="12553" max="12553" width="1.7109375" style="127" customWidth="1"/>
    <col min="12554" max="12554" width="17" style="127" customWidth="1"/>
    <col min="12555" max="12555" width="1.7109375" style="127" customWidth="1"/>
    <col min="12556" max="12556" width="17" style="127" customWidth="1"/>
    <col min="12557" max="12557" width="1.7109375" style="127" customWidth="1"/>
    <col min="12558" max="12558" width="17" style="127" customWidth="1"/>
    <col min="12559" max="12559" width="1.7109375" style="127" customWidth="1"/>
    <col min="12560" max="12560" width="17" style="127" customWidth="1"/>
    <col min="12561" max="12793" width="14.42578125" style="127"/>
    <col min="12794" max="12794" width="33.140625" style="127" customWidth="1"/>
    <col min="12795" max="12795" width="8.140625" style="127" customWidth="1"/>
    <col min="12796" max="12796" width="9" style="127" customWidth="1"/>
    <col min="12797" max="12797" width="2.7109375" style="127" customWidth="1"/>
    <col min="12798" max="12798" width="17" style="127" customWidth="1"/>
    <col min="12799" max="12799" width="1.7109375" style="127" customWidth="1"/>
    <col min="12800" max="12800" width="17" style="127" customWidth="1"/>
    <col min="12801" max="12801" width="1.7109375" style="127" customWidth="1"/>
    <col min="12802" max="12802" width="17" style="127" customWidth="1"/>
    <col min="12803" max="12803" width="1.7109375" style="127" customWidth="1"/>
    <col min="12804" max="12804" width="17" style="127" customWidth="1"/>
    <col min="12805" max="12805" width="1.7109375" style="127" customWidth="1"/>
    <col min="12806" max="12806" width="17" style="127" customWidth="1"/>
    <col min="12807" max="12807" width="1.7109375" style="127" customWidth="1"/>
    <col min="12808" max="12808" width="17" style="127" customWidth="1"/>
    <col min="12809" max="12809" width="1.7109375" style="127" customWidth="1"/>
    <col min="12810" max="12810" width="17" style="127" customWidth="1"/>
    <col min="12811" max="12811" width="1.7109375" style="127" customWidth="1"/>
    <col min="12812" max="12812" width="17" style="127" customWidth="1"/>
    <col min="12813" max="12813" width="1.7109375" style="127" customWidth="1"/>
    <col min="12814" max="12814" width="17" style="127" customWidth="1"/>
    <col min="12815" max="12815" width="1.7109375" style="127" customWidth="1"/>
    <col min="12816" max="12816" width="17" style="127" customWidth="1"/>
    <col min="12817" max="13049" width="14.42578125" style="127"/>
    <col min="13050" max="13050" width="33.140625" style="127" customWidth="1"/>
    <col min="13051" max="13051" width="8.140625" style="127" customWidth="1"/>
    <col min="13052" max="13052" width="9" style="127" customWidth="1"/>
    <col min="13053" max="13053" width="2.7109375" style="127" customWidth="1"/>
    <col min="13054" max="13054" width="17" style="127" customWidth="1"/>
    <col min="13055" max="13055" width="1.7109375" style="127" customWidth="1"/>
    <col min="13056" max="13056" width="17" style="127" customWidth="1"/>
    <col min="13057" max="13057" width="1.7109375" style="127" customWidth="1"/>
    <col min="13058" max="13058" width="17" style="127" customWidth="1"/>
    <col min="13059" max="13059" width="1.7109375" style="127" customWidth="1"/>
    <col min="13060" max="13060" width="17" style="127" customWidth="1"/>
    <col min="13061" max="13061" width="1.7109375" style="127" customWidth="1"/>
    <col min="13062" max="13062" width="17" style="127" customWidth="1"/>
    <col min="13063" max="13063" width="1.7109375" style="127" customWidth="1"/>
    <col min="13064" max="13064" width="17" style="127" customWidth="1"/>
    <col min="13065" max="13065" width="1.7109375" style="127" customWidth="1"/>
    <col min="13066" max="13066" width="17" style="127" customWidth="1"/>
    <col min="13067" max="13067" width="1.7109375" style="127" customWidth="1"/>
    <col min="13068" max="13068" width="17" style="127" customWidth="1"/>
    <col min="13069" max="13069" width="1.7109375" style="127" customWidth="1"/>
    <col min="13070" max="13070" width="17" style="127" customWidth="1"/>
    <col min="13071" max="13071" width="1.7109375" style="127" customWidth="1"/>
    <col min="13072" max="13072" width="17" style="127" customWidth="1"/>
    <col min="13073" max="13305" width="14.42578125" style="127"/>
    <col min="13306" max="13306" width="33.140625" style="127" customWidth="1"/>
    <col min="13307" max="13307" width="8.140625" style="127" customWidth="1"/>
    <col min="13308" max="13308" width="9" style="127" customWidth="1"/>
    <col min="13309" max="13309" width="2.7109375" style="127" customWidth="1"/>
    <col min="13310" max="13310" width="17" style="127" customWidth="1"/>
    <col min="13311" max="13311" width="1.7109375" style="127" customWidth="1"/>
    <col min="13312" max="13312" width="17" style="127" customWidth="1"/>
    <col min="13313" max="13313" width="1.7109375" style="127" customWidth="1"/>
    <col min="13314" max="13314" width="17" style="127" customWidth="1"/>
    <col min="13315" max="13315" width="1.7109375" style="127" customWidth="1"/>
    <col min="13316" max="13316" width="17" style="127" customWidth="1"/>
    <col min="13317" max="13317" width="1.7109375" style="127" customWidth="1"/>
    <col min="13318" max="13318" width="17" style="127" customWidth="1"/>
    <col min="13319" max="13319" width="1.7109375" style="127" customWidth="1"/>
    <col min="13320" max="13320" width="17" style="127" customWidth="1"/>
    <col min="13321" max="13321" width="1.7109375" style="127" customWidth="1"/>
    <col min="13322" max="13322" width="17" style="127" customWidth="1"/>
    <col min="13323" max="13323" width="1.7109375" style="127" customWidth="1"/>
    <col min="13324" max="13324" width="17" style="127" customWidth="1"/>
    <col min="13325" max="13325" width="1.7109375" style="127" customWidth="1"/>
    <col min="13326" max="13326" width="17" style="127" customWidth="1"/>
    <col min="13327" max="13327" width="1.7109375" style="127" customWidth="1"/>
    <col min="13328" max="13328" width="17" style="127" customWidth="1"/>
    <col min="13329" max="13561" width="14.42578125" style="127"/>
    <col min="13562" max="13562" width="33.140625" style="127" customWidth="1"/>
    <col min="13563" max="13563" width="8.140625" style="127" customWidth="1"/>
    <col min="13564" max="13564" width="9" style="127" customWidth="1"/>
    <col min="13565" max="13565" width="2.7109375" style="127" customWidth="1"/>
    <col min="13566" max="13566" width="17" style="127" customWidth="1"/>
    <col min="13567" max="13567" width="1.7109375" style="127" customWidth="1"/>
    <col min="13568" max="13568" width="17" style="127" customWidth="1"/>
    <col min="13569" max="13569" width="1.7109375" style="127" customWidth="1"/>
    <col min="13570" max="13570" width="17" style="127" customWidth="1"/>
    <col min="13571" max="13571" width="1.7109375" style="127" customWidth="1"/>
    <col min="13572" max="13572" width="17" style="127" customWidth="1"/>
    <col min="13573" max="13573" width="1.7109375" style="127" customWidth="1"/>
    <col min="13574" max="13574" width="17" style="127" customWidth="1"/>
    <col min="13575" max="13575" width="1.7109375" style="127" customWidth="1"/>
    <col min="13576" max="13576" width="17" style="127" customWidth="1"/>
    <col min="13577" max="13577" width="1.7109375" style="127" customWidth="1"/>
    <col min="13578" max="13578" width="17" style="127" customWidth="1"/>
    <col min="13579" max="13579" width="1.7109375" style="127" customWidth="1"/>
    <col min="13580" max="13580" width="17" style="127" customWidth="1"/>
    <col min="13581" max="13581" width="1.7109375" style="127" customWidth="1"/>
    <col min="13582" max="13582" width="17" style="127" customWidth="1"/>
    <col min="13583" max="13583" width="1.7109375" style="127" customWidth="1"/>
    <col min="13584" max="13584" width="17" style="127" customWidth="1"/>
    <col min="13585" max="13817" width="14.42578125" style="127"/>
    <col min="13818" max="13818" width="33.140625" style="127" customWidth="1"/>
    <col min="13819" max="13819" width="8.140625" style="127" customWidth="1"/>
    <col min="13820" max="13820" width="9" style="127" customWidth="1"/>
    <col min="13821" max="13821" width="2.7109375" style="127" customWidth="1"/>
    <col min="13822" max="13822" width="17" style="127" customWidth="1"/>
    <col min="13823" max="13823" width="1.7109375" style="127" customWidth="1"/>
    <col min="13824" max="13824" width="17" style="127" customWidth="1"/>
    <col min="13825" max="13825" width="1.7109375" style="127" customWidth="1"/>
    <col min="13826" max="13826" width="17" style="127" customWidth="1"/>
    <col min="13827" max="13827" width="1.7109375" style="127" customWidth="1"/>
    <col min="13828" max="13828" width="17" style="127" customWidth="1"/>
    <col min="13829" max="13829" width="1.7109375" style="127" customWidth="1"/>
    <col min="13830" max="13830" width="17" style="127" customWidth="1"/>
    <col min="13831" max="13831" width="1.7109375" style="127" customWidth="1"/>
    <col min="13832" max="13832" width="17" style="127" customWidth="1"/>
    <col min="13833" max="13833" width="1.7109375" style="127" customWidth="1"/>
    <col min="13834" max="13834" width="17" style="127" customWidth="1"/>
    <col min="13835" max="13835" width="1.7109375" style="127" customWidth="1"/>
    <col min="13836" max="13836" width="17" style="127" customWidth="1"/>
    <col min="13837" max="13837" width="1.7109375" style="127" customWidth="1"/>
    <col min="13838" max="13838" width="17" style="127" customWidth="1"/>
    <col min="13839" max="13839" width="1.7109375" style="127" customWidth="1"/>
    <col min="13840" max="13840" width="17" style="127" customWidth="1"/>
    <col min="13841" max="14073" width="14.42578125" style="127"/>
    <col min="14074" max="14074" width="33.140625" style="127" customWidth="1"/>
    <col min="14075" max="14075" width="8.140625" style="127" customWidth="1"/>
    <col min="14076" max="14076" width="9" style="127" customWidth="1"/>
    <col min="14077" max="14077" width="2.7109375" style="127" customWidth="1"/>
    <col min="14078" max="14078" width="17" style="127" customWidth="1"/>
    <col min="14079" max="14079" width="1.7109375" style="127" customWidth="1"/>
    <col min="14080" max="14080" width="17" style="127" customWidth="1"/>
    <col min="14081" max="14081" width="1.7109375" style="127" customWidth="1"/>
    <col min="14082" max="14082" width="17" style="127" customWidth="1"/>
    <col min="14083" max="14083" width="1.7109375" style="127" customWidth="1"/>
    <col min="14084" max="14084" width="17" style="127" customWidth="1"/>
    <col min="14085" max="14085" width="1.7109375" style="127" customWidth="1"/>
    <col min="14086" max="14086" width="17" style="127" customWidth="1"/>
    <col min="14087" max="14087" width="1.7109375" style="127" customWidth="1"/>
    <col min="14088" max="14088" width="17" style="127" customWidth="1"/>
    <col min="14089" max="14089" width="1.7109375" style="127" customWidth="1"/>
    <col min="14090" max="14090" width="17" style="127" customWidth="1"/>
    <col min="14091" max="14091" width="1.7109375" style="127" customWidth="1"/>
    <col min="14092" max="14092" width="17" style="127" customWidth="1"/>
    <col min="14093" max="14093" width="1.7109375" style="127" customWidth="1"/>
    <col min="14094" max="14094" width="17" style="127" customWidth="1"/>
    <col min="14095" max="14095" width="1.7109375" style="127" customWidth="1"/>
    <col min="14096" max="14096" width="17" style="127" customWidth="1"/>
    <col min="14097" max="14329" width="14.42578125" style="127"/>
    <col min="14330" max="14330" width="33.140625" style="127" customWidth="1"/>
    <col min="14331" max="14331" width="8.140625" style="127" customWidth="1"/>
    <col min="14332" max="14332" width="9" style="127" customWidth="1"/>
    <col min="14333" max="14333" width="2.7109375" style="127" customWidth="1"/>
    <col min="14334" max="14334" width="17" style="127" customWidth="1"/>
    <col min="14335" max="14335" width="1.7109375" style="127" customWidth="1"/>
    <col min="14336" max="14336" width="17" style="127" customWidth="1"/>
    <col min="14337" max="14337" width="1.7109375" style="127" customWidth="1"/>
    <col min="14338" max="14338" width="17" style="127" customWidth="1"/>
    <col min="14339" max="14339" width="1.7109375" style="127" customWidth="1"/>
    <col min="14340" max="14340" width="17" style="127" customWidth="1"/>
    <col min="14341" max="14341" width="1.7109375" style="127" customWidth="1"/>
    <col min="14342" max="14342" width="17" style="127" customWidth="1"/>
    <col min="14343" max="14343" width="1.7109375" style="127" customWidth="1"/>
    <col min="14344" max="14344" width="17" style="127" customWidth="1"/>
    <col min="14345" max="14345" width="1.7109375" style="127" customWidth="1"/>
    <col min="14346" max="14346" width="17" style="127" customWidth="1"/>
    <col min="14347" max="14347" width="1.7109375" style="127" customWidth="1"/>
    <col min="14348" max="14348" width="17" style="127" customWidth="1"/>
    <col min="14349" max="14349" width="1.7109375" style="127" customWidth="1"/>
    <col min="14350" max="14350" width="17" style="127" customWidth="1"/>
    <col min="14351" max="14351" width="1.7109375" style="127" customWidth="1"/>
    <col min="14352" max="14352" width="17" style="127" customWidth="1"/>
    <col min="14353" max="14585" width="14.42578125" style="127"/>
    <col min="14586" max="14586" width="33.140625" style="127" customWidth="1"/>
    <col min="14587" max="14587" width="8.140625" style="127" customWidth="1"/>
    <col min="14588" max="14588" width="9" style="127" customWidth="1"/>
    <col min="14589" max="14589" width="2.7109375" style="127" customWidth="1"/>
    <col min="14590" max="14590" width="17" style="127" customWidth="1"/>
    <col min="14591" max="14591" width="1.7109375" style="127" customWidth="1"/>
    <col min="14592" max="14592" width="17" style="127" customWidth="1"/>
    <col min="14593" max="14593" width="1.7109375" style="127" customWidth="1"/>
    <col min="14594" max="14594" width="17" style="127" customWidth="1"/>
    <col min="14595" max="14595" width="1.7109375" style="127" customWidth="1"/>
    <col min="14596" max="14596" width="17" style="127" customWidth="1"/>
    <col min="14597" max="14597" width="1.7109375" style="127" customWidth="1"/>
    <col min="14598" max="14598" width="17" style="127" customWidth="1"/>
    <col min="14599" max="14599" width="1.7109375" style="127" customWidth="1"/>
    <col min="14600" max="14600" width="17" style="127" customWidth="1"/>
    <col min="14601" max="14601" width="1.7109375" style="127" customWidth="1"/>
    <col min="14602" max="14602" width="17" style="127" customWidth="1"/>
    <col min="14603" max="14603" width="1.7109375" style="127" customWidth="1"/>
    <col min="14604" max="14604" width="17" style="127" customWidth="1"/>
    <col min="14605" max="14605" width="1.7109375" style="127" customWidth="1"/>
    <col min="14606" max="14606" width="17" style="127" customWidth="1"/>
    <col min="14607" max="14607" width="1.7109375" style="127" customWidth="1"/>
    <col min="14608" max="14608" width="17" style="127" customWidth="1"/>
    <col min="14609" max="14841" width="14.42578125" style="127"/>
    <col min="14842" max="14842" width="33.140625" style="127" customWidth="1"/>
    <col min="14843" max="14843" width="8.140625" style="127" customWidth="1"/>
    <col min="14844" max="14844" width="9" style="127" customWidth="1"/>
    <col min="14845" max="14845" width="2.7109375" style="127" customWidth="1"/>
    <col min="14846" max="14846" width="17" style="127" customWidth="1"/>
    <col min="14847" max="14847" width="1.7109375" style="127" customWidth="1"/>
    <col min="14848" max="14848" width="17" style="127" customWidth="1"/>
    <col min="14849" max="14849" width="1.7109375" style="127" customWidth="1"/>
    <col min="14850" max="14850" width="17" style="127" customWidth="1"/>
    <col min="14851" max="14851" width="1.7109375" style="127" customWidth="1"/>
    <col min="14852" max="14852" width="17" style="127" customWidth="1"/>
    <col min="14853" max="14853" width="1.7109375" style="127" customWidth="1"/>
    <col min="14854" max="14854" width="17" style="127" customWidth="1"/>
    <col min="14855" max="14855" width="1.7109375" style="127" customWidth="1"/>
    <col min="14856" max="14856" width="17" style="127" customWidth="1"/>
    <col min="14857" max="14857" width="1.7109375" style="127" customWidth="1"/>
    <col min="14858" max="14858" width="17" style="127" customWidth="1"/>
    <col min="14859" max="14859" width="1.7109375" style="127" customWidth="1"/>
    <col min="14860" max="14860" width="17" style="127" customWidth="1"/>
    <col min="14861" max="14861" width="1.7109375" style="127" customWidth="1"/>
    <col min="14862" max="14862" width="17" style="127" customWidth="1"/>
    <col min="14863" max="14863" width="1.7109375" style="127" customWidth="1"/>
    <col min="14864" max="14864" width="17" style="127" customWidth="1"/>
    <col min="14865" max="15097" width="14.42578125" style="127"/>
    <col min="15098" max="15098" width="33.140625" style="127" customWidth="1"/>
    <col min="15099" max="15099" width="8.140625" style="127" customWidth="1"/>
    <col min="15100" max="15100" width="9" style="127" customWidth="1"/>
    <col min="15101" max="15101" width="2.7109375" style="127" customWidth="1"/>
    <col min="15102" max="15102" width="17" style="127" customWidth="1"/>
    <col min="15103" max="15103" width="1.7109375" style="127" customWidth="1"/>
    <col min="15104" max="15104" width="17" style="127" customWidth="1"/>
    <col min="15105" max="15105" width="1.7109375" style="127" customWidth="1"/>
    <col min="15106" max="15106" width="17" style="127" customWidth="1"/>
    <col min="15107" max="15107" width="1.7109375" style="127" customWidth="1"/>
    <col min="15108" max="15108" width="17" style="127" customWidth="1"/>
    <col min="15109" max="15109" width="1.7109375" style="127" customWidth="1"/>
    <col min="15110" max="15110" width="17" style="127" customWidth="1"/>
    <col min="15111" max="15111" width="1.7109375" style="127" customWidth="1"/>
    <col min="15112" max="15112" width="17" style="127" customWidth="1"/>
    <col min="15113" max="15113" width="1.7109375" style="127" customWidth="1"/>
    <col min="15114" max="15114" width="17" style="127" customWidth="1"/>
    <col min="15115" max="15115" width="1.7109375" style="127" customWidth="1"/>
    <col min="15116" max="15116" width="17" style="127" customWidth="1"/>
    <col min="15117" max="15117" width="1.7109375" style="127" customWidth="1"/>
    <col min="15118" max="15118" width="17" style="127" customWidth="1"/>
    <col min="15119" max="15119" width="1.7109375" style="127" customWidth="1"/>
    <col min="15120" max="15120" width="17" style="127" customWidth="1"/>
    <col min="15121" max="15353" width="14.42578125" style="127"/>
    <col min="15354" max="15354" width="33.140625" style="127" customWidth="1"/>
    <col min="15355" max="15355" width="8.140625" style="127" customWidth="1"/>
    <col min="15356" max="15356" width="9" style="127" customWidth="1"/>
    <col min="15357" max="15357" width="2.7109375" style="127" customWidth="1"/>
    <col min="15358" max="15358" width="17" style="127" customWidth="1"/>
    <col min="15359" max="15359" width="1.7109375" style="127" customWidth="1"/>
    <col min="15360" max="15360" width="17" style="127" customWidth="1"/>
    <col min="15361" max="15361" width="1.7109375" style="127" customWidth="1"/>
    <col min="15362" max="15362" width="17" style="127" customWidth="1"/>
    <col min="15363" max="15363" width="1.7109375" style="127" customWidth="1"/>
    <col min="15364" max="15364" width="17" style="127" customWidth="1"/>
    <col min="15365" max="15365" width="1.7109375" style="127" customWidth="1"/>
    <col min="15366" max="15366" width="17" style="127" customWidth="1"/>
    <col min="15367" max="15367" width="1.7109375" style="127" customWidth="1"/>
    <col min="15368" max="15368" width="17" style="127" customWidth="1"/>
    <col min="15369" max="15369" width="1.7109375" style="127" customWidth="1"/>
    <col min="15370" max="15370" width="17" style="127" customWidth="1"/>
    <col min="15371" max="15371" width="1.7109375" style="127" customWidth="1"/>
    <col min="15372" max="15372" width="17" style="127" customWidth="1"/>
    <col min="15373" max="15373" width="1.7109375" style="127" customWidth="1"/>
    <col min="15374" max="15374" width="17" style="127" customWidth="1"/>
    <col min="15375" max="15375" width="1.7109375" style="127" customWidth="1"/>
    <col min="15376" max="15376" width="17" style="127" customWidth="1"/>
    <col min="15377" max="15609" width="14.42578125" style="127"/>
    <col min="15610" max="15610" width="33.140625" style="127" customWidth="1"/>
    <col min="15611" max="15611" width="8.140625" style="127" customWidth="1"/>
    <col min="15612" max="15612" width="9" style="127" customWidth="1"/>
    <col min="15613" max="15613" width="2.7109375" style="127" customWidth="1"/>
    <col min="15614" max="15614" width="17" style="127" customWidth="1"/>
    <col min="15615" max="15615" width="1.7109375" style="127" customWidth="1"/>
    <col min="15616" max="15616" width="17" style="127" customWidth="1"/>
    <col min="15617" max="15617" width="1.7109375" style="127" customWidth="1"/>
    <col min="15618" max="15618" width="17" style="127" customWidth="1"/>
    <col min="15619" max="15619" width="1.7109375" style="127" customWidth="1"/>
    <col min="15620" max="15620" width="17" style="127" customWidth="1"/>
    <col min="15621" max="15621" width="1.7109375" style="127" customWidth="1"/>
    <col min="15622" max="15622" width="17" style="127" customWidth="1"/>
    <col min="15623" max="15623" width="1.7109375" style="127" customWidth="1"/>
    <col min="15624" max="15624" width="17" style="127" customWidth="1"/>
    <col min="15625" max="15625" width="1.7109375" style="127" customWidth="1"/>
    <col min="15626" max="15626" width="17" style="127" customWidth="1"/>
    <col min="15627" max="15627" width="1.7109375" style="127" customWidth="1"/>
    <col min="15628" max="15628" width="17" style="127" customWidth="1"/>
    <col min="15629" max="15629" width="1.7109375" style="127" customWidth="1"/>
    <col min="15630" max="15630" width="17" style="127" customWidth="1"/>
    <col min="15631" max="15631" width="1.7109375" style="127" customWidth="1"/>
    <col min="15632" max="15632" width="17" style="127" customWidth="1"/>
    <col min="15633" max="15865" width="14.42578125" style="127"/>
    <col min="15866" max="15866" width="33.140625" style="127" customWidth="1"/>
    <col min="15867" max="15867" width="8.140625" style="127" customWidth="1"/>
    <col min="15868" max="15868" width="9" style="127" customWidth="1"/>
    <col min="15869" max="15869" width="2.7109375" style="127" customWidth="1"/>
    <col min="15870" max="15870" width="17" style="127" customWidth="1"/>
    <col min="15871" max="15871" width="1.7109375" style="127" customWidth="1"/>
    <col min="15872" max="15872" width="17" style="127" customWidth="1"/>
    <col min="15873" max="15873" width="1.7109375" style="127" customWidth="1"/>
    <col min="15874" max="15874" width="17" style="127" customWidth="1"/>
    <col min="15875" max="15875" width="1.7109375" style="127" customWidth="1"/>
    <col min="15876" max="15876" width="17" style="127" customWidth="1"/>
    <col min="15877" max="15877" width="1.7109375" style="127" customWidth="1"/>
    <col min="15878" max="15878" width="17" style="127" customWidth="1"/>
    <col min="15879" max="15879" width="1.7109375" style="127" customWidth="1"/>
    <col min="15880" max="15880" width="17" style="127" customWidth="1"/>
    <col min="15881" max="15881" width="1.7109375" style="127" customWidth="1"/>
    <col min="15882" max="15882" width="17" style="127" customWidth="1"/>
    <col min="15883" max="15883" width="1.7109375" style="127" customWidth="1"/>
    <col min="15884" max="15884" width="17" style="127" customWidth="1"/>
    <col min="15885" max="15885" width="1.7109375" style="127" customWidth="1"/>
    <col min="15886" max="15886" width="17" style="127" customWidth="1"/>
    <col min="15887" max="15887" width="1.7109375" style="127" customWidth="1"/>
    <col min="15888" max="15888" width="17" style="127" customWidth="1"/>
    <col min="15889" max="16121" width="14.42578125" style="127"/>
    <col min="16122" max="16122" width="33.140625" style="127" customWidth="1"/>
    <col min="16123" max="16123" width="8.140625" style="127" customWidth="1"/>
    <col min="16124" max="16124" width="9" style="127" customWidth="1"/>
    <col min="16125" max="16125" width="2.7109375" style="127" customWidth="1"/>
    <col min="16126" max="16126" width="17" style="127" customWidth="1"/>
    <col min="16127" max="16127" width="1.7109375" style="127" customWidth="1"/>
    <col min="16128" max="16128" width="17" style="127" customWidth="1"/>
    <col min="16129" max="16129" width="1.7109375" style="127" customWidth="1"/>
    <col min="16130" max="16130" width="17" style="127" customWidth="1"/>
    <col min="16131" max="16131" width="1.7109375" style="127" customWidth="1"/>
    <col min="16132" max="16132" width="17" style="127" customWidth="1"/>
    <col min="16133" max="16133" width="1.7109375" style="127" customWidth="1"/>
    <col min="16134" max="16134" width="17" style="127" customWidth="1"/>
    <col min="16135" max="16135" width="1.7109375" style="127" customWidth="1"/>
    <col min="16136" max="16136" width="17" style="127" customWidth="1"/>
    <col min="16137" max="16137" width="1.7109375" style="127" customWidth="1"/>
    <col min="16138" max="16138" width="17" style="127" customWidth="1"/>
    <col min="16139" max="16139" width="1.7109375" style="127" customWidth="1"/>
    <col min="16140" max="16140" width="17" style="127" customWidth="1"/>
    <col min="16141" max="16141" width="1.7109375" style="127" customWidth="1"/>
    <col min="16142" max="16142" width="17" style="127" customWidth="1"/>
    <col min="16143" max="16143" width="1.7109375" style="127" customWidth="1"/>
    <col min="16144" max="16144" width="17" style="127" customWidth="1"/>
    <col min="16145" max="16384" width="14.42578125" style="127"/>
  </cols>
  <sheetData>
    <row r="1" spans="1:19" s="114" customFormat="1" ht="19.5" customHeight="1">
      <c r="A1" s="112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9" s="114" customFormat="1" ht="19.5" customHeight="1">
      <c r="A2" s="112" t="s">
        <v>166</v>
      </c>
      <c r="B2" s="112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9" s="114" customFormat="1" ht="19.5" customHeight="1">
      <c r="A3" s="112" t="s">
        <v>232</v>
      </c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1:19" s="119" customFormat="1" ht="19.5" customHeight="1"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/>
      <c r="P4" s="116" t="s">
        <v>1</v>
      </c>
    </row>
    <row r="5" spans="1:19" s="118" customFormat="1" ht="19.5" customHeight="1">
      <c r="A5" s="117"/>
      <c r="B5" s="117"/>
      <c r="D5" s="162" t="s">
        <v>3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</row>
    <row r="6" spans="1:19" s="118" customFormat="1" ht="19.5" customHeight="1">
      <c r="A6" s="117"/>
      <c r="B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21" t="s">
        <v>198</v>
      </c>
      <c r="O6" s="117"/>
      <c r="P6" s="117"/>
    </row>
    <row r="7" spans="1:19" s="118" customFormat="1" ht="19.5" customHeight="1">
      <c r="A7" s="117"/>
      <c r="B7" s="117"/>
      <c r="C7" s="119"/>
      <c r="D7" s="119"/>
      <c r="E7" s="119"/>
      <c r="F7" s="119"/>
      <c r="G7" s="119"/>
      <c r="H7" s="119"/>
      <c r="I7" s="119"/>
      <c r="J7" s="119"/>
      <c r="K7" s="119"/>
      <c r="L7" s="119"/>
      <c r="N7" s="120" t="s">
        <v>199</v>
      </c>
      <c r="O7" s="119"/>
      <c r="P7" s="119"/>
      <c r="Q7" s="119"/>
      <c r="R7" s="119"/>
      <c r="S7" s="119"/>
    </row>
    <row r="8" spans="1:19" s="118" customFormat="1" ht="19.5" customHeight="1">
      <c r="A8" s="117"/>
      <c r="B8" s="117"/>
      <c r="C8" s="119"/>
      <c r="D8" s="119"/>
      <c r="E8" s="119"/>
      <c r="F8" s="119"/>
      <c r="G8" s="119"/>
      <c r="H8" s="119"/>
      <c r="I8" s="119"/>
      <c r="J8" s="119"/>
      <c r="K8" s="119"/>
      <c r="L8" s="119"/>
      <c r="N8" s="121" t="s">
        <v>69</v>
      </c>
      <c r="O8" s="121"/>
      <c r="P8" s="119"/>
      <c r="Q8" s="119"/>
      <c r="R8" s="119"/>
      <c r="S8" s="119"/>
    </row>
    <row r="9" spans="1:19" s="118" customFormat="1" ht="19.5" customHeight="1">
      <c r="A9" s="117"/>
      <c r="B9" s="117"/>
      <c r="C9" s="119"/>
      <c r="D9" s="119"/>
      <c r="E9" s="119"/>
      <c r="F9" s="119"/>
      <c r="G9" s="119"/>
      <c r="H9" s="119"/>
      <c r="I9" s="119"/>
      <c r="J9" s="119"/>
      <c r="K9" s="119"/>
      <c r="L9" s="119"/>
      <c r="N9" s="120" t="s">
        <v>70</v>
      </c>
      <c r="O9" s="119"/>
      <c r="P9" s="119"/>
      <c r="Q9" s="119"/>
      <c r="R9" s="119"/>
      <c r="S9" s="119"/>
    </row>
    <row r="10" spans="1:19" s="121" customFormat="1" ht="19.5" customHeight="1">
      <c r="C10" s="163"/>
      <c r="D10" s="163"/>
      <c r="N10" s="121" t="s">
        <v>125</v>
      </c>
    </row>
    <row r="11" spans="1:19" s="121" customFormat="1" ht="19.5" customHeight="1">
      <c r="D11" s="121" t="s">
        <v>62</v>
      </c>
      <c r="H11" s="121" t="s">
        <v>91</v>
      </c>
      <c r="J11" s="164" t="s">
        <v>90</v>
      </c>
      <c r="K11" s="164"/>
      <c r="L11" s="164"/>
      <c r="N11" s="122" t="s">
        <v>197</v>
      </c>
      <c r="P11" s="121" t="s">
        <v>54</v>
      </c>
    </row>
    <row r="12" spans="1:19" s="121" customFormat="1" ht="19.5" customHeight="1">
      <c r="D12" s="121" t="s">
        <v>180</v>
      </c>
      <c r="F12" s="121" t="s">
        <v>84</v>
      </c>
      <c r="H12" s="121" t="s">
        <v>92</v>
      </c>
      <c r="J12" s="121" t="s">
        <v>63</v>
      </c>
      <c r="N12" s="121" t="s">
        <v>126</v>
      </c>
      <c r="P12" s="121" t="s">
        <v>66</v>
      </c>
    </row>
    <row r="13" spans="1:19" s="121" customFormat="1" ht="19.5" customHeight="1">
      <c r="D13" s="120" t="s">
        <v>52</v>
      </c>
      <c r="F13" s="120" t="s">
        <v>79</v>
      </c>
      <c r="H13" s="120" t="s">
        <v>100</v>
      </c>
      <c r="J13" s="120" t="s">
        <v>214</v>
      </c>
      <c r="L13" s="120" t="s">
        <v>53</v>
      </c>
      <c r="N13" s="120" t="s">
        <v>127</v>
      </c>
      <c r="P13" s="120" t="s">
        <v>67</v>
      </c>
    </row>
    <row r="14" spans="1:19" s="119" customFormat="1" ht="19.5" customHeight="1">
      <c r="A14" s="20" t="s">
        <v>202</v>
      </c>
      <c r="C14" s="121"/>
      <c r="D14" s="123">
        <v>2153210026</v>
      </c>
      <c r="E14" s="125"/>
      <c r="F14" s="123">
        <v>90203946</v>
      </c>
      <c r="G14" s="125"/>
      <c r="H14" s="123">
        <v>29802760</v>
      </c>
      <c r="I14" s="125"/>
      <c r="J14" s="123">
        <v>231204338</v>
      </c>
      <c r="K14" s="125"/>
      <c r="L14" s="123">
        <v>3874778419</v>
      </c>
      <c r="M14" s="125"/>
      <c r="N14" s="123">
        <v>-90552170</v>
      </c>
      <c r="O14" s="125"/>
      <c r="P14" s="123">
        <f>SUM(D14:L14,N14)</f>
        <v>6288647319</v>
      </c>
    </row>
    <row r="15" spans="1:19" s="119" customFormat="1" ht="19.5" customHeight="1">
      <c r="A15" s="21" t="s">
        <v>94</v>
      </c>
      <c r="C15" s="123"/>
      <c r="D15" s="123">
        <v>0</v>
      </c>
      <c r="E15" s="123"/>
      <c r="F15" s="123">
        <v>0</v>
      </c>
      <c r="G15" s="123"/>
      <c r="H15" s="123">
        <v>0</v>
      </c>
      <c r="I15" s="123"/>
      <c r="J15" s="123">
        <v>0</v>
      </c>
      <c r="K15" s="123"/>
      <c r="L15" s="123">
        <f>SUM(PL!J24)</f>
        <v>1018689837.0000038</v>
      </c>
      <c r="M15" s="123"/>
      <c r="N15" s="123">
        <v>0</v>
      </c>
      <c r="O15" s="123"/>
      <c r="P15" s="123">
        <f>SUM(D15:L15,N15)</f>
        <v>1018689837.0000038</v>
      </c>
    </row>
    <row r="16" spans="1:19" s="119" customFormat="1" ht="19.5" customHeight="1">
      <c r="A16" s="21" t="s">
        <v>78</v>
      </c>
      <c r="C16" s="123"/>
      <c r="D16" s="124">
        <v>0</v>
      </c>
      <c r="E16" s="123"/>
      <c r="F16" s="124">
        <v>0</v>
      </c>
      <c r="G16" s="125"/>
      <c r="H16" s="124">
        <v>0</v>
      </c>
      <c r="I16" s="123"/>
      <c r="J16" s="124">
        <v>0</v>
      </c>
      <c r="K16" s="125"/>
      <c r="L16" s="126">
        <f>SUM(PL!J71)</f>
        <v>-11330121</v>
      </c>
      <c r="M16" s="123"/>
      <c r="N16" s="124">
        <v>-3586859</v>
      </c>
      <c r="O16" s="123"/>
      <c r="P16" s="126">
        <f>SUM(D16:L16,N16)</f>
        <v>-14916980</v>
      </c>
    </row>
    <row r="17" spans="1:16" s="119" customFormat="1" ht="19.5" customHeight="1">
      <c r="A17" s="21" t="s">
        <v>75</v>
      </c>
      <c r="C17" s="123"/>
      <c r="D17" s="123">
        <f>SUM(D15:D16)</f>
        <v>0</v>
      </c>
      <c r="E17" s="123"/>
      <c r="F17" s="123">
        <f>SUM(F15:F16)</f>
        <v>0</v>
      </c>
      <c r="G17" s="125"/>
      <c r="H17" s="123">
        <f>SUM(H15:H16)</f>
        <v>0</v>
      </c>
      <c r="I17" s="123"/>
      <c r="J17" s="123">
        <f>SUM(J15:J16)</f>
        <v>0</v>
      </c>
      <c r="K17" s="123"/>
      <c r="L17" s="123">
        <f>SUM(L15:L16)</f>
        <v>1007359716.0000038</v>
      </c>
      <c r="M17" s="123"/>
      <c r="N17" s="123">
        <f>SUM(N15:N16)</f>
        <v>-3586859</v>
      </c>
      <c r="O17" s="125"/>
      <c r="P17" s="123">
        <f>SUM(P15:P16)</f>
        <v>1003772857.0000038</v>
      </c>
    </row>
    <row r="18" spans="1:16" s="119" customFormat="1" ht="19.5" customHeight="1">
      <c r="A18" s="21" t="s">
        <v>244</v>
      </c>
      <c r="C18" s="123"/>
      <c r="D18" s="123">
        <v>0</v>
      </c>
      <c r="E18" s="123"/>
      <c r="F18" s="123">
        <v>0</v>
      </c>
      <c r="G18" s="123"/>
      <c r="H18" s="123">
        <v>0</v>
      </c>
      <c r="I18" s="123"/>
      <c r="J18" s="123">
        <v>0</v>
      </c>
      <c r="K18" s="123"/>
      <c r="L18" s="123">
        <v>-290683358</v>
      </c>
      <c r="M18" s="123"/>
      <c r="N18" s="123">
        <v>0</v>
      </c>
      <c r="O18" s="123"/>
      <c r="P18" s="123">
        <f>SUM(D18:L18,N18)</f>
        <v>-290683358</v>
      </c>
    </row>
    <row r="19" spans="1:16" s="119" customFormat="1" ht="19.5" customHeight="1">
      <c r="A19" s="153" t="s">
        <v>265</v>
      </c>
      <c r="C19" s="121"/>
      <c r="D19" s="125"/>
      <c r="E19" s="125"/>
      <c r="F19" s="125"/>
      <c r="G19" s="125"/>
      <c r="H19" s="125"/>
      <c r="I19" s="123"/>
      <c r="J19" s="125"/>
      <c r="K19" s="125"/>
      <c r="L19" s="125"/>
      <c r="M19" s="123"/>
      <c r="N19" s="125"/>
      <c r="O19" s="123"/>
      <c r="P19" s="125"/>
    </row>
    <row r="20" spans="1:16" s="119" customFormat="1" ht="19.5" customHeight="1">
      <c r="A20" s="153" t="s">
        <v>222</v>
      </c>
      <c r="C20" s="121"/>
      <c r="D20" s="125"/>
      <c r="E20" s="125"/>
      <c r="F20" s="125"/>
      <c r="G20" s="125"/>
      <c r="H20" s="125"/>
      <c r="I20" s="123"/>
      <c r="J20" s="125"/>
      <c r="K20" s="125"/>
      <c r="L20" s="125"/>
      <c r="M20" s="123"/>
      <c r="N20" s="125"/>
      <c r="O20" s="123"/>
      <c r="P20" s="125"/>
    </row>
    <row r="21" spans="1:16" s="119" customFormat="1" ht="19.5" customHeight="1">
      <c r="A21" s="153" t="s">
        <v>224</v>
      </c>
      <c r="C21" s="121"/>
      <c r="D21" s="124">
        <v>0</v>
      </c>
      <c r="E21" s="125"/>
      <c r="F21" s="124">
        <v>0</v>
      </c>
      <c r="G21" s="125"/>
      <c r="H21" s="124">
        <v>0</v>
      </c>
      <c r="I21" s="123"/>
      <c r="J21" s="124">
        <v>0</v>
      </c>
      <c r="K21" s="125"/>
      <c r="L21" s="124">
        <v>-94436613</v>
      </c>
      <c r="M21" s="123"/>
      <c r="N21" s="124">
        <v>94436613</v>
      </c>
      <c r="O21" s="123"/>
      <c r="P21" s="124">
        <f>SUM(D21:L21,N21)</f>
        <v>0</v>
      </c>
    </row>
    <row r="22" spans="1:16" s="119" customFormat="1" ht="19.5" customHeight="1" thickBot="1">
      <c r="A22" s="112" t="s">
        <v>203</v>
      </c>
      <c r="C22" s="121"/>
      <c r="D22" s="131">
        <f>SUM(D14,D17:D21)</f>
        <v>2153210026</v>
      </c>
      <c r="E22" s="123"/>
      <c r="F22" s="131">
        <f>SUM(F14,F17:F21)</f>
        <v>90203946</v>
      </c>
      <c r="G22" s="123"/>
      <c r="H22" s="131">
        <f>SUM(H14,H17:H21)</f>
        <v>29802760</v>
      </c>
      <c r="I22" s="123"/>
      <c r="J22" s="131">
        <f>SUM(J14,J17:J21)</f>
        <v>231204338</v>
      </c>
      <c r="K22" s="123"/>
      <c r="L22" s="131">
        <f>SUM(L14,L17:L21)</f>
        <v>4497018164.0000038</v>
      </c>
      <c r="M22" s="123"/>
      <c r="N22" s="131">
        <f>SUM(N14,N17:N21)</f>
        <v>297584</v>
      </c>
      <c r="O22" s="123"/>
      <c r="P22" s="131">
        <f>SUM(P14,P17:P21)</f>
        <v>7001736818.0000038</v>
      </c>
    </row>
    <row r="23" spans="1:16" s="119" customFormat="1" ht="19.5" customHeight="1" thickTop="1">
      <c r="A23" s="112"/>
      <c r="C23" s="121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1:16" s="119" customFormat="1" ht="19.5" customHeight="1">
      <c r="A24" s="20" t="s">
        <v>233</v>
      </c>
      <c r="C24" s="121"/>
      <c r="D24" s="123">
        <f>D22</f>
        <v>2153210026</v>
      </c>
      <c r="E24" s="125"/>
      <c r="F24" s="123">
        <f>F22</f>
        <v>90203946</v>
      </c>
      <c r="G24" s="125"/>
      <c r="H24" s="123">
        <f>H22</f>
        <v>29802760</v>
      </c>
      <c r="I24" s="125"/>
      <c r="J24" s="123">
        <f>J22</f>
        <v>231204338</v>
      </c>
      <c r="K24" s="125"/>
      <c r="L24" s="123">
        <f>L22</f>
        <v>4497018164.0000038</v>
      </c>
      <c r="M24" s="125"/>
      <c r="N24" s="123">
        <f>N22</f>
        <v>297584</v>
      </c>
      <c r="O24" s="125"/>
      <c r="P24" s="123">
        <f>SUM(D24:N24)</f>
        <v>7001736818.0000038</v>
      </c>
    </row>
    <row r="25" spans="1:16" s="119" customFormat="1" ht="19.5" customHeight="1">
      <c r="A25" s="21" t="s">
        <v>94</v>
      </c>
      <c r="C25" s="123"/>
      <c r="D25" s="123">
        <v>0</v>
      </c>
      <c r="E25" s="123"/>
      <c r="F25" s="123">
        <v>0</v>
      </c>
      <c r="G25" s="123"/>
      <c r="H25" s="123">
        <v>0</v>
      </c>
      <c r="I25" s="123"/>
      <c r="J25" s="123">
        <v>0</v>
      </c>
      <c r="K25" s="123"/>
      <c r="L25" s="123">
        <f>SUM(PL!H24)</f>
        <v>754822515</v>
      </c>
      <c r="M25" s="123"/>
      <c r="N25" s="123">
        <v>0</v>
      </c>
      <c r="O25" s="123"/>
      <c r="P25" s="123">
        <f>SUM(D25:L25,N25)</f>
        <v>754822515</v>
      </c>
    </row>
    <row r="26" spans="1:16" s="119" customFormat="1" ht="19.5" customHeight="1">
      <c r="A26" s="21" t="s">
        <v>78</v>
      </c>
      <c r="C26" s="123"/>
      <c r="D26" s="124">
        <v>0</v>
      </c>
      <c r="E26" s="123"/>
      <c r="F26" s="124">
        <v>0</v>
      </c>
      <c r="G26" s="125"/>
      <c r="H26" s="124">
        <v>0</v>
      </c>
      <c r="I26" s="123"/>
      <c r="J26" s="124">
        <v>0</v>
      </c>
      <c r="K26" s="125"/>
      <c r="L26" s="126">
        <f>SUM(PL!H71)</f>
        <v>-16896275</v>
      </c>
      <c r="M26" s="123"/>
      <c r="N26" s="124">
        <v>941322</v>
      </c>
      <c r="O26" s="123"/>
      <c r="P26" s="126">
        <f>SUM(D26:L26,N26)</f>
        <v>-15954953</v>
      </c>
    </row>
    <row r="27" spans="1:16" s="119" customFormat="1" ht="19.5" customHeight="1">
      <c r="A27" s="21" t="s">
        <v>75</v>
      </c>
      <c r="C27" s="123"/>
      <c r="D27" s="123">
        <f>SUM(D25:D26)</f>
        <v>0</v>
      </c>
      <c r="E27" s="123"/>
      <c r="F27" s="123">
        <f>SUM(F25:F26)</f>
        <v>0</v>
      </c>
      <c r="G27" s="125"/>
      <c r="H27" s="123">
        <f>SUM(H25:H26)</f>
        <v>0</v>
      </c>
      <c r="I27" s="123"/>
      <c r="J27" s="123">
        <f>SUM(J25:J26)</f>
        <v>0</v>
      </c>
      <c r="K27" s="123"/>
      <c r="L27" s="123">
        <f>SUM(L25:L26)</f>
        <v>737926240</v>
      </c>
      <c r="M27" s="123"/>
      <c r="N27" s="123">
        <f>SUM(N25:N26)</f>
        <v>941322</v>
      </c>
      <c r="O27" s="125"/>
      <c r="P27" s="123">
        <f>SUM(P25:P26)</f>
        <v>738867562</v>
      </c>
    </row>
    <row r="28" spans="1:16" s="119" customFormat="1" ht="19.5" customHeight="1">
      <c r="A28" s="21" t="s">
        <v>244</v>
      </c>
      <c r="C28" s="123"/>
      <c r="D28" s="126">
        <v>0</v>
      </c>
      <c r="E28" s="123"/>
      <c r="F28" s="126">
        <v>0</v>
      </c>
      <c r="G28" s="123"/>
      <c r="H28" s="126">
        <v>0</v>
      </c>
      <c r="I28" s="123"/>
      <c r="J28" s="126">
        <v>0</v>
      </c>
      <c r="K28" s="123"/>
      <c r="L28" s="126">
        <v>-516770406</v>
      </c>
      <c r="M28" s="123"/>
      <c r="N28" s="126">
        <v>0</v>
      </c>
      <c r="O28" s="123"/>
      <c r="P28" s="126">
        <f>SUM(D28:L28,N28)</f>
        <v>-516770406</v>
      </c>
    </row>
    <row r="29" spans="1:16" s="119" customFormat="1" ht="19.5" customHeight="1" thickBot="1">
      <c r="A29" s="112" t="s">
        <v>234</v>
      </c>
      <c r="C29" s="121"/>
      <c r="D29" s="131">
        <f>SUM(D24,D27:D28)</f>
        <v>2153210026</v>
      </c>
      <c r="E29" s="123"/>
      <c r="F29" s="131">
        <f>SUM(F24,F27:F28)</f>
        <v>90203946</v>
      </c>
      <c r="G29" s="123"/>
      <c r="H29" s="131">
        <f>SUM(H24,H27:H28)</f>
        <v>29802760</v>
      </c>
      <c r="I29" s="123"/>
      <c r="J29" s="131">
        <f>SUM(J24,J27:J28)</f>
        <v>231204338</v>
      </c>
      <c r="K29" s="123"/>
      <c r="L29" s="131">
        <f>SUM(L24,L27:L28)</f>
        <v>4718173998.0000038</v>
      </c>
      <c r="M29" s="123"/>
      <c r="N29" s="131">
        <f>SUM(N24,N27:N28)</f>
        <v>1238906</v>
      </c>
      <c r="O29" s="123"/>
      <c r="P29" s="131">
        <f>SUM(P24,P27:P28)</f>
        <v>7223833974.0000038</v>
      </c>
    </row>
    <row r="30" spans="1:16" s="119" customFormat="1" ht="19.5" customHeight="1" thickTop="1">
      <c r="A30" s="112"/>
      <c r="C30" s="121"/>
      <c r="D30" s="123">
        <f>D24-BS!F66</f>
        <v>0</v>
      </c>
      <c r="E30" s="123"/>
      <c r="F30" s="123">
        <f>F24-BS!F67</f>
        <v>0</v>
      </c>
      <c r="G30" s="123"/>
      <c r="H30" s="123">
        <f>H24-BS!J68</f>
        <v>0</v>
      </c>
      <c r="I30" s="123"/>
      <c r="J30" s="123">
        <f>J24-BS!J70</f>
        <v>0</v>
      </c>
      <c r="K30" s="123"/>
      <c r="L30" s="123">
        <f>L24-BS!J71</f>
        <v>0</v>
      </c>
      <c r="M30" s="123"/>
      <c r="N30" s="123"/>
      <c r="O30" s="123"/>
      <c r="P30" s="123">
        <f>P24-BS!J75</f>
        <v>0</v>
      </c>
    </row>
    <row r="31" spans="1:16" ht="19.5" customHeight="1">
      <c r="D31" s="123">
        <f>SUM(D29-BS!D66)</f>
        <v>0</v>
      </c>
      <c r="E31" s="123"/>
      <c r="F31" s="123">
        <f>F29-BS!H67</f>
        <v>0</v>
      </c>
      <c r="G31" s="123"/>
      <c r="H31" s="123">
        <f>H29-BS!H68</f>
        <v>0</v>
      </c>
      <c r="I31" s="123"/>
      <c r="J31" s="123">
        <f>J29-BS!D70</f>
        <v>0</v>
      </c>
      <c r="K31" s="123"/>
      <c r="L31" s="123">
        <f>L29-BS!H71</f>
        <v>0</v>
      </c>
      <c r="M31" s="123"/>
      <c r="N31" s="123"/>
      <c r="O31" s="123"/>
      <c r="P31" s="123">
        <f>P29-BS!H75</f>
        <v>0</v>
      </c>
    </row>
    <row r="32" spans="1:16" ht="19.5" customHeight="1">
      <c r="A32" s="115" t="s">
        <v>15</v>
      </c>
      <c r="B32" s="115"/>
    </row>
  </sheetData>
  <mergeCells count="3">
    <mergeCell ref="D5:P5"/>
    <mergeCell ref="C10:D10"/>
    <mergeCell ref="J11:L11"/>
  </mergeCells>
  <pageMargins left="0.78740157480314965" right="0.39370078740157483" top="0.78740157480314965" bottom="0.39370078740157483" header="0.19685039370078741" footer="0.51181102362204722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88"/>
  <sheetViews>
    <sheetView showGridLines="0" tabSelected="1" view="pageBreakPreview" topLeftCell="A63" zoomScaleNormal="100" zoomScaleSheetLayoutView="100" workbookViewId="0">
      <selection activeCell="F75" sqref="F75"/>
    </sheetView>
  </sheetViews>
  <sheetFormatPr defaultColWidth="14.42578125" defaultRowHeight="21" customHeight="1"/>
  <cols>
    <col min="1" max="1" width="46.85546875" style="77" customWidth="1"/>
    <col min="2" max="2" width="7.85546875" style="77" customWidth="1"/>
    <col min="3" max="3" width="1.42578125" style="86" customWidth="1"/>
    <col min="4" max="4" width="15.7109375" style="77" customWidth="1"/>
    <col min="5" max="5" width="1.42578125" style="86" customWidth="1"/>
    <col min="6" max="6" width="15.7109375" style="77" customWidth="1"/>
    <col min="7" max="7" width="1.42578125" style="86" customWidth="1"/>
    <col min="8" max="8" width="15.7109375" style="77" customWidth="1"/>
    <col min="9" max="9" width="1.42578125" style="86" customWidth="1"/>
    <col min="10" max="10" width="15.7109375" style="77" customWidth="1"/>
    <col min="11" max="11" width="2" style="77" customWidth="1"/>
    <col min="12" max="12" width="16.140625" style="77" bestFit="1" customWidth="1"/>
    <col min="13" max="16384" width="14.42578125" style="77"/>
  </cols>
  <sheetData>
    <row r="1" spans="1:12" ht="21" customHeight="1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</row>
    <row r="2" spans="1:12" s="78" customFormat="1" ht="21" customHeight="1">
      <c r="A2" s="76" t="s">
        <v>206</v>
      </c>
      <c r="B2" s="76"/>
      <c r="C2" s="76"/>
      <c r="D2" s="76"/>
      <c r="E2" s="76"/>
      <c r="F2" s="76"/>
      <c r="G2" s="76"/>
      <c r="H2" s="76"/>
      <c r="I2" s="76"/>
      <c r="J2" s="76"/>
    </row>
    <row r="3" spans="1:12" s="78" customFormat="1" ht="21" customHeight="1">
      <c r="A3" s="76" t="s">
        <v>232</v>
      </c>
      <c r="B3" s="76"/>
      <c r="C3" s="76"/>
      <c r="D3" s="76"/>
      <c r="E3" s="76"/>
      <c r="F3" s="76"/>
      <c r="G3" s="76"/>
      <c r="H3" s="76"/>
      <c r="I3" s="76"/>
      <c r="J3" s="76"/>
    </row>
    <row r="4" spans="1:12" ht="21" customHeight="1">
      <c r="A4" s="79"/>
      <c r="B4" s="79"/>
      <c r="C4" s="79"/>
      <c r="D4" s="79"/>
      <c r="E4" s="79"/>
      <c r="F4" s="79"/>
      <c r="G4" s="79"/>
      <c r="H4" s="79"/>
      <c r="I4" s="79"/>
      <c r="J4" s="80" t="s">
        <v>1</v>
      </c>
    </row>
    <row r="5" spans="1:12" s="76" customFormat="1" ht="21" customHeight="1">
      <c r="A5" s="81"/>
      <c r="B5" s="81"/>
      <c r="C5" s="81"/>
      <c r="D5" s="82"/>
      <c r="E5" s="83" t="s">
        <v>2</v>
      </c>
      <c r="F5" s="82"/>
      <c r="G5" s="81"/>
      <c r="H5" s="83"/>
      <c r="I5" s="83" t="s">
        <v>3</v>
      </c>
      <c r="J5" s="83"/>
    </row>
    <row r="6" spans="1:12" ht="21" customHeight="1">
      <c r="B6" s="84"/>
      <c r="C6" s="84"/>
      <c r="D6" s="85" t="s">
        <v>230</v>
      </c>
      <c r="E6" s="84"/>
      <c r="F6" s="85" t="s">
        <v>201</v>
      </c>
      <c r="G6" s="84"/>
      <c r="H6" s="85" t="s">
        <v>230</v>
      </c>
      <c r="I6" s="84"/>
      <c r="J6" s="85" t="s">
        <v>201</v>
      </c>
    </row>
    <row r="7" spans="1:12" ht="21" customHeight="1">
      <c r="A7" s="76" t="s">
        <v>39</v>
      </c>
      <c r="B7" s="86"/>
      <c r="C7" s="84"/>
      <c r="D7" s="86"/>
      <c r="E7" s="84"/>
      <c r="F7" s="86"/>
      <c r="G7" s="84"/>
      <c r="H7" s="84"/>
      <c r="I7" s="87"/>
      <c r="J7" s="86"/>
    </row>
    <row r="8" spans="1:12" ht="21" customHeight="1">
      <c r="A8" s="77" t="s">
        <v>108</v>
      </c>
      <c r="B8" s="88"/>
      <c r="C8" s="89"/>
      <c r="D8" s="71">
        <f>PL!D22</f>
        <v>823747401</v>
      </c>
      <c r="E8" s="90"/>
      <c r="F8" s="71">
        <f>PL!F22</f>
        <v>1425596829</v>
      </c>
      <c r="G8" s="91"/>
      <c r="H8" s="71">
        <f>PL!H22</f>
        <v>807586219</v>
      </c>
      <c r="I8" s="90"/>
      <c r="J8" s="71">
        <f>PL!J22</f>
        <v>1044436992.0000038</v>
      </c>
      <c r="K8" s="91"/>
      <c r="L8" s="71"/>
    </row>
    <row r="9" spans="1:12" ht="21" customHeight="1">
      <c r="A9" s="77" t="s">
        <v>110</v>
      </c>
      <c r="B9" s="88"/>
      <c r="C9" s="89"/>
      <c r="D9" s="71"/>
      <c r="E9" s="90"/>
      <c r="F9" s="71"/>
      <c r="G9" s="90"/>
      <c r="H9" s="71"/>
      <c r="I9" s="90"/>
      <c r="J9" s="71"/>
      <c r="L9" s="71"/>
    </row>
    <row r="10" spans="1:12" ht="21" customHeight="1">
      <c r="A10" s="77" t="s">
        <v>40</v>
      </c>
      <c r="B10" s="88"/>
      <c r="C10" s="89"/>
      <c r="D10" s="71"/>
      <c r="E10" s="90"/>
      <c r="F10" s="71"/>
      <c r="G10" s="90"/>
      <c r="H10" s="71"/>
      <c r="I10" s="90"/>
      <c r="J10" s="71"/>
      <c r="L10" s="71"/>
    </row>
    <row r="11" spans="1:12" ht="21" customHeight="1">
      <c r="A11" s="77" t="s">
        <v>41</v>
      </c>
      <c r="B11" s="88"/>
      <c r="C11" s="89"/>
      <c r="D11" s="71">
        <v>355094946</v>
      </c>
      <c r="E11" s="90"/>
      <c r="F11" s="71">
        <v>339028800</v>
      </c>
      <c r="G11" s="90"/>
      <c r="H11" s="71">
        <v>188128552</v>
      </c>
      <c r="I11" s="90"/>
      <c r="J11" s="71">
        <v>193898495</v>
      </c>
      <c r="K11" s="91"/>
      <c r="L11" s="71"/>
    </row>
    <row r="12" spans="1:12" ht="21" customHeight="1">
      <c r="A12" s="77" t="s">
        <v>211</v>
      </c>
      <c r="B12" s="88"/>
      <c r="C12" s="89"/>
      <c r="D12" s="92">
        <v>39489661</v>
      </c>
      <c r="E12" s="90"/>
      <c r="F12" s="92">
        <v>16018321</v>
      </c>
      <c r="G12" s="90"/>
      <c r="H12" s="92">
        <v>34888942</v>
      </c>
      <c r="I12" s="90"/>
      <c r="J12" s="92">
        <v>22338703</v>
      </c>
      <c r="K12" s="91"/>
      <c r="L12" s="71"/>
    </row>
    <row r="13" spans="1:12" ht="21" customHeight="1">
      <c r="A13" s="77" t="s">
        <v>158</v>
      </c>
      <c r="B13" s="88"/>
      <c r="C13" s="89"/>
      <c r="D13" s="71">
        <v>51859787</v>
      </c>
      <c r="E13" s="90"/>
      <c r="F13" s="71">
        <v>59021228</v>
      </c>
      <c r="G13" s="90"/>
      <c r="H13" s="71">
        <v>34904566</v>
      </c>
      <c r="I13" s="90"/>
      <c r="J13" s="71">
        <v>33551726</v>
      </c>
      <c r="K13" s="91"/>
      <c r="L13" s="71"/>
    </row>
    <row r="14" spans="1:12" ht="21" customHeight="1">
      <c r="A14" s="77" t="s">
        <v>118</v>
      </c>
      <c r="B14" s="88"/>
      <c r="C14" s="89"/>
      <c r="D14" s="71">
        <v>0</v>
      </c>
      <c r="E14" s="90"/>
      <c r="F14" s="71">
        <v>1235479</v>
      </c>
      <c r="G14" s="90"/>
      <c r="H14" s="71">
        <v>0</v>
      </c>
      <c r="I14" s="90"/>
      <c r="J14" s="71">
        <v>1235479</v>
      </c>
      <c r="K14" s="91"/>
      <c r="L14" s="71"/>
    </row>
    <row r="15" spans="1:12" ht="21" customHeight="1">
      <c r="A15" s="77" t="s">
        <v>207</v>
      </c>
      <c r="B15" s="88"/>
      <c r="C15" s="89"/>
      <c r="D15" s="71">
        <v>14595838</v>
      </c>
      <c r="E15" s="90"/>
      <c r="F15" s="71">
        <v>1480870</v>
      </c>
      <c r="G15" s="90"/>
      <c r="H15" s="71">
        <v>6711627</v>
      </c>
      <c r="I15" s="90"/>
      <c r="J15" s="71">
        <v>-693813</v>
      </c>
      <c r="K15" s="91"/>
      <c r="L15" s="71"/>
    </row>
    <row r="16" spans="1:12" ht="21" customHeight="1">
      <c r="A16" s="77" t="s">
        <v>245</v>
      </c>
      <c r="B16" s="88"/>
      <c r="C16" s="89"/>
      <c r="D16" s="71">
        <v>18457468</v>
      </c>
      <c r="E16" s="90"/>
      <c r="F16" s="71">
        <v>39302946</v>
      </c>
      <c r="G16" s="90"/>
      <c r="H16" s="71">
        <v>19585705</v>
      </c>
      <c r="I16" s="90"/>
      <c r="J16" s="71">
        <v>30758399</v>
      </c>
      <c r="K16" s="91"/>
      <c r="L16" s="71"/>
    </row>
    <row r="17" spans="1:12" ht="21" customHeight="1">
      <c r="A17" s="77" t="s">
        <v>246</v>
      </c>
      <c r="B17" s="88"/>
      <c r="C17" s="89"/>
      <c r="D17" s="93">
        <v>-32905195</v>
      </c>
      <c r="E17" s="90"/>
      <c r="F17" s="93">
        <v>-556527</v>
      </c>
      <c r="G17" s="90"/>
      <c r="H17" s="93">
        <v>-157614963</v>
      </c>
      <c r="I17" s="90"/>
      <c r="J17" s="93">
        <v>-12273528</v>
      </c>
      <c r="K17" s="91"/>
      <c r="L17" s="71"/>
    </row>
    <row r="18" spans="1:12" ht="21" customHeight="1">
      <c r="A18" s="77" t="s">
        <v>266</v>
      </c>
      <c r="B18" s="88"/>
      <c r="C18" s="89"/>
      <c r="D18" s="93">
        <v>3230126</v>
      </c>
      <c r="E18" s="90"/>
      <c r="F18" s="93">
        <v>4796236</v>
      </c>
      <c r="G18" s="90"/>
      <c r="H18" s="93">
        <v>327706</v>
      </c>
      <c r="I18" s="90"/>
      <c r="J18" s="93">
        <v>573734</v>
      </c>
      <c r="K18" s="91"/>
      <c r="L18" s="71"/>
    </row>
    <row r="19" spans="1:12" ht="21" customHeight="1">
      <c r="A19" s="77" t="s">
        <v>247</v>
      </c>
      <c r="B19" s="88"/>
      <c r="C19" s="89"/>
      <c r="D19" s="93">
        <v>10467553</v>
      </c>
      <c r="E19" s="90"/>
      <c r="F19" s="93">
        <v>0</v>
      </c>
      <c r="G19" s="90"/>
      <c r="H19" s="93">
        <v>0</v>
      </c>
      <c r="I19" s="90"/>
      <c r="J19" s="93">
        <v>0</v>
      </c>
      <c r="K19" s="91"/>
      <c r="L19" s="71"/>
    </row>
    <row r="20" spans="1:12" ht="21" customHeight="1">
      <c r="A20" s="77" t="s">
        <v>248</v>
      </c>
      <c r="B20" s="88"/>
      <c r="C20" s="89"/>
      <c r="D20" s="93">
        <v>-41071320</v>
      </c>
      <c r="E20" s="90"/>
      <c r="F20" s="93">
        <v>17364896</v>
      </c>
      <c r="G20" s="90"/>
      <c r="H20" s="93">
        <v>-48976522</v>
      </c>
      <c r="I20" s="90"/>
      <c r="J20" s="71">
        <v>17714949</v>
      </c>
      <c r="K20" s="91"/>
      <c r="L20" s="71"/>
    </row>
    <row r="21" spans="1:12" ht="21" customHeight="1">
      <c r="A21" s="77" t="s">
        <v>212</v>
      </c>
      <c r="B21" s="88"/>
      <c r="C21" s="89"/>
      <c r="D21" s="71">
        <v>899032</v>
      </c>
      <c r="E21" s="90"/>
      <c r="F21" s="71">
        <v>2641120</v>
      </c>
      <c r="G21" s="90"/>
      <c r="H21" s="71">
        <v>0</v>
      </c>
      <c r="I21" s="90"/>
      <c r="J21" s="71">
        <v>0</v>
      </c>
      <c r="K21" s="91"/>
      <c r="L21" s="71"/>
    </row>
    <row r="22" spans="1:12" ht="21" customHeight="1">
      <c r="A22" s="77" t="s">
        <v>208</v>
      </c>
      <c r="B22" s="88"/>
      <c r="C22" s="89"/>
      <c r="D22" s="71">
        <v>0</v>
      </c>
      <c r="E22" s="90"/>
      <c r="F22" s="71">
        <v>-2862587</v>
      </c>
      <c r="G22" s="90"/>
      <c r="H22" s="71">
        <v>0</v>
      </c>
      <c r="I22" s="90"/>
      <c r="J22" s="71">
        <v>-2862587</v>
      </c>
      <c r="K22" s="91"/>
      <c r="L22" s="71"/>
    </row>
    <row r="23" spans="1:12" ht="21" customHeight="1">
      <c r="A23" s="77" t="s">
        <v>131</v>
      </c>
      <c r="B23" s="88"/>
      <c r="C23" s="89"/>
      <c r="D23" s="71">
        <v>-12331704</v>
      </c>
      <c r="E23" s="90"/>
      <c r="F23" s="71">
        <v>-12582830</v>
      </c>
      <c r="G23" s="90"/>
      <c r="H23" s="71">
        <v>-9457774</v>
      </c>
      <c r="I23" s="90"/>
      <c r="J23" s="71">
        <v>-40015254</v>
      </c>
      <c r="K23" s="91"/>
      <c r="L23" s="71"/>
    </row>
    <row r="24" spans="1:12" ht="21" customHeight="1">
      <c r="A24" s="77" t="s">
        <v>181</v>
      </c>
      <c r="B24" s="88"/>
      <c r="C24" s="89"/>
      <c r="D24" s="94">
        <v>59184273</v>
      </c>
      <c r="E24" s="90"/>
      <c r="F24" s="94">
        <v>113070512</v>
      </c>
      <c r="G24" s="90"/>
      <c r="H24" s="94">
        <v>18817022</v>
      </c>
      <c r="I24" s="90"/>
      <c r="J24" s="94">
        <v>69262250</v>
      </c>
      <c r="K24" s="91"/>
      <c r="L24" s="71"/>
    </row>
    <row r="25" spans="1:12" ht="21" customHeight="1">
      <c r="A25" s="70" t="s">
        <v>159</v>
      </c>
      <c r="B25" s="88"/>
      <c r="C25" s="89"/>
      <c r="D25" s="71"/>
      <c r="E25" s="90"/>
      <c r="F25" s="71"/>
      <c r="G25" s="90"/>
      <c r="H25" s="71"/>
      <c r="I25" s="90"/>
      <c r="J25" s="71"/>
      <c r="L25" s="71"/>
    </row>
    <row r="26" spans="1:12" ht="21" customHeight="1">
      <c r="A26" s="70" t="s">
        <v>160</v>
      </c>
      <c r="B26" s="88"/>
      <c r="C26" s="89"/>
      <c r="D26" s="71">
        <f>SUM(D8:D24)</f>
        <v>1290717866</v>
      </c>
      <c r="E26" s="90"/>
      <c r="F26" s="71">
        <f>SUM(F8:F24)</f>
        <v>2003555293</v>
      </c>
      <c r="G26" s="90"/>
      <c r="H26" s="71">
        <f>SUM(H8:H24)</f>
        <v>894901080</v>
      </c>
      <c r="I26" s="90"/>
      <c r="J26" s="71">
        <f>SUM(J8:J24)</f>
        <v>1357925545.0000038</v>
      </c>
      <c r="L26" s="71"/>
    </row>
    <row r="27" spans="1:12" ht="21" customHeight="1">
      <c r="A27" s="77" t="s">
        <v>42</v>
      </c>
      <c r="B27" s="88"/>
      <c r="C27" s="89"/>
      <c r="D27" s="71"/>
      <c r="E27" s="90"/>
      <c r="F27" s="71"/>
      <c r="G27" s="90"/>
      <c r="H27" s="71"/>
      <c r="I27" s="90"/>
      <c r="J27" s="71"/>
      <c r="L27" s="71"/>
    </row>
    <row r="28" spans="1:12" ht="21" customHeight="1">
      <c r="A28" s="77" t="s">
        <v>249</v>
      </c>
      <c r="B28" s="88"/>
      <c r="C28" s="88"/>
      <c r="D28" s="71">
        <v>410831857</v>
      </c>
      <c r="E28" s="90"/>
      <c r="F28" s="71">
        <v>185716330</v>
      </c>
      <c r="G28" s="90"/>
      <c r="H28" s="71">
        <v>60899419</v>
      </c>
      <c r="I28" s="90"/>
      <c r="J28" s="71">
        <v>565649936</v>
      </c>
      <c r="K28" s="91"/>
      <c r="L28" s="71"/>
    </row>
    <row r="29" spans="1:12" ht="21" customHeight="1">
      <c r="A29" s="77" t="s">
        <v>43</v>
      </c>
      <c r="B29" s="88"/>
      <c r="C29" s="88"/>
      <c r="D29" s="71">
        <v>-850056156</v>
      </c>
      <c r="E29" s="90"/>
      <c r="F29" s="71">
        <v>1366143213</v>
      </c>
      <c r="G29" s="90"/>
      <c r="H29" s="71">
        <v>-552922808</v>
      </c>
      <c r="I29" s="90"/>
      <c r="J29" s="71">
        <v>830826859</v>
      </c>
      <c r="K29" s="91"/>
      <c r="L29" s="71"/>
    </row>
    <row r="30" spans="1:12" ht="21" customHeight="1">
      <c r="A30" s="77" t="s">
        <v>44</v>
      </c>
      <c r="B30" s="88"/>
      <c r="C30" s="88"/>
      <c r="D30" s="71">
        <v>10621436</v>
      </c>
      <c r="E30" s="90"/>
      <c r="F30" s="71">
        <v>68664067</v>
      </c>
      <c r="G30" s="90"/>
      <c r="H30" s="71">
        <v>14270183</v>
      </c>
      <c r="I30" s="90"/>
      <c r="J30" s="71">
        <v>-7592126</v>
      </c>
      <c r="K30" s="91"/>
      <c r="L30" s="71"/>
    </row>
    <row r="31" spans="1:12" ht="21" customHeight="1">
      <c r="A31" s="77" t="s">
        <v>45</v>
      </c>
      <c r="B31" s="88"/>
      <c r="C31" s="88"/>
      <c r="D31" s="71">
        <v>5934171</v>
      </c>
      <c r="E31" s="90"/>
      <c r="F31" s="71">
        <v>-8614447</v>
      </c>
      <c r="G31" s="90"/>
      <c r="H31" s="71">
        <v>4129681</v>
      </c>
      <c r="I31" s="90"/>
      <c r="J31" s="71">
        <v>-3131736</v>
      </c>
      <c r="K31" s="91"/>
      <c r="L31" s="71"/>
    </row>
    <row r="32" spans="1:12" ht="21" customHeight="1">
      <c r="A32" s="77" t="s">
        <v>46</v>
      </c>
      <c r="B32" s="88"/>
      <c r="C32" s="88"/>
      <c r="D32" s="71"/>
      <c r="E32" s="90"/>
      <c r="F32" s="71"/>
      <c r="G32" s="90"/>
      <c r="H32" s="71"/>
      <c r="I32" s="90"/>
      <c r="J32" s="71"/>
      <c r="L32" s="71"/>
    </row>
    <row r="33" spans="1:12" ht="21" customHeight="1">
      <c r="A33" s="77" t="s">
        <v>250</v>
      </c>
      <c r="B33" s="88"/>
      <c r="C33" s="88"/>
      <c r="D33" s="71">
        <v>1064984839</v>
      </c>
      <c r="E33" s="90"/>
      <c r="F33" s="71">
        <v>-706282627</v>
      </c>
      <c r="G33" s="90"/>
      <c r="H33" s="71">
        <v>1033405034</v>
      </c>
      <c r="I33" s="90"/>
      <c r="J33" s="71">
        <v>-390213000</v>
      </c>
      <c r="K33" s="91"/>
      <c r="L33" s="71"/>
    </row>
    <row r="34" spans="1:12" ht="21" customHeight="1">
      <c r="A34" s="77" t="s">
        <v>80</v>
      </c>
      <c r="B34" s="88"/>
      <c r="C34" s="88"/>
      <c r="D34" s="92">
        <v>2196325</v>
      </c>
      <c r="E34" s="90"/>
      <c r="F34" s="92">
        <v>-42775731</v>
      </c>
      <c r="G34" s="90"/>
      <c r="H34" s="92">
        <v>24171214</v>
      </c>
      <c r="I34" s="90"/>
      <c r="J34" s="92">
        <v>9661052</v>
      </c>
      <c r="K34" s="91"/>
      <c r="L34" s="71"/>
    </row>
    <row r="35" spans="1:12" ht="21" customHeight="1">
      <c r="A35" s="77" t="s">
        <v>251</v>
      </c>
      <c r="B35" s="88"/>
      <c r="C35" s="88"/>
      <c r="D35" s="92">
        <v>-39876308</v>
      </c>
      <c r="E35" s="90"/>
      <c r="F35" s="92">
        <v>-34554672</v>
      </c>
      <c r="G35" s="90"/>
      <c r="H35" s="92">
        <v>-26077458</v>
      </c>
      <c r="I35" s="90"/>
      <c r="J35" s="92">
        <v>-26291971</v>
      </c>
      <c r="K35" s="91"/>
      <c r="L35" s="71"/>
    </row>
    <row r="36" spans="1:12" ht="21" customHeight="1">
      <c r="A36" s="77" t="s">
        <v>39</v>
      </c>
      <c r="B36" s="88"/>
      <c r="C36" s="88"/>
      <c r="D36" s="95">
        <f>SUM(D26:D35)</f>
        <v>1895354030</v>
      </c>
      <c r="E36" s="71"/>
      <c r="F36" s="95">
        <f>SUM(F26:F35)</f>
        <v>2831851426</v>
      </c>
      <c r="G36" s="71"/>
      <c r="H36" s="95">
        <f>SUM(H26:H35)</f>
        <v>1452776345</v>
      </c>
      <c r="I36" s="71"/>
      <c r="J36" s="95">
        <f>SUM(J26:J35)</f>
        <v>2336834559.0000038</v>
      </c>
      <c r="L36" s="71"/>
    </row>
    <row r="37" spans="1:12" ht="21" customHeight="1">
      <c r="A37" s="77" t="s">
        <v>47</v>
      </c>
      <c r="B37" s="88"/>
      <c r="C37" s="88"/>
      <c r="D37" s="92">
        <v>-63544784</v>
      </c>
      <c r="E37" s="71"/>
      <c r="F37" s="92">
        <v>-51536298</v>
      </c>
      <c r="G37" s="71"/>
      <c r="H37" s="92">
        <v>-14587719</v>
      </c>
      <c r="I37" s="71"/>
      <c r="J37" s="92">
        <v>-11426163</v>
      </c>
      <c r="K37" s="91"/>
      <c r="L37" s="71"/>
    </row>
    <row r="38" spans="1:12" ht="21" customHeight="1">
      <c r="A38" s="76" t="s">
        <v>215</v>
      </c>
      <c r="B38" s="88"/>
      <c r="C38" s="88"/>
      <c r="D38" s="96">
        <f>SUM(D36:D37)</f>
        <v>1831809246</v>
      </c>
      <c r="E38" s="71"/>
      <c r="F38" s="96">
        <f>SUM(F36:F37)</f>
        <v>2780315128</v>
      </c>
      <c r="G38" s="71"/>
      <c r="H38" s="96">
        <f>SUM(H36:H37)</f>
        <v>1438188626</v>
      </c>
      <c r="I38" s="71"/>
      <c r="J38" s="96">
        <f>SUM(J36:J37)</f>
        <v>2325408396.0000038</v>
      </c>
      <c r="L38" s="71"/>
    </row>
    <row r="39" spans="1:12" ht="21" customHeight="1">
      <c r="B39" s="88"/>
      <c r="C39" s="88"/>
      <c r="E39" s="77"/>
      <c r="G39" s="77"/>
      <c r="I39" s="77"/>
      <c r="L39" s="71"/>
    </row>
    <row r="40" spans="1:12" ht="21" customHeight="1">
      <c r="A40" s="97" t="s">
        <v>15</v>
      </c>
      <c r="B40" s="88"/>
      <c r="C40" s="88"/>
      <c r="E40" s="77"/>
      <c r="G40" s="77"/>
      <c r="I40" s="88"/>
      <c r="J40" s="98"/>
      <c r="L40" s="71"/>
    </row>
    <row r="41" spans="1:12" ht="21" customHeight="1">
      <c r="A41" s="76" t="s">
        <v>0</v>
      </c>
      <c r="B41" s="76"/>
      <c r="C41" s="76"/>
      <c r="D41" s="76"/>
      <c r="E41" s="76"/>
      <c r="F41" s="76"/>
      <c r="G41" s="76"/>
      <c r="H41" s="76"/>
      <c r="I41" s="76"/>
      <c r="J41" s="76"/>
      <c r="L41" s="71"/>
    </row>
    <row r="42" spans="1:12" s="78" customFormat="1" ht="21" customHeight="1">
      <c r="A42" s="76" t="s">
        <v>142</v>
      </c>
      <c r="B42" s="76"/>
      <c r="C42" s="76"/>
      <c r="D42" s="76"/>
      <c r="E42" s="76"/>
      <c r="F42" s="76"/>
      <c r="G42" s="76"/>
      <c r="H42" s="76"/>
      <c r="I42" s="76"/>
      <c r="J42" s="76"/>
      <c r="L42" s="71"/>
    </row>
    <row r="43" spans="1:12" s="78" customFormat="1" ht="21" customHeight="1">
      <c r="A43" s="76" t="s">
        <v>232</v>
      </c>
      <c r="B43" s="76"/>
      <c r="C43" s="76"/>
      <c r="D43" s="76"/>
      <c r="E43" s="76"/>
      <c r="F43" s="76"/>
      <c r="G43" s="76"/>
      <c r="H43" s="76"/>
      <c r="I43" s="76"/>
      <c r="J43" s="76"/>
      <c r="L43" s="71"/>
    </row>
    <row r="44" spans="1:12" ht="21" customHeight="1">
      <c r="A44" s="79"/>
      <c r="B44" s="79"/>
      <c r="C44" s="79"/>
      <c r="D44" s="79"/>
      <c r="E44" s="79"/>
      <c r="F44" s="79"/>
      <c r="G44" s="79"/>
      <c r="H44" s="79"/>
      <c r="I44" s="79"/>
      <c r="J44" s="80" t="s">
        <v>1</v>
      </c>
      <c r="L44" s="71"/>
    </row>
    <row r="45" spans="1:12" s="76" customFormat="1" ht="21" customHeight="1">
      <c r="A45" s="81"/>
      <c r="B45" s="81"/>
      <c r="C45" s="81"/>
      <c r="D45" s="82"/>
      <c r="E45" s="83" t="s">
        <v>2</v>
      </c>
      <c r="F45" s="82"/>
      <c r="G45" s="81"/>
      <c r="H45" s="83"/>
      <c r="I45" s="83" t="s">
        <v>3</v>
      </c>
      <c r="J45" s="83"/>
      <c r="L45" s="71"/>
    </row>
    <row r="46" spans="1:12" ht="21" customHeight="1">
      <c r="B46" s="84"/>
      <c r="C46" s="84"/>
      <c r="D46" s="85" t="s">
        <v>230</v>
      </c>
      <c r="E46" s="84"/>
      <c r="F46" s="85" t="s">
        <v>201</v>
      </c>
      <c r="G46" s="84"/>
      <c r="H46" s="85" t="s">
        <v>230</v>
      </c>
      <c r="I46" s="84"/>
      <c r="J46" s="85" t="s">
        <v>201</v>
      </c>
      <c r="L46" s="71"/>
    </row>
    <row r="47" spans="1:12" ht="21" customHeight="1">
      <c r="A47" s="76" t="s">
        <v>48</v>
      </c>
      <c r="B47" s="88"/>
      <c r="C47" s="89"/>
      <c r="D47" s="88"/>
      <c r="E47" s="89"/>
      <c r="F47" s="88"/>
      <c r="G47" s="89"/>
      <c r="H47" s="84"/>
      <c r="I47" s="87"/>
      <c r="J47" s="86"/>
      <c r="L47" s="71"/>
    </row>
    <row r="48" spans="1:12" ht="21" customHeight="1">
      <c r="A48" s="77" t="s">
        <v>216</v>
      </c>
      <c r="B48" s="88"/>
      <c r="C48" s="89"/>
      <c r="D48" s="71">
        <v>47849147</v>
      </c>
      <c r="E48" s="90"/>
      <c r="F48" s="71">
        <v>310985716</v>
      </c>
      <c r="G48" s="90"/>
      <c r="H48" s="71">
        <v>47849147</v>
      </c>
      <c r="I48" s="90"/>
      <c r="J48" s="71">
        <v>310985716</v>
      </c>
      <c r="K48" s="91"/>
      <c r="L48" s="71"/>
    </row>
    <row r="49" spans="1:12" ht="21" customHeight="1">
      <c r="A49" s="77" t="s">
        <v>132</v>
      </c>
      <c r="B49" s="88"/>
      <c r="C49" s="89"/>
      <c r="D49" s="71">
        <v>0</v>
      </c>
      <c r="E49" s="90"/>
      <c r="F49" s="71">
        <v>2862587</v>
      </c>
      <c r="G49" s="90"/>
      <c r="H49" s="71">
        <v>0</v>
      </c>
      <c r="I49" s="90"/>
      <c r="J49" s="71">
        <v>2862587</v>
      </c>
      <c r="K49" s="91"/>
      <c r="L49" s="71"/>
    </row>
    <row r="50" spans="1:12" ht="21" customHeight="1">
      <c r="A50" s="77" t="s">
        <v>252</v>
      </c>
      <c r="B50" s="88"/>
      <c r="C50" s="89"/>
      <c r="D50" s="71">
        <v>-412735750</v>
      </c>
      <c r="E50" s="90"/>
      <c r="F50" s="71">
        <v>0</v>
      </c>
      <c r="G50" s="90"/>
      <c r="H50" s="71">
        <v>-412735750</v>
      </c>
      <c r="I50" s="90"/>
      <c r="J50" s="71">
        <v>0</v>
      </c>
      <c r="K50" s="91"/>
      <c r="L50" s="71"/>
    </row>
    <row r="51" spans="1:12" ht="21" customHeight="1">
      <c r="A51" s="77" t="s">
        <v>225</v>
      </c>
      <c r="B51" s="88"/>
      <c r="C51" s="89"/>
      <c r="D51" s="71">
        <v>0</v>
      </c>
      <c r="E51" s="90"/>
      <c r="F51" s="71">
        <v>0</v>
      </c>
      <c r="G51" s="90"/>
      <c r="H51" s="71">
        <v>-97525700</v>
      </c>
      <c r="I51" s="90"/>
      <c r="J51" s="71">
        <v>-1839420300</v>
      </c>
      <c r="K51" s="91"/>
      <c r="L51" s="71"/>
    </row>
    <row r="52" spans="1:12" ht="21" customHeight="1">
      <c r="A52" s="77" t="s">
        <v>213</v>
      </c>
      <c r="B52" s="88"/>
      <c r="C52" s="89"/>
      <c r="D52" s="71">
        <v>0</v>
      </c>
      <c r="E52" s="90"/>
      <c r="F52" s="71">
        <v>0</v>
      </c>
      <c r="G52" s="90"/>
      <c r="H52" s="71">
        <v>-22863915</v>
      </c>
      <c r="I52" s="90"/>
      <c r="J52" s="71">
        <v>1447920968</v>
      </c>
      <c r="K52" s="91"/>
      <c r="L52" s="71"/>
    </row>
    <row r="53" spans="1:12" ht="21" customHeight="1">
      <c r="A53" s="77" t="s">
        <v>49</v>
      </c>
      <c r="B53" s="88"/>
      <c r="C53" s="89"/>
      <c r="D53" s="92">
        <v>12331704</v>
      </c>
      <c r="E53" s="90"/>
      <c r="F53" s="92">
        <v>12582830</v>
      </c>
      <c r="G53" s="90"/>
      <c r="H53" s="92">
        <v>9488708</v>
      </c>
      <c r="I53" s="90"/>
      <c r="J53" s="92">
        <v>40454521</v>
      </c>
      <c r="K53" s="91"/>
      <c r="L53" s="71"/>
    </row>
    <row r="54" spans="1:12" ht="21" customHeight="1">
      <c r="A54" s="77" t="s">
        <v>253</v>
      </c>
      <c r="B54" s="88"/>
      <c r="C54" s="89"/>
      <c r="D54" s="71">
        <v>4336446</v>
      </c>
      <c r="E54" s="90"/>
      <c r="F54" s="71">
        <v>1545327</v>
      </c>
      <c r="G54" s="90"/>
      <c r="H54" s="71">
        <v>24155208</v>
      </c>
      <c r="I54" s="90"/>
      <c r="J54" s="71">
        <v>50170811</v>
      </c>
      <c r="K54" s="91"/>
      <c r="L54" s="71"/>
    </row>
    <row r="55" spans="1:12" ht="21" customHeight="1">
      <c r="A55" s="77" t="s">
        <v>138</v>
      </c>
      <c r="B55" s="88"/>
      <c r="C55" s="89"/>
      <c r="D55" s="71">
        <v>-253479709</v>
      </c>
      <c r="E55" s="90"/>
      <c r="F55" s="71">
        <v>-387497611</v>
      </c>
      <c r="G55" s="90"/>
      <c r="H55" s="71">
        <v>-240244997</v>
      </c>
      <c r="I55" s="90"/>
      <c r="J55" s="71">
        <v>-240979158</v>
      </c>
      <c r="K55" s="91"/>
      <c r="L55" s="71"/>
    </row>
    <row r="56" spans="1:12" ht="21" customHeight="1">
      <c r="A56" s="77" t="s">
        <v>139</v>
      </c>
      <c r="B56" s="88"/>
      <c r="C56" s="89"/>
      <c r="D56" s="71">
        <v>-13658425</v>
      </c>
      <c r="E56" s="90"/>
      <c r="F56" s="71">
        <v>-6700341</v>
      </c>
      <c r="G56" s="90"/>
      <c r="H56" s="71">
        <v>-9776700</v>
      </c>
      <c r="I56" s="90"/>
      <c r="J56" s="71">
        <v>-1672100</v>
      </c>
      <c r="K56" s="91"/>
      <c r="L56" s="71"/>
    </row>
    <row r="57" spans="1:12" ht="21" customHeight="1">
      <c r="A57" s="76" t="s">
        <v>254</v>
      </c>
      <c r="B57" s="88"/>
      <c r="C57" s="88"/>
      <c r="D57" s="96">
        <f>SUM(D48:D56)</f>
        <v>-615356587</v>
      </c>
      <c r="E57" s="71"/>
      <c r="F57" s="96">
        <f>SUM(F48:F56)</f>
        <v>-66221492</v>
      </c>
      <c r="G57" s="71"/>
      <c r="H57" s="96">
        <f>SUM(H48:H56)</f>
        <v>-701653999</v>
      </c>
      <c r="I57" s="71"/>
      <c r="J57" s="96">
        <f>SUM(J48:J56)</f>
        <v>-229676955</v>
      </c>
      <c r="L57" s="71"/>
    </row>
    <row r="58" spans="1:12" ht="21" customHeight="1">
      <c r="A58" s="76" t="s">
        <v>50</v>
      </c>
      <c r="B58" s="88"/>
      <c r="C58" s="89"/>
      <c r="D58" s="71"/>
      <c r="E58" s="90"/>
      <c r="F58" s="71"/>
      <c r="G58" s="90"/>
      <c r="H58" s="99"/>
      <c r="I58" s="100"/>
      <c r="J58" s="99"/>
      <c r="L58" s="71"/>
    </row>
    <row r="59" spans="1:12" ht="21" customHeight="1">
      <c r="A59" s="77" t="s">
        <v>255</v>
      </c>
      <c r="B59" s="88"/>
      <c r="C59" s="89"/>
      <c r="D59" s="71">
        <v>-380006939</v>
      </c>
      <c r="E59" s="90"/>
      <c r="F59" s="71">
        <v>-1034527921</v>
      </c>
      <c r="G59" s="90"/>
      <c r="H59" s="71">
        <v>-330000000</v>
      </c>
      <c r="I59" s="90"/>
      <c r="J59" s="71">
        <v>-1000000000</v>
      </c>
      <c r="K59" s="91"/>
      <c r="L59" s="71"/>
    </row>
    <row r="60" spans="1:12" ht="21" customHeight="1">
      <c r="A60" s="77" t="s">
        <v>140</v>
      </c>
      <c r="B60" s="88"/>
      <c r="C60" s="89"/>
      <c r="D60" s="71">
        <v>-516770406</v>
      </c>
      <c r="E60" s="90"/>
      <c r="F60" s="71">
        <v>-290683358</v>
      </c>
      <c r="G60" s="90"/>
      <c r="H60" s="71">
        <v>-516770406</v>
      </c>
      <c r="I60" s="90"/>
      <c r="J60" s="71">
        <v>-290683358</v>
      </c>
      <c r="K60" s="91"/>
      <c r="L60" s="71"/>
    </row>
    <row r="61" spans="1:12" ht="21" customHeight="1">
      <c r="A61" s="77" t="s">
        <v>182</v>
      </c>
      <c r="B61" s="88"/>
      <c r="C61" s="89"/>
      <c r="D61" s="71">
        <v>-40231431</v>
      </c>
      <c r="E61" s="90"/>
      <c r="F61" s="71">
        <v>-33268791</v>
      </c>
      <c r="G61" s="90"/>
      <c r="H61" s="71">
        <v>-11586539</v>
      </c>
      <c r="I61" s="90"/>
      <c r="J61" s="71">
        <v>-13761147</v>
      </c>
      <c r="K61" s="91"/>
      <c r="L61" s="71"/>
    </row>
    <row r="62" spans="1:12" ht="21" customHeight="1">
      <c r="A62" s="77" t="s">
        <v>176</v>
      </c>
      <c r="B62" s="88"/>
      <c r="C62" s="89"/>
      <c r="D62" s="92">
        <v>-120803431</v>
      </c>
      <c r="E62" s="90"/>
      <c r="F62" s="92">
        <v>-670034747</v>
      </c>
      <c r="G62" s="90"/>
      <c r="H62" s="92">
        <v>0</v>
      </c>
      <c r="I62" s="90"/>
      <c r="J62" s="92">
        <v>-551726681</v>
      </c>
      <c r="K62" s="91"/>
      <c r="L62" s="71"/>
    </row>
    <row r="63" spans="1:12" ht="21" customHeight="1">
      <c r="A63" s="77" t="s">
        <v>133</v>
      </c>
      <c r="B63" s="88"/>
      <c r="C63" s="89"/>
      <c r="D63" s="92">
        <v>-58708813</v>
      </c>
      <c r="E63" s="90"/>
      <c r="F63" s="92">
        <v>-114422567</v>
      </c>
      <c r="G63" s="90"/>
      <c r="H63" s="92">
        <v>-18341562</v>
      </c>
      <c r="I63" s="90"/>
      <c r="J63" s="92">
        <v>-70614305</v>
      </c>
      <c r="K63" s="91"/>
      <c r="L63" s="71"/>
    </row>
    <row r="64" spans="1:12" ht="21" customHeight="1">
      <c r="A64" s="76" t="s">
        <v>217</v>
      </c>
      <c r="B64" s="88"/>
      <c r="C64" s="88"/>
      <c r="D64" s="101">
        <f>SUM(D59:D63)</f>
        <v>-1116521020</v>
      </c>
      <c r="E64" s="71"/>
      <c r="F64" s="101">
        <f>SUM(F59:F63)</f>
        <v>-2142937384</v>
      </c>
      <c r="G64" s="71"/>
      <c r="H64" s="101">
        <f>SUM(H59:H63)</f>
        <v>-876698507</v>
      </c>
      <c r="I64" s="71"/>
      <c r="J64" s="101">
        <f>SUM(J59:J63)</f>
        <v>-1926785491</v>
      </c>
      <c r="L64" s="71"/>
    </row>
    <row r="65" spans="1:12" ht="21" customHeight="1">
      <c r="A65" s="77" t="s">
        <v>226</v>
      </c>
      <c r="B65" s="88"/>
      <c r="C65" s="88"/>
      <c r="D65" s="92">
        <v>-46822308</v>
      </c>
      <c r="E65" s="71"/>
      <c r="F65" s="92">
        <v>-250930130</v>
      </c>
      <c r="G65" s="71"/>
      <c r="H65" s="92">
        <v>0</v>
      </c>
      <c r="I65" s="71"/>
      <c r="J65" s="92">
        <v>0</v>
      </c>
      <c r="K65" s="91"/>
      <c r="L65" s="71"/>
    </row>
    <row r="66" spans="1:12" ht="21" customHeight="1">
      <c r="A66" s="77" t="s">
        <v>227</v>
      </c>
      <c r="B66" s="88"/>
      <c r="C66" s="88"/>
      <c r="D66" s="94">
        <v>4660570</v>
      </c>
      <c r="E66" s="71"/>
      <c r="F66" s="94">
        <v>-10906618</v>
      </c>
      <c r="G66" s="71"/>
      <c r="H66" s="94">
        <v>4660570</v>
      </c>
      <c r="I66" s="71"/>
      <c r="J66" s="94">
        <v>-10906618</v>
      </c>
      <c r="K66" s="91"/>
      <c r="L66" s="71"/>
    </row>
    <row r="67" spans="1:12" ht="21" customHeight="1">
      <c r="A67" s="78" t="s">
        <v>256</v>
      </c>
      <c r="B67" s="88"/>
      <c r="C67" s="89"/>
      <c r="D67" s="71">
        <f>SUM(D38,D57,D64,D66,D65)</f>
        <v>57769901</v>
      </c>
      <c r="E67" s="90"/>
      <c r="F67" s="71">
        <f>SUM(F38,F57,F64,F66,F65)</f>
        <v>309319504</v>
      </c>
      <c r="G67" s="90"/>
      <c r="H67" s="71">
        <f>SUM(H38,H57,H64,H66,H65)</f>
        <v>-135503310</v>
      </c>
      <c r="I67" s="90"/>
      <c r="J67" s="71">
        <f>SUM(J38,J57,J64,J66,J65)</f>
        <v>158039332.00000381</v>
      </c>
      <c r="L67" s="71"/>
    </row>
    <row r="68" spans="1:12" ht="21" customHeight="1">
      <c r="A68" s="102" t="s">
        <v>51</v>
      </c>
      <c r="B68" s="88"/>
      <c r="C68" s="89"/>
      <c r="D68" s="71">
        <v>1227308534</v>
      </c>
      <c r="E68" s="90"/>
      <c r="F68" s="71">
        <v>917989030</v>
      </c>
      <c r="G68" s="90"/>
      <c r="H68" s="71">
        <v>809525359</v>
      </c>
      <c r="I68" s="90"/>
      <c r="J68" s="71">
        <v>651486027</v>
      </c>
      <c r="K68" s="91"/>
      <c r="L68" s="71"/>
    </row>
    <row r="69" spans="1:12" ht="21" customHeight="1" thickBot="1">
      <c r="A69" s="78" t="s">
        <v>165</v>
      </c>
      <c r="B69" s="88"/>
      <c r="C69" s="88"/>
      <c r="D69" s="103">
        <f>SUM(D67:D68)</f>
        <v>1285078435</v>
      </c>
      <c r="E69" s="71"/>
      <c r="F69" s="103">
        <f>SUM(F67:F68)</f>
        <v>1227308534</v>
      </c>
      <c r="G69" s="71"/>
      <c r="H69" s="103">
        <f>SUM(H67:H68)</f>
        <v>674022049</v>
      </c>
      <c r="I69" s="71"/>
      <c r="J69" s="103">
        <f>SUM(J67:J68)</f>
        <v>809525359.00000381</v>
      </c>
      <c r="L69" s="71"/>
    </row>
    <row r="70" spans="1:12" ht="21" customHeight="1" thickTop="1">
      <c r="A70" s="78"/>
      <c r="B70" s="88"/>
      <c r="C70" s="88"/>
      <c r="D70" s="71">
        <f>D69-BS!D9</f>
        <v>0</v>
      </c>
      <c r="E70" s="71"/>
      <c r="F70" s="71">
        <f>F69-BS!F9</f>
        <v>0</v>
      </c>
      <c r="G70" s="71"/>
      <c r="H70" s="71">
        <f>H69-BS!H9</f>
        <v>0</v>
      </c>
      <c r="I70" s="71"/>
      <c r="J70" s="92" t="s">
        <v>262</v>
      </c>
      <c r="L70" s="71"/>
    </row>
    <row r="71" spans="1:12" ht="21" customHeight="1">
      <c r="A71" s="78" t="s">
        <v>111</v>
      </c>
      <c r="D71" s="71"/>
      <c r="E71" s="90"/>
      <c r="F71" s="71"/>
      <c r="G71" s="90"/>
      <c r="H71" s="71"/>
      <c r="I71" s="90"/>
      <c r="J71" s="71"/>
    </row>
    <row r="72" spans="1:12" ht="21" customHeight="1">
      <c r="A72" s="102" t="s">
        <v>85</v>
      </c>
      <c r="D72" s="71"/>
      <c r="E72" s="90"/>
      <c r="F72" s="71"/>
      <c r="G72" s="90"/>
      <c r="H72" s="71"/>
      <c r="I72" s="90"/>
      <c r="J72" s="71"/>
    </row>
    <row r="73" spans="1:12" ht="21" customHeight="1">
      <c r="A73" s="72" t="s">
        <v>257</v>
      </c>
      <c r="D73" s="71"/>
      <c r="E73" s="90"/>
      <c r="F73" s="71"/>
      <c r="G73" s="90"/>
      <c r="H73" s="71"/>
      <c r="I73" s="90"/>
      <c r="J73" s="71"/>
    </row>
    <row r="74" spans="1:12" ht="21" customHeight="1">
      <c r="A74" s="72" t="s">
        <v>141</v>
      </c>
      <c r="D74" s="71"/>
      <c r="E74" s="90"/>
      <c r="F74" s="71"/>
      <c r="G74" s="90"/>
      <c r="H74" s="71"/>
      <c r="I74" s="90"/>
      <c r="J74" s="71"/>
    </row>
    <row r="75" spans="1:12" ht="21" customHeight="1">
      <c r="A75" s="72" t="s">
        <v>183</v>
      </c>
      <c r="D75" s="71">
        <v>0</v>
      </c>
      <c r="E75" s="90"/>
      <c r="F75" s="71">
        <v>7192294</v>
      </c>
      <c r="G75" s="90"/>
      <c r="H75" s="71">
        <v>0</v>
      </c>
      <c r="I75" s="90"/>
      <c r="J75" s="71">
        <v>7192294</v>
      </c>
    </row>
    <row r="76" spans="1:12" ht="21" customHeight="1">
      <c r="A76" s="102" t="s">
        <v>258</v>
      </c>
      <c r="D76" s="71"/>
      <c r="E76" s="90"/>
      <c r="F76" s="71"/>
      <c r="G76" s="90"/>
      <c r="H76" s="71"/>
      <c r="I76" s="90"/>
      <c r="J76" s="71"/>
    </row>
    <row r="77" spans="1:12" ht="21" customHeight="1">
      <c r="A77" s="72" t="s">
        <v>218</v>
      </c>
      <c r="D77" s="104">
        <v>-941322</v>
      </c>
      <c r="E77" s="90"/>
      <c r="F77" s="104">
        <v>-3605435</v>
      </c>
      <c r="G77" s="90"/>
      <c r="H77" s="104">
        <v>-941322</v>
      </c>
      <c r="I77" s="90"/>
      <c r="J77" s="104">
        <v>-3605435</v>
      </c>
    </row>
    <row r="78" spans="1:12" ht="21" customHeight="1">
      <c r="A78" s="70" t="s">
        <v>228</v>
      </c>
      <c r="D78" s="104">
        <v>19601479</v>
      </c>
      <c r="E78" s="90"/>
      <c r="F78" s="104">
        <v>50447219</v>
      </c>
      <c r="G78" s="90"/>
      <c r="H78" s="104">
        <v>3860833</v>
      </c>
      <c r="I78" s="90"/>
      <c r="J78" s="104">
        <v>61451026</v>
      </c>
    </row>
    <row r="79" spans="1:12" ht="21" customHeight="1">
      <c r="A79" s="70" t="s">
        <v>184</v>
      </c>
      <c r="D79" s="92">
        <v>56447577</v>
      </c>
      <c r="E79" s="90"/>
      <c r="F79" s="92">
        <v>253708398</v>
      </c>
      <c r="G79" s="90"/>
      <c r="H79" s="92">
        <v>922614</v>
      </c>
      <c r="I79" s="90"/>
      <c r="J79" s="92">
        <v>23500000</v>
      </c>
    </row>
    <row r="80" spans="1:12" ht="21" customHeight="1">
      <c r="A80" s="70" t="s">
        <v>161</v>
      </c>
      <c r="D80" s="71">
        <v>15787413</v>
      </c>
      <c r="E80" s="90"/>
      <c r="F80" s="71">
        <v>1428648</v>
      </c>
      <c r="G80" s="90"/>
      <c r="H80" s="71">
        <v>7772314</v>
      </c>
      <c r="I80" s="90"/>
      <c r="J80" s="71">
        <v>24646</v>
      </c>
    </row>
    <row r="81" spans="1:10" ht="21" customHeight="1">
      <c r="A81" s="70" t="s">
        <v>209</v>
      </c>
      <c r="D81" s="71">
        <v>11419502</v>
      </c>
      <c r="E81" s="90"/>
      <c r="F81" s="71">
        <v>-1688617</v>
      </c>
      <c r="G81" s="90"/>
      <c r="H81" s="71">
        <v>0</v>
      </c>
      <c r="I81" s="90"/>
      <c r="J81" s="71">
        <v>0</v>
      </c>
    </row>
    <row r="82" spans="1:10" ht="21" customHeight="1">
      <c r="A82" s="70" t="s">
        <v>259</v>
      </c>
      <c r="D82" s="71">
        <v>14218979</v>
      </c>
      <c r="F82" s="71">
        <v>15579028</v>
      </c>
      <c r="H82" s="71">
        <v>16896275</v>
      </c>
      <c r="J82" s="71">
        <v>11330121</v>
      </c>
    </row>
    <row r="83" spans="1:10" ht="21" customHeight="1">
      <c r="A83" s="70" t="s">
        <v>200</v>
      </c>
      <c r="D83" s="71">
        <v>0</v>
      </c>
      <c r="F83" s="71">
        <v>0</v>
      </c>
      <c r="H83" s="71">
        <v>95132676</v>
      </c>
      <c r="J83" s="71">
        <v>23753774</v>
      </c>
    </row>
    <row r="84" spans="1:10" ht="21" customHeight="1">
      <c r="A84" s="70" t="s">
        <v>185</v>
      </c>
      <c r="D84" s="71">
        <v>104124972</v>
      </c>
      <c r="F84" s="71">
        <v>33230933</v>
      </c>
      <c r="H84" s="71">
        <v>68878433</v>
      </c>
      <c r="J84" s="71">
        <v>33230933</v>
      </c>
    </row>
    <row r="85" spans="1:10" ht="21" customHeight="1">
      <c r="A85" s="70" t="s">
        <v>261</v>
      </c>
    </row>
    <row r="86" spans="1:10" ht="23.25" customHeight="1">
      <c r="A86" s="77" t="s">
        <v>260</v>
      </c>
      <c r="D86" s="71">
        <v>187000000</v>
      </c>
      <c r="E86" s="90"/>
      <c r="F86" s="71">
        <v>0</v>
      </c>
      <c r="G86" s="90"/>
      <c r="H86" s="71">
        <v>187000000</v>
      </c>
      <c r="I86" s="90"/>
      <c r="J86" s="71">
        <v>0</v>
      </c>
    </row>
    <row r="87" spans="1:10" ht="23.25" customHeight="1"/>
    <row r="88" spans="1:10" ht="21" customHeight="1">
      <c r="A88" s="97" t="s">
        <v>15</v>
      </c>
      <c r="E88" s="77"/>
      <c r="G88" s="77"/>
      <c r="I88" s="77"/>
    </row>
  </sheetData>
  <pageMargins left="0.78740157480314965" right="0.39370078740157483" top="0.78740157480314965" bottom="0.39370078740157483" header="0.19685039370078741" footer="0.19685039370078741"/>
  <pageSetup paperSize="9" scale="72" orientation="portrait" r:id="rId1"/>
  <rowBreaks count="1" manualBreakCount="1">
    <brk id="4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9c46bb-2eba-4110-8d64-00106886c3a4">
      <Terms xmlns="http://schemas.microsoft.com/office/infopath/2007/PartnerControls"/>
    </lcf76f155ced4ddcb4097134ff3c332f>
    <TaxCatchAll xmlns="fbd419f6-9b38-4814-bcd4-094fd5df534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A95F046E720043B3F87C9930BAB631" ma:contentTypeVersion="12" ma:contentTypeDescription="Create a new document." ma:contentTypeScope="" ma:versionID="3064addabaeb03d611c27cc9ffc4d3e4">
  <xsd:schema xmlns:xsd="http://www.w3.org/2001/XMLSchema" xmlns:xs="http://www.w3.org/2001/XMLSchema" xmlns:p="http://schemas.microsoft.com/office/2006/metadata/properties" xmlns:ns2="fc9c46bb-2eba-4110-8d64-00106886c3a4" xmlns:ns3="fbd419f6-9b38-4814-bcd4-094fd5df534b" targetNamespace="http://schemas.microsoft.com/office/2006/metadata/properties" ma:root="true" ma:fieldsID="1025b7484dc3f2385b2866f83f8048b6" ns2:_="" ns3:_="">
    <xsd:import namespace="fc9c46bb-2eba-4110-8d64-00106886c3a4"/>
    <xsd:import namespace="fbd419f6-9b38-4814-bcd4-094fd5df53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c46bb-2eba-4110-8d64-00106886c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419f6-9b38-4814-bcd4-094fd5df534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479dff7-35e7-4e8c-9927-05978bf249d7}" ma:internalName="TaxCatchAll" ma:showField="CatchAllData" ma:web="fbd419f6-9b38-4814-bcd4-094fd5df53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A2B9D5-A6CE-46E2-B269-D6C30364C9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4F49A9-95F4-4088-9403-8CEF42EA8187}">
  <ds:schemaRefs>
    <ds:schemaRef ds:uri="http://schemas.microsoft.com/office/2006/metadata/properties"/>
    <ds:schemaRef ds:uri="http://schemas.microsoft.com/office/infopath/2007/PartnerControls"/>
    <ds:schemaRef ds:uri="fc9c46bb-2eba-4110-8d64-00106886c3a4"/>
    <ds:schemaRef ds:uri="fbd419f6-9b38-4814-bcd4-094fd5df534b"/>
  </ds:schemaRefs>
</ds:datastoreItem>
</file>

<file path=customXml/itemProps3.xml><?xml version="1.0" encoding="utf-8"?>
<ds:datastoreItem xmlns:ds="http://schemas.openxmlformats.org/officeDocument/2006/customXml" ds:itemID="{8E6233F7-4F0A-4080-8A1D-F0D0E6738F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c46bb-2eba-4110-8d64-00106886c3a4"/>
    <ds:schemaRef ds:uri="fbd419f6-9b38-4814-bcd4-094fd5df53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</vt:lpstr>
      <vt:lpstr>company </vt:lpstr>
      <vt:lpstr>Cashflow</vt:lpstr>
      <vt:lpstr>BS!Print_Area</vt:lpstr>
      <vt:lpstr>Cashflow!Print_Area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Kamolwan.Theeravetch</dc:creator>
  <cp:lastModifiedBy>Kamolwan Theeravetch</cp:lastModifiedBy>
  <cp:lastPrinted>2026-02-10T10:01:53Z</cp:lastPrinted>
  <dcterms:created xsi:type="dcterms:W3CDTF">2011-09-30T07:10:47Z</dcterms:created>
  <dcterms:modified xsi:type="dcterms:W3CDTF">2026-02-10T10:01:55Z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0x010100F9A95F046E720043B3F87C9930BAB631</vt:lpwstr>
  </property>
  <property fmtid="{D5CDD505-2E9C-101B-9397-08002B2CF9AE}" pid="3" name="MediaServiceImageTags">
    <vt:lpwstr/>
  </property>
</Properties>
</file>