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SVI\2025\Qtr3'2025\"/>
    </mc:Choice>
  </mc:AlternateContent>
  <xr:revisionPtr revIDLastSave="0" documentId="13_ncr:1_{072FECA9-AB39-41B1-A3B6-9FFCDBD215B8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BS" sheetId="9" r:id="rId1"/>
    <sheet name="PL" sheetId="16" r:id="rId2"/>
    <sheet name="conso" sheetId="17" r:id="rId3"/>
    <sheet name="company " sheetId="18" r:id="rId4"/>
    <sheet name="Cashflow" sheetId="19" r:id="rId5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45771.1261805556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0">BS!$A$1:$J$98</definedName>
    <definedName name="_xlnm.Print_Area" localSheetId="4">Cashflow!$A$1:$K$104</definedName>
    <definedName name="_xlnm.Print_Area" localSheetId="3">'company '!$A$1:$O$33</definedName>
    <definedName name="_xlnm.Print_Area" localSheetId="2">conso!$A$1:$AB$35</definedName>
    <definedName name="_xlnm.Print_Area" localSheetId="1">PL!$A$1:$K$162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5" i="9" l="1"/>
  <c r="E60" i="19"/>
  <c r="K19" i="16" l="1"/>
  <c r="I19" i="16"/>
  <c r="G19" i="16"/>
  <c r="E19" i="16"/>
  <c r="H35" i="9" l="1"/>
  <c r="K31" i="18" l="1"/>
  <c r="I31" i="18"/>
  <c r="G31" i="18"/>
  <c r="E31" i="18"/>
  <c r="C31" i="18"/>
  <c r="O25" i="18"/>
  <c r="Z32" i="17"/>
  <c r="L32" i="17"/>
  <c r="J32" i="17"/>
  <c r="H32" i="17"/>
  <c r="F32" i="17"/>
  <c r="D32" i="17"/>
  <c r="V26" i="17"/>
  <c r="X26" i="17" s="1"/>
  <c r="Z17" i="17"/>
  <c r="Z19" i="17" s="1"/>
  <c r="Z24" i="17" s="1"/>
  <c r="Z27" i="17"/>
  <c r="Z29" i="17" s="1"/>
  <c r="Z31" i="17" s="1"/>
  <c r="Z33" i="17" s="1"/>
  <c r="N28" i="17"/>
  <c r="N29" i="17" s="1"/>
  <c r="N31" i="17" s="1"/>
  <c r="L17" i="17"/>
  <c r="K68" i="19"/>
  <c r="K60" i="19"/>
  <c r="G68" i="19"/>
  <c r="G60" i="19"/>
  <c r="O22" i="18"/>
  <c r="O19" i="18"/>
  <c r="I18" i="18"/>
  <c r="I23" i="18" s="1"/>
  <c r="G18" i="18"/>
  <c r="G23" i="18" s="1"/>
  <c r="E18" i="18"/>
  <c r="E23" i="18" s="1"/>
  <c r="D18" i="18"/>
  <c r="C18" i="18"/>
  <c r="C23" i="18" s="1"/>
  <c r="H24" i="17"/>
  <c r="V23" i="17"/>
  <c r="X23" i="17" s="1"/>
  <c r="AB23" i="17" s="1"/>
  <c r="AB20" i="17"/>
  <c r="V20" i="17"/>
  <c r="T19" i="17"/>
  <c r="T24" i="17" s="1"/>
  <c r="R19" i="17"/>
  <c r="P19" i="17"/>
  <c r="P24" i="17" s="1"/>
  <c r="N19" i="17"/>
  <c r="N24" i="17" s="1"/>
  <c r="J19" i="17"/>
  <c r="J24" i="17" s="1"/>
  <c r="H19" i="17"/>
  <c r="F19" i="17"/>
  <c r="F24" i="17" s="1"/>
  <c r="D19" i="17"/>
  <c r="D24" i="17" s="1"/>
  <c r="V18" i="17"/>
  <c r="V17" i="17"/>
  <c r="K150" i="16"/>
  <c r="K147" i="16"/>
  <c r="K137" i="16"/>
  <c r="K134" i="16"/>
  <c r="G150" i="16"/>
  <c r="L18" i="17" s="1"/>
  <c r="G147" i="16"/>
  <c r="G137" i="16"/>
  <c r="G134" i="16"/>
  <c r="K97" i="16"/>
  <c r="K92" i="16"/>
  <c r="G109" i="16"/>
  <c r="G97" i="16"/>
  <c r="G92" i="16"/>
  <c r="K70" i="16"/>
  <c r="K59" i="16"/>
  <c r="K56" i="16"/>
  <c r="G70" i="16"/>
  <c r="G59" i="16"/>
  <c r="G56" i="16"/>
  <c r="K13" i="16"/>
  <c r="G31" i="16"/>
  <c r="G13" i="16"/>
  <c r="G20" i="16" s="1"/>
  <c r="G24" i="16" s="1"/>
  <c r="G26" i="16" s="1"/>
  <c r="G46" i="16" s="1"/>
  <c r="I68" i="19"/>
  <c r="E68" i="19"/>
  <c r="I60" i="19"/>
  <c r="O29" i="18"/>
  <c r="I28" i="18"/>
  <c r="I30" i="18" s="1"/>
  <c r="I32" i="18" s="1"/>
  <c r="G28" i="18"/>
  <c r="G30" i="18" s="1"/>
  <c r="G32" i="18" s="1"/>
  <c r="E28" i="18"/>
  <c r="E30" i="18" s="1"/>
  <c r="E32" i="18" s="1"/>
  <c r="C28" i="18"/>
  <c r="C30" i="18" s="1"/>
  <c r="C32" i="18" s="1"/>
  <c r="V30" i="17"/>
  <c r="X30" i="17" s="1"/>
  <c r="AB30" i="17" s="1"/>
  <c r="T29" i="17"/>
  <c r="T31" i="17" s="1"/>
  <c r="J29" i="17"/>
  <c r="J31" i="17" s="1"/>
  <c r="J33" i="17" s="1"/>
  <c r="H29" i="17"/>
  <c r="H31" i="17" s="1"/>
  <c r="H33" i="17" s="1"/>
  <c r="F29" i="17"/>
  <c r="F31" i="17" s="1"/>
  <c r="F33" i="17" s="1"/>
  <c r="D29" i="17"/>
  <c r="D31" i="17" s="1"/>
  <c r="D33" i="17" s="1"/>
  <c r="V27" i="17"/>
  <c r="I150" i="16"/>
  <c r="E150" i="16"/>
  <c r="L28" i="17" s="1"/>
  <c r="I147" i="16"/>
  <c r="E147" i="16"/>
  <c r="I137" i="16"/>
  <c r="E137" i="16"/>
  <c r="R28" i="17" s="1"/>
  <c r="R29" i="17" s="1"/>
  <c r="R31" i="17" s="1"/>
  <c r="I134" i="16"/>
  <c r="E134" i="16"/>
  <c r="I97" i="16"/>
  <c r="E97" i="16"/>
  <c r="I92" i="16"/>
  <c r="E92" i="16"/>
  <c r="I70" i="16"/>
  <c r="E70" i="16"/>
  <c r="I59" i="16"/>
  <c r="E59" i="16"/>
  <c r="I56" i="16"/>
  <c r="E56" i="16"/>
  <c r="I13" i="16"/>
  <c r="E13" i="16"/>
  <c r="G140" i="16" l="1"/>
  <c r="V19" i="17"/>
  <c r="V24" i="17" s="1"/>
  <c r="V32" i="17"/>
  <c r="K153" i="16"/>
  <c r="G153" i="16"/>
  <c r="K98" i="16"/>
  <c r="K102" i="16" s="1"/>
  <c r="K104" i="16" s="1"/>
  <c r="K107" i="16" s="1"/>
  <c r="G62" i="16"/>
  <c r="G71" i="16" s="1"/>
  <c r="G72" i="16" s="1"/>
  <c r="G75" i="16" s="1"/>
  <c r="G77" i="16" s="1"/>
  <c r="P28" i="17"/>
  <c r="P29" i="17" s="1"/>
  <c r="P31" i="17" s="1"/>
  <c r="K62" i="16"/>
  <c r="K71" i="16" s="1"/>
  <c r="K140" i="16"/>
  <c r="M17" i="18" s="1"/>
  <c r="E98" i="16"/>
  <c r="E102" i="16" s="1"/>
  <c r="E104" i="16" s="1"/>
  <c r="X18" i="17"/>
  <c r="AB18" i="17" s="1"/>
  <c r="L19" i="17"/>
  <c r="L24" i="17" s="1"/>
  <c r="K20" i="16"/>
  <c r="K24" i="16" s="1"/>
  <c r="K26" i="16" s="1"/>
  <c r="G98" i="16"/>
  <c r="G102" i="16" s="1"/>
  <c r="E62" i="16"/>
  <c r="E71" i="16" s="1"/>
  <c r="I153" i="16"/>
  <c r="I140" i="16"/>
  <c r="M27" i="18" s="1"/>
  <c r="I98" i="16"/>
  <c r="I102" i="16" s="1"/>
  <c r="I104" i="16" s="1"/>
  <c r="K26" i="18" s="1"/>
  <c r="I62" i="16"/>
  <c r="I71" i="16" s="1"/>
  <c r="AB26" i="17"/>
  <c r="X17" i="17"/>
  <c r="R24" i="17"/>
  <c r="E153" i="16"/>
  <c r="E140" i="16"/>
  <c r="I20" i="16"/>
  <c r="I24" i="16" s="1"/>
  <c r="I26" i="16" s="1"/>
  <c r="I46" i="16" s="1"/>
  <c r="E20" i="16"/>
  <c r="E24" i="16" s="1"/>
  <c r="E26" i="16" s="1"/>
  <c r="G154" i="16" l="1"/>
  <c r="K9" i="19"/>
  <c r="K27" i="19" s="1"/>
  <c r="K37" i="19" s="1"/>
  <c r="K39" i="19" s="1"/>
  <c r="K72" i="19" s="1"/>
  <c r="K74" i="19" s="1"/>
  <c r="K124" i="16"/>
  <c r="I9" i="19"/>
  <c r="I27" i="19" s="1"/>
  <c r="I37" i="19" s="1"/>
  <c r="I39" i="19" s="1"/>
  <c r="I72" i="19" s="1"/>
  <c r="I74" i="19" s="1"/>
  <c r="K16" i="18"/>
  <c r="O16" i="18" s="1"/>
  <c r="I107" i="16"/>
  <c r="E124" i="16"/>
  <c r="E109" i="16"/>
  <c r="E107" i="16" s="1"/>
  <c r="L27" i="17" s="1"/>
  <c r="K154" i="16"/>
  <c r="K155" i="16" s="1"/>
  <c r="K158" i="16" s="1"/>
  <c r="V28" i="17"/>
  <c r="X28" i="17" s="1"/>
  <c r="AB28" i="17" s="1"/>
  <c r="V29" i="17"/>
  <c r="V31" i="17" s="1"/>
  <c r="V33" i="17" s="1"/>
  <c r="E9" i="19"/>
  <c r="E27" i="19" s="1"/>
  <c r="E37" i="19" s="1"/>
  <c r="E39" i="19" s="1"/>
  <c r="E72" i="19" s="1"/>
  <c r="E74" i="19" s="1"/>
  <c r="O17" i="18"/>
  <c r="M18" i="18"/>
  <c r="M23" i="18" s="1"/>
  <c r="I72" i="16"/>
  <c r="I75" i="16" s="1"/>
  <c r="X19" i="17"/>
  <c r="X24" i="17" s="1"/>
  <c r="AB24" i="17" s="1"/>
  <c r="I154" i="16"/>
  <c r="G104" i="16"/>
  <c r="G124" i="16" s="1"/>
  <c r="G9" i="19"/>
  <c r="G27" i="19" s="1"/>
  <c r="G37" i="19" s="1"/>
  <c r="G39" i="19" s="1"/>
  <c r="G72" i="19" s="1"/>
  <c r="G74" i="19" s="1"/>
  <c r="E154" i="16"/>
  <c r="E46" i="16"/>
  <c r="E31" i="16"/>
  <c r="E29" i="16" s="1"/>
  <c r="K29" i="16"/>
  <c r="K46" i="16"/>
  <c r="AB17" i="17"/>
  <c r="AB19" i="17" s="1"/>
  <c r="I124" i="16"/>
  <c r="I29" i="16"/>
  <c r="K28" i="18"/>
  <c r="K30" i="18" s="1"/>
  <c r="K32" i="18" s="1"/>
  <c r="O26" i="18"/>
  <c r="O27" i="18"/>
  <c r="M28" i="18"/>
  <c r="M30" i="18" s="1"/>
  <c r="O18" i="18" l="1"/>
  <c r="G155" i="16"/>
  <c r="G158" i="16" s="1"/>
  <c r="G160" i="16" s="1"/>
  <c r="E155" i="16"/>
  <c r="E158" i="16" s="1"/>
  <c r="E160" i="16" s="1"/>
  <c r="K18" i="18"/>
  <c r="K23" i="18" s="1"/>
  <c r="O23" i="18" s="1"/>
  <c r="I155" i="16"/>
  <c r="I158" i="16" s="1"/>
  <c r="X27" i="17"/>
  <c r="AB27" i="17" s="1"/>
  <c r="AB29" i="17" s="1"/>
  <c r="L29" i="17"/>
  <c r="L31" i="17" s="1"/>
  <c r="L33" i="17" s="1"/>
  <c r="K72" i="16"/>
  <c r="K75" i="16" s="1"/>
  <c r="E72" i="16"/>
  <c r="E77" i="16" s="1"/>
  <c r="O28" i="18"/>
  <c r="O30" i="18"/>
  <c r="X29" i="17" l="1"/>
  <c r="X31" i="17" s="1"/>
  <c r="AB31" i="17" s="1"/>
  <c r="D21" i="9"/>
  <c r="D36" i="9" s="1"/>
  <c r="F21" i="9"/>
  <c r="F36" i="9" s="1"/>
  <c r="H21" i="9"/>
  <c r="H36" i="9" s="1"/>
  <c r="J21" i="9"/>
  <c r="J36" i="9" s="1"/>
  <c r="F35" i="9"/>
  <c r="J35" i="9"/>
  <c r="D58" i="9"/>
  <c r="F58" i="9"/>
  <c r="H58" i="9"/>
  <c r="J58" i="9"/>
  <c r="D63" i="9"/>
  <c r="F63" i="9"/>
  <c r="H63" i="9"/>
  <c r="J63" i="9"/>
  <c r="D87" i="9"/>
  <c r="F87" i="9"/>
  <c r="X32" i="17" s="1"/>
  <c r="H87" i="9"/>
  <c r="H89" i="9" s="1"/>
  <c r="O32" i="18" s="1"/>
  <c r="J87" i="9"/>
  <c r="J89" i="9" s="1"/>
  <c r="F64" i="9" l="1"/>
  <c r="F89" i="9"/>
  <c r="AB32" i="17" s="1"/>
  <c r="O31" i="18"/>
  <c r="D89" i="9"/>
  <c r="AB33" i="17" s="1"/>
  <c r="X33" i="17"/>
  <c r="J64" i="9"/>
  <c r="J90" i="9" s="1"/>
  <c r="J91" i="9" s="1"/>
  <c r="D64" i="9"/>
  <c r="H64" i="9"/>
  <c r="H90" i="9" s="1"/>
  <c r="H91" i="9" s="1"/>
  <c r="F90" i="9"/>
  <c r="F91" i="9" s="1"/>
  <c r="D90" i="9" l="1"/>
  <c r="D91" i="9" s="1"/>
</calcChain>
</file>

<file path=xl/sharedStrings.xml><?xml version="1.0" encoding="utf-8"?>
<sst xmlns="http://schemas.openxmlformats.org/spreadsheetml/2006/main" count="506" uniqueCount="266">
  <si>
    <t>SVI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</si>
  <si>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</si>
  <si>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</si>
  <si>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</si>
  <si>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</si>
  <si>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</si>
  <si>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(Audited)</t>
  </si>
  <si>
    <t>but reviewed)</t>
  </si>
  <si>
    <t>Assets</t>
  </si>
  <si>
    <t>Current assets</t>
  </si>
  <si>
    <t>Cash and cash equivalents</t>
  </si>
  <si>
    <t xml:space="preserve">Inventories </t>
  </si>
  <si>
    <t xml:space="preserve">   and equipment</t>
  </si>
  <si>
    <t>Other current assets</t>
  </si>
  <si>
    <t>Total current assets</t>
  </si>
  <si>
    <t>Non-current assets</t>
  </si>
  <si>
    <t xml:space="preserve">Investments in subsidiaries </t>
  </si>
  <si>
    <t xml:space="preserve">Property, plant and equipment </t>
  </si>
  <si>
    <t xml:space="preserve">Intangible assets </t>
  </si>
  <si>
    <t>Deferred tax assets</t>
  </si>
  <si>
    <t>Other non-current assets</t>
  </si>
  <si>
    <t>Total non-current assets</t>
  </si>
  <si>
    <t>Total assets</t>
  </si>
  <si>
    <t>Statement of financial position (continued)</t>
  </si>
  <si>
    <t>Liabilities and shareholders' equity</t>
  </si>
  <si>
    <t>Current liabilities</t>
  </si>
  <si>
    <t xml:space="preserve">   and equipment for production</t>
  </si>
  <si>
    <t>Other current liabilities</t>
  </si>
  <si>
    <t>Total current liabilities</t>
  </si>
  <si>
    <t>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</si>
  <si>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</si>
  <si>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</si>
  <si>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</si>
  <si>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</si>
  <si>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</si>
  <si>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>Premium on ordinary shares</t>
  </si>
  <si>
    <t xml:space="preserve">   Unappropriated</t>
  </si>
  <si>
    <t>Other components of shareholders' equity</t>
  </si>
  <si>
    <t>Total shareholders' equity</t>
  </si>
  <si>
    <t>Total liabilities and shareholders' equity</t>
  </si>
  <si>
    <t>Directors</t>
  </si>
  <si>
    <t>(Unaudited but reviewed)</t>
  </si>
  <si>
    <t>Income statement</t>
  </si>
  <si>
    <t>Revenues</t>
  </si>
  <si>
    <t xml:space="preserve">Other income  </t>
  </si>
  <si>
    <t>Total revenues</t>
  </si>
  <si>
    <t>Expenses</t>
  </si>
  <si>
    <t>Cost of sales</t>
  </si>
  <si>
    <t>Total expenses</t>
  </si>
  <si>
    <t>Finance cost</t>
  </si>
  <si>
    <t>Profit for the period</t>
  </si>
  <si>
    <t>Earnings per share</t>
  </si>
  <si>
    <t>Basic earnings per share</t>
  </si>
  <si>
    <t>Statement of comprehensive income</t>
  </si>
  <si>
    <t>Other comprehensive income:</t>
  </si>
  <si>
    <t>Other comprehensive income for the period</t>
  </si>
  <si>
    <t>Total comprehensive income for the period</t>
  </si>
  <si>
    <t>Cash flows from operating activities</t>
  </si>
  <si>
    <t>Profit before tax</t>
  </si>
  <si>
    <t xml:space="preserve">   net cash provided by (paid from) operating activities:</t>
  </si>
  <si>
    <t xml:space="preserve">   Depreciation and amortisation</t>
  </si>
  <si>
    <t>Operating assets (increase) decrease</t>
  </si>
  <si>
    <t xml:space="preserve">   Inventories</t>
  </si>
  <si>
    <t xml:space="preserve">   Other current assets</t>
  </si>
  <si>
    <t xml:space="preserve">   Other non-current assets</t>
  </si>
  <si>
    <t>Operating liabilities increase (decrease)</t>
  </si>
  <si>
    <t>Cash flows from investing activities</t>
  </si>
  <si>
    <t>Interest income</t>
  </si>
  <si>
    <t>Cash flows from financing activities</t>
  </si>
  <si>
    <t>Supplemental cash flows information:</t>
  </si>
  <si>
    <t>equity</t>
  </si>
  <si>
    <t>Unappropriated</t>
  </si>
  <si>
    <t>reserve</t>
  </si>
  <si>
    <t>share capital</t>
  </si>
  <si>
    <t>shareholders'</t>
  </si>
  <si>
    <t>Total</t>
  </si>
  <si>
    <t>components of</t>
  </si>
  <si>
    <t>financial</t>
  </si>
  <si>
    <t>Issued and</t>
  </si>
  <si>
    <t>Total other</t>
  </si>
  <si>
    <t>translation of</t>
  </si>
  <si>
    <t>Retained earnings</t>
  </si>
  <si>
    <t>differences on</t>
  </si>
  <si>
    <t xml:space="preserve">Exchange </t>
  </si>
  <si>
    <t>Other comprehensive income</t>
  </si>
  <si>
    <t>Statement of changes in shareholders' equity</t>
  </si>
  <si>
    <t>Other comprehensive</t>
  </si>
  <si>
    <t>income</t>
  </si>
  <si>
    <t>Premium</t>
  </si>
  <si>
    <t>(Unaudited</t>
  </si>
  <si>
    <t xml:space="preserve">   Profit attributable to equity holders of the Company</t>
  </si>
  <si>
    <t xml:space="preserve">share-based </t>
  </si>
  <si>
    <t>payment transactions</t>
  </si>
  <si>
    <t>Leasehold right to land</t>
  </si>
  <si>
    <t>Goodwill</t>
  </si>
  <si>
    <t xml:space="preserve">Other comprehensive income to be reclassified </t>
  </si>
  <si>
    <t xml:space="preserve">    to profit or loss in subsequent periods:</t>
  </si>
  <si>
    <t xml:space="preserve">Exchange differences on translation of </t>
  </si>
  <si>
    <t xml:space="preserve">Less: Income tax effect </t>
  </si>
  <si>
    <t xml:space="preserve">   Cash paid for corporate income tax</t>
  </si>
  <si>
    <t>statements in</t>
  </si>
  <si>
    <t>Capital reserve for share-based payment transactions</t>
  </si>
  <si>
    <t>Profit from operating activities before change in operating</t>
  </si>
  <si>
    <t xml:space="preserve">   assets and liabilities</t>
  </si>
  <si>
    <t xml:space="preserve">   and cash equivalents</t>
  </si>
  <si>
    <t>Cash and cash equivalents at beginning of period</t>
  </si>
  <si>
    <t>Non-cash items consist of:</t>
  </si>
  <si>
    <t xml:space="preserve">Administrative expenses </t>
  </si>
  <si>
    <t xml:space="preserve">Premium </t>
  </si>
  <si>
    <t xml:space="preserve">Capital reserve for </t>
  </si>
  <si>
    <t>on ordinary</t>
  </si>
  <si>
    <t>shares</t>
  </si>
  <si>
    <t>Cash flows statement (continued)</t>
  </si>
  <si>
    <t>Cash flows statement</t>
  </si>
  <si>
    <t>Investment properties</t>
  </si>
  <si>
    <t>Selling and distribution expenses</t>
  </si>
  <si>
    <t xml:space="preserve">   Others</t>
  </si>
  <si>
    <t>Current portion of long-term loans from banks</t>
  </si>
  <si>
    <t>(Unit: Baht)</t>
  </si>
  <si>
    <t>Other current financial assets</t>
  </si>
  <si>
    <t>Right-of-use assets</t>
  </si>
  <si>
    <t xml:space="preserve">   Amortisation for financial fees</t>
  </si>
  <si>
    <t>Finance income</t>
  </si>
  <si>
    <t xml:space="preserve">   financial statements in foreign currencies</t>
  </si>
  <si>
    <t xml:space="preserve">   at fair value through other comprehensive income</t>
  </si>
  <si>
    <t>Current portion of lease liabilities</t>
  </si>
  <si>
    <t>foreign currencies</t>
  </si>
  <si>
    <t xml:space="preserve">   Other current liabilities</t>
  </si>
  <si>
    <t>Interest paid</t>
  </si>
  <si>
    <t xml:space="preserve">   Finance income</t>
  </si>
  <si>
    <t>Lease liabilities - net of current portion</t>
  </si>
  <si>
    <t>Derivative assets</t>
  </si>
  <si>
    <t>Bank overdrafts and short-term loans from banks</t>
  </si>
  <si>
    <t>investments designated</t>
  </si>
  <si>
    <t>Derivative liabilities</t>
  </si>
  <si>
    <t xml:space="preserve">   Unrealised loss (gain) on exchange</t>
  </si>
  <si>
    <t>Other comprehensive income not to be reclassified</t>
  </si>
  <si>
    <t xml:space="preserve">   to profit or loss in subsequent periods:</t>
  </si>
  <si>
    <t>Less: Income tax effect</t>
  </si>
  <si>
    <t xml:space="preserve">   Gain on exchange </t>
  </si>
  <si>
    <t>Gain (loss) on</t>
  </si>
  <si>
    <t>at fair value through other</t>
  </si>
  <si>
    <t>comprehensive income</t>
  </si>
  <si>
    <t>cash flow hedges</t>
  </si>
  <si>
    <t xml:space="preserve">   short-term loans from banks</t>
  </si>
  <si>
    <t>Operating profit</t>
  </si>
  <si>
    <t xml:space="preserve">Adjustments to reconcile profit before tax to </t>
  </si>
  <si>
    <t xml:space="preserve">   Reduction of inventories to net realisable value </t>
  </si>
  <si>
    <t xml:space="preserve">      - net of income tax</t>
  </si>
  <si>
    <t>Equity attributable to owners of the Company</t>
  </si>
  <si>
    <t>Non-controlling interests of the subsidiary</t>
  </si>
  <si>
    <t>Equity holders of the Company</t>
  </si>
  <si>
    <t>Total comprehensive income attributable to:</t>
  </si>
  <si>
    <t>Total equity</t>
  </si>
  <si>
    <t>attributable to</t>
  </si>
  <si>
    <t>owners of</t>
  </si>
  <si>
    <t>the Company</t>
  </si>
  <si>
    <t>Equity attributable</t>
  </si>
  <si>
    <t>to non-controlling</t>
  </si>
  <si>
    <t>interests of</t>
  </si>
  <si>
    <t>the subsidiary</t>
  </si>
  <si>
    <t>Profit attributable to:</t>
  </si>
  <si>
    <t xml:space="preserve">Cash and cash equivalents at end of period </t>
  </si>
  <si>
    <t xml:space="preserve">   to profit or loss in subsequent periods </t>
  </si>
  <si>
    <t xml:space="preserve">   - net of income tax</t>
  </si>
  <si>
    <t xml:space="preserve">   to profit or loss in subsequent periods</t>
  </si>
  <si>
    <t>Discount from</t>
  </si>
  <si>
    <t>change in</t>
  </si>
  <si>
    <t>subsidiary</t>
  </si>
  <si>
    <t>shareholding in</t>
  </si>
  <si>
    <t>Net cash flows from operating activities</t>
  </si>
  <si>
    <t>percentage of</t>
  </si>
  <si>
    <t>Other components of</t>
  </si>
  <si>
    <t>shareholders' equity</t>
  </si>
  <si>
    <t>Repayments of long-term loans from banks</t>
  </si>
  <si>
    <t>Advance payments for purchasing of materials</t>
  </si>
  <si>
    <t>Other non-current financial assets</t>
  </si>
  <si>
    <t>Advance receipts for purchasing materials</t>
  </si>
  <si>
    <t>Long-term loans from banks - net of current portion</t>
  </si>
  <si>
    <t xml:space="preserve">      2,153,210,026 ordinary shares of Baht 1 each</t>
  </si>
  <si>
    <t xml:space="preserve">Total comprehensive income for the period </t>
  </si>
  <si>
    <t>Income tax expenses</t>
  </si>
  <si>
    <t xml:space="preserve">   Appropriated - statutory reserve</t>
  </si>
  <si>
    <t>Short-term loans to subsidiaries and</t>
  </si>
  <si>
    <t xml:space="preserve">   interest receivables</t>
  </si>
  <si>
    <t xml:space="preserve">   Issued and fully paid-up</t>
  </si>
  <si>
    <t>Profit before income tax expenses</t>
  </si>
  <si>
    <t>fully paid-up</t>
  </si>
  <si>
    <t xml:space="preserve">   Interest expenses</t>
  </si>
  <si>
    <t>Repayments of principal portion of lease liabilities</t>
  </si>
  <si>
    <t xml:space="preserve">   Increase in right-of-use assets and lease liabilities</t>
  </si>
  <si>
    <t xml:space="preserve">   Payables for acquisition of equipment</t>
  </si>
  <si>
    <t>2024</t>
  </si>
  <si>
    <t>Balance as at 1 January 2024</t>
  </si>
  <si>
    <t>Cash paid for purchase of plant and equipment</t>
  </si>
  <si>
    <t>Cash paid for purchase of computer software</t>
  </si>
  <si>
    <t xml:space="preserve">   Transfer provision for warranty to reduce trade receivables</t>
  </si>
  <si>
    <t xml:space="preserve">   Loss from write-off of equipment</t>
  </si>
  <si>
    <t>Net cash flows used in financing activities</t>
  </si>
  <si>
    <t>Investment in associate</t>
  </si>
  <si>
    <t>Sales</t>
  </si>
  <si>
    <t>statutory</t>
  </si>
  <si>
    <t>Appropriated -</t>
  </si>
  <si>
    <t>Loss on change in value of equity instruments designated</t>
  </si>
  <si>
    <t>2025</t>
  </si>
  <si>
    <t>Balance as at 1 January 2025</t>
  </si>
  <si>
    <t>31 December 2024</t>
  </si>
  <si>
    <t>3, 4</t>
  </si>
  <si>
    <t>The accompanying condensed notes to interim financial statements are an integral part of the financial statements.</t>
  </si>
  <si>
    <t>Trade and other current receivables</t>
  </si>
  <si>
    <t>Trade and other current payables</t>
  </si>
  <si>
    <t>Non-current provision for employee benefits</t>
  </si>
  <si>
    <t>Net increase (decrease) in cash and cash equivalents</t>
  </si>
  <si>
    <t>Corporate income tax payable</t>
  </si>
  <si>
    <t>Decrease in other current financial assets</t>
  </si>
  <si>
    <t xml:space="preserve">   Loss on expected credit losses (reversal)</t>
  </si>
  <si>
    <t xml:space="preserve">   Warranty expenses (reversal)</t>
  </si>
  <si>
    <t xml:space="preserve">   Dividends income</t>
  </si>
  <si>
    <t xml:space="preserve">Cash received from dividends of other current </t>
  </si>
  <si>
    <t xml:space="preserve">   financial assets</t>
  </si>
  <si>
    <t>Dividends paid</t>
  </si>
  <si>
    <t xml:space="preserve">   Other receivables from sale of machinery and equipment</t>
  </si>
  <si>
    <t xml:space="preserve">   Payables for acquisition of computer software</t>
  </si>
  <si>
    <t xml:space="preserve">   Trade and other current receivables</t>
  </si>
  <si>
    <t xml:space="preserve">   Trade and other current payables</t>
  </si>
  <si>
    <t xml:space="preserve">      through other comprehensive income - net of income tax</t>
  </si>
  <si>
    <t>Net foreign exchange difference</t>
  </si>
  <si>
    <t>Net foreign exchange difference on cash</t>
  </si>
  <si>
    <t xml:space="preserve">   Provision for employee benefits</t>
  </si>
  <si>
    <t xml:space="preserve">   Cash paid for employee benefits</t>
  </si>
  <si>
    <t xml:space="preserve">   Gain on change in value of debt instruments at fair value </t>
  </si>
  <si>
    <t xml:space="preserve">   Unrealised (gain) loss on change in fair value of</t>
  </si>
  <si>
    <t xml:space="preserve">      derivative instruments</t>
  </si>
  <si>
    <t xml:space="preserve">Gain (loss) on cash flow hedges </t>
  </si>
  <si>
    <t>Gain on change in value of debt instruments</t>
  </si>
  <si>
    <t xml:space="preserve">Decrease in bank overdrafts and </t>
  </si>
  <si>
    <t xml:space="preserve">Transferred the accumulated loss on </t>
  </si>
  <si>
    <t xml:space="preserve">   disposal of equity investments to </t>
  </si>
  <si>
    <t xml:space="preserve">   unappropriated retained earnings</t>
  </si>
  <si>
    <t>Dividends paid (Note 16)</t>
  </si>
  <si>
    <t>Cash paid for capital increase in subsidiaries</t>
  </si>
  <si>
    <t xml:space="preserve">   Loss on change in value of equity instruments designated</t>
  </si>
  <si>
    <t xml:space="preserve">      at fair value through other comprehensive income</t>
  </si>
  <si>
    <t>As at 30 September 2025</t>
  </si>
  <si>
    <t>30 September 2025</t>
  </si>
  <si>
    <t>For the three-month period ended 30 September 2025</t>
  </si>
  <si>
    <t>Balance as at 30 September 2024</t>
  </si>
  <si>
    <t>Balance as at 30 September 2025</t>
  </si>
  <si>
    <t>For the nine-month period ended 30 September 2025</t>
  </si>
  <si>
    <t xml:space="preserve">Loss on exchange </t>
  </si>
  <si>
    <t>Cash paid for share subscription in joint venture</t>
  </si>
  <si>
    <t>Decrease (increase) in short-term loans to subsidiaries</t>
  </si>
  <si>
    <t xml:space="preserve">   Loss on cash flow hedges - net of income tax</t>
  </si>
  <si>
    <t xml:space="preserve">   Remeasurement (gain) loss on defined benefit plans</t>
  </si>
  <si>
    <t>Investment in joint venture</t>
  </si>
  <si>
    <t>Remeasurement gain on defined benefit plans</t>
  </si>
  <si>
    <t xml:space="preserve">Loss on cash flow hedges </t>
  </si>
  <si>
    <t>Remeasurement gain (loss) on defined benefit plans</t>
  </si>
  <si>
    <t>Share of loss from investment in joint venture</t>
  </si>
  <si>
    <t xml:space="preserve">   Gain on sales of property, plant and equipment</t>
  </si>
  <si>
    <t xml:space="preserve">      in joint venture</t>
  </si>
  <si>
    <t xml:space="preserve">   Share of loss from investment in joint venture</t>
  </si>
  <si>
    <t>Net cash flows used in investing activities</t>
  </si>
  <si>
    <t>Proceeds from sales of property, plant and equipment</t>
  </si>
  <si>
    <t xml:space="preserve">   Gain on changes in fair value of interest rate swap contract</t>
  </si>
  <si>
    <t xml:space="preserve">   Transfer land and building for payment of share subscription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</si>
</sst>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3" formatCode="_(* #,##0.00_);_(* \(#,##0.00\);_(* &quot;-&quot;??_);_(@_)"/>
    <numFmt numFmtId="164" formatCode="d\ \ด\ด\ด\ด\ \b\b\b\b"/>
    <numFmt numFmtId="165" formatCode="#,##0\ ;\(#,##0\)"/>
    <numFmt numFmtId="166" formatCode="_(* #,##0_);_(* \(#,##0\);_(* &quot;-&quot;??_);_(@_)"/>
    <numFmt numFmtId="167" formatCode="0.0%"/>
    <numFmt numFmtId="168" formatCode="#,##0.00\ ;\(#,##0.00\)"/>
    <numFmt numFmtId="169" formatCode="_([$€-2]\ * #,##0.00_);_([$€-2]\ * \(#,##0.00\);_([$€-2]\ * &quot;-&quot;??_);_(@_)"/>
  </numFmts>
  <fonts count="23">
    <font>
      <sz val="11"/>
      <color theme="1"/>
      <name val="Calibri"/>
      <family val="2"/>
      <scheme val="minor"/>
    </font>
    <font>
      <sz val="10"/>
      <name val="ApFont"/>
    </font>
    <font>
      <sz val="14"/>
      <name val="CordiaUPC"/>
      <family val="2"/>
    </font>
    <font>
      <sz val="14"/>
      <name val="CordiaUPC"/>
      <family val="2"/>
      <charset val="22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i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4" fillId="0" borderId="0"/>
    <xf numFmtId="167" fontId="4" fillId="0" borderId="0"/>
    <xf numFmtId="38" fontId="5" fillId="2" borderId="0" applyNumberFormat="0" applyBorder="0" applyAlignment="0" applyProtection="0"/>
    <xf numFmtId="10" fontId="5" fillId="3" borderId="5" applyNumberFormat="0" applyBorder="0" applyAlignment="0" applyProtection="0"/>
    <xf numFmtId="37" fontId="6" fillId="0" borderId="0"/>
    <xf numFmtId="0" fontId="7" fillId="0" borderId="0"/>
    <xf numFmtId="0" fontId="8" fillId="0" borderId="0"/>
    <xf numFmtId="0" fontId="8" fillId="0" borderId="0"/>
    <xf numFmtId="0" fontId="1" fillId="0" borderId="0"/>
    <xf numFmtId="0" fontId="3" fillId="0" borderId="0"/>
    <xf numFmtId="10" fontId="9" fillId="0" borderId="0" applyFont="0" applyFill="0" applyBorder="0" applyAlignment="0" applyProtection="0"/>
    <xf numFmtId="1" fontId="9" fillId="0" borderId="6" applyNumberFormat="0" applyFill="0" applyAlignment="0" applyProtection="0">
      <alignment horizontal="center" vertical="center"/>
    </xf>
    <xf numFmtId="0" fontId="10" fillId="0" borderId="0"/>
    <xf numFmtId="0" fontId="2" fillId="0" borderId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43" fontId="14" fillId="0" borderId="0" applyFont="0" applyFill="0" applyBorder="0" applyAlignment="0" applyProtection="0"/>
    <xf numFmtId="0" fontId="10" fillId="0" borderId="0"/>
    <xf numFmtId="0" fontId="10" fillId="0" borderId="0"/>
  </cellStyleXfs>
  <cellXfs count="176">
    <xf numFmtId="0" fontId="0" fillId="0" borderId="0" xfId="0"/>
    <xf numFmtId="43" fontId="11" fillId="0" borderId="0" xfId="26" applyFont="1" applyFill="1" applyAlignment="1">
      <alignment horizontal="center" vertical="center"/>
    </xf>
    <xf numFmtId="166" fontId="11" fillId="0" borderId="0" xfId="26" applyNumberFormat="1" applyFont="1" applyFill="1" applyAlignment="1">
      <alignment horizontal="center" vertical="center"/>
    </xf>
    <xf numFmtId="43" fontId="9" fillId="0" borderId="0" xfId="22" applyFont="1" applyFill="1" applyAlignment="1">
      <alignment horizontal="center" vertical="center"/>
    </xf>
    <xf numFmtId="166" fontId="9" fillId="0" borderId="8" xfId="22" applyNumberFormat="1" applyFont="1" applyFill="1" applyBorder="1" applyAlignment="1">
      <alignment vertical="center"/>
    </xf>
    <xf numFmtId="43" fontId="9" fillId="0" borderId="0" xfId="22" applyFont="1" applyFill="1" applyBorder="1" applyAlignment="1">
      <alignment horizontal="center" vertical="center"/>
    </xf>
    <xf numFmtId="166" fontId="9" fillId="0" borderId="2" xfId="22" applyNumberFormat="1" applyFont="1" applyFill="1" applyBorder="1" applyAlignment="1">
      <alignment vertical="center"/>
    </xf>
    <xf numFmtId="0" fontId="11" fillId="0" borderId="0" xfId="19" applyFont="1" applyAlignment="1">
      <alignment horizontal="right" vertical="center"/>
    </xf>
    <xf numFmtId="0" fontId="11" fillId="0" borderId="0" xfId="19" applyFont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9" applyFont="1" applyAlignment="1">
      <alignment vertical="center"/>
    </xf>
    <xf numFmtId="0" fontId="11" fillId="0" borderId="0" xfId="1" applyFont="1" applyAlignment="1">
      <alignment vertical="center"/>
    </xf>
    <xf numFmtId="0" fontId="12" fillId="0" borderId="0" xfId="1" applyFont="1" applyAlignment="1">
      <alignment horizontal="left" vertical="center"/>
    </xf>
    <xf numFmtId="166" fontId="12" fillId="0" borderId="0" xfId="19" applyNumberFormat="1" applyFont="1" applyAlignment="1">
      <alignment horizontal="center" vertical="center"/>
    </xf>
    <xf numFmtId="166" fontId="12" fillId="0" borderId="0" xfId="19" applyNumberFormat="1" applyFont="1" applyAlignment="1">
      <alignment vertical="center"/>
    </xf>
    <xf numFmtId="166" fontId="11" fillId="0" borderId="0" xfId="19" applyNumberFormat="1" applyFont="1" applyAlignment="1">
      <alignment vertical="center"/>
    </xf>
    <xf numFmtId="166" fontId="11" fillId="0" borderId="1" xfId="19" applyNumberFormat="1" applyFont="1" applyBorder="1" applyAlignment="1">
      <alignment horizontal="center" vertical="center"/>
    </xf>
    <xf numFmtId="166" fontId="11" fillId="0" borderId="0" xfId="19" applyNumberFormat="1" applyFont="1" applyAlignment="1">
      <alignment horizontal="center" vertical="center"/>
    </xf>
    <xf numFmtId="166" fontId="11" fillId="0" borderId="8" xfId="19" applyNumberFormat="1" applyFont="1" applyBorder="1" applyAlignment="1">
      <alignment horizontal="center" vertical="center"/>
    </xf>
    <xf numFmtId="166" fontId="11" fillId="0" borderId="0" xfId="3" applyNumberFormat="1" applyFont="1" applyAlignment="1">
      <alignment horizontal="center" vertical="center"/>
    </xf>
    <xf numFmtId="166" fontId="11" fillId="0" borderId="1" xfId="3" applyNumberFormat="1" applyFont="1" applyBorder="1" applyAlignment="1">
      <alignment horizontal="center" vertical="center"/>
    </xf>
    <xf numFmtId="41" fontId="11" fillId="0" borderId="0" xfId="14" applyNumberFormat="1" applyFont="1" applyAlignment="1">
      <alignment vertical="center"/>
    </xf>
    <xf numFmtId="41" fontId="11" fillId="0" borderId="1" xfId="14" applyNumberFormat="1" applyFont="1" applyBorder="1" applyAlignment="1">
      <alignment vertical="center"/>
    </xf>
    <xf numFmtId="41" fontId="11" fillId="0" borderId="7" xfId="14" applyNumberFormat="1" applyFont="1" applyBorder="1" applyAlignment="1">
      <alignment vertical="center"/>
    </xf>
    <xf numFmtId="0" fontId="11" fillId="0" borderId="0" xfId="14" applyFont="1" applyAlignment="1">
      <alignment vertical="center"/>
    </xf>
    <xf numFmtId="37" fontId="11" fillId="0" borderId="0" xfId="14" applyNumberFormat="1" applyFont="1" applyAlignment="1">
      <alignment vertical="center"/>
    </xf>
    <xf numFmtId="38" fontId="11" fillId="0" borderId="0" xfId="19" applyNumberFormat="1" applyFont="1" applyAlignment="1">
      <alignment horizontal="centerContinuous" vertical="center"/>
    </xf>
    <xf numFmtId="37" fontId="11" fillId="0" borderId="0" xfId="19" applyNumberFormat="1" applyFont="1" applyAlignment="1">
      <alignment horizontal="right" vertical="center"/>
    </xf>
    <xf numFmtId="0" fontId="13" fillId="0" borderId="0" xfId="0" applyFont="1"/>
    <xf numFmtId="166" fontId="11" fillId="0" borderId="1" xfId="19" applyNumberFormat="1" applyFont="1" applyBorder="1" applyAlignment="1">
      <alignment vertical="center"/>
    </xf>
    <xf numFmtId="166" fontId="11" fillId="0" borderId="0" xfId="3" applyNumberFormat="1" applyFont="1" applyAlignment="1">
      <alignment vertical="center"/>
    </xf>
    <xf numFmtId="41" fontId="11" fillId="0" borderId="0" xfId="14" applyNumberFormat="1" applyFont="1" applyAlignment="1">
      <alignment horizontal="center" vertical="center"/>
    </xf>
    <xf numFmtId="37" fontId="9" fillId="0" borderId="0" xfId="19" quotePrefix="1" applyNumberFormat="1" applyFont="1" applyAlignment="1">
      <alignment horizontal="left" vertical="center"/>
    </xf>
    <xf numFmtId="0" fontId="19" fillId="0" borderId="0" xfId="19" applyFont="1" applyAlignment="1">
      <alignment horizontal="center" vertical="center"/>
    </xf>
    <xf numFmtId="0" fontId="9" fillId="0" borderId="0" xfId="19" applyFont="1" applyAlignment="1">
      <alignment vertical="center"/>
    </xf>
    <xf numFmtId="0" fontId="9" fillId="0" borderId="0" xfId="19" applyFont="1" applyAlignment="1">
      <alignment horizontal="center" vertical="center"/>
    </xf>
    <xf numFmtId="0" fontId="9" fillId="0" borderId="0" xfId="19" applyFont="1" applyAlignment="1">
      <alignment horizontal="right" vertical="center"/>
    </xf>
    <xf numFmtId="0" fontId="18" fillId="0" borderId="0" xfId="19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19" applyFont="1" applyAlignment="1">
      <alignment horizontal="centerContinuous" vertical="center"/>
    </xf>
    <xf numFmtId="0" fontId="19" fillId="0" borderId="0" xfId="19" applyFont="1" applyAlignment="1">
      <alignment horizontal="centerContinuous" vertical="center"/>
    </xf>
    <xf numFmtId="0" fontId="20" fillId="0" borderId="0" xfId="19" applyFont="1" applyAlignment="1">
      <alignment horizontal="center" vertical="center"/>
    </xf>
    <xf numFmtId="164" fontId="9" fillId="0" borderId="1" xfId="19" quotePrefix="1" applyNumberFormat="1" applyFont="1" applyBorder="1" applyAlignment="1">
      <alignment horizontal="center" vertical="center"/>
    </xf>
    <xf numFmtId="0" fontId="22" fillId="0" borderId="0" xfId="19" applyFont="1" applyAlignment="1">
      <alignment horizontal="center" vertical="center"/>
    </xf>
    <xf numFmtId="165" fontId="9" fillId="0" borderId="0" xfId="19" applyNumberFormat="1" applyFont="1" applyAlignment="1">
      <alignment vertical="center"/>
    </xf>
    <xf numFmtId="41" fontId="9" fillId="0" borderId="0" xfId="19" applyNumberFormat="1" applyFont="1" applyAlignment="1">
      <alignment vertical="center"/>
    </xf>
    <xf numFmtId="41" fontId="9" fillId="0" borderId="0" xfId="20" applyNumberFormat="1" applyFont="1" applyAlignment="1">
      <alignment vertical="center"/>
    </xf>
    <xf numFmtId="41" fontId="9" fillId="0" borderId="0" xfId="0" applyNumberFormat="1" applyFont="1" applyAlignment="1">
      <alignment horizontal="center" vertical="center"/>
    </xf>
    <xf numFmtId="41" fontId="9" fillId="0" borderId="0" xfId="0" applyNumberFormat="1" applyFont="1" applyAlignment="1">
      <alignment horizontal="right" vertical="center"/>
    </xf>
    <xf numFmtId="41" fontId="9" fillId="0" borderId="0" xfId="19" applyNumberFormat="1" applyFont="1" applyAlignment="1">
      <alignment horizontal="right" vertical="center"/>
    </xf>
    <xf numFmtId="41" fontId="9" fillId="0" borderId="0" xfId="20" applyNumberFormat="1" applyFont="1" applyAlignment="1">
      <alignment horizontal="right" vertical="center"/>
    </xf>
    <xf numFmtId="41" fontId="9" fillId="0" borderId="0" xfId="0" applyNumberFormat="1" applyFont="1" applyAlignment="1">
      <alignment vertical="center"/>
    </xf>
    <xf numFmtId="41" fontId="9" fillId="0" borderId="1" xfId="20" applyNumberFormat="1" applyFont="1" applyBorder="1" applyAlignment="1">
      <alignment vertical="center"/>
    </xf>
    <xf numFmtId="41" fontId="9" fillId="0" borderId="1" xfId="0" applyNumberFormat="1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1" fontId="9" fillId="0" borderId="1" xfId="0" applyNumberFormat="1" applyFont="1" applyBorder="1" applyAlignment="1">
      <alignment horizontal="right" vertical="center"/>
    </xf>
    <xf numFmtId="41" fontId="9" fillId="0" borderId="2" xfId="20" applyNumberFormat="1" applyFont="1" applyBorder="1" applyAlignment="1">
      <alignment horizontal="right" vertical="center"/>
    </xf>
    <xf numFmtId="37" fontId="9" fillId="0" borderId="0" xfId="18" quotePrefix="1" applyNumberFormat="1" applyFont="1" applyAlignment="1">
      <alignment horizontal="left" vertical="center"/>
    </xf>
    <xf numFmtId="165" fontId="9" fillId="0" borderId="0" xfId="19" applyNumberFormat="1" applyFont="1" applyAlignment="1">
      <alignment horizontal="center" vertical="center"/>
    </xf>
    <xf numFmtId="3" fontId="19" fillId="0" borderId="0" xfId="19" applyNumberFormat="1" applyFont="1" applyAlignment="1">
      <alignment horizontal="center" vertical="center"/>
    </xf>
    <xf numFmtId="0" fontId="9" fillId="0" borderId="0" xfId="18" applyFont="1" applyAlignment="1">
      <alignment vertical="center"/>
    </xf>
    <xf numFmtId="41" fontId="9" fillId="0" borderId="0" xfId="2" applyNumberFormat="1" applyFont="1" applyAlignment="1">
      <alignment vertical="center"/>
    </xf>
    <xf numFmtId="165" fontId="9" fillId="0" borderId="0" xfId="20" applyNumberFormat="1" applyFont="1" applyAlignment="1">
      <alignment vertical="center"/>
    </xf>
    <xf numFmtId="41" fontId="9" fillId="0" borderId="2" xfId="20" applyNumberFormat="1" applyFont="1" applyBorder="1" applyAlignment="1">
      <alignment vertical="center"/>
    </xf>
    <xf numFmtId="41" fontId="9" fillId="0" borderId="1" xfId="20" applyNumberFormat="1" applyFont="1" applyBorder="1" applyAlignment="1">
      <alignment horizontal="right" vertical="center"/>
    </xf>
    <xf numFmtId="0" fontId="18" fillId="0" borderId="0" xfId="19" applyFont="1" applyAlignment="1">
      <alignment horizontal="left" vertical="center"/>
    </xf>
    <xf numFmtId="0" fontId="9" fillId="0" borderId="0" xfId="19" applyFont="1" applyAlignment="1">
      <alignment horizontal="left" vertical="center"/>
    </xf>
    <xf numFmtId="41" fontId="9" fillId="0" borderId="7" xfId="20" applyNumberFormat="1" applyFont="1" applyBorder="1" applyAlignment="1">
      <alignment vertical="center"/>
    </xf>
    <xf numFmtId="0" fontId="11" fillId="0" borderId="0" xfId="2" applyFont="1" applyAlignment="1">
      <alignment vertical="center"/>
    </xf>
    <xf numFmtId="0" fontId="13" fillId="0" borderId="0" xfId="0" applyFont="1" applyAlignment="1">
      <alignment vertical="center"/>
    </xf>
    <xf numFmtId="166" fontId="11" fillId="0" borderId="8" xfId="19" applyNumberFormat="1" applyFont="1" applyBorder="1" applyAlignment="1">
      <alignment vertical="center"/>
    </xf>
    <xf numFmtId="166" fontId="11" fillId="0" borderId="0" xfId="27" applyNumberFormat="1" applyFont="1" applyAlignment="1">
      <alignment horizontal="center" vertical="center"/>
    </xf>
    <xf numFmtId="166" fontId="11" fillId="0" borderId="1" xfId="27" applyNumberFormat="1" applyFont="1" applyBorder="1" applyAlignment="1">
      <alignment horizontal="center" vertical="center"/>
    </xf>
    <xf numFmtId="41" fontId="11" fillId="0" borderId="0" xfId="14" applyNumberFormat="1" applyFont="1" applyAlignment="1">
      <alignment horizontal="right" vertical="center"/>
    </xf>
    <xf numFmtId="41" fontId="11" fillId="0" borderId="1" xfId="14" applyNumberFormat="1" applyFont="1" applyBorder="1" applyAlignment="1">
      <alignment horizontal="center" vertical="center"/>
    </xf>
    <xf numFmtId="0" fontId="11" fillId="0" borderId="0" xfId="14" applyFont="1" applyAlignment="1">
      <alignment horizontal="center" vertical="center"/>
    </xf>
    <xf numFmtId="37" fontId="11" fillId="0" borderId="0" xfId="14" applyNumberFormat="1" applyFont="1" applyAlignment="1">
      <alignment horizontal="center" vertical="center"/>
    </xf>
    <xf numFmtId="41" fontId="11" fillId="0" borderId="0" xfId="20" applyNumberFormat="1" applyFont="1" applyAlignment="1">
      <alignment vertical="center"/>
    </xf>
    <xf numFmtId="41" fontId="11" fillId="0" borderId="0" xfId="19" applyNumberFormat="1" applyFont="1" applyAlignment="1">
      <alignment vertical="center"/>
    </xf>
    <xf numFmtId="37" fontId="11" fillId="0" borderId="0" xfId="19" quotePrefix="1" applyNumberFormat="1" applyFont="1" applyAlignment="1">
      <alignment horizontal="left" vertical="center"/>
    </xf>
    <xf numFmtId="0" fontId="15" fillId="0" borderId="0" xfId="19" applyFont="1" applyAlignment="1">
      <alignment horizontal="center" vertical="center"/>
    </xf>
    <xf numFmtId="165" fontId="11" fillId="0" borderId="0" xfId="19" applyNumberFormat="1" applyFont="1" applyAlignment="1">
      <alignment vertical="center"/>
    </xf>
    <xf numFmtId="0" fontId="11" fillId="0" borderId="0" xfId="19" applyFont="1" applyAlignment="1">
      <alignment horizontal="center" vertical="center"/>
    </xf>
    <xf numFmtId="0" fontId="11" fillId="0" borderId="0" xfId="19" applyFont="1" applyAlignment="1">
      <alignment horizontal="centerContinuous" vertical="center"/>
    </xf>
    <xf numFmtId="0" fontId="15" fillId="0" borderId="0" xfId="19" applyFont="1" applyAlignment="1">
      <alignment horizontal="centerContinuous" vertical="center"/>
    </xf>
    <xf numFmtId="0" fontId="11" fillId="0" borderId="1" xfId="19" applyFont="1" applyBorder="1" applyAlignment="1">
      <alignment horizontal="center" vertical="center"/>
    </xf>
    <xf numFmtId="0" fontId="16" fillId="0" borderId="0" xfId="19" applyFont="1" applyAlignment="1">
      <alignment horizontal="center" vertical="center"/>
    </xf>
    <xf numFmtId="164" fontId="11" fillId="0" borderId="1" xfId="19" quotePrefix="1" applyNumberFormat="1" applyFont="1" applyBorder="1" applyAlignment="1">
      <alignment horizontal="center" vertical="center"/>
    </xf>
    <xf numFmtId="0" fontId="15" fillId="0" borderId="0" xfId="20" applyFont="1" applyAlignment="1">
      <alignment horizontal="center" vertical="center"/>
    </xf>
    <xf numFmtId="165" fontId="11" fillId="0" borderId="0" xfId="20" applyNumberFormat="1" applyFont="1" applyAlignment="1">
      <alignment horizontal="center" vertical="center"/>
    </xf>
    <xf numFmtId="41" fontId="15" fillId="0" borderId="0" xfId="20" applyNumberFormat="1" applyFont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1" fillId="0" borderId="2" xfId="20" applyNumberFormat="1" applyFont="1" applyBorder="1" applyAlignment="1">
      <alignment vertical="center"/>
    </xf>
    <xf numFmtId="41" fontId="11" fillId="0" borderId="2" xfId="20" applyNumberFormat="1" applyFont="1" applyBorder="1" applyAlignment="1">
      <alignment horizontal="right" vertical="center"/>
    </xf>
    <xf numFmtId="41" fontId="11" fillId="0" borderId="0" xfId="20" applyNumberFormat="1" applyFont="1" applyAlignment="1">
      <alignment horizontal="right" vertical="center"/>
    </xf>
    <xf numFmtId="41" fontId="11" fillId="0" borderId="1" xfId="20" applyNumberFormat="1" applyFont="1" applyBorder="1" applyAlignment="1">
      <alignment horizontal="right" vertical="center"/>
    </xf>
    <xf numFmtId="41" fontId="11" fillId="0" borderId="7" xfId="20" applyNumberFormat="1" applyFont="1" applyBorder="1" applyAlignment="1">
      <alignment vertical="center"/>
    </xf>
    <xf numFmtId="41" fontId="15" fillId="0" borderId="0" xfId="19" applyNumberFormat="1" applyFont="1" applyAlignment="1">
      <alignment horizontal="center" vertical="center"/>
    </xf>
    <xf numFmtId="166" fontId="11" fillId="0" borderId="3" xfId="0" applyNumberFormat="1" applyFont="1" applyBorder="1" applyAlignment="1">
      <alignment horizontal="right" vertical="center"/>
    </xf>
    <xf numFmtId="166" fontId="11" fillId="0" borderId="0" xfId="0" applyNumberFormat="1" applyFont="1" applyAlignment="1">
      <alignment horizontal="right" vertical="center"/>
    </xf>
    <xf numFmtId="41" fontId="11" fillId="0" borderId="7" xfId="20" applyNumberFormat="1" applyFont="1" applyBorder="1" applyAlignment="1">
      <alignment horizontal="right" vertical="center"/>
    </xf>
    <xf numFmtId="165" fontId="11" fillId="0" borderId="0" xfId="20" applyNumberFormat="1" applyFont="1" applyAlignment="1">
      <alignment vertical="center"/>
    </xf>
    <xf numFmtId="165" fontId="11" fillId="0" borderId="0" xfId="19" applyNumberFormat="1" applyFont="1" applyAlignment="1">
      <alignment horizontal="center" vertical="center"/>
    </xf>
    <xf numFmtId="0" fontId="11" fillId="0" borderId="0" xfId="20" applyFont="1" applyAlignment="1">
      <alignment vertical="center"/>
    </xf>
    <xf numFmtId="0" fontId="15" fillId="0" borderId="0" xfId="15" applyFont="1" applyAlignment="1">
      <alignment horizontal="center" vertical="center"/>
    </xf>
    <xf numFmtId="168" fontId="11" fillId="0" borderId="3" xfId="15" applyNumberFormat="1" applyFont="1" applyBorder="1" applyAlignment="1">
      <alignment vertical="center"/>
    </xf>
    <xf numFmtId="168" fontId="15" fillId="0" borderId="0" xfId="15" applyNumberFormat="1" applyFont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68" fontId="11" fillId="0" borderId="0" xfId="15" applyNumberFormat="1" applyFont="1" applyAlignment="1">
      <alignment vertical="center"/>
    </xf>
    <xf numFmtId="164" fontId="11" fillId="0" borderId="2" xfId="19" quotePrefix="1" applyNumberFormat="1" applyFont="1" applyBorder="1" applyAlignment="1">
      <alignment horizontal="center" vertical="center"/>
    </xf>
    <xf numFmtId="164" fontId="11" fillId="0" borderId="0" xfId="19" quotePrefix="1" applyNumberFormat="1" applyFont="1" applyAlignment="1">
      <alignment horizontal="center" vertical="center"/>
    </xf>
    <xf numFmtId="41" fontId="11" fillId="0" borderId="1" xfId="2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5" fontId="11" fillId="0" borderId="0" xfId="0" applyNumberFormat="1" applyFont="1" applyAlignment="1">
      <alignment horizontal="center" vertical="center"/>
    </xf>
    <xf numFmtId="41" fontId="15" fillId="0" borderId="0" xfId="0" applyNumberFormat="1" applyFont="1" applyAlignment="1">
      <alignment horizontal="center" vertical="center"/>
    </xf>
    <xf numFmtId="41" fontId="11" fillId="0" borderId="1" xfId="0" applyNumberFormat="1" applyFont="1" applyBorder="1" applyAlignment="1">
      <alignment vertical="center"/>
    </xf>
    <xf numFmtId="41" fontId="11" fillId="0" borderId="2" xfId="0" applyNumberFormat="1" applyFont="1" applyBorder="1" applyAlignment="1">
      <alignment vertical="center"/>
    </xf>
    <xf numFmtId="49" fontId="17" fillId="0" borderId="0" xfId="0" applyNumberFormat="1" applyFont="1" applyAlignment="1">
      <alignment vertical="center"/>
    </xf>
    <xf numFmtId="169" fontId="13" fillId="0" borderId="0" xfId="0" applyNumberFormat="1" applyFont="1" applyAlignment="1">
      <alignment vertical="center"/>
    </xf>
    <xf numFmtId="1" fontId="13" fillId="0" borderId="0" xfId="0" applyNumberFormat="1" applyFont="1" applyAlignment="1">
      <alignment horizontal="center" vertical="center"/>
    </xf>
    <xf numFmtId="41" fontId="11" fillId="0" borderId="3" xfId="0" applyNumberFormat="1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41" fontId="11" fillId="0" borderId="0" xfId="19" applyNumberFormat="1" applyFont="1" applyAlignment="1">
      <alignment horizontal="center" vertical="center"/>
    </xf>
    <xf numFmtId="41" fontId="11" fillId="0" borderId="3" xfId="19" applyNumberFormat="1" applyFont="1" applyBorder="1" applyAlignment="1">
      <alignment vertical="center"/>
    </xf>
    <xf numFmtId="41" fontId="11" fillId="0" borderId="7" xfId="19" applyNumberFormat="1" applyFont="1" applyBorder="1" applyAlignment="1">
      <alignment horizontal="center" vertical="center"/>
    </xf>
    <xf numFmtId="0" fontId="18" fillId="0" borderId="0" xfId="18" applyFont="1" applyAlignment="1">
      <alignment vertical="center"/>
    </xf>
    <xf numFmtId="0" fontId="9" fillId="0" borderId="0" xfId="18" applyFont="1" applyAlignment="1">
      <alignment horizontal="centerContinuous" vertical="center"/>
    </xf>
    <xf numFmtId="0" fontId="9" fillId="0" borderId="0" xfId="18" applyFont="1" applyAlignment="1">
      <alignment horizontal="right" vertical="center"/>
    </xf>
    <xf numFmtId="0" fontId="18" fillId="0" borderId="0" xfId="18" applyFont="1" applyAlignment="1">
      <alignment horizontal="centerContinuous" vertical="center"/>
    </xf>
    <xf numFmtId="164" fontId="20" fillId="0" borderId="0" xfId="18" quotePrefix="1" applyNumberFormat="1" applyFont="1" applyAlignment="1">
      <alignment horizontal="center" vertical="center"/>
    </xf>
    <xf numFmtId="0" fontId="20" fillId="0" borderId="0" xfId="18" applyFont="1" applyAlignment="1">
      <alignment horizontal="center" vertical="center"/>
    </xf>
    <xf numFmtId="0" fontId="9" fillId="0" borderId="1" xfId="18" applyFont="1" applyBorder="1" applyAlignment="1">
      <alignment horizontal="center" vertical="center"/>
    </xf>
    <xf numFmtId="164" fontId="9" fillId="0" borderId="1" xfId="18" quotePrefix="1" applyNumberFormat="1" applyFont="1" applyBorder="1" applyAlignment="1">
      <alignment horizontal="center" vertical="center"/>
    </xf>
    <xf numFmtId="164" fontId="9" fillId="0" borderId="0" xfId="18" quotePrefix="1" applyNumberFormat="1" applyFont="1" applyAlignment="1">
      <alignment horizontal="center" vertical="center"/>
    </xf>
    <xf numFmtId="0" fontId="9" fillId="0" borderId="0" xfId="18" applyFont="1" applyAlignment="1">
      <alignment horizontal="center" vertical="center"/>
    </xf>
    <xf numFmtId="164" fontId="9" fillId="0" borderId="0" xfId="18" applyNumberFormat="1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Alignment="1">
      <alignment vertical="center"/>
    </xf>
    <xf numFmtId="165" fontId="9" fillId="0" borderId="0" xfId="0" applyNumberFormat="1" applyFont="1" applyAlignment="1">
      <alignment horizontal="center" vertical="center"/>
    </xf>
    <xf numFmtId="41" fontId="21" fillId="0" borderId="0" xfId="0" applyNumberFormat="1" applyFont="1" applyAlignment="1">
      <alignment horizontal="center" vertical="center"/>
    </xf>
    <xf numFmtId="165" fontId="9" fillId="0" borderId="2" xfId="0" applyNumberFormat="1" applyFont="1" applyBorder="1" applyAlignment="1">
      <alignment vertical="center"/>
    </xf>
    <xf numFmtId="165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165" fontId="9" fillId="0" borderId="3" xfId="0" applyNumberFormat="1" applyFont="1" applyBorder="1" applyAlignment="1">
      <alignment vertical="center"/>
    </xf>
    <xf numFmtId="0" fontId="18" fillId="0" borderId="0" xfId="18" applyFont="1" applyAlignment="1">
      <alignment horizontal="left" vertical="center"/>
    </xf>
    <xf numFmtId="165" fontId="9" fillId="0" borderId="1" xfId="0" applyNumberFormat="1" applyFont="1" applyBorder="1" applyAlignment="1">
      <alignment vertical="center"/>
    </xf>
    <xf numFmtId="38" fontId="9" fillId="0" borderId="0" xfId="0" applyNumberFormat="1" applyFont="1" applyAlignment="1">
      <alignment vertical="center"/>
    </xf>
    <xf numFmtId="165" fontId="9" fillId="0" borderId="8" xfId="0" applyNumberFormat="1" applyFont="1" applyBorder="1" applyAlignment="1">
      <alignment vertical="center"/>
    </xf>
    <xf numFmtId="165" fontId="9" fillId="0" borderId="0" xfId="18" applyNumberFormat="1" applyFont="1" applyAlignment="1">
      <alignment vertical="center"/>
    </xf>
    <xf numFmtId="0" fontId="9" fillId="0" borderId="4" xfId="18" applyFont="1" applyBorder="1" applyAlignment="1">
      <alignment vertical="center"/>
    </xf>
    <xf numFmtId="37" fontId="9" fillId="0" borderId="4" xfId="18" quotePrefix="1" applyNumberFormat="1" applyFont="1" applyBorder="1" applyAlignment="1">
      <alignment horizontal="left" vertical="center"/>
    </xf>
    <xf numFmtId="0" fontId="9" fillId="0" borderId="0" xfId="2" applyFont="1" applyAlignment="1">
      <alignment vertical="center"/>
    </xf>
    <xf numFmtId="43" fontId="9" fillId="0" borderId="0" xfId="26" applyFont="1" applyFill="1" applyAlignment="1">
      <alignment vertical="center"/>
    </xf>
    <xf numFmtId="166" fontId="11" fillId="0" borderId="0" xfId="0" applyNumberFormat="1" applyFont="1" applyAlignment="1">
      <alignment horizontal="center" vertical="center"/>
    </xf>
    <xf numFmtId="166" fontId="18" fillId="0" borderId="1" xfId="18" applyNumberFormat="1" applyFont="1" applyBorder="1" applyAlignment="1">
      <alignment horizontal="center" vertical="center"/>
    </xf>
    <xf numFmtId="0" fontId="12" fillId="0" borderId="1" xfId="19" applyFont="1" applyBorder="1" applyAlignment="1">
      <alignment horizontal="center" vertical="center"/>
    </xf>
    <xf numFmtId="0" fontId="12" fillId="0" borderId="0" xfId="19" applyFont="1" applyAlignment="1">
      <alignment vertical="center"/>
    </xf>
    <xf numFmtId="0" fontId="12" fillId="0" borderId="0" xfId="1" applyFont="1" applyAlignment="1">
      <alignment vertical="center"/>
    </xf>
    <xf numFmtId="166" fontId="11" fillId="0" borderId="0" xfId="3" applyNumberFormat="1" applyFont="1" applyAlignment="1">
      <alignment horizontal="center" vertical="center"/>
    </xf>
    <xf numFmtId="166" fontId="12" fillId="0" borderId="1" xfId="19" applyNumberFormat="1" applyFont="1" applyBorder="1" applyAlignment="1">
      <alignment horizontal="center" vertical="center"/>
    </xf>
    <xf numFmtId="166" fontId="11" fillId="0" borderId="2" xfId="19" applyNumberFormat="1" applyFont="1" applyBorder="1" applyAlignment="1">
      <alignment horizontal="center" vertical="center"/>
    </xf>
    <xf numFmtId="166" fontId="11" fillId="0" borderId="1" xfId="19" applyNumberFormat="1" applyFont="1" applyBorder="1" applyAlignment="1">
      <alignment horizontal="center" vertical="center"/>
    </xf>
    <xf numFmtId="166" fontId="11" fillId="0" borderId="0" xfId="19" applyNumberFormat="1" applyFont="1" applyAlignment="1">
      <alignment horizontal="center" vertical="center"/>
    </xf>
    <xf numFmtId="0" fontId="18" fillId="0" borderId="0" xfId="19" applyFont="1" applyAlignment="1">
      <alignment vertical="center"/>
    </xf>
    <xf numFmtId="0" fontId="18" fillId="0" borderId="1" xfId="19" applyFont="1" applyBorder="1" applyAlignment="1">
      <alignment horizontal="center" vertical="center"/>
    </xf>
    <xf numFmtId="0" fontId="18" fillId="0" borderId="0" xfId="1" applyFont="1" applyAlignment="1">
      <alignment vertical="center"/>
    </xf>
  </cellXfs>
  <cellStyles count="29">
    <cellStyle name="Comma" xfId="26" builtinId="3"/>
    <cellStyle name="Comma 2" xfId="4" xr:uid="{00000000-0005-0000-0000-000000000000}"/>
    <cellStyle name="Comma 3" xfId="22" xr:uid="{00000000-0005-0000-0000-000001000000}"/>
    <cellStyle name="comma zerodec" xfId="5" xr:uid="{00000000-0005-0000-0000-000002000000}"/>
    <cellStyle name="Currency1" xfId="6" xr:uid="{00000000-0005-0000-0000-000003000000}"/>
    <cellStyle name="Dollar (zero dec)" xfId="7" xr:uid="{00000000-0005-0000-0000-000004000000}"/>
    <cellStyle name="Grey" xfId="8" xr:uid="{00000000-0005-0000-0000-000005000000}"/>
    <cellStyle name="Input [yellow]" xfId="9" xr:uid="{00000000-0005-0000-0000-000006000000}"/>
    <cellStyle name="no dec" xfId="10" xr:uid="{00000000-0005-0000-0000-000007000000}"/>
    <cellStyle name="Normal" xfId="0" builtinId="0"/>
    <cellStyle name="Normal - Style1" xfId="11" xr:uid="{00000000-0005-0000-0000-000009000000}"/>
    <cellStyle name="Normal 14" xfId="12" xr:uid="{00000000-0005-0000-0000-00000A000000}"/>
    <cellStyle name="Normal 14 2" xfId="20" xr:uid="{00000000-0005-0000-0000-00000B000000}"/>
    <cellStyle name="Normal 15" xfId="28" xr:uid="{795FE1C9-4C82-45CF-B992-39824A887006}"/>
    <cellStyle name="Normal 2" xfId="2" xr:uid="{00000000-0005-0000-0000-00000C000000}"/>
    <cellStyle name="Normal 2 2" xfId="3" xr:uid="{00000000-0005-0000-0000-00000D000000}"/>
    <cellStyle name="Normal 3" xfId="13" xr:uid="{00000000-0005-0000-0000-00000E000000}"/>
    <cellStyle name="Normal 3 2" xfId="19" xr:uid="{00000000-0005-0000-0000-00000F000000}"/>
    <cellStyle name="Normal 4" xfId="18" xr:uid="{00000000-0005-0000-0000-000010000000}"/>
    <cellStyle name="Normal 5" xfId="21" xr:uid="{00000000-0005-0000-0000-000011000000}"/>
    <cellStyle name="Normal 6" xfId="24" xr:uid="{00000000-0005-0000-0000-000012000000}"/>
    <cellStyle name="Normal 7" xfId="23" xr:uid="{00000000-0005-0000-0000-000013000000}"/>
    <cellStyle name="Normal 8" xfId="25" xr:uid="{00000000-0005-0000-0000-000014000000}"/>
    <cellStyle name="Normal 9" xfId="27" xr:uid="{1FF78EEA-53EA-4E99-82D6-09E2B803889C}"/>
    <cellStyle name="Normal_CEE - C169" xfId="1" xr:uid="{00000000-0005-0000-0000-000015000000}"/>
    <cellStyle name="Normal_CET - N096" xfId="14" xr:uid="{00000000-0005-0000-0000-000016000000}"/>
    <cellStyle name="Normal_Template-Bs&amp;plt" xfId="15" xr:uid="{00000000-0005-0000-0000-000017000000}"/>
    <cellStyle name="Percent [2]" xfId="16" xr:uid="{00000000-0005-0000-0000-000018000000}"/>
    <cellStyle name="Quantity" xfId="17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"/>
  <sheetViews>
    <sheetView showGridLines="0" view="pageBreakPreview" topLeftCell="A19" zoomScaleNormal="80" zoomScaleSheetLayoutView="100" workbookViewId="0">
      <selection activeCell="A31" sqref="A31"/>
    </sheetView>
  </sheetViews>
  <sheetFormatPr defaultColWidth="14.42578125" defaultRowHeight="21" customHeight="1"/>
  <cols>
    <col min="1" max="1" width="44.7109375" style="61" customWidth="1"/>
    <col min="2" max="2" width="7.42578125" style="61" customWidth="1"/>
    <col min="3" max="3" width="1.42578125" style="140" customWidth="1"/>
    <col min="4" max="4" width="16.7109375" style="61" customWidth="1"/>
    <col min="5" max="5" width="1.42578125" style="140" customWidth="1"/>
    <col min="6" max="6" width="16.7109375" style="140" customWidth="1"/>
    <col min="7" max="7" width="1.85546875" style="140" customWidth="1"/>
    <col min="8" max="8" width="16.7109375" style="61" customWidth="1"/>
    <col min="9" max="9" width="1.85546875" style="61" customWidth="1"/>
    <col min="10" max="10" width="16.7109375" style="140" customWidth="1"/>
    <col min="11" max="11" width="1.42578125" style="140" customWidth="1"/>
    <col min="12" max="12" width="2" style="61" customWidth="1"/>
    <col min="13" max="16384" width="14.42578125" style="61"/>
  </cols>
  <sheetData>
    <row r="1" spans="1:11" ht="21" customHeight="1">
      <c r="A1" s="131" t="s">
        <v>0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21" customHeight="1">
      <c r="A2" s="131" t="s">
        <v>1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21" customHeight="1">
      <c r="A3" s="131" t="s">
        <v>243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21" customHeight="1">
      <c r="A4" s="132"/>
      <c r="B4" s="132"/>
      <c r="C4" s="132"/>
      <c r="D4" s="132"/>
      <c r="E4" s="132"/>
      <c r="F4" s="132"/>
      <c r="G4" s="132"/>
      <c r="H4" s="132"/>
      <c r="I4" s="132"/>
      <c r="J4" s="133" t="s">
        <v>2</v>
      </c>
      <c r="K4" s="132"/>
    </row>
    <row r="5" spans="1:11" s="131" customFormat="1" ht="21" customHeight="1">
      <c r="A5" s="134"/>
      <c r="B5" s="134"/>
      <c r="C5" s="134"/>
      <c r="D5" s="164" t="s">
        <v>3</v>
      </c>
      <c r="E5" s="164"/>
      <c r="F5" s="164"/>
      <c r="G5" s="135"/>
      <c r="H5" s="164" t="s">
        <v>4</v>
      </c>
      <c r="I5" s="164"/>
      <c r="J5" s="164"/>
      <c r="K5" s="136"/>
    </row>
    <row r="6" spans="1:11" ht="21" customHeight="1">
      <c r="B6" s="137" t="s">
        <v>5</v>
      </c>
      <c r="C6" s="136"/>
      <c r="D6" s="138" t="s">
        <v>244</v>
      </c>
      <c r="E6" s="136"/>
      <c r="F6" s="138" t="s">
        <v>206</v>
      </c>
      <c r="G6" s="135"/>
      <c r="H6" s="138" t="s">
        <v>244</v>
      </c>
      <c r="I6" s="136"/>
      <c r="J6" s="138" t="s">
        <v>206</v>
      </c>
      <c r="K6" s="136"/>
    </row>
    <row r="7" spans="1:11" ht="21" customHeight="1">
      <c r="B7" s="136"/>
      <c r="C7" s="136"/>
      <c r="D7" s="139" t="s">
        <v>89</v>
      </c>
      <c r="F7" s="139" t="s">
        <v>6</v>
      </c>
      <c r="G7" s="139"/>
      <c r="H7" s="139" t="s">
        <v>89</v>
      </c>
      <c r="I7" s="139"/>
      <c r="J7" s="139" t="s">
        <v>6</v>
      </c>
      <c r="K7" s="136"/>
    </row>
    <row r="8" spans="1:11" ht="21" customHeight="1">
      <c r="B8" s="136"/>
      <c r="C8" s="136"/>
      <c r="D8" s="141" t="s">
        <v>7</v>
      </c>
      <c r="F8" s="141"/>
      <c r="G8" s="141"/>
      <c r="H8" s="141" t="s">
        <v>7</v>
      </c>
      <c r="I8" s="141"/>
      <c r="J8" s="141"/>
      <c r="K8" s="136"/>
    </row>
    <row r="9" spans="1:11" s="55" customFormat="1" ht="21" customHeight="1">
      <c r="A9" s="142" t="s">
        <v>8</v>
      </c>
      <c r="B9" s="143"/>
      <c r="C9" s="54"/>
      <c r="E9" s="54"/>
      <c r="F9" s="54"/>
      <c r="G9" s="54"/>
      <c r="H9" s="144"/>
      <c r="I9" s="145"/>
      <c r="J9" s="145"/>
    </row>
    <row r="10" spans="1:11" s="55" customFormat="1" ht="21" customHeight="1">
      <c r="A10" s="146" t="s">
        <v>9</v>
      </c>
      <c r="B10" s="143"/>
      <c r="C10" s="54"/>
      <c r="E10" s="54"/>
      <c r="F10" s="54"/>
      <c r="G10" s="54"/>
      <c r="I10" s="54"/>
      <c r="J10" s="54"/>
    </row>
    <row r="11" spans="1:11" s="55" customFormat="1" ht="21" customHeight="1">
      <c r="A11" s="55" t="s">
        <v>10</v>
      </c>
      <c r="B11" s="143"/>
      <c r="C11" s="147"/>
      <c r="D11" s="51">
        <v>1027836</v>
      </c>
      <c r="E11" s="47"/>
      <c r="F11" s="51">
        <v>1227309</v>
      </c>
      <c r="G11" s="47"/>
      <c r="H11" s="51">
        <v>511767</v>
      </c>
      <c r="I11" s="47"/>
      <c r="J11" s="51">
        <v>809525</v>
      </c>
      <c r="K11" s="148"/>
    </row>
    <row r="12" spans="1:11" s="55" customFormat="1" ht="21" customHeight="1">
      <c r="A12" s="55" t="s">
        <v>209</v>
      </c>
      <c r="B12" s="143" t="s">
        <v>207</v>
      </c>
      <c r="C12" s="147"/>
      <c r="D12" s="47">
        <v>4717385</v>
      </c>
      <c r="E12" s="47"/>
      <c r="F12" s="47">
        <v>4623663</v>
      </c>
      <c r="G12" s="47"/>
      <c r="H12" s="47">
        <v>3373013</v>
      </c>
      <c r="I12" s="47"/>
      <c r="J12" s="47">
        <v>3219522</v>
      </c>
      <c r="K12" s="148"/>
    </row>
    <row r="13" spans="1:11" s="55" customFormat="1" ht="21" customHeight="1">
      <c r="A13" s="55" t="s">
        <v>183</v>
      </c>
      <c r="B13" s="143"/>
      <c r="C13" s="147"/>
      <c r="K13" s="148"/>
    </row>
    <row r="14" spans="1:11" s="55" customFormat="1" ht="21" customHeight="1">
      <c r="A14" s="55" t="s">
        <v>184</v>
      </c>
      <c r="B14" s="143">
        <v>3</v>
      </c>
      <c r="C14" s="147"/>
      <c r="D14" s="47">
        <v>0</v>
      </c>
      <c r="E14" s="47"/>
      <c r="F14" s="47">
        <v>0</v>
      </c>
      <c r="G14" s="47"/>
      <c r="H14" s="47">
        <v>79053</v>
      </c>
      <c r="I14" s="47"/>
      <c r="J14" s="47">
        <v>53184</v>
      </c>
      <c r="K14" s="148"/>
    </row>
    <row r="15" spans="1:11" s="55" customFormat="1" ht="21" customHeight="1">
      <c r="A15" s="55" t="s">
        <v>11</v>
      </c>
      <c r="B15" s="143">
        <v>5</v>
      </c>
      <c r="C15" s="147"/>
      <c r="D15" s="47">
        <v>4858748</v>
      </c>
      <c r="E15" s="47"/>
      <c r="F15" s="47">
        <v>4282789</v>
      </c>
      <c r="G15" s="47"/>
      <c r="H15" s="47">
        <v>3077018</v>
      </c>
      <c r="I15" s="47"/>
      <c r="J15" s="47">
        <v>2761065</v>
      </c>
      <c r="K15" s="148"/>
    </row>
    <row r="16" spans="1:11" s="55" customFormat="1" ht="21" customHeight="1">
      <c r="A16" s="55" t="s">
        <v>175</v>
      </c>
      <c r="C16" s="54"/>
    </row>
    <row r="17" spans="1:11" s="55" customFormat="1" ht="21" customHeight="1">
      <c r="A17" s="55" t="s">
        <v>12</v>
      </c>
      <c r="B17" s="143"/>
      <c r="C17" s="147"/>
      <c r="D17" s="51">
        <v>8343</v>
      </c>
      <c r="E17" s="47"/>
      <c r="F17" s="51">
        <v>15327</v>
      </c>
      <c r="G17" s="47"/>
      <c r="H17" s="51">
        <v>2972</v>
      </c>
      <c r="I17" s="47"/>
      <c r="J17" s="51">
        <v>12686</v>
      </c>
      <c r="K17" s="148"/>
    </row>
    <row r="18" spans="1:11" s="55" customFormat="1" ht="21" customHeight="1">
      <c r="A18" s="55" t="s">
        <v>119</v>
      </c>
      <c r="B18" s="143">
        <v>6</v>
      </c>
      <c r="C18" s="147"/>
      <c r="D18" s="51">
        <v>47990</v>
      </c>
      <c r="E18" s="47"/>
      <c r="F18" s="51">
        <v>94003</v>
      </c>
      <c r="G18" s="47"/>
      <c r="H18" s="51">
        <v>47990</v>
      </c>
      <c r="I18" s="47"/>
      <c r="J18" s="51">
        <v>94003</v>
      </c>
      <c r="K18" s="148"/>
    </row>
    <row r="19" spans="1:11" s="55" customFormat="1" ht="21" customHeight="1">
      <c r="A19" s="55" t="s">
        <v>131</v>
      </c>
      <c r="B19" s="143"/>
      <c r="C19" s="147"/>
      <c r="D19" s="51">
        <v>3916</v>
      </c>
      <c r="E19" s="47"/>
      <c r="F19" s="51">
        <v>21572</v>
      </c>
      <c r="G19" s="47"/>
      <c r="H19" s="51">
        <v>3916</v>
      </c>
      <c r="I19" s="47"/>
      <c r="J19" s="51">
        <v>13063</v>
      </c>
      <c r="K19" s="148"/>
    </row>
    <row r="20" spans="1:11" s="55" customFormat="1" ht="21" customHeight="1">
      <c r="A20" s="55" t="s">
        <v>13</v>
      </c>
      <c r="B20" s="143"/>
      <c r="C20" s="147"/>
      <c r="D20" s="51">
        <v>163422</v>
      </c>
      <c r="E20" s="47"/>
      <c r="F20" s="51">
        <v>138789</v>
      </c>
      <c r="G20" s="47"/>
      <c r="H20" s="51">
        <v>65537</v>
      </c>
      <c r="I20" s="47"/>
      <c r="J20" s="51">
        <v>54113</v>
      </c>
      <c r="K20" s="148"/>
    </row>
    <row r="21" spans="1:11" s="55" customFormat="1" ht="21" customHeight="1">
      <c r="A21" s="146" t="s">
        <v>14</v>
      </c>
      <c r="B21" s="143"/>
      <c r="C21" s="147"/>
      <c r="D21" s="149">
        <f>SUM(D11:D20)</f>
        <v>10827640</v>
      </c>
      <c r="E21" s="147"/>
      <c r="F21" s="149">
        <f>SUM(F11:F20)</f>
        <v>10403452</v>
      </c>
      <c r="G21" s="147"/>
      <c r="H21" s="149">
        <f>SUM(H11:H20)</f>
        <v>7161266</v>
      </c>
      <c r="I21" s="147"/>
      <c r="J21" s="149">
        <f>SUM(J11:J20)</f>
        <v>7017161</v>
      </c>
    </row>
    <row r="22" spans="1:11" s="55" customFormat="1" ht="21" customHeight="1">
      <c r="A22" s="146" t="s">
        <v>15</v>
      </c>
      <c r="B22" s="143"/>
      <c r="C22" s="147"/>
      <c r="D22" s="150"/>
      <c r="E22" s="147"/>
      <c r="F22" s="150"/>
      <c r="G22" s="147"/>
      <c r="H22" s="150"/>
      <c r="I22" s="147"/>
      <c r="J22" s="150"/>
    </row>
    <row r="23" spans="1:11" s="55" customFormat="1" ht="21" customHeight="1">
      <c r="A23" s="55" t="s">
        <v>16</v>
      </c>
      <c r="B23" s="143">
        <v>7</v>
      </c>
      <c r="C23" s="147"/>
      <c r="D23" s="47">
        <v>0</v>
      </c>
      <c r="E23" s="147"/>
      <c r="F23" s="47">
        <v>0</v>
      </c>
      <c r="G23" s="147"/>
      <c r="H23" s="47">
        <v>2398331</v>
      </c>
      <c r="I23" s="147"/>
      <c r="J23" s="47">
        <v>2364989</v>
      </c>
      <c r="K23" s="148"/>
    </row>
    <row r="24" spans="1:11" s="55" customFormat="1" ht="21" customHeight="1">
      <c r="A24" s="55" t="s">
        <v>199</v>
      </c>
      <c r="B24" s="143"/>
      <c r="C24" s="147"/>
      <c r="D24" s="47">
        <v>0</v>
      </c>
      <c r="E24" s="147"/>
      <c r="F24" s="47">
        <v>0</v>
      </c>
      <c r="G24" s="147"/>
      <c r="H24" s="47">
        <v>0</v>
      </c>
      <c r="I24" s="147"/>
      <c r="J24" s="47">
        <v>0</v>
      </c>
      <c r="K24" s="148"/>
    </row>
    <row r="25" spans="1:11" s="55" customFormat="1" ht="21" customHeight="1">
      <c r="A25" s="55" t="s">
        <v>254</v>
      </c>
      <c r="B25" s="143">
        <v>8</v>
      </c>
      <c r="C25" s="147"/>
      <c r="D25" s="47">
        <v>499696</v>
      </c>
      <c r="E25" s="147"/>
      <c r="F25" s="47">
        <v>0</v>
      </c>
      <c r="G25" s="147"/>
      <c r="H25" s="47">
        <v>599736</v>
      </c>
      <c r="I25" s="147"/>
      <c r="J25" s="47">
        <v>0</v>
      </c>
      <c r="K25" s="148"/>
    </row>
    <row r="26" spans="1:11" s="55" customFormat="1" ht="21" customHeight="1">
      <c r="A26" s="55" t="s">
        <v>114</v>
      </c>
      <c r="B26" s="143"/>
      <c r="C26" s="147"/>
      <c r="D26" s="150">
        <v>192198</v>
      </c>
      <c r="E26" s="147"/>
      <c r="F26" s="150">
        <v>194272</v>
      </c>
      <c r="G26" s="147"/>
      <c r="H26" s="150">
        <v>192198</v>
      </c>
      <c r="I26" s="147"/>
      <c r="J26" s="150">
        <v>194272</v>
      </c>
      <c r="K26" s="148"/>
    </row>
    <row r="27" spans="1:11" s="55" customFormat="1" ht="21" customHeight="1">
      <c r="A27" s="55" t="s">
        <v>17</v>
      </c>
      <c r="B27" s="143">
        <v>9</v>
      </c>
      <c r="C27" s="147"/>
      <c r="D27" s="151">
        <v>2781587</v>
      </c>
      <c r="E27" s="147"/>
      <c r="F27" s="151">
        <v>2800043</v>
      </c>
      <c r="G27" s="147"/>
      <c r="H27" s="151">
        <v>1350480</v>
      </c>
      <c r="I27" s="147"/>
      <c r="J27" s="151">
        <v>1331930</v>
      </c>
      <c r="K27" s="148"/>
    </row>
    <row r="28" spans="1:11" s="55" customFormat="1" ht="21" customHeight="1">
      <c r="A28" s="55" t="s">
        <v>93</v>
      </c>
      <c r="B28" s="143"/>
      <c r="C28" s="147"/>
      <c r="D28" s="151">
        <v>86100</v>
      </c>
      <c r="E28" s="147"/>
      <c r="F28" s="151">
        <v>92307</v>
      </c>
      <c r="G28" s="147"/>
      <c r="H28" s="47">
        <v>0</v>
      </c>
      <c r="I28" s="147"/>
      <c r="J28" s="47">
        <v>0</v>
      </c>
      <c r="K28" s="148"/>
    </row>
    <row r="29" spans="1:11" s="55" customFormat="1" ht="21" customHeight="1">
      <c r="A29" s="55" t="s">
        <v>120</v>
      </c>
      <c r="B29" s="143">
        <v>10.1</v>
      </c>
      <c r="C29" s="147"/>
      <c r="D29" s="151">
        <v>294265</v>
      </c>
      <c r="E29" s="147"/>
      <c r="F29" s="151">
        <v>291056</v>
      </c>
      <c r="G29" s="147"/>
      <c r="H29" s="151">
        <v>19632</v>
      </c>
      <c r="I29" s="147"/>
      <c r="J29" s="151">
        <v>26559</v>
      </c>
      <c r="K29" s="148"/>
    </row>
    <row r="30" spans="1:11" s="55" customFormat="1" ht="21" customHeight="1">
      <c r="A30" s="55" t="s">
        <v>94</v>
      </c>
      <c r="B30" s="143"/>
      <c r="C30" s="147"/>
      <c r="D30" s="151">
        <v>43843</v>
      </c>
      <c r="E30" s="147"/>
      <c r="F30" s="151">
        <v>41048</v>
      </c>
      <c r="G30" s="147"/>
      <c r="H30" s="47">
        <v>0</v>
      </c>
      <c r="I30" s="147"/>
      <c r="J30" s="47">
        <v>0</v>
      </c>
      <c r="K30" s="148"/>
    </row>
    <row r="31" spans="1:11" s="55" customFormat="1" ht="21" customHeight="1">
      <c r="A31" s="55" t="s">
        <v>18</v>
      </c>
      <c r="B31" s="143"/>
      <c r="C31" s="147"/>
      <c r="D31" s="150">
        <v>40586</v>
      </c>
      <c r="E31" s="147"/>
      <c r="F31" s="150">
        <v>40059</v>
      </c>
      <c r="G31" s="147"/>
      <c r="H31" s="150">
        <v>31812</v>
      </c>
      <c r="I31" s="147"/>
      <c r="J31" s="150">
        <v>30054</v>
      </c>
      <c r="K31" s="148"/>
    </row>
    <row r="32" spans="1:11" s="55" customFormat="1" ht="21" customHeight="1">
      <c r="A32" s="55" t="s">
        <v>19</v>
      </c>
      <c r="B32" s="143"/>
      <c r="C32" s="147"/>
      <c r="D32" s="150">
        <v>65340</v>
      </c>
      <c r="E32" s="147"/>
      <c r="F32" s="150">
        <v>45988</v>
      </c>
      <c r="G32" s="147"/>
      <c r="H32" s="150">
        <v>1798</v>
      </c>
      <c r="I32" s="147"/>
      <c r="J32" s="150">
        <v>2612</v>
      </c>
      <c r="K32" s="148"/>
    </row>
    <row r="33" spans="1:11" s="55" customFormat="1" ht="21" customHeight="1">
      <c r="A33" s="55" t="s">
        <v>176</v>
      </c>
      <c r="B33" s="143"/>
      <c r="C33" s="147"/>
      <c r="D33" s="150">
        <v>13717</v>
      </c>
      <c r="E33" s="3"/>
      <c r="F33" s="150">
        <v>12842</v>
      </c>
      <c r="G33" s="3"/>
      <c r="H33" s="47">
        <v>0</v>
      </c>
      <c r="I33" s="3"/>
      <c r="J33" s="47">
        <v>0</v>
      </c>
      <c r="K33" s="148"/>
    </row>
    <row r="34" spans="1:11" s="55" customFormat="1" ht="21" customHeight="1">
      <c r="A34" s="55" t="s">
        <v>20</v>
      </c>
      <c r="B34" s="143"/>
      <c r="C34" s="54"/>
      <c r="D34" s="150">
        <v>6191</v>
      </c>
      <c r="E34" s="147"/>
      <c r="F34" s="150">
        <v>12478</v>
      </c>
      <c r="G34" s="147"/>
      <c r="H34" s="150">
        <v>1381</v>
      </c>
      <c r="I34" s="147"/>
      <c r="J34" s="150">
        <v>5462</v>
      </c>
      <c r="K34" s="148"/>
    </row>
    <row r="35" spans="1:11" s="55" customFormat="1" ht="21" customHeight="1">
      <c r="A35" s="146" t="s">
        <v>21</v>
      </c>
      <c r="B35" s="152"/>
      <c r="C35" s="54"/>
      <c r="D35" s="149">
        <f>SUM(D23:D34)</f>
        <v>4023523</v>
      </c>
      <c r="E35" s="54"/>
      <c r="F35" s="149">
        <f>SUM(F23:F34)</f>
        <v>3530093</v>
      </c>
      <c r="G35" s="54"/>
      <c r="H35" s="149">
        <f>SUM(H23:H34)</f>
        <v>4595368</v>
      </c>
      <c r="I35" s="147"/>
      <c r="J35" s="149">
        <f>SUM(J23:J34)</f>
        <v>3955878</v>
      </c>
    </row>
    <row r="36" spans="1:11" s="55" customFormat="1" ht="21" customHeight="1" thickBot="1">
      <c r="A36" s="146" t="s">
        <v>22</v>
      </c>
      <c r="B36" s="152"/>
      <c r="C36" s="54"/>
      <c r="D36" s="153">
        <f>SUM(D21:D34)</f>
        <v>14851163</v>
      </c>
      <c r="E36" s="54"/>
      <c r="F36" s="153">
        <f>SUM(F21:F34)</f>
        <v>13933545</v>
      </c>
      <c r="G36" s="54"/>
      <c r="H36" s="153">
        <f>SUM(H21:H34)</f>
        <v>11756634</v>
      </c>
      <c r="I36" s="147"/>
      <c r="J36" s="153">
        <f>SUM(J21:J34)</f>
        <v>10973039</v>
      </c>
    </row>
    <row r="37" spans="1:11" s="55" customFormat="1" ht="21" customHeight="1" thickTop="1">
      <c r="A37" s="146"/>
      <c r="B37" s="152"/>
      <c r="C37" s="54"/>
      <c r="D37" s="143"/>
      <c r="E37" s="143"/>
      <c r="F37" s="143"/>
      <c r="G37" s="143"/>
      <c r="H37" s="143"/>
      <c r="I37" s="143"/>
      <c r="J37" s="143"/>
    </row>
    <row r="38" spans="1:11" ht="21" customHeight="1">
      <c r="A38" s="58" t="s">
        <v>208</v>
      </c>
      <c r="D38" s="143"/>
      <c r="E38" s="143"/>
      <c r="F38" s="143"/>
      <c r="G38" s="143"/>
      <c r="H38" s="143"/>
      <c r="I38" s="143"/>
      <c r="J38" s="143"/>
    </row>
    <row r="39" spans="1:11" ht="21" customHeight="1">
      <c r="A39" s="131" t="s">
        <v>0</v>
      </c>
      <c r="B39" s="131"/>
      <c r="C39" s="131"/>
      <c r="D39" s="131"/>
      <c r="E39" s="131"/>
      <c r="F39" s="131"/>
      <c r="G39" s="131"/>
      <c r="H39" s="131"/>
      <c r="I39" s="131"/>
      <c r="J39" s="131"/>
      <c r="K39" s="131"/>
    </row>
    <row r="40" spans="1:11" s="154" customFormat="1" ht="21" customHeight="1">
      <c r="A40" s="131" t="s">
        <v>23</v>
      </c>
      <c r="B40" s="131"/>
      <c r="C40" s="131"/>
      <c r="D40" s="131"/>
      <c r="E40" s="131"/>
      <c r="F40" s="131"/>
      <c r="G40" s="131"/>
      <c r="H40" s="131"/>
      <c r="I40" s="131"/>
      <c r="J40" s="131"/>
      <c r="K40" s="131"/>
    </row>
    <row r="41" spans="1:11" ht="21" customHeight="1">
      <c r="A41" s="131" t="s">
        <v>243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</row>
    <row r="42" spans="1:11" ht="21" customHeight="1">
      <c r="A42" s="132"/>
      <c r="B42" s="132"/>
      <c r="C42" s="132"/>
      <c r="D42" s="132"/>
      <c r="E42" s="132"/>
      <c r="F42" s="132"/>
      <c r="G42" s="132"/>
      <c r="H42" s="132"/>
      <c r="I42" s="132"/>
      <c r="J42" s="133" t="s">
        <v>2</v>
      </c>
      <c r="K42" s="132"/>
    </row>
    <row r="43" spans="1:11" s="131" customFormat="1" ht="21" customHeight="1">
      <c r="A43" s="134"/>
      <c r="B43" s="134"/>
      <c r="C43" s="134"/>
      <c r="D43" s="164" t="s">
        <v>3</v>
      </c>
      <c r="E43" s="164"/>
      <c r="F43" s="164"/>
      <c r="G43" s="135"/>
      <c r="H43" s="164" t="s">
        <v>4</v>
      </c>
      <c r="I43" s="164"/>
      <c r="J43" s="164"/>
      <c r="K43" s="136"/>
    </row>
    <row r="44" spans="1:11" ht="21" customHeight="1">
      <c r="B44" s="137" t="s">
        <v>5</v>
      </c>
      <c r="C44" s="136"/>
      <c r="D44" s="138" t="s">
        <v>244</v>
      </c>
      <c r="E44" s="136"/>
      <c r="F44" s="138" t="s">
        <v>206</v>
      </c>
      <c r="G44" s="135"/>
      <c r="H44" s="138" t="s">
        <v>244</v>
      </c>
      <c r="I44" s="136"/>
      <c r="J44" s="138" t="s">
        <v>206</v>
      </c>
      <c r="K44" s="136"/>
    </row>
    <row r="45" spans="1:11" ht="21" customHeight="1">
      <c r="B45" s="136"/>
      <c r="C45" s="136"/>
      <c r="D45" s="139" t="s">
        <v>89</v>
      </c>
      <c r="F45" s="139" t="s">
        <v>6</v>
      </c>
      <c r="G45" s="139"/>
      <c r="H45" s="139" t="s">
        <v>89</v>
      </c>
      <c r="I45" s="139"/>
      <c r="J45" s="139" t="s">
        <v>6</v>
      </c>
      <c r="K45" s="136"/>
    </row>
    <row r="46" spans="1:11" ht="21" customHeight="1">
      <c r="B46" s="136"/>
      <c r="C46" s="136"/>
      <c r="D46" s="141" t="s">
        <v>7</v>
      </c>
      <c r="F46" s="141"/>
      <c r="G46" s="141"/>
      <c r="H46" s="141" t="s">
        <v>7</v>
      </c>
      <c r="I46" s="139"/>
      <c r="J46" s="139"/>
      <c r="K46" s="136"/>
    </row>
    <row r="47" spans="1:11" s="55" customFormat="1" ht="21" customHeight="1">
      <c r="A47" s="146" t="s">
        <v>24</v>
      </c>
      <c r="B47" s="143"/>
      <c r="H47" s="144"/>
      <c r="I47" s="145"/>
      <c r="J47" s="145"/>
    </row>
    <row r="48" spans="1:11" s="55" customFormat="1" ht="21" customHeight="1">
      <c r="A48" s="146" t="s">
        <v>25</v>
      </c>
      <c r="B48" s="143"/>
      <c r="C48" s="54"/>
      <c r="E48" s="54"/>
      <c r="F48" s="54"/>
      <c r="G48" s="54"/>
      <c r="I48" s="54"/>
      <c r="J48" s="54"/>
    </row>
    <row r="49" spans="1:11" s="55" customFormat="1" ht="21" customHeight="1">
      <c r="A49" s="55" t="s">
        <v>132</v>
      </c>
      <c r="B49" s="143">
        <v>11</v>
      </c>
      <c r="C49" s="54"/>
      <c r="D49" s="48">
        <v>1128904</v>
      </c>
      <c r="E49" s="54"/>
      <c r="F49" s="48">
        <v>1548438</v>
      </c>
      <c r="G49" s="54"/>
      <c r="H49" s="48">
        <v>1010000</v>
      </c>
      <c r="I49" s="54"/>
      <c r="J49" s="48">
        <v>1340000</v>
      </c>
      <c r="K49" s="148"/>
    </row>
    <row r="50" spans="1:11" s="55" customFormat="1" ht="21" customHeight="1">
      <c r="A50" s="55" t="s">
        <v>210</v>
      </c>
      <c r="B50" s="143"/>
      <c r="C50" s="147"/>
      <c r="D50" s="48">
        <v>4673049</v>
      </c>
      <c r="E50" s="47"/>
      <c r="F50" s="48">
        <v>3305140</v>
      </c>
      <c r="G50" s="47"/>
      <c r="H50" s="48">
        <v>3467229</v>
      </c>
      <c r="I50" s="47"/>
      <c r="J50" s="48">
        <v>2326885</v>
      </c>
      <c r="K50" s="148"/>
    </row>
    <row r="51" spans="1:11" s="55" customFormat="1" ht="21" customHeight="1">
      <c r="A51" s="55" t="s">
        <v>125</v>
      </c>
      <c r="B51" s="143">
        <v>10.199999999999999</v>
      </c>
      <c r="C51" s="147"/>
      <c r="D51" s="51">
        <v>59969</v>
      </c>
      <c r="E51" s="47"/>
      <c r="F51" s="51">
        <v>46684</v>
      </c>
      <c r="G51" s="47"/>
      <c r="H51" s="51">
        <v>9832</v>
      </c>
      <c r="I51" s="47"/>
      <c r="J51" s="51">
        <v>11936</v>
      </c>
      <c r="K51" s="148"/>
    </row>
    <row r="52" spans="1:11" s="55" customFormat="1" ht="21" customHeight="1">
      <c r="A52" s="55" t="s">
        <v>117</v>
      </c>
      <c r="B52" s="143">
        <v>12</v>
      </c>
      <c r="C52" s="147"/>
      <c r="D52" s="51">
        <v>97392</v>
      </c>
      <c r="E52" s="47"/>
      <c r="F52" s="51">
        <v>124194</v>
      </c>
      <c r="G52" s="47"/>
      <c r="H52" s="51">
        <v>0</v>
      </c>
      <c r="I52" s="47"/>
      <c r="J52" s="51">
        <v>0</v>
      </c>
      <c r="K52" s="148"/>
    </row>
    <row r="53" spans="1:11" s="55" customFormat="1" ht="21" customHeight="1">
      <c r="A53" s="55" t="s">
        <v>213</v>
      </c>
      <c r="B53" s="143"/>
      <c r="C53" s="147"/>
      <c r="D53" s="51">
        <v>60762</v>
      </c>
      <c r="E53" s="47"/>
      <c r="F53" s="51">
        <v>8198</v>
      </c>
      <c r="G53" s="47"/>
      <c r="H53" s="51">
        <v>30163</v>
      </c>
      <c r="I53" s="47"/>
      <c r="J53" s="51">
        <v>0</v>
      </c>
      <c r="K53" s="148"/>
    </row>
    <row r="54" spans="1:11" s="55" customFormat="1" ht="21" customHeight="1">
      <c r="A54" s="55" t="s">
        <v>177</v>
      </c>
      <c r="C54" s="54"/>
    </row>
    <row r="55" spans="1:11" s="55" customFormat="1" ht="21" customHeight="1">
      <c r="A55" s="55" t="s">
        <v>26</v>
      </c>
      <c r="B55" s="143"/>
      <c r="C55" s="147"/>
      <c r="D55" s="51">
        <v>132890</v>
      </c>
      <c r="E55" s="47"/>
      <c r="F55" s="51">
        <v>133944</v>
      </c>
      <c r="G55" s="47"/>
      <c r="H55" s="51">
        <v>80524</v>
      </c>
      <c r="I55" s="47"/>
      <c r="J55" s="51">
        <v>89359</v>
      </c>
      <c r="K55" s="148"/>
    </row>
    <row r="56" spans="1:11" s="55" customFormat="1" ht="21" customHeight="1">
      <c r="A56" s="55" t="s">
        <v>134</v>
      </c>
      <c r="B56" s="143"/>
      <c r="C56" s="147"/>
      <c r="D56" s="51">
        <v>4219</v>
      </c>
      <c r="E56" s="47"/>
      <c r="F56" s="51">
        <v>0</v>
      </c>
      <c r="G56" s="47"/>
      <c r="H56" s="51">
        <v>0</v>
      </c>
      <c r="I56" s="47"/>
      <c r="J56" s="51">
        <v>0</v>
      </c>
      <c r="K56" s="148"/>
    </row>
    <row r="57" spans="1:11" s="55" customFormat="1" ht="21" customHeight="1">
      <c r="A57" s="55" t="s">
        <v>27</v>
      </c>
      <c r="B57" s="143"/>
      <c r="C57" s="147"/>
      <c r="D57" s="51">
        <v>54428</v>
      </c>
      <c r="E57" s="47"/>
      <c r="F57" s="51">
        <v>33544</v>
      </c>
      <c r="G57" s="47"/>
      <c r="H57" s="51">
        <v>20861</v>
      </c>
      <c r="I57" s="47"/>
      <c r="J57" s="51">
        <v>24577</v>
      </c>
    </row>
    <row r="58" spans="1:11" s="55" customFormat="1" ht="21" customHeight="1">
      <c r="A58" s="146" t="s">
        <v>28</v>
      </c>
      <c r="C58" s="147"/>
      <c r="D58" s="149">
        <f>SUM(D49:D57)</f>
        <v>6211613</v>
      </c>
      <c r="E58" s="147"/>
      <c r="F58" s="149">
        <f>SUM(F49:F57)</f>
        <v>5200142</v>
      </c>
      <c r="G58" s="147"/>
      <c r="H58" s="149">
        <f>SUM(H49:H57)</f>
        <v>4618609</v>
      </c>
      <c r="I58" s="147"/>
      <c r="J58" s="149">
        <f>SUM(J49:J57)</f>
        <v>3792757</v>
      </c>
    </row>
    <row r="59" spans="1:11" s="55" customFormat="1" ht="21" customHeight="1">
      <c r="A59" s="146" t="s">
        <v>29</v>
      </c>
      <c r="C59" s="147"/>
      <c r="D59" s="150"/>
      <c r="E59" s="147"/>
      <c r="F59" s="150"/>
      <c r="G59" s="147"/>
      <c r="H59" s="150"/>
      <c r="I59" s="147"/>
      <c r="J59" s="150"/>
    </row>
    <row r="60" spans="1:11" s="55" customFormat="1" ht="21" customHeight="1">
      <c r="A60" s="55" t="s">
        <v>130</v>
      </c>
      <c r="B60" s="143">
        <v>10.199999999999999</v>
      </c>
      <c r="C60" s="147"/>
      <c r="D60" s="150">
        <v>228138</v>
      </c>
      <c r="E60" s="147"/>
      <c r="F60" s="150">
        <v>237668</v>
      </c>
      <c r="G60" s="147"/>
      <c r="H60" s="150">
        <v>8304</v>
      </c>
      <c r="I60" s="147"/>
      <c r="J60" s="150">
        <v>15143</v>
      </c>
    </row>
    <row r="61" spans="1:11" s="55" customFormat="1" ht="21" customHeight="1">
      <c r="A61" s="55" t="s">
        <v>178</v>
      </c>
      <c r="B61" s="143">
        <v>12</v>
      </c>
      <c r="C61" s="147"/>
      <c r="D61" s="150">
        <v>523679</v>
      </c>
      <c r="E61" s="147"/>
      <c r="F61" s="150">
        <v>546615</v>
      </c>
      <c r="G61" s="147"/>
      <c r="H61" s="51">
        <v>0</v>
      </c>
      <c r="I61" s="147"/>
      <c r="J61" s="51">
        <v>0</v>
      </c>
      <c r="K61" s="148"/>
    </row>
    <row r="62" spans="1:11" s="55" customFormat="1" ht="21" customHeight="1">
      <c r="A62" s="55" t="s">
        <v>211</v>
      </c>
      <c r="B62" s="143"/>
      <c r="C62" s="147"/>
      <c r="D62" s="155">
        <v>299132</v>
      </c>
      <c r="E62" s="147"/>
      <c r="F62" s="155">
        <v>289570</v>
      </c>
      <c r="G62" s="147"/>
      <c r="H62" s="155">
        <v>167188</v>
      </c>
      <c r="I62" s="147"/>
      <c r="J62" s="155">
        <v>163402</v>
      </c>
      <c r="K62" s="148"/>
    </row>
    <row r="63" spans="1:11" s="55" customFormat="1" ht="21" customHeight="1">
      <c r="A63" s="146" t="s">
        <v>30</v>
      </c>
      <c r="B63" s="143"/>
      <c r="C63" s="147"/>
      <c r="D63" s="155">
        <f>SUM(D60:D62)</f>
        <v>1050949</v>
      </c>
      <c r="E63" s="147"/>
      <c r="F63" s="155">
        <f>SUM(F60:F62)</f>
        <v>1073853</v>
      </c>
      <c r="G63" s="147"/>
      <c r="H63" s="155">
        <f>SUM(H60:H62)</f>
        <v>175492</v>
      </c>
      <c r="I63" s="147"/>
      <c r="J63" s="155">
        <f>SUM(J60:J62)</f>
        <v>178545</v>
      </c>
    </row>
    <row r="64" spans="1:11" s="55" customFormat="1" ht="21" customHeight="1">
      <c r="A64" s="146" t="s">
        <v>31</v>
      </c>
      <c r="C64" s="54"/>
      <c r="D64" s="155">
        <f>SUM(D58+D63)</f>
        <v>7262562</v>
      </c>
      <c r="E64" s="147"/>
      <c r="F64" s="155">
        <f>SUM(F58+F63)</f>
        <v>6273995</v>
      </c>
      <c r="G64" s="147"/>
      <c r="H64" s="155">
        <f>H63+H58</f>
        <v>4794101</v>
      </c>
      <c r="I64" s="147"/>
      <c r="J64" s="155">
        <f>J63+J58</f>
        <v>3971302</v>
      </c>
    </row>
    <row r="65" spans="1:11" s="55" customFormat="1" ht="21" customHeight="1">
      <c r="A65" s="146"/>
      <c r="C65" s="54"/>
      <c r="D65" s="150"/>
      <c r="E65" s="147"/>
      <c r="F65" s="150"/>
      <c r="G65" s="147"/>
      <c r="H65" s="150"/>
      <c r="I65" s="147"/>
      <c r="J65" s="150"/>
    </row>
    <row r="66" spans="1:11" ht="21" customHeight="1">
      <c r="A66" s="58" t="s">
        <v>208</v>
      </c>
      <c r="D66" s="143"/>
      <c r="E66" s="143"/>
      <c r="F66" s="143"/>
      <c r="G66" s="143"/>
      <c r="H66" s="143"/>
      <c r="I66" s="143"/>
      <c r="J66" s="143"/>
    </row>
    <row r="67" spans="1:11" ht="21" customHeight="1">
      <c r="A67" s="131" t="s">
        <v>0</v>
      </c>
      <c r="B67" s="131"/>
      <c r="C67" s="131"/>
      <c r="D67" s="131"/>
      <c r="E67" s="131"/>
      <c r="F67" s="131"/>
      <c r="G67" s="131"/>
      <c r="H67" s="131"/>
      <c r="I67" s="131"/>
      <c r="J67" s="131"/>
      <c r="K67" s="131"/>
    </row>
    <row r="68" spans="1:11" s="154" customFormat="1" ht="21" customHeight="1">
      <c r="A68" s="131" t="s">
        <v>23</v>
      </c>
      <c r="B68" s="131"/>
      <c r="C68" s="131"/>
      <c r="D68" s="131"/>
      <c r="E68" s="131"/>
      <c r="F68" s="131"/>
      <c r="G68" s="131"/>
      <c r="H68" s="131"/>
      <c r="I68" s="131"/>
      <c r="J68" s="131"/>
      <c r="K68" s="131"/>
    </row>
    <row r="69" spans="1:11" ht="21" customHeight="1">
      <c r="A69" s="131" t="s">
        <v>243</v>
      </c>
      <c r="B69" s="131"/>
      <c r="C69" s="131"/>
      <c r="D69" s="131"/>
      <c r="E69" s="131"/>
      <c r="F69" s="131"/>
      <c r="G69" s="131"/>
      <c r="H69" s="131"/>
      <c r="I69" s="131"/>
      <c r="J69" s="131"/>
      <c r="K69" s="131"/>
    </row>
    <row r="70" spans="1:11" ht="21" customHeight="1">
      <c r="A70" s="132"/>
      <c r="B70" s="132"/>
      <c r="C70" s="132"/>
      <c r="D70" s="132"/>
      <c r="E70" s="132"/>
      <c r="F70" s="132"/>
      <c r="G70" s="132"/>
      <c r="H70" s="132"/>
      <c r="I70" s="132"/>
      <c r="J70" s="133" t="s">
        <v>2</v>
      </c>
      <c r="K70" s="132"/>
    </row>
    <row r="71" spans="1:11" s="131" customFormat="1" ht="21" customHeight="1">
      <c r="A71" s="134"/>
      <c r="B71" s="134"/>
      <c r="C71" s="134"/>
      <c r="D71" s="164" t="s">
        <v>3</v>
      </c>
      <c r="E71" s="164"/>
      <c r="F71" s="164"/>
      <c r="G71" s="135"/>
      <c r="H71" s="164" t="s">
        <v>4</v>
      </c>
      <c r="I71" s="164"/>
      <c r="J71" s="164"/>
      <c r="K71" s="136"/>
    </row>
    <row r="72" spans="1:11" ht="21" customHeight="1">
      <c r="B72" s="140"/>
      <c r="C72" s="136"/>
      <c r="D72" s="138" t="s">
        <v>244</v>
      </c>
      <c r="E72" s="136"/>
      <c r="F72" s="138" t="s">
        <v>206</v>
      </c>
      <c r="G72" s="135"/>
      <c r="H72" s="138" t="s">
        <v>244</v>
      </c>
      <c r="I72" s="136"/>
      <c r="J72" s="138" t="s">
        <v>206</v>
      </c>
      <c r="K72" s="136"/>
    </row>
    <row r="73" spans="1:11" ht="21" customHeight="1">
      <c r="B73" s="136"/>
      <c r="C73" s="136"/>
      <c r="D73" s="139" t="s">
        <v>89</v>
      </c>
      <c r="F73" s="139" t="s">
        <v>6</v>
      </c>
      <c r="G73" s="139"/>
      <c r="H73" s="139" t="s">
        <v>89</v>
      </c>
      <c r="I73" s="139"/>
      <c r="J73" s="139" t="s">
        <v>6</v>
      </c>
      <c r="K73" s="136"/>
    </row>
    <row r="74" spans="1:11" ht="21" customHeight="1">
      <c r="B74" s="136"/>
      <c r="C74" s="136"/>
      <c r="D74" s="141" t="s">
        <v>7</v>
      </c>
      <c r="F74" s="141"/>
      <c r="G74" s="141"/>
      <c r="H74" s="141" t="s">
        <v>7</v>
      </c>
      <c r="I74" s="139"/>
      <c r="J74" s="139"/>
      <c r="K74" s="136"/>
    </row>
    <row r="75" spans="1:11" s="55" customFormat="1" ht="21" customHeight="1">
      <c r="A75" s="146" t="s">
        <v>32</v>
      </c>
      <c r="B75" s="143"/>
      <c r="C75" s="147"/>
      <c r="E75" s="147"/>
      <c r="G75" s="147"/>
      <c r="H75" s="150"/>
      <c r="I75" s="54"/>
      <c r="J75" s="150"/>
    </row>
    <row r="76" spans="1:11" s="55" customFormat="1" ht="21" customHeight="1">
      <c r="A76" s="156" t="s">
        <v>33</v>
      </c>
      <c r="B76" s="143"/>
      <c r="C76" s="147"/>
      <c r="D76" s="150"/>
      <c r="E76" s="147"/>
      <c r="F76" s="150"/>
    </row>
    <row r="77" spans="1:11" s="55" customFormat="1" ht="21" customHeight="1">
      <c r="A77" s="156" t="s">
        <v>34</v>
      </c>
      <c r="C77" s="147"/>
      <c r="D77" s="150"/>
      <c r="E77" s="147"/>
      <c r="F77" s="150"/>
      <c r="G77" s="147"/>
      <c r="H77" s="150"/>
      <c r="I77" s="147"/>
      <c r="J77" s="150"/>
    </row>
    <row r="78" spans="1:11" s="55" customFormat="1" ht="21" customHeight="1" thickBot="1">
      <c r="A78" s="156" t="s">
        <v>179</v>
      </c>
      <c r="B78" s="143"/>
      <c r="C78" s="147"/>
      <c r="D78" s="153">
        <v>2153210</v>
      </c>
      <c r="E78" s="147"/>
      <c r="F78" s="153">
        <v>2153210</v>
      </c>
      <c r="G78" s="147"/>
      <c r="H78" s="153">
        <v>2153210</v>
      </c>
      <c r="I78" s="147"/>
      <c r="J78" s="153">
        <v>2153210</v>
      </c>
      <c r="K78" s="148"/>
    </row>
    <row r="79" spans="1:11" s="55" customFormat="1" ht="21" customHeight="1" thickTop="1">
      <c r="A79" s="156" t="s">
        <v>185</v>
      </c>
      <c r="B79" s="143"/>
      <c r="C79" s="147"/>
      <c r="D79" s="150"/>
      <c r="E79" s="147"/>
      <c r="F79" s="150"/>
      <c r="G79" s="147"/>
      <c r="H79" s="150"/>
      <c r="I79" s="147"/>
      <c r="J79" s="150"/>
    </row>
    <row r="80" spans="1:11" s="55" customFormat="1" ht="21" customHeight="1">
      <c r="A80" s="156" t="s">
        <v>179</v>
      </c>
      <c r="B80" s="143"/>
      <c r="C80" s="147"/>
      <c r="D80" s="150">
        <v>2153210</v>
      </c>
      <c r="E80" s="147"/>
      <c r="F80" s="150">
        <v>2153210</v>
      </c>
      <c r="G80" s="147"/>
      <c r="H80" s="150">
        <v>2153210</v>
      </c>
      <c r="I80" s="147"/>
      <c r="J80" s="150">
        <v>2153210</v>
      </c>
      <c r="K80" s="148"/>
    </row>
    <row r="81" spans="1:11" s="55" customFormat="1" ht="21" customHeight="1">
      <c r="A81" s="156" t="s">
        <v>35</v>
      </c>
      <c r="B81" s="143"/>
      <c r="C81" s="147"/>
      <c r="D81" s="150">
        <v>90204</v>
      </c>
      <c r="E81" s="147"/>
      <c r="F81" s="150">
        <v>90204</v>
      </c>
      <c r="G81" s="147"/>
      <c r="H81" s="150">
        <v>90204</v>
      </c>
      <c r="I81" s="147"/>
      <c r="J81" s="150">
        <v>90204</v>
      </c>
      <c r="K81" s="148"/>
    </row>
    <row r="82" spans="1:11" s="55" customFormat="1" ht="21" customHeight="1">
      <c r="A82" s="156" t="s">
        <v>101</v>
      </c>
      <c r="B82" s="143"/>
      <c r="C82" s="147"/>
      <c r="D82" s="51">
        <v>29803</v>
      </c>
      <c r="E82" s="147"/>
      <c r="F82" s="51">
        <v>29803</v>
      </c>
      <c r="G82" s="147"/>
      <c r="H82" s="51">
        <v>29803</v>
      </c>
      <c r="I82" s="147"/>
      <c r="J82" s="51">
        <v>29803</v>
      </c>
      <c r="K82" s="148"/>
    </row>
    <row r="83" spans="1:11" s="55" customFormat="1" ht="21" customHeight="1">
      <c r="A83" s="55" t="s">
        <v>81</v>
      </c>
      <c r="B83" s="143"/>
      <c r="C83" s="147"/>
      <c r="D83" s="150"/>
      <c r="E83" s="147"/>
      <c r="F83" s="150"/>
      <c r="G83" s="147"/>
      <c r="H83" s="150"/>
      <c r="I83" s="147"/>
      <c r="J83" s="150"/>
    </row>
    <row r="84" spans="1:11" s="55" customFormat="1" ht="21" customHeight="1">
      <c r="A84" s="156" t="s">
        <v>182</v>
      </c>
      <c r="B84" s="143"/>
      <c r="C84" s="147"/>
      <c r="D84" s="150">
        <v>231204</v>
      </c>
      <c r="E84" s="147"/>
      <c r="F84" s="150">
        <v>231204</v>
      </c>
      <c r="G84" s="147"/>
      <c r="H84" s="150">
        <v>231204</v>
      </c>
      <c r="I84" s="147"/>
      <c r="J84" s="150">
        <v>231204</v>
      </c>
      <c r="K84" s="148"/>
    </row>
    <row r="85" spans="1:11" s="55" customFormat="1" ht="21" customHeight="1">
      <c r="A85" s="156" t="s">
        <v>36</v>
      </c>
      <c r="B85" s="143"/>
      <c r="C85" s="147"/>
      <c r="D85" s="51">
        <v>5386845</v>
      </c>
      <c r="E85" s="147"/>
      <c r="F85" s="51">
        <v>5399733</v>
      </c>
      <c r="G85" s="147"/>
      <c r="H85" s="51">
        <v>4456346</v>
      </c>
      <c r="I85" s="147"/>
      <c r="J85" s="51">
        <v>4497018</v>
      </c>
      <c r="K85" s="148"/>
    </row>
    <row r="86" spans="1:11" s="55" customFormat="1" ht="21" customHeight="1">
      <c r="A86" s="156" t="s">
        <v>37</v>
      </c>
      <c r="B86" s="143"/>
      <c r="C86" s="147"/>
      <c r="D86" s="155">
        <v>-303883</v>
      </c>
      <c r="E86" s="147"/>
      <c r="F86" s="155">
        <v>-245610</v>
      </c>
      <c r="G86" s="147"/>
      <c r="H86" s="155">
        <v>1766</v>
      </c>
      <c r="I86" s="147"/>
      <c r="J86" s="155">
        <v>298</v>
      </c>
      <c r="K86" s="148"/>
    </row>
    <row r="87" spans="1:11" s="55" customFormat="1" ht="21" customHeight="1">
      <c r="A87" s="156" t="s">
        <v>149</v>
      </c>
      <c r="B87" s="143"/>
      <c r="C87" s="147"/>
      <c r="D87" s="157">
        <f>SUM(D80:D86)</f>
        <v>7587383</v>
      </c>
      <c r="E87" s="147"/>
      <c r="F87" s="157">
        <f>SUM(F80:F86)</f>
        <v>7658544</v>
      </c>
      <c r="G87" s="147"/>
      <c r="H87" s="4">
        <f>SUM(H80:H86)</f>
        <v>6962533</v>
      </c>
      <c r="I87" s="5"/>
      <c r="J87" s="4">
        <f>SUM(J80:J86)</f>
        <v>7001737</v>
      </c>
      <c r="K87" s="148"/>
    </row>
    <row r="88" spans="1:11" s="55" customFormat="1" ht="21" customHeight="1">
      <c r="A88" s="156" t="s">
        <v>150</v>
      </c>
      <c r="B88" s="143"/>
      <c r="C88" s="147"/>
      <c r="D88" s="150">
        <v>1218</v>
      </c>
      <c r="E88" s="147"/>
      <c r="F88" s="150">
        <v>1006</v>
      </c>
      <c r="G88" s="147"/>
      <c r="H88" s="53">
        <v>0</v>
      </c>
      <c r="I88" s="147"/>
      <c r="J88" s="53">
        <v>0</v>
      </c>
      <c r="K88" s="148"/>
    </row>
    <row r="89" spans="1:11" s="55" customFormat="1" ht="21" customHeight="1">
      <c r="A89" s="146" t="s">
        <v>38</v>
      </c>
      <c r="B89" s="143"/>
      <c r="C89" s="147"/>
      <c r="D89" s="6">
        <f>SUM(D87:D88)</f>
        <v>7588601</v>
      </c>
      <c r="E89" s="147"/>
      <c r="F89" s="6">
        <f>SUM(F87:F88)</f>
        <v>7659550</v>
      </c>
      <c r="G89" s="147"/>
      <c r="H89" s="6">
        <f>SUM(H87:H88)</f>
        <v>6962533</v>
      </c>
      <c r="I89" s="3"/>
      <c r="J89" s="6">
        <f>SUM(J87:J88)</f>
        <v>7001737</v>
      </c>
    </row>
    <row r="90" spans="1:11" s="55" customFormat="1" ht="21" customHeight="1" thickBot="1">
      <c r="A90" s="146" t="s">
        <v>39</v>
      </c>
      <c r="B90" s="143"/>
      <c r="C90" s="147"/>
      <c r="D90" s="153">
        <f>SUM(D89,D64)</f>
        <v>14851163</v>
      </c>
      <c r="E90" s="147"/>
      <c r="F90" s="153">
        <f>SUM(F89,F64)</f>
        <v>13933545</v>
      </c>
      <c r="G90" s="147"/>
      <c r="H90" s="153">
        <f>SUM(H89,H64)</f>
        <v>11756634</v>
      </c>
      <c r="I90" s="3"/>
      <c r="J90" s="153">
        <f>SUM(J89,J64)</f>
        <v>10973039</v>
      </c>
    </row>
    <row r="91" spans="1:11" s="55" customFormat="1" ht="20.25" customHeight="1" thickTop="1">
      <c r="B91" s="150"/>
      <c r="C91" s="54"/>
      <c r="D91" s="51">
        <f>D90-D36</f>
        <v>0</v>
      </c>
      <c r="E91" s="47"/>
      <c r="F91" s="51">
        <f>F90-F36</f>
        <v>0</v>
      </c>
      <c r="G91" s="47"/>
      <c r="H91" s="51">
        <f>H90-H36</f>
        <v>0</v>
      </c>
      <c r="I91" s="47"/>
      <c r="J91" s="51">
        <f>J90-J36</f>
        <v>0</v>
      </c>
    </row>
    <row r="92" spans="1:11" s="55" customFormat="1" ht="20.25" customHeight="1">
      <c r="A92" s="58" t="s">
        <v>208</v>
      </c>
      <c r="B92" s="150"/>
      <c r="C92" s="54"/>
      <c r="D92" s="51"/>
      <c r="E92" s="47"/>
      <c r="F92" s="51"/>
      <c r="G92" s="47"/>
      <c r="H92" s="51"/>
      <c r="I92" s="47"/>
      <c r="J92" s="51"/>
    </row>
    <row r="93" spans="1:11" s="55" customFormat="1" ht="20.25" customHeight="1">
      <c r="A93" s="58"/>
      <c r="B93" s="150"/>
      <c r="C93" s="54"/>
      <c r="D93" s="51"/>
      <c r="E93" s="47"/>
      <c r="F93" s="51"/>
      <c r="G93" s="47"/>
      <c r="H93" s="51"/>
      <c r="I93" s="47"/>
      <c r="J93" s="51"/>
    </row>
    <row r="94" spans="1:11" ht="21" customHeight="1">
      <c r="A94" s="58"/>
      <c r="B94" s="158"/>
      <c r="D94" s="158"/>
      <c r="H94" s="158"/>
      <c r="I94" s="158"/>
      <c r="J94" s="62"/>
    </row>
    <row r="95" spans="1:11" ht="21" customHeight="1">
      <c r="A95" s="159"/>
      <c r="B95" s="159"/>
      <c r="D95" s="158"/>
      <c r="H95" s="158"/>
      <c r="I95" s="158"/>
    </row>
    <row r="96" spans="1:11" ht="21" customHeight="1">
      <c r="B96" s="158"/>
      <c r="D96" s="158"/>
      <c r="H96" s="158"/>
      <c r="I96" s="158"/>
    </row>
    <row r="97" spans="1:9" ht="21" customHeight="1">
      <c r="D97" s="158" t="s">
        <v>40</v>
      </c>
      <c r="H97" s="158"/>
      <c r="I97" s="158"/>
    </row>
    <row r="98" spans="1:9" ht="28.5" customHeight="1">
      <c r="A98" s="160"/>
      <c r="B98" s="159"/>
      <c r="D98" s="158"/>
      <c r="H98" s="158"/>
      <c r="I98" s="158"/>
    </row>
    <row r="99" spans="1:9" ht="21" customHeight="1">
      <c r="A99" s="58"/>
      <c r="B99" s="158"/>
      <c r="D99" s="158"/>
      <c r="H99" s="158"/>
      <c r="I99" s="158"/>
    </row>
  </sheetData>
  <mergeCells count="6">
    <mergeCell ref="D5:F5"/>
    <mergeCell ref="H5:J5"/>
    <mergeCell ref="D43:F43"/>
    <mergeCell ref="H43:J43"/>
    <mergeCell ref="D71:F71"/>
    <mergeCell ref="H71:J71"/>
  </mergeCells>
  <pageMargins left="0.78740157480314965" right="0.39370078740157483" top="0.78740157480314965" bottom="0.39370078740157483" header="0.19685039370078741" footer="0.19685039370078741"/>
  <pageSetup paperSize="9" scale="72" orientation="portrait" r:id="rId1"/>
  <rowBreaks count="2" manualBreakCount="2">
    <brk id="38" max="16383" man="1"/>
    <brk id="6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7C077-8B26-4BC4-A61C-66EABD7CD057}">
  <dimension ref="A1:O162"/>
  <sheetViews>
    <sheetView showGridLines="0" view="pageBreakPreview" topLeftCell="A142" zoomScale="70" zoomScaleNormal="70" zoomScaleSheetLayoutView="70" workbookViewId="0">
      <selection activeCell="O155" sqref="O155"/>
    </sheetView>
  </sheetViews>
  <sheetFormatPr defaultRowHeight="21.75" customHeight="1"/>
  <cols>
    <col min="1" max="1" width="49.140625" style="8" bestFit="1" customWidth="1"/>
    <col min="2" max="2" width="1.85546875" style="81" customWidth="1"/>
    <col min="3" max="3" width="5.42578125" style="8" customWidth="1"/>
    <col min="4" max="4" width="1.85546875" style="83" customWidth="1"/>
    <col min="5" max="5" width="15.140625" style="83" customWidth="1"/>
    <col min="6" max="6" width="1.85546875" style="83" customWidth="1"/>
    <col min="7" max="7" width="15.140625" style="8" customWidth="1"/>
    <col min="8" max="8" width="1.85546875" style="83" customWidth="1"/>
    <col min="9" max="9" width="13.42578125" style="8" customWidth="1"/>
    <col min="10" max="10" width="1.85546875" style="83" customWidth="1"/>
    <col min="11" max="11" width="13.42578125" style="8" customWidth="1"/>
    <col min="12" max="256" width="9.140625" style="8"/>
    <col min="257" max="257" width="41" style="8" customWidth="1"/>
    <col min="258" max="258" width="1.85546875" style="8" customWidth="1"/>
    <col min="259" max="259" width="5.85546875" style="8" customWidth="1"/>
    <col min="260" max="260" width="1.85546875" style="8" customWidth="1"/>
    <col min="261" max="261" width="14.85546875" style="8" customWidth="1"/>
    <col min="262" max="262" width="1.85546875" style="8" customWidth="1"/>
    <col min="263" max="263" width="14.85546875" style="8" customWidth="1"/>
    <col min="264" max="264" width="1.85546875" style="8" customWidth="1"/>
    <col min="265" max="265" width="14.85546875" style="8" customWidth="1"/>
    <col min="266" max="266" width="1.85546875" style="8" customWidth="1"/>
    <col min="267" max="267" width="14.85546875" style="8" customWidth="1"/>
    <col min="268" max="512" width="9.140625" style="8"/>
    <col min="513" max="513" width="41" style="8" customWidth="1"/>
    <col min="514" max="514" width="1.85546875" style="8" customWidth="1"/>
    <col min="515" max="515" width="5.85546875" style="8" customWidth="1"/>
    <col min="516" max="516" width="1.85546875" style="8" customWidth="1"/>
    <col min="517" max="517" width="14.85546875" style="8" customWidth="1"/>
    <col min="518" max="518" width="1.85546875" style="8" customWidth="1"/>
    <col min="519" max="519" width="14.85546875" style="8" customWidth="1"/>
    <col min="520" max="520" width="1.85546875" style="8" customWidth="1"/>
    <col min="521" max="521" width="14.85546875" style="8" customWidth="1"/>
    <col min="522" max="522" width="1.85546875" style="8" customWidth="1"/>
    <col min="523" max="523" width="14.85546875" style="8" customWidth="1"/>
    <col min="524" max="768" width="9.140625" style="8"/>
    <col min="769" max="769" width="41" style="8" customWidth="1"/>
    <col min="770" max="770" width="1.85546875" style="8" customWidth="1"/>
    <col min="771" max="771" width="5.85546875" style="8" customWidth="1"/>
    <col min="772" max="772" width="1.85546875" style="8" customWidth="1"/>
    <col min="773" max="773" width="14.85546875" style="8" customWidth="1"/>
    <col min="774" max="774" width="1.85546875" style="8" customWidth="1"/>
    <col min="775" max="775" width="14.85546875" style="8" customWidth="1"/>
    <col min="776" max="776" width="1.85546875" style="8" customWidth="1"/>
    <col min="777" max="777" width="14.85546875" style="8" customWidth="1"/>
    <col min="778" max="778" width="1.85546875" style="8" customWidth="1"/>
    <col min="779" max="779" width="14.85546875" style="8" customWidth="1"/>
    <col min="780" max="1024" width="9.140625" style="8"/>
    <col min="1025" max="1025" width="41" style="8" customWidth="1"/>
    <col min="1026" max="1026" width="1.85546875" style="8" customWidth="1"/>
    <col min="1027" max="1027" width="5.85546875" style="8" customWidth="1"/>
    <col min="1028" max="1028" width="1.85546875" style="8" customWidth="1"/>
    <col min="1029" max="1029" width="14.85546875" style="8" customWidth="1"/>
    <col min="1030" max="1030" width="1.85546875" style="8" customWidth="1"/>
    <col min="1031" max="1031" width="14.85546875" style="8" customWidth="1"/>
    <col min="1032" max="1032" width="1.85546875" style="8" customWidth="1"/>
    <col min="1033" max="1033" width="14.85546875" style="8" customWidth="1"/>
    <col min="1034" max="1034" width="1.85546875" style="8" customWidth="1"/>
    <col min="1035" max="1035" width="14.85546875" style="8" customWidth="1"/>
    <col min="1036" max="1280" width="9.140625" style="8"/>
    <col min="1281" max="1281" width="41" style="8" customWidth="1"/>
    <col min="1282" max="1282" width="1.85546875" style="8" customWidth="1"/>
    <col min="1283" max="1283" width="5.85546875" style="8" customWidth="1"/>
    <col min="1284" max="1284" width="1.85546875" style="8" customWidth="1"/>
    <col min="1285" max="1285" width="14.85546875" style="8" customWidth="1"/>
    <col min="1286" max="1286" width="1.85546875" style="8" customWidth="1"/>
    <col min="1287" max="1287" width="14.85546875" style="8" customWidth="1"/>
    <col min="1288" max="1288" width="1.85546875" style="8" customWidth="1"/>
    <col min="1289" max="1289" width="14.85546875" style="8" customWidth="1"/>
    <col min="1290" max="1290" width="1.85546875" style="8" customWidth="1"/>
    <col min="1291" max="1291" width="14.85546875" style="8" customWidth="1"/>
    <col min="1292" max="1536" width="9.140625" style="8"/>
    <col min="1537" max="1537" width="41" style="8" customWidth="1"/>
    <col min="1538" max="1538" width="1.85546875" style="8" customWidth="1"/>
    <col min="1539" max="1539" width="5.85546875" style="8" customWidth="1"/>
    <col min="1540" max="1540" width="1.85546875" style="8" customWidth="1"/>
    <col min="1541" max="1541" width="14.85546875" style="8" customWidth="1"/>
    <col min="1542" max="1542" width="1.85546875" style="8" customWidth="1"/>
    <col min="1543" max="1543" width="14.85546875" style="8" customWidth="1"/>
    <col min="1544" max="1544" width="1.85546875" style="8" customWidth="1"/>
    <col min="1545" max="1545" width="14.85546875" style="8" customWidth="1"/>
    <col min="1546" max="1546" width="1.85546875" style="8" customWidth="1"/>
    <col min="1547" max="1547" width="14.85546875" style="8" customWidth="1"/>
    <col min="1548" max="1792" width="9.140625" style="8"/>
    <col min="1793" max="1793" width="41" style="8" customWidth="1"/>
    <col min="1794" max="1794" width="1.85546875" style="8" customWidth="1"/>
    <col min="1795" max="1795" width="5.85546875" style="8" customWidth="1"/>
    <col min="1796" max="1796" width="1.85546875" style="8" customWidth="1"/>
    <col min="1797" max="1797" width="14.85546875" style="8" customWidth="1"/>
    <col min="1798" max="1798" width="1.85546875" style="8" customWidth="1"/>
    <col min="1799" max="1799" width="14.85546875" style="8" customWidth="1"/>
    <col min="1800" max="1800" width="1.85546875" style="8" customWidth="1"/>
    <col min="1801" max="1801" width="14.85546875" style="8" customWidth="1"/>
    <col min="1802" max="1802" width="1.85546875" style="8" customWidth="1"/>
    <col min="1803" max="1803" width="14.85546875" style="8" customWidth="1"/>
    <col min="1804" max="2048" width="9.140625" style="8"/>
    <col min="2049" max="2049" width="41" style="8" customWidth="1"/>
    <col min="2050" max="2050" width="1.85546875" style="8" customWidth="1"/>
    <col min="2051" max="2051" width="5.85546875" style="8" customWidth="1"/>
    <col min="2052" max="2052" width="1.85546875" style="8" customWidth="1"/>
    <col min="2053" max="2053" width="14.85546875" style="8" customWidth="1"/>
    <col min="2054" max="2054" width="1.85546875" style="8" customWidth="1"/>
    <col min="2055" max="2055" width="14.85546875" style="8" customWidth="1"/>
    <col min="2056" max="2056" width="1.85546875" style="8" customWidth="1"/>
    <col min="2057" max="2057" width="14.85546875" style="8" customWidth="1"/>
    <col min="2058" max="2058" width="1.85546875" style="8" customWidth="1"/>
    <col min="2059" max="2059" width="14.85546875" style="8" customWidth="1"/>
    <col min="2060" max="2304" width="9.140625" style="8"/>
    <col min="2305" max="2305" width="41" style="8" customWidth="1"/>
    <col min="2306" max="2306" width="1.85546875" style="8" customWidth="1"/>
    <col min="2307" max="2307" width="5.85546875" style="8" customWidth="1"/>
    <col min="2308" max="2308" width="1.85546875" style="8" customWidth="1"/>
    <col min="2309" max="2309" width="14.85546875" style="8" customWidth="1"/>
    <col min="2310" max="2310" width="1.85546875" style="8" customWidth="1"/>
    <col min="2311" max="2311" width="14.85546875" style="8" customWidth="1"/>
    <col min="2312" max="2312" width="1.85546875" style="8" customWidth="1"/>
    <col min="2313" max="2313" width="14.85546875" style="8" customWidth="1"/>
    <col min="2314" max="2314" width="1.85546875" style="8" customWidth="1"/>
    <col min="2315" max="2315" width="14.85546875" style="8" customWidth="1"/>
    <col min="2316" max="2560" width="9.140625" style="8"/>
    <col min="2561" max="2561" width="41" style="8" customWidth="1"/>
    <col min="2562" max="2562" width="1.85546875" style="8" customWidth="1"/>
    <col min="2563" max="2563" width="5.85546875" style="8" customWidth="1"/>
    <col min="2564" max="2564" width="1.85546875" style="8" customWidth="1"/>
    <col min="2565" max="2565" width="14.85546875" style="8" customWidth="1"/>
    <col min="2566" max="2566" width="1.85546875" style="8" customWidth="1"/>
    <col min="2567" max="2567" width="14.85546875" style="8" customWidth="1"/>
    <col min="2568" max="2568" width="1.85546875" style="8" customWidth="1"/>
    <col min="2569" max="2569" width="14.85546875" style="8" customWidth="1"/>
    <col min="2570" max="2570" width="1.85546875" style="8" customWidth="1"/>
    <col min="2571" max="2571" width="14.85546875" style="8" customWidth="1"/>
    <col min="2572" max="2816" width="9.140625" style="8"/>
    <col min="2817" max="2817" width="41" style="8" customWidth="1"/>
    <col min="2818" max="2818" width="1.85546875" style="8" customWidth="1"/>
    <col min="2819" max="2819" width="5.85546875" style="8" customWidth="1"/>
    <col min="2820" max="2820" width="1.85546875" style="8" customWidth="1"/>
    <col min="2821" max="2821" width="14.85546875" style="8" customWidth="1"/>
    <col min="2822" max="2822" width="1.85546875" style="8" customWidth="1"/>
    <col min="2823" max="2823" width="14.85546875" style="8" customWidth="1"/>
    <col min="2824" max="2824" width="1.85546875" style="8" customWidth="1"/>
    <col min="2825" max="2825" width="14.85546875" style="8" customWidth="1"/>
    <col min="2826" max="2826" width="1.85546875" style="8" customWidth="1"/>
    <col min="2827" max="2827" width="14.85546875" style="8" customWidth="1"/>
    <col min="2828" max="3072" width="9.140625" style="8"/>
    <col min="3073" max="3073" width="41" style="8" customWidth="1"/>
    <col min="3074" max="3074" width="1.85546875" style="8" customWidth="1"/>
    <col min="3075" max="3075" width="5.85546875" style="8" customWidth="1"/>
    <col min="3076" max="3076" width="1.85546875" style="8" customWidth="1"/>
    <col min="3077" max="3077" width="14.85546875" style="8" customWidth="1"/>
    <col min="3078" max="3078" width="1.85546875" style="8" customWidth="1"/>
    <col min="3079" max="3079" width="14.85546875" style="8" customWidth="1"/>
    <col min="3080" max="3080" width="1.85546875" style="8" customWidth="1"/>
    <col min="3081" max="3081" width="14.85546875" style="8" customWidth="1"/>
    <col min="3082" max="3082" width="1.85546875" style="8" customWidth="1"/>
    <col min="3083" max="3083" width="14.85546875" style="8" customWidth="1"/>
    <col min="3084" max="3328" width="9.140625" style="8"/>
    <col min="3329" max="3329" width="41" style="8" customWidth="1"/>
    <col min="3330" max="3330" width="1.85546875" style="8" customWidth="1"/>
    <col min="3331" max="3331" width="5.85546875" style="8" customWidth="1"/>
    <col min="3332" max="3332" width="1.85546875" style="8" customWidth="1"/>
    <col min="3333" max="3333" width="14.85546875" style="8" customWidth="1"/>
    <col min="3334" max="3334" width="1.85546875" style="8" customWidth="1"/>
    <col min="3335" max="3335" width="14.85546875" style="8" customWidth="1"/>
    <col min="3336" max="3336" width="1.85546875" style="8" customWidth="1"/>
    <col min="3337" max="3337" width="14.85546875" style="8" customWidth="1"/>
    <col min="3338" max="3338" width="1.85546875" style="8" customWidth="1"/>
    <col min="3339" max="3339" width="14.85546875" style="8" customWidth="1"/>
    <col min="3340" max="3584" width="9.140625" style="8"/>
    <col min="3585" max="3585" width="41" style="8" customWidth="1"/>
    <col min="3586" max="3586" width="1.85546875" style="8" customWidth="1"/>
    <col min="3587" max="3587" width="5.85546875" style="8" customWidth="1"/>
    <col min="3588" max="3588" width="1.85546875" style="8" customWidth="1"/>
    <col min="3589" max="3589" width="14.85546875" style="8" customWidth="1"/>
    <col min="3590" max="3590" width="1.85546875" style="8" customWidth="1"/>
    <col min="3591" max="3591" width="14.85546875" style="8" customWidth="1"/>
    <col min="3592" max="3592" width="1.85546875" style="8" customWidth="1"/>
    <col min="3593" max="3593" width="14.85546875" style="8" customWidth="1"/>
    <col min="3594" max="3594" width="1.85546875" style="8" customWidth="1"/>
    <col min="3595" max="3595" width="14.85546875" style="8" customWidth="1"/>
    <col min="3596" max="3840" width="9.140625" style="8"/>
    <col min="3841" max="3841" width="41" style="8" customWidth="1"/>
    <col min="3842" max="3842" width="1.85546875" style="8" customWidth="1"/>
    <col min="3843" max="3843" width="5.85546875" style="8" customWidth="1"/>
    <col min="3844" max="3844" width="1.85546875" style="8" customWidth="1"/>
    <col min="3845" max="3845" width="14.85546875" style="8" customWidth="1"/>
    <col min="3846" max="3846" width="1.85546875" style="8" customWidth="1"/>
    <col min="3847" max="3847" width="14.85546875" style="8" customWidth="1"/>
    <col min="3848" max="3848" width="1.85546875" style="8" customWidth="1"/>
    <col min="3849" max="3849" width="14.85546875" style="8" customWidth="1"/>
    <col min="3850" max="3850" width="1.85546875" style="8" customWidth="1"/>
    <col min="3851" max="3851" width="14.85546875" style="8" customWidth="1"/>
    <col min="3852" max="4096" width="9.140625" style="8"/>
    <col min="4097" max="4097" width="41" style="8" customWidth="1"/>
    <col min="4098" max="4098" width="1.85546875" style="8" customWidth="1"/>
    <col min="4099" max="4099" width="5.85546875" style="8" customWidth="1"/>
    <col min="4100" max="4100" width="1.85546875" style="8" customWidth="1"/>
    <col min="4101" max="4101" width="14.85546875" style="8" customWidth="1"/>
    <col min="4102" max="4102" width="1.85546875" style="8" customWidth="1"/>
    <col min="4103" max="4103" width="14.85546875" style="8" customWidth="1"/>
    <col min="4104" max="4104" width="1.85546875" style="8" customWidth="1"/>
    <col min="4105" max="4105" width="14.85546875" style="8" customWidth="1"/>
    <col min="4106" max="4106" width="1.85546875" style="8" customWidth="1"/>
    <col min="4107" max="4107" width="14.85546875" style="8" customWidth="1"/>
    <col min="4108" max="4352" width="9.140625" style="8"/>
    <col min="4353" max="4353" width="41" style="8" customWidth="1"/>
    <col min="4354" max="4354" width="1.85546875" style="8" customWidth="1"/>
    <col min="4355" max="4355" width="5.85546875" style="8" customWidth="1"/>
    <col min="4356" max="4356" width="1.85546875" style="8" customWidth="1"/>
    <col min="4357" max="4357" width="14.85546875" style="8" customWidth="1"/>
    <col min="4358" max="4358" width="1.85546875" style="8" customWidth="1"/>
    <col min="4359" max="4359" width="14.85546875" style="8" customWidth="1"/>
    <col min="4360" max="4360" width="1.85546875" style="8" customWidth="1"/>
    <col min="4361" max="4361" width="14.85546875" style="8" customWidth="1"/>
    <col min="4362" max="4362" width="1.85546875" style="8" customWidth="1"/>
    <col min="4363" max="4363" width="14.85546875" style="8" customWidth="1"/>
    <col min="4364" max="4608" width="9.140625" style="8"/>
    <col min="4609" max="4609" width="41" style="8" customWidth="1"/>
    <col min="4610" max="4610" width="1.85546875" style="8" customWidth="1"/>
    <col min="4611" max="4611" width="5.85546875" style="8" customWidth="1"/>
    <col min="4612" max="4612" width="1.85546875" style="8" customWidth="1"/>
    <col min="4613" max="4613" width="14.85546875" style="8" customWidth="1"/>
    <col min="4614" max="4614" width="1.85546875" style="8" customWidth="1"/>
    <col min="4615" max="4615" width="14.85546875" style="8" customWidth="1"/>
    <col min="4616" max="4616" width="1.85546875" style="8" customWidth="1"/>
    <col min="4617" max="4617" width="14.85546875" style="8" customWidth="1"/>
    <col min="4618" max="4618" width="1.85546875" style="8" customWidth="1"/>
    <col min="4619" max="4619" width="14.85546875" style="8" customWidth="1"/>
    <col min="4620" max="4864" width="9.140625" style="8"/>
    <col min="4865" max="4865" width="41" style="8" customWidth="1"/>
    <col min="4866" max="4866" width="1.85546875" style="8" customWidth="1"/>
    <col min="4867" max="4867" width="5.85546875" style="8" customWidth="1"/>
    <col min="4868" max="4868" width="1.85546875" style="8" customWidth="1"/>
    <col min="4869" max="4869" width="14.85546875" style="8" customWidth="1"/>
    <col min="4870" max="4870" width="1.85546875" style="8" customWidth="1"/>
    <col min="4871" max="4871" width="14.85546875" style="8" customWidth="1"/>
    <col min="4872" max="4872" width="1.85546875" style="8" customWidth="1"/>
    <col min="4873" max="4873" width="14.85546875" style="8" customWidth="1"/>
    <col min="4874" max="4874" width="1.85546875" style="8" customWidth="1"/>
    <col min="4875" max="4875" width="14.85546875" style="8" customWidth="1"/>
    <col min="4876" max="5120" width="9.140625" style="8"/>
    <col min="5121" max="5121" width="41" style="8" customWidth="1"/>
    <col min="5122" max="5122" width="1.85546875" style="8" customWidth="1"/>
    <col min="5123" max="5123" width="5.85546875" style="8" customWidth="1"/>
    <col min="5124" max="5124" width="1.85546875" style="8" customWidth="1"/>
    <col min="5125" max="5125" width="14.85546875" style="8" customWidth="1"/>
    <col min="5126" max="5126" width="1.85546875" style="8" customWidth="1"/>
    <col min="5127" max="5127" width="14.85546875" style="8" customWidth="1"/>
    <col min="5128" max="5128" width="1.85546875" style="8" customWidth="1"/>
    <col min="5129" max="5129" width="14.85546875" style="8" customWidth="1"/>
    <col min="5130" max="5130" width="1.85546875" style="8" customWidth="1"/>
    <col min="5131" max="5131" width="14.85546875" style="8" customWidth="1"/>
    <col min="5132" max="5376" width="9.140625" style="8"/>
    <col min="5377" max="5377" width="41" style="8" customWidth="1"/>
    <col min="5378" max="5378" width="1.85546875" style="8" customWidth="1"/>
    <col min="5379" max="5379" width="5.85546875" style="8" customWidth="1"/>
    <col min="5380" max="5380" width="1.85546875" style="8" customWidth="1"/>
    <col min="5381" max="5381" width="14.85546875" style="8" customWidth="1"/>
    <col min="5382" max="5382" width="1.85546875" style="8" customWidth="1"/>
    <col min="5383" max="5383" width="14.85546875" style="8" customWidth="1"/>
    <col min="5384" max="5384" width="1.85546875" style="8" customWidth="1"/>
    <col min="5385" max="5385" width="14.85546875" style="8" customWidth="1"/>
    <col min="5386" max="5386" width="1.85546875" style="8" customWidth="1"/>
    <col min="5387" max="5387" width="14.85546875" style="8" customWidth="1"/>
    <col min="5388" max="5632" width="9.140625" style="8"/>
    <col min="5633" max="5633" width="41" style="8" customWidth="1"/>
    <col min="5634" max="5634" width="1.85546875" style="8" customWidth="1"/>
    <col min="5635" max="5635" width="5.85546875" style="8" customWidth="1"/>
    <col min="5636" max="5636" width="1.85546875" style="8" customWidth="1"/>
    <col min="5637" max="5637" width="14.85546875" style="8" customWidth="1"/>
    <col min="5638" max="5638" width="1.85546875" style="8" customWidth="1"/>
    <col min="5639" max="5639" width="14.85546875" style="8" customWidth="1"/>
    <col min="5640" max="5640" width="1.85546875" style="8" customWidth="1"/>
    <col min="5641" max="5641" width="14.85546875" style="8" customWidth="1"/>
    <col min="5642" max="5642" width="1.85546875" style="8" customWidth="1"/>
    <col min="5643" max="5643" width="14.85546875" style="8" customWidth="1"/>
    <col min="5644" max="5888" width="9.140625" style="8"/>
    <col min="5889" max="5889" width="41" style="8" customWidth="1"/>
    <col min="5890" max="5890" width="1.85546875" style="8" customWidth="1"/>
    <col min="5891" max="5891" width="5.85546875" style="8" customWidth="1"/>
    <col min="5892" max="5892" width="1.85546875" style="8" customWidth="1"/>
    <col min="5893" max="5893" width="14.85546875" style="8" customWidth="1"/>
    <col min="5894" max="5894" width="1.85546875" style="8" customWidth="1"/>
    <col min="5895" max="5895" width="14.85546875" style="8" customWidth="1"/>
    <col min="5896" max="5896" width="1.85546875" style="8" customWidth="1"/>
    <col min="5897" max="5897" width="14.85546875" style="8" customWidth="1"/>
    <col min="5898" max="5898" width="1.85546875" style="8" customWidth="1"/>
    <col min="5899" max="5899" width="14.85546875" style="8" customWidth="1"/>
    <col min="5900" max="6144" width="9.140625" style="8"/>
    <col min="6145" max="6145" width="41" style="8" customWidth="1"/>
    <col min="6146" max="6146" width="1.85546875" style="8" customWidth="1"/>
    <col min="6147" max="6147" width="5.85546875" style="8" customWidth="1"/>
    <col min="6148" max="6148" width="1.85546875" style="8" customWidth="1"/>
    <col min="6149" max="6149" width="14.85546875" style="8" customWidth="1"/>
    <col min="6150" max="6150" width="1.85546875" style="8" customWidth="1"/>
    <col min="6151" max="6151" width="14.85546875" style="8" customWidth="1"/>
    <col min="6152" max="6152" width="1.85546875" style="8" customWidth="1"/>
    <col min="6153" max="6153" width="14.85546875" style="8" customWidth="1"/>
    <col min="6154" max="6154" width="1.85546875" style="8" customWidth="1"/>
    <col min="6155" max="6155" width="14.85546875" style="8" customWidth="1"/>
    <col min="6156" max="6400" width="9.140625" style="8"/>
    <col min="6401" max="6401" width="41" style="8" customWidth="1"/>
    <col min="6402" max="6402" width="1.85546875" style="8" customWidth="1"/>
    <col min="6403" max="6403" width="5.85546875" style="8" customWidth="1"/>
    <col min="6404" max="6404" width="1.85546875" style="8" customWidth="1"/>
    <col min="6405" max="6405" width="14.85546875" style="8" customWidth="1"/>
    <col min="6406" max="6406" width="1.85546875" style="8" customWidth="1"/>
    <col min="6407" max="6407" width="14.85546875" style="8" customWidth="1"/>
    <col min="6408" max="6408" width="1.85546875" style="8" customWidth="1"/>
    <col min="6409" max="6409" width="14.85546875" style="8" customWidth="1"/>
    <col min="6410" max="6410" width="1.85546875" style="8" customWidth="1"/>
    <col min="6411" max="6411" width="14.85546875" style="8" customWidth="1"/>
    <col min="6412" max="6656" width="9.140625" style="8"/>
    <col min="6657" max="6657" width="41" style="8" customWidth="1"/>
    <col min="6658" max="6658" width="1.85546875" style="8" customWidth="1"/>
    <col min="6659" max="6659" width="5.85546875" style="8" customWidth="1"/>
    <col min="6660" max="6660" width="1.85546875" style="8" customWidth="1"/>
    <col min="6661" max="6661" width="14.85546875" style="8" customWidth="1"/>
    <col min="6662" max="6662" width="1.85546875" style="8" customWidth="1"/>
    <col min="6663" max="6663" width="14.85546875" style="8" customWidth="1"/>
    <col min="6664" max="6664" width="1.85546875" style="8" customWidth="1"/>
    <col min="6665" max="6665" width="14.85546875" style="8" customWidth="1"/>
    <col min="6666" max="6666" width="1.85546875" style="8" customWidth="1"/>
    <col min="6667" max="6667" width="14.85546875" style="8" customWidth="1"/>
    <col min="6668" max="6912" width="9.140625" style="8"/>
    <col min="6913" max="6913" width="41" style="8" customWidth="1"/>
    <col min="6914" max="6914" width="1.85546875" style="8" customWidth="1"/>
    <col min="6915" max="6915" width="5.85546875" style="8" customWidth="1"/>
    <col min="6916" max="6916" width="1.85546875" style="8" customWidth="1"/>
    <col min="6917" max="6917" width="14.85546875" style="8" customWidth="1"/>
    <col min="6918" max="6918" width="1.85546875" style="8" customWidth="1"/>
    <col min="6919" max="6919" width="14.85546875" style="8" customWidth="1"/>
    <col min="6920" max="6920" width="1.85546875" style="8" customWidth="1"/>
    <col min="6921" max="6921" width="14.85546875" style="8" customWidth="1"/>
    <col min="6922" max="6922" width="1.85546875" style="8" customWidth="1"/>
    <col min="6923" max="6923" width="14.85546875" style="8" customWidth="1"/>
    <col min="6924" max="7168" width="9.140625" style="8"/>
    <col min="7169" max="7169" width="41" style="8" customWidth="1"/>
    <col min="7170" max="7170" width="1.85546875" style="8" customWidth="1"/>
    <col min="7171" max="7171" width="5.85546875" style="8" customWidth="1"/>
    <col min="7172" max="7172" width="1.85546875" style="8" customWidth="1"/>
    <col min="7173" max="7173" width="14.85546875" style="8" customWidth="1"/>
    <col min="7174" max="7174" width="1.85546875" style="8" customWidth="1"/>
    <col min="7175" max="7175" width="14.85546875" style="8" customWidth="1"/>
    <col min="7176" max="7176" width="1.85546875" style="8" customWidth="1"/>
    <col min="7177" max="7177" width="14.85546875" style="8" customWidth="1"/>
    <col min="7178" max="7178" width="1.85546875" style="8" customWidth="1"/>
    <col min="7179" max="7179" width="14.85546875" style="8" customWidth="1"/>
    <col min="7180" max="7424" width="9.140625" style="8"/>
    <col min="7425" max="7425" width="41" style="8" customWidth="1"/>
    <col min="7426" max="7426" width="1.85546875" style="8" customWidth="1"/>
    <col min="7427" max="7427" width="5.85546875" style="8" customWidth="1"/>
    <col min="7428" max="7428" width="1.85546875" style="8" customWidth="1"/>
    <col min="7429" max="7429" width="14.85546875" style="8" customWidth="1"/>
    <col min="7430" max="7430" width="1.85546875" style="8" customWidth="1"/>
    <col min="7431" max="7431" width="14.85546875" style="8" customWidth="1"/>
    <col min="7432" max="7432" width="1.85546875" style="8" customWidth="1"/>
    <col min="7433" max="7433" width="14.85546875" style="8" customWidth="1"/>
    <col min="7434" max="7434" width="1.85546875" style="8" customWidth="1"/>
    <col min="7435" max="7435" width="14.85546875" style="8" customWidth="1"/>
    <col min="7436" max="7680" width="9.140625" style="8"/>
    <col min="7681" max="7681" width="41" style="8" customWidth="1"/>
    <col min="7682" max="7682" width="1.85546875" style="8" customWidth="1"/>
    <col min="7683" max="7683" width="5.85546875" style="8" customWidth="1"/>
    <col min="7684" max="7684" width="1.85546875" style="8" customWidth="1"/>
    <col min="7685" max="7685" width="14.85546875" style="8" customWidth="1"/>
    <col min="7686" max="7686" width="1.85546875" style="8" customWidth="1"/>
    <col min="7687" max="7687" width="14.85546875" style="8" customWidth="1"/>
    <col min="7688" max="7688" width="1.85546875" style="8" customWidth="1"/>
    <col min="7689" max="7689" width="14.85546875" style="8" customWidth="1"/>
    <col min="7690" max="7690" width="1.85546875" style="8" customWidth="1"/>
    <col min="7691" max="7691" width="14.85546875" style="8" customWidth="1"/>
    <col min="7692" max="7936" width="9.140625" style="8"/>
    <col min="7937" max="7937" width="41" style="8" customWidth="1"/>
    <col min="7938" max="7938" width="1.85546875" style="8" customWidth="1"/>
    <col min="7939" max="7939" width="5.85546875" style="8" customWidth="1"/>
    <col min="7940" max="7940" width="1.85546875" style="8" customWidth="1"/>
    <col min="7941" max="7941" width="14.85546875" style="8" customWidth="1"/>
    <col min="7942" max="7942" width="1.85546875" style="8" customWidth="1"/>
    <col min="7943" max="7943" width="14.85546875" style="8" customWidth="1"/>
    <col min="7944" max="7944" width="1.85546875" style="8" customWidth="1"/>
    <col min="7945" max="7945" width="14.85546875" style="8" customWidth="1"/>
    <col min="7946" max="7946" width="1.85546875" style="8" customWidth="1"/>
    <col min="7947" max="7947" width="14.85546875" style="8" customWidth="1"/>
    <col min="7948" max="8192" width="9.140625" style="8"/>
    <col min="8193" max="8193" width="41" style="8" customWidth="1"/>
    <col min="8194" max="8194" width="1.85546875" style="8" customWidth="1"/>
    <col min="8195" max="8195" width="5.85546875" style="8" customWidth="1"/>
    <col min="8196" max="8196" width="1.85546875" style="8" customWidth="1"/>
    <col min="8197" max="8197" width="14.85546875" style="8" customWidth="1"/>
    <col min="8198" max="8198" width="1.85546875" style="8" customWidth="1"/>
    <col min="8199" max="8199" width="14.85546875" style="8" customWidth="1"/>
    <col min="8200" max="8200" width="1.85546875" style="8" customWidth="1"/>
    <col min="8201" max="8201" width="14.85546875" style="8" customWidth="1"/>
    <col min="8202" max="8202" width="1.85546875" style="8" customWidth="1"/>
    <col min="8203" max="8203" width="14.85546875" style="8" customWidth="1"/>
    <col min="8204" max="8448" width="9.140625" style="8"/>
    <col min="8449" max="8449" width="41" style="8" customWidth="1"/>
    <col min="8450" max="8450" width="1.85546875" style="8" customWidth="1"/>
    <col min="8451" max="8451" width="5.85546875" style="8" customWidth="1"/>
    <col min="8452" max="8452" width="1.85546875" style="8" customWidth="1"/>
    <col min="8453" max="8453" width="14.85546875" style="8" customWidth="1"/>
    <col min="8454" max="8454" width="1.85546875" style="8" customWidth="1"/>
    <col min="8455" max="8455" width="14.85546875" style="8" customWidth="1"/>
    <col min="8456" max="8456" width="1.85546875" style="8" customWidth="1"/>
    <col min="8457" max="8457" width="14.85546875" style="8" customWidth="1"/>
    <col min="8458" max="8458" width="1.85546875" style="8" customWidth="1"/>
    <col min="8459" max="8459" width="14.85546875" style="8" customWidth="1"/>
    <col min="8460" max="8704" width="9.140625" style="8"/>
    <col min="8705" max="8705" width="41" style="8" customWidth="1"/>
    <col min="8706" max="8706" width="1.85546875" style="8" customWidth="1"/>
    <col min="8707" max="8707" width="5.85546875" style="8" customWidth="1"/>
    <col min="8708" max="8708" width="1.85546875" style="8" customWidth="1"/>
    <col min="8709" max="8709" width="14.85546875" style="8" customWidth="1"/>
    <col min="8710" max="8710" width="1.85546875" style="8" customWidth="1"/>
    <col min="8711" max="8711" width="14.85546875" style="8" customWidth="1"/>
    <col min="8712" max="8712" width="1.85546875" style="8" customWidth="1"/>
    <col min="8713" max="8713" width="14.85546875" style="8" customWidth="1"/>
    <col min="8714" max="8714" width="1.85546875" style="8" customWidth="1"/>
    <col min="8715" max="8715" width="14.85546875" style="8" customWidth="1"/>
    <col min="8716" max="8960" width="9.140625" style="8"/>
    <col min="8961" max="8961" width="41" style="8" customWidth="1"/>
    <col min="8962" max="8962" width="1.85546875" style="8" customWidth="1"/>
    <col min="8963" max="8963" width="5.85546875" style="8" customWidth="1"/>
    <col min="8964" max="8964" width="1.85546875" style="8" customWidth="1"/>
    <col min="8965" max="8965" width="14.85546875" style="8" customWidth="1"/>
    <col min="8966" max="8966" width="1.85546875" style="8" customWidth="1"/>
    <col min="8967" max="8967" width="14.85546875" style="8" customWidth="1"/>
    <col min="8968" max="8968" width="1.85546875" style="8" customWidth="1"/>
    <col min="8969" max="8969" width="14.85546875" style="8" customWidth="1"/>
    <col min="8970" max="8970" width="1.85546875" style="8" customWidth="1"/>
    <col min="8971" max="8971" width="14.85546875" style="8" customWidth="1"/>
    <col min="8972" max="9216" width="9.140625" style="8"/>
    <col min="9217" max="9217" width="41" style="8" customWidth="1"/>
    <col min="9218" max="9218" width="1.85546875" style="8" customWidth="1"/>
    <col min="9219" max="9219" width="5.85546875" style="8" customWidth="1"/>
    <col min="9220" max="9220" width="1.85546875" style="8" customWidth="1"/>
    <col min="9221" max="9221" width="14.85546875" style="8" customWidth="1"/>
    <col min="9222" max="9222" width="1.85546875" style="8" customWidth="1"/>
    <col min="9223" max="9223" width="14.85546875" style="8" customWidth="1"/>
    <col min="9224" max="9224" width="1.85546875" style="8" customWidth="1"/>
    <col min="9225" max="9225" width="14.85546875" style="8" customWidth="1"/>
    <col min="9226" max="9226" width="1.85546875" style="8" customWidth="1"/>
    <col min="9227" max="9227" width="14.85546875" style="8" customWidth="1"/>
    <col min="9228" max="9472" width="9.140625" style="8"/>
    <col min="9473" max="9473" width="41" style="8" customWidth="1"/>
    <col min="9474" max="9474" width="1.85546875" style="8" customWidth="1"/>
    <col min="9475" max="9475" width="5.85546875" style="8" customWidth="1"/>
    <col min="9476" max="9476" width="1.85546875" style="8" customWidth="1"/>
    <col min="9477" max="9477" width="14.85546875" style="8" customWidth="1"/>
    <col min="9478" max="9478" width="1.85546875" style="8" customWidth="1"/>
    <col min="9479" max="9479" width="14.85546875" style="8" customWidth="1"/>
    <col min="9480" max="9480" width="1.85546875" style="8" customWidth="1"/>
    <col min="9481" max="9481" width="14.85546875" style="8" customWidth="1"/>
    <col min="9482" max="9482" width="1.85546875" style="8" customWidth="1"/>
    <col min="9483" max="9483" width="14.85546875" style="8" customWidth="1"/>
    <col min="9484" max="9728" width="9.140625" style="8"/>
    <col min="9729" max="9729" width="41" style="8" customWidth="1"/>
    <col min="9730" max="9730" width="1.85546875" style="8" customWidth="1"/>
    <col min="9731" max="9731" width="5.85546875" style="8" customWidth="1"/>
    <col min="9732" max="9732" width="1.85546875" style="8" customWidth="1"/>
    <col min="9733" max="9733" width="14.85546875" style="8" customWidth="1"/>
    <col min="9734" max="9734" width="1.85546875" style="8" customWidth="1"/>
    <col min="9735" max="9735" width="14.85546875" style="8" customWidth="1"/>
    <col min="9736" max="9736" width="1.85546875" style="8" customWidth="1"/>
    <col min="9737" max="9737" width="14.85546875" style="8" customWidth="1"/>
    <col min="9738" max="9738" width="1.85546875" style="8" customWidth="1"/>
    <col min="9739" max="9739" width="14.85546875" style="8" customWidth="1"/>
    <col min="9740" max="9984" width="9.140625" style="8"/>
    <col min="9985" max="9985" width="41" style="8" customWidth="1"/>
    <col min="9986" max="9986" width="1.85546875" style="8" customWidth="1"/>
    <col min="9987" max="9987" width="5.85546875" style="8" customWidth="1"/>
    <col min="9988" max="9988" width="1.85546875" style="8" customWidth="1"/>
    <col min="9989" max="9989" width="14.85546875" style="8" customWidth="1"/>
    <col min="9990" max="9990" width="1.85546875" style="8" customWidth="1"/>
    <col min="9991" max="9991" width="14.85546875" style="8" customWidth="1"/>
    <col min="9992" max="9992" width="1.85546875" style="8" customWidth="1"/>
    <col min="9993" max="9993" width="14.85546875" style="8" customWidth="1"/>
    <col min="9994" max="9994" width="1.85546875" style="8" customWidth="1"/>
    <col min="9995" max="9995" width="14.85546875" style="8" customWidth="1"/>
    <col min="9996" max="10240" width="9.140625" style="8"/>
    <col min="10241" max="10241" width="41" style="8" customWidth="1"/>
    <col min="10242" max="10242" width="1.85546875" style="8" customWidth="1"/>
    <col min="10243" max="10243" width="5.85546875" style="8" customWidth="1"/>
    <col min="10244" max="10244" width="1.85546875" style="8" customWidth="1"/>
    <col min="10245" max="10245" width="14.85546875" style="8" customWidth="1"/>
    <col min="10246" max="10246" width="1.85546875" style="8" customWidth="1"/>
    <col min="10247" max="10247" width="14.85546875" style="8" customWidth="1"/>
    <col min="10248" max="10248" width="1.85546875" style="8" customWidth="1"/>
    <col min="10249" max="10249" width="14.85546875" style="8" customWidth="1"/>
    <col min="10250" max="10250" width="1.85546875" style="8" customWidth="1"/>
    <col min="10251" max="10251" width="14.85546875" style="8" customWidth="1"/>
    <col min="10252" max="10496" width="9.140625" style="8"/>
    <col min="10497" max="10497" width="41" style="8" customWidth="1"/>
    <col min="10498" max="10498" width="1.85546875" style="8" customWidth="1"/>
    <col min="10499" max="10499" width="5.85546875" style="8" customWidth="1"/>
    <col min="10500" max="10500" width="1.85546875" style="8" customWidth="1"/>
    <col min="10501" max="10501" width="14.85546875" style="8" customWidth="1"/>
    <col min="10502" max="10502" width="1.85546875" style="8" customWidth="1"/>
    <col min="10503" max="10503" width="14.85546875" style="8" customWidth="1"/>
    <col min="10504" max="10504" width="1.85546875" style="8" customWidth="1"/>
    <col min="10505" max="10505" width="14.85546875" style="8" customWidth="1"/>
    <col min="10506" max="10506" width="1.85546875" style="8" customWidth="1"/>
    <col min="10507" max="10507" width="14.85546875" style="8" customWidth="1"/>
    <col min="10508" max="10752" width="9.140625" style="8"/>
    <col min="10753" max="10753" width="41" style="8" customWidth="1"/>
    <col min="10754" max="10754" width="1.85546875" style="8" customWidth="1"/>
    <col min="10755" max="10755" width="5.85546875" style="8" customWidth="1"/>
    <col min="10756" max="10756" width="1.85546875" style="8" customWidth="1"/>
    <col min="10757" max="10757" width="14.85546875" style="8" customWidth="1"/>
    <col min="10758" max="10758" width="1.85546875" style="8" customWidth="1"/>
    <col min="10759" max="10759" width="14.85546875" style="8" customWidth="1"/>
    <col min="10760" max="10760" width="1.85546875" style="8" customWidth="1"/>
    <col min="10761" max="10761" width="14.85546875" style="8" customWidth="1"/>
    <col min="10762" max="10762" width="1.85546875" style="8" customWidth="1"/>
    <col min="10763" max="10763" width="14.85546875" style="8" customWidth="1"/>
    <col min="10764" max="11008" width="9.140625" style="8"/>
    <col min="11009" max="11009" width="41" style="8" customWidth="1"/>
    <col min="11010" max="11010" width="1.85546875" style="8" customWidth="1"/>
    <col min="11011" max="11011" width="5.85546875" style="8" customWidth="1"/>
    <col min="11012" max="11012" width="1.85546875" style="8" customWidth="1"/>
    <col min="11013" max="11013" width="14.85546875" style="8" customWidth="1"/>
    <col min="11014" max="11014" width="1.85546875" style="8" customWidth="1"/>
    <col min="11015" max="11015" width="14.85546875" style="8" customWidth="1"/>
    <col min="11016" max="11016" width="1.85546875" style="8" customWidth="1"/>
    <col min="11017" max="11017" width="14.85546875" style="8" customWidth="1"/>
    <col min="11018" max="11018" width="1.85546875" style="8" customWidth="1"/>
    <col min="11019" max="11019" width="14.85546875" style="8" customWidth="1"/>
    <col min="11020" max="11264" width="9.140625" style="8"/>
    <col min="11265" max="11265" width="41" style="8" customWidth="1"/>
    <col min="11266" max="11266" width="1.85546875" style="8" customWidth="1"/>
    <col min="11267" max="11267" width="5.85546875" style="8" customWidth="1"/>
    <col min="11268" max="11268" width="1.85546875" style="8" customWidth="1"/>
    <col min="11269" max="11269" width="14.85546875" style="8" customWidth="1"/>
    <col min="11270" max="11270" width="1.85546875" style="8" customWidth="1"/>
    <col min="11271" max="11271" width="14.85546875" style="8" customWidth="1"/>
    <col min="11272" max="11272" width="1.85546875" style="8" customWidth="1"/>
    <col min="11273" max="11273" width="14.85546875" style="8" customWidth="1"/>
    <col min="11274" max="11274" width="1.85546875" style="8" customWidth="1"/>
    <col min="11275" max="11275" width="14.85546875" style="8" customWidth="1"/>
    <col min="11276" max="11520" width="9.140625" style="8"/>
    <col min="11521" max="11521" width="41" style="8" customWidth="1"/>
    <col min="11522" max="11522" width="1.85546875" style="8" customWidth="1"/>
    <col min="11523" max="11523" width="5.85546875" style="8" customWidth="1"/>
    <col min="11524" max="11524" width="1.85546875" style="8" customWidth="1"/>
    <col min="11525" max="11525" width="14.85546875" style="8" customWidth="1"/>
    <col min="11526" max="11526" width="1.85546875" style="8" customWidth="1"/>
    <col min="11527" max="11527" width="14.85546875" style="8" customWidth="1"/>
    <col min="11528" max="11528" width="1.85546875" style="8" customWidth="1"/>
    <col min="11529" max="11529" width="14.85546875" style="8" customWidth="1"/>
    <col min="11530" max="11530" width="1.85546875" style="8" customWidth="1"/>
    <col min="11531" max="11531" width="14.85546875" style="8" customWidth="1"/>
    <col min="11532" max="11776" width="9.140625" style="8"/>
    <col min="11777" max="11777" width="41" style="8" customWidth="1"/>
    <col min="11778" max="11778" width="1.85546875" style="8" customWidth="1"/>
    <col min="11779" max="11779" width="5.85546875" style="8" customWidth="1"/>
    <col min="11780" max="11780" width="1.85546875" style="8" customWidth="1"/>
    <col min="11781" max="11781" width="14.85546875" style="8" customWidth="1"/>
    <col min="11782" max="11782" width="1.85546875" style="8" customWidth="1"/>
    <col min="11783" max="11783" width="14.85546875" style="8" customWidth="1"/>
    <col min="11784" max="11784" width="1.85546875" style="8" customWidth="1"/>
    <col min="11785" max="11785" width="14.85546875" style="8" customWidth="1"/>
    <col min="11786" max="11786" width="1.85546875" style="8" customWidth="1"/>
    <col min="11787" max="11787" width="14.85546875" style="8" customWidth="1"/>
    <col min="11788" max="12032" width="9.140625" style="8"/>
    <col min="12033" max="12033" width="41" style="8" customWidth="1"/>
    <col min="12034" max="12034" width="1.85546875" style="8" customWidth="1"/>
    <col min="12035" max="12035" width="5.85546875" style="8" customWidth="1"/>
    <col min="12036" max="12036" width="1.85546875" style="8" customWidth="1"/>
    <col min="12037" max="12037" width="14.85546875" style="8" customWidth="1"/>
    <col min="12038" max="12038" width="1.85546875" style="8" customWidth="1"/>
    <col min="12039" max="12039" width="14.85546875" style="8" customWidth="1"/>
    <col min="12040" max="12040" width="1.85546875" style="8" customWidth="1"/>
    <col min="12041" max="12041" width="14.85546875" style="8" customWidth="1"/>
    <col min="12042" max="12042" width="1.85546875" style="8" customWidth="1"/>
    <col min="12043" max="12043" width="14.85546875" style="8" customWidth="1"/>
    <col min="12044" max="12288" width="9.140625" style="8"/>
    <col min="12289" max="12289" width="41" style="8" customWidth="1"/>
    <col min="12290" max="12290" width="1.85546875" style="8" customWidth="1"/>
    <col min="12291" max="12291" width="5.85546875" style="8" customWidth="1"/>
    <col min="12292" max="12292" width="1.85546875" style="8" customWidth="1"/>
    <col min="12293" max="12293" width="14.85546875" style="8" customWidth="1"/>
    <col min="12294" max="12294" width="1.85546875" style="8" customWidth="1"/>
    <col min="12295" max="12295" width="14.85546875" style="8" customWidth="1"/>
    <col min="12296" max="12296" width="1.85546875" style="8" customWidth="1"/>
    <col min="12297" max="12297" width="14.85546875" style="8" customWidth="1"/>
    <col min="12298" max="12298" width="1.85546875" style="8" customWidth="1"/>
    <col min="12299" max="12299" width="14.85546875" style="8" customWidth="1"/>
    <col min="12300" max="12544" width="9.140625" style="8"/>
    <col min="12545" max="12545" width="41" style="8" customWidth="1"/>
    <col min="12546" max="12546" width="1.85546875" style="8" customWidth="1"/>
    <col min="12547" max="12547" width="5.85546875" style="8" customWidth="1"/>
    <col min="12548" max="12548" width="1.85546875" style="8" customWidth="1"/>
    <col min="12549" max="12549" width="14.85546875" style="8" customWidth="1"/>
    <col min="12550" max="12550" width="1.85546875" style="8" customWidth="1"/>
    <col min="12551" max="12551" width="14.85546875" style="8" customWidth="1"/>
    <col min="12552" max="12552" width="1.85546875" style="8" customWidth="1"/>
    <col min="12553" max="12553" width="14.85546875" style="8" customWidth="1"/>
    <col min="12554" max="12554" width="1.85546875" style="8" customWidth="1"/>
    <col min="12555" max="12555" width="14.85546875" style="8" customWidth="1"/>
    <col min="12556" max="12800" width="9.140625" style="8"/>
    <col min="12801" max="12801" width="41" style="8" customWidth="1"/>
    <col min="12802" max="12802" width="1.85546875" style="8" customWidth="1"/>
    <col min="12803" max="12803" width="5.85546875" style="8" customWidth="1"/>
    <col min="12804" max="12804" width="1.85546875" style="8" customWidth="1"/>
    <col min="12805" max="12805" width="14.85546875" style="8" customWidth="1"/>
    <col min="12806" max="12806" width="1.85546875" style="8" customWidth="1"/>
    <col min="12807" max="12807" width="14.85546875" style="8" customWidth="1"/>
    <col min="12808" max="12808" width="1.85546875" style="8" customWidth="1"/>
    <col min="12809" max="12809" width="14.85546875" style="8" customWidth="1"/>
    <col min="12810" max="12810" width="1.85546875" style="8" customWidth="1"/>
    <col min="12811" max="12811" width="14.85546875" style="8" customWidth="1"/>
    <col min="12812" max="13056" width="9.140625" style="8"/>
    <col min="13057" max="13057" width="41" style="8" customWidth="1"/>
    <col min="13058" max="13058" width="1.85546875" style="8" customWidth="1"/>
    <col min="13059" max="13059" width="5.85546875" style="8" customWidth="1"/>
    <col min="13060" max="13060" width="1.85546875" style="8" customWidth="1"/>
    <col min="13061" max="13061" width="14.85546875" style="8" customWidth="1"/>
    <col min="13062" max="13062" width="1.85546875" style="8" customWidth="1"/>
    <col min="13063" max="13063" width="14.85546875" style="8" customWidth="1"/>
    <col min="13064" max="13064" width="1.85546875" style="8" customWidth="1"/>
    <col min="13065" max="13065" width="14.85546875" style="8" customWidth="1"/>
    <col min="13066" max="13066" width="1.85546875" style="8" customWidth="1"/>
    <col min="13067" max="13067" width="14.85546875" style="8" customWidth="1"/>
    <col min="13068" max="13312" width="9.140625" style="8"/>
    <col min="13313" max="13313" width="41" style="8" customWidth="1"/>
    <col min="13314" max="13314" width="1.85546875" style="8" customWidth="1"/>
    <col min="13315" max="13315" width="5.85546875" style="8" customWidth="1"/>
    <col min="13316" max="13316" width="1.85546875" style="8" customWidth="1"/>
    <col min="13317" max="13317" width="14.85546875" style="8" customWidth="1"/>
    <col min="13318" max="13318" width="1.85546875" style="8" customWidth="1"/>
    <col min="13319" max="13319" width="14.85546875" style="8" customWidth="1"/>
    <col min="13320" max="13320" width="1.85546875" style="8" customWidth="1"/>
    <col min="13321" max="13321" width="14.85546875" style="8" customWidth="1"/>
    <col min="13322" max="13322" width="1.85546875" style="8" customWidth="1"/>
    <col min="13323" max="13323" width="14.85546875" style="8" customWidth="1"/>
    <col min="13324" max="13568" width="9.140625" style="8"/>
    <col min="13569" max="13569" width="41" style="8" customWidth="1"/>
    <col min="13570" max="13570" width="1.85546875" style="8" customWidth="1"/>
    <col min="13571" max="13571" width="5.85546875" style="8" customWidth="1"/>
    <col min="13572" max="13572" width="1.85546875" style="8" customWidth="1"/>
    <col min="13573" max="13573" width="14.85546875" style="8" customWidth="1"/>
    <col min="13574" max="13574" width="1.85546875" style="8" customWidth="1"/>
    <col min="13575" max="13575" width="14.85546875" style="8" customWidth="1"/>
    <col min="13576" max="13576" width="1.85546875" style="8" customWidth="1"/>
    <col min="13577" max="13577" width="14.85546875" style="8" customWidth="1"/>
    <col min="13578" max="13578" width="1.85546875" style="8" customWidth="1"/>
    <col min="13579" max="13579" width="14.85546875" style="8" customWidth="1"/>
    <col min="13580" max="13824" width="9.140625" style="8"/>
    <col min="13825" max="13825" width="41" style="8" customWidth="1"/>
    <col min="13826" max="13826" width="1.85546875" style="8" customWidth="1"/>
    <col min="13827" max="13827" width="5.85546875" style="8" customWidth="1"/>
    <col min="13828" max="13828" width="1.85546875" style="8" customWidth="1"/>
    <col min="13829" max="13829" width="14.85546875" style="8" customWidth="1"/>
    <col min="13830" max="13830" width="1.85546875" style="8" customWidth="1"/>
    <col min="13831" max="13831" width="14.85546875" style="8" customWidth="1"/>
    <col min="13832" max="13832" width="1.85546875" style="8" customWidth="1"/>
    <col min="13833" max="13833" width="14.85546875" style="8" customWidth="1"/>
    <col min="13834" max="13834" width="1.85546875" style="8" customWidth="1"/>
    <col min="13835" max="13835" width="14.85546875" style="8" customWidth="1"/>
    <col min="13836" max="14080" width="9.140625" style="8"/>
    <col min="14081" max="14081" width="41" style="8" customWidth="1"/>
    <col min="14082" max="14082" width="1.85546875" style="8" customWidth="1"/>
    <col min="14083" max="14083" width="5.85546875" style="8" customWidth="1"/>
    <col min="14084" max="14084" width="1.85546875" style="8" customWidth="1"/>
    <col min="14085" max="14085" width="14.85546875" style="8" customWidth="1"/>
    <col min="14086" max="14086" width="1.85546875" style="8" customWidth="1"/>
    <col min="14087" max="14087" width="14.85546875" style="8" customWidth="1"/>
    <col min="14088" max="14088" width="1.85546875" style="8" customWidth="1"/>
    <col min="14089" max="14089" width="14.85546875" style="8" customWidth="1"/>
    <col min="14090" max="14090" width="1.85546875" style="8" customWidth="1"/>
    <col min="14091" max="14091" width="14.85546875" style="8" customWidth="1"/>
    <col min="14092" max="14336" width="9.140625" style="8"/>
    <col min="14337" max="14337" width="41" style="8" customWidth="1"/>
    <col min="14338" max="14338" width="1.85546875" style="8" customWidth="1"/>
    <col min="14339" max="14339" width="5.85546875" style="8" customWidth="1"/>
    <col min="14340" max="14340" width="1.85546875" style="8" customWidth="1"/>
    <col min="14341" max="14341" width="14.85546875" style="8" customWidth="1"/>
    <col min="14342" max="14342" width="1.85546875" style="8" customWidth="1"/>
    <col min="14343" max="14343" width="14.85546875" style="8" customWidth="1"/>
    <col min="14344" max="14344" width="1.85546875" style="8" customWidth="1"/>
    <col min="14345" max="14345" width="14.85546875" style="8" customWidth="1"/>
    <col min="14346" max="14346" width="1.85546875" style="8" customWidth="1"/>
    <col min="14347" max="14347" width="14.85546875" style="8" customWidth="1"/>
    <col min="14348" max="14592" width="9.140625" style="8"/>
    <col min="14593" max="14593" width="41" style="8" customWidth="1"/>
    <col min="14594" max="14594" width="1.85546875" style="8" customWidth="1"/>
    <col min="14595" max="14595" width="5.85546875" style="8" customWidth="1"/>
    <col min="14596" max="14596" width="1.85546875" style="8" customWidth="1"/>
    <col min="14597" max="14597" width="14.85546875" style="8" customWidth="1"/>
    <col min="14598" max="14598" width="1.85546875" style="8" customWidth="1"/>
    <col min="14599" max="14599" width="14.85546875" style="8" customWidth="1"/>
    <col min="14600" max="14600" width="1.85546875" style="8" customWidth="1"/>
    <col min="14601" max="14601" width="14.85546875" style="8" customWidth="1"/>
    <col min="14602" max="14602" width="1.85546875" style="8" customWidth="1"/>
    <col min="14603" max="14603" width="14.85546875" style="8" customWidth="1"/>
    <col min="14604" max="14848" width="9.140625" style="8"/>
    <col min="14849" max="14849" width="41" style="8" customWidth="1"/>
    <col min="14850" max="14850" width="1.85546875" style="8" customWidth="1"/>
    <col min="14851" max="14851" width="5.85546875" style="8" customWidth="1"/>
    <col min="14852" max="14852" width="1.85546875" style="8" customWidth="1"/>
    <col min="14853" max="14853" width="14.85546875" style="8" customWidth="1"/>
    <col min="14854" max="14854" width="1.85546875" style="8" customWidth="1"/>
    <col min="14855" max="14855" width="14.85546875" style="8" customWidth="1"/>
    <col min="14856" max="14856" width="1.85546875" style="8" customWidth="1"/>
    <col min="14857" max="14857" width="14.85546875" style="8" customWidth="1"/>
    <col min="14858" max="14858" width="1.85546875" style="8" customWidth="1"/>
    <col min="14859" max="14859" width="14.85546875" style="8" customWidth="1"/>
    <col min="14860" max="15104" width="9.140625" style="8"/>
    <col min="15105" max="15105" width="41" style="8" customWidth="1"/>
    <col min="15106" max="15106" width="1.85546875" style="8" customWidth="1"/>
    <col min="15107" max="15107" width="5.85546875" style="8" customWidth="1"/>
    <col min="15108" max="15108" width="1.85546875" style="8" customWidth="1"/>
    <col min="15109" max="15109" width="14.85546875" style="8" customWidth="1"/>
    <col min="15110" max="15110" width="1.85546875" style="8" customWidth="1"/>
    <col min="15111" max="15111" width="14.85546875" style="8" customWidth="1"/>
    <col min="15112" max="15112" width="1.85546875" style="8" customWidth="1"/>
    <col min="15113" max="15113" width="14.85546875" style="8" customWidth="1"/>
    <col min="15114" max="15114" width="1.85546875" style="8" customWidth="1"/>
    <col min="15115" max="15115" width="14.85546875" style="8" customWidth="1"/>
    <col min="15116" max="15360" width="9.140625" style="8"/>
    <col min="15361" max="15361" width="41" style="8" customWidth="1"/>
    <col min="15362" max="15362" width="1.85546875" style="8" customWidth="1"/>
    <col min="15363" max="15363" width="5.85546875" style="8" customWidth="1"/>
    <col min="15364" max="15364" width="1.85546875" style="8" customWidth="1"/>
    <col min="15365" max="15365" width="14.85546875" style="8" customWidth="1"/>
    <col min="15366" max="15366" width="1.85546875" style="8" customWidth="1"/>
    <col min="15367" max="15367" width="14.85546875" style="8" customWidth="1"/>
    <col min="15368" max="15368" width="1.85546875" style="8" customWidth="1"/>
    <col min="15369" max="15369" width="14.85546875" style="8" customWidth="1"/>
    <col min="15370" max="15370" width="1.85546875" style="8" customWidth="1"/>
    <col min="15371" max="15371" width="14.85546875" style="8" customWidth="1"/>
    <col min="15372" max="15616" width="9.140625" style="8"/>
    <col min="15617" max="15617" width="41" style="8" customWidth="1"/>
    <col min="15618" max="15618" width="1.85546875" style="8" customWidth="1"/>
    <col min="15619" max="15619" width="5.85546875" style="8" customWidth="1"/>
    <col min="15620" max="15620" width="1.85546875" style="8" customWidth="1"/>
    <col min="15621" max="15621" width="14.85546875" style="8" customWidth="1"/>
    <col min="15622" max="15622" width="1.85546875" style="8" customWidth="1"/>
    <col min="15623" max="15623" width="14.85546875" style="8" customWidth="1"/>
    <col min="15624" max="15624" width="1.85546875" style="8" customWidth="1"/>
    <col min="15625" max="15625" width="14.85546875" style="8" customWidth="1"/>
    <col min="15626" max="15626" width="1.85546875" style="8" customWidth="1"/>
    <col min="15627" max="15627" width="14.85546875" style="8" customWidth="1"/>
    <col min="15628" max="15872" width="9.140625" style="8"/>
    <col min="15873" max="15873" width="41" style="8" customWidth="1"/>
    <col min="15874" max="15874" width="1.85546875" style="8" customWidth="1"/>
    <col min="15875" max="15875" width="5.85546875" style="8" customWidth="1"/>
    <col min="15876" max="15876" width="1.85546875" style="8" customWidth="1"/>
    <col min="15877" max="15877" width="14.85546875" style="8" customWidth="1"/>
    <col min="15878" max="15878" width="1.85546875" style="8" customWidth="1"/>
    <col min="15879" max="15879" width="14.85546875" style="8" customWidth="1"/>
    <col min="15880" max="15880" width="1.85546875" style="8" customWidth="1"/>
    <col min="15881" max="15881" width="14.85546875" style="8" customWidth="1"/>
    <col min="15882" max="15882" width="1.85546875" style="8" customWidth="1"/>
    <col min="15883" max="15883" width="14.85546875" style="8" customWidth="1"/>
    <col min="15884" max="16128" width="9.140625" style="8"/>
    <col min="16129" max="16129" width="41" style="8" customWidth="1"/>
    <col min="16130" max="16130" width="1.85546875" style="8" customWidth="1"/>
    <col min="16131" max="16131" width="5.85546875" style="8" customWidth="1"/>
    <col min="16132" max="16132" width="1.85546875" style="8" customWidth="1"/>
    <col min="16133" max="16133" width="14.85546875" style="8" customWidth="1"/>
    <col min="16134" max="16134" width="1.85546875" style="8" customWidth="1"/>
    <col min="16135" max="16135" width="14.85546875" style="8" customWidth="1"/>
    <col min="16136" max="16136" width="1.85546875" style="8" customWidth="1"/>
    <col min="16137" max="16137" width="14.85546875" style="8" customWidth="1"/>
    <col min="16138" max="16138" width="1.85546875" style="8" customWidth="1"/>
    <col min="16139" max="16139" width="14.85546875" style="8" customWidth="1"/>
    <col min="16140" max="16384" width="9.140625" style="8"/>
  </cols>
  <sheetData>
    <row r="1" spans="1:15" ht="21.75" customHeight="1">
      <c r="A1" s="80"/>
      <c r="C1" s="82"/>
      <c r="G1" s="82"/>
      <c r="I1" s="82"/>
      <c r="K1" s="7" t="s">
        <v>41</v>
      </c>
    </row>
    <row r="2" spans="1:15" s="10" customFormat="1" ht="21.75" customHeight="1">
      <c r="A2" s="167" t="s">
        <v>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5" s="10" customFormat="1" ht="21.75" customHeight="1">
      <c r="A3" s="166" t="s">
        <v>42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</row>
    <row r="4" spans="1:15" s="10" customFormat="1" ht="21.75" customHeight="1">
      <c r="A4" s="166" t="s">
        <v>245</v>
      </c>
      <c r="B4" s="166"/>
      <c r="C4" s="166"/>
      <c r="D4" s="166"/>
      <c r="E4" s="166"/>
      <c r="F4" s="166"/>
      <c r="G4" s="166"/>
      <c r="H4" s="166"/>
      <c r="I4" s="166"/>
      <c r="J4" s="166"/>
      <c r="K4" s="166"/>
    </row>
    <row r="5" spans="1:15" ht="21.75" customHeight="1">
      <c r="A5" s="84"/>
      <c r="B5" s="85"/>
      <c r="C5" s="84"/>
      <c r="D5" s="84"/>
      <c r="E5" s="84"/>
      <c r="F5" s="84"/>
      <c r="G5" s="84"/>
      <c r="H5" s="84"/>
      <c r="I5" s="84"/>
      <c r="J5" s="84"/>
      <c r="K5" s="7" t="s">
        <v>2</v>
      </c>
      <c r="N5" s="70"/>
      <c r="O5" s="69"/>
    </row>
    <row r="6" spans="1:15" ht="21.75" customHeight="1">
      <c r="A6" s="84"/>
      <c r="B6" s="85"/>
      <c r="C6" s="84"/>
      <c r="D6" s="84"/>
      <c r="E6" s="165" t="s">
        <v>3</v>
      </c>
      <c r="F6" s="165"/>
      <c r="G6" s="165"/>
      <c r="H6" s="84"/>
      <c r="I6" s="165" t="s">
        <v>4</v>
      </c>
      <c r="J6" s="165"/>
      <c r="K6" s="165"/>
      <c r="N6" s="70"/>
      <c r="O6" s="69"/>
    </row>
    <row r="7" spans="1:15" ht="21.75" customHeight="1">
      <c r="B7" s="8"/>
      <c r="C7" s="86" t="s">
        <v>5</v>
      </c>
      <c r="D7" s="87"/>
      <c r="E7" s="88" t="s">
        <v>204</v>
      </c>
      <c r="F7" s="87"/>
      <c r="G7" s="88" t="s">
        <v>192</v>
      </c>
      <c r="H7" s="87"/>
      <c r="I7" s="88" t="s">
        <v>204</v>
      </c>
      <c r="J7" s="87"/>
      <c r="K7" s="88" t="s">
        <v>192</v>
      </c>
    </row>
    <row r="8" spans="1:15" ht="21.75" customHeight="1">
      <c r="A8" s="10" t="s">
        <v>43</v>
      </c>
      <c r="B8" s="8"/>
      <c r="C8" s="81"/>
      <c r="E8" s="8"/>
    </row>
    <row r="9" spans="1:15" ht="21.75" customHeight="1">
      <c r="A9" s="8" t="s">
        <v>200</v>
      </c>
      <c r="B9" s="8"/>
      <c r="C9" s="89">
        <v>3</v>
      </c>
      <c r="D9" s="90"/>
      <c r="E9" s="78">
        <v>5117670</v>
      </c>
      <c r="F9" s="91"/>
      <c r="G9" s="78">
        <v>5566778</v>
      </c>
      <c r="H9" s="92"/>
      <c r="I9" s="93">
        <v>3389791</v>
      </c>
      <c r="J9" s="92"/>
      <c r="K9" s="93">
        <v>3656779</v>
      </c>
    </row>
    <row r="10" spans="1:15" ht="21.75" customHeight="1">
      <c r="A10" s="8" t="s">
        <v>44</v>
      </c>
      <c r="B10" s="8"/>
      <c r="C10" s="89"/>
      <c r="D10" s="90"/>
      <c r="E10" s="78"/>
      <c r="F10" s="91"/>
      <c r="G10" s="78"/>
      <c r="H10" s="92"/>
      <c r="I10" s="93"/>
      <c r="J10" s="92"/>
      <c r="K10" s="93"/>
    </row>
    <row r="11" spans="1:15" ht="21.75" customHeight="1">
      <c r="A11" s="8" t="s">
        <v>139</v>
      </c>
      <c r="B11" s="8"/>
      <c r="C11" s="89"/>
      <c r="D11" s="90"/>
      <c r="E11" s="78">
        <v>19542</v>
      </c>
      <c r="F11" s="91"/>
      <c r="G11" s="78">
        <v>0</v>
      </c>
      <c r="H11" s="92"/>
      <c r="I11" s="78">
        <v>21311</v>
      </c>
      <c r="J11" s="92"/>
      <c r="K11" s="78">
        <v>0</v>
      </c>
    </row>
    <row r="12" spans="1:15" ht="21.75" customHeight="1">
      <c r="A12" s="8" t="s">
        <v>116</v>
      </c>
      <c r="B12" s="8"/>
      <c r="C12" s="89">
        <v>3</v>
      </c>
      <c r="D12" s="90"/>
      <c r="E12" s="78">
        <v>76990</v>
      </c>
      <c r="F12" s="91"/>
      <c r="G12" s="78">
        <v>28195</v>
      </c>
      <c r="H12" s="92"/>
      <c r="I12" s="93">
        <v>148968</v>
      </c>
      <c r="J12" s="92"/>
      <c r="K12" s="93">
        <v>33643</v>
      </c>
    </row>
    <row r="13" spans="1:15" ht="21.75" customHeight="1">
      <c r="A13" s="10" t="s">
        <v>45</v>
      </c>
      <c r="B13" s="8"/>
      <c r="C13" s="89"/>
      <c r="D13" s="90"/>
      <c r="E13" s="94">
        <f>SUM(E9:E12)</f>
        <v>5214202</v>
      </c>
      <c r="F13" s="91"/>
      <c r="G13" s="94">
        <f>SUM(G9:G12)</f>
        <v>5594973</v>
      </c>
      <c r="H13" s="91"/>
      <c r="I13" s="94">
        <f>SUM(I9:I12)</f>
        <v>3560070</v>
      </c>
      <c r="J13" s="91"/>
      <c r="K13" s="94">
        <f>SUM(K9:K12)</f>
        <v>3690422</v>
      </c>
    </row>
    <row r="14" spans="1:15" ht="21.75" customHeight="1">
      <c r="A14" s="10" t="s">
        <v>46</v>
      </c>
      <c r="B14" s="8"/>
      <c r="C14" s="89"/>
      <c r="D14" s="90"/>
      <c r="E14" s="78"/>
      <c r="F14" s="91"/>
      <c r="G14" s="78"/>
      <c r="H14" s="91"/>
      <c r="I14" s="78"/>
      <c r="J14" s="91"/>
      <c r="K14" s="78"/>
    </row>
    <row r="15" spans="1:15" ht="21.75" customHeight="1">
      <c r="A15" s="8" t="s">
        <v>47</v>
      </c>
      <c r="B15" s="8"/>
      <c r="C15" s="89">
        <v>3</v>
      </c>
      <c r="D15" s="90"/>
      <c r="E15" s="78">
        <v>4654228</v>
      </c>
      <c r="F15" s="91"/>
      <c r="G15" s="78">
        <v>5143557</v>
      </c>
      <c r="H15" s="92"/>
      <c r="I15" s="93">
        <v>3112737</v>
      </c>
      <c r="J15" s="92"/>
      <c r="K15" s="93">
        <v>3423350</v>
      </c>
    </row>
    <row r="16" spans="1:15" ht="21.75" customHeight="1">
      <c r="A16" s="8" t="s">
        <v>115</v>
      </c>
      <c r="B16" s="8"/>
      <c r="C16" s="89">
        <v>3</v>
      </c>
      <c r="D16" s="90"/>
      <c r="E16" s="78">
        <v>71348</v>
      </c>
      <c r="F16" s="91"/>
      <c r="G16" s="78">
        <v>68896</v>
      </c>
      <c r="H16" s="92"/>
      <c r="I16" s="93">
        <v>44303</v>
      </c>
      <c r="J16" s="92"/>
      <c r="K16" s="93">
        <v>51545</v>
      </c>
    </row>
    <row r="17" spans="1:11" ht="21.75" customHeight="1">
      <c r="A17" s="8" t="s">
        <v>107</v>
      </c>
      <c r="B17" s="8"/>
      <c r="C17" s="89">
        <v>3</v>
      </c>
      <c r="D17" s="90"/>
      <c r="E17" s="78">
        <v>154692</v>
      </c>
      <c r="F17" s="91"/>
      <c r="G17" s="78">
        <v>148261</v>
      </c>
      <c r="H17" s="92"/>
      <c r="I17" s="93">
        <v>67745</v>
      </c>
      <c r="J17" s="92"/>
      <c r="K17" s="93">
        <v>80949</v>
      </c>
    </row>
    <row r="18" spans="1:11" ht="21.75" customHeight="1">
      <c r="A18" s="8" t="s">
        <v>249</v>
      </c>
      <c r="B18" s="8"/>
      <c r="C18" s="89"/>
      <c r="D18" s="90"/>
      <c r="E18" s="78">
        <v>0</v>
      </c>
      <c r="F18" s="91"/>
      <c r="G18" s="78">
        <v>34154</v>
      </c>
      <c r="H18" s="92"/>
      <c r="I18" s="93">
        <v>0</v>
      </c>
      <c r="J18" s="92"/>
      <c r="K18" s="93">
        <v>32393</v>
      </c>
    </row>
    <row r="19" spans="1:11" ht="21.75" customHeight="1">
      <c r="A19" s="10" t="s">
        <v>48</v>
      </c>
      <c r="B19" s="8"/>
      <c r="C19" s="89"/>
      <c r="D19" s="90"/>
      <c r="E19" s="95">
        <f>SUM(E15:E18)</f>
        <v>4880268</v>
      </c>
      <c r="F19" s="91"/>
      <c r="G19" s="95">
        <f>SUM(G15:G18)</f>
        <v>5394868</v>
      </c>
      <c r="H19" s="91"/>
      <c r="I19" s="95">
        <f>SUM(I15:I18)</f>
        <v>3224785</v>
      </c>
      <c r="J19" s="91"/>
      <c r="K19" s="95">
        <f>SUM(K15:K18)</f>
        <v>3588237</v>
      </c>
    </row>
    <row r="20" spans="1:11" ht="21.75" customHeight="1">
      <c r="A20" s="10" t="s">
        <v>145</v>
      </c>
      <c r="B20" s="8"/>
      <c r="C20" s="89"/>
      <c r="D20" s="90"/>
      <c r="E20" s="96">
        <f>SUM(E13-E19)</f>
        <v>333934</v>
      </c>
      <c r="F20" s="91"/>
      <c r="G20" s="96">
        <f>SUM(G13-G19)</f>
        <v>200105</v>
      </c>
      <c r="H20" s="91"/>
      <c r="I20" s="96">
        <f>SUM(I13-I19)</f>
        <v>335285</v>
      </c>
      <c r="J20" s="91"/>
      <c r="K20" s="96">
        <f>SUM(K13-K19)</f>
        <v>102185</v>
      </c>
    </row>
    <row r="21" spans="1:11" s="127" customFormat="1" ht="21.95" customHeight="1">
      <c r="A21" s="117" t="s">
        <v>258</v>
      </c>
      <c r="C21" s="89">
        <v>8</v>
      </c>
      <c r="E21" s="163">
        <v>-10269</v>
      </c>
      <c r="F21" s="163"/>
      <c r="G21" s="96">
        <v>0</v>
      </c>
      <c r="H21" s="163"/>
      <c r="I21" s="96">
        <v>0</v>
      </c>
      <c r="J21" s="163"/>
      <c r="K21" s="96">
        <v>0</v>
      </c>
    </row>
    <row r="22" spans="1:11" ht="21.75" customHeight="1">
      <c r="A22" s="8" t="s">
        <v>122</v>
      </c>
      <c r="B22" s="8"/>
      <c r="C22" s="89">
        <v>3</v>
      </c>
      <c r="D22" s="90"/>
      <c r="E22" s="96">
        <v>1318</v>
      </c>
      <c r="F22" s="91"/>
      <c r="G22" s="96">
        <v>2301</v>
      </c>
      <c r="H22" s="91"/>
      <c r="I22" s="96">
        <v>741</v>
      </c>
      <c r="J22" s="91"/>
      <c r="K22" s="96">
        <v>1378</v>
      </c>
    </row>
    <row r="23" spans="1:11" ht="21.75" customHeight="1">
      <c r="A23" s="8" t="s">
        <v>49</v>
      </c>
      <c r="B23" s="8"/>
      <c r="C23" s="89"/>
      <c r="D23" s="90"/>
      <c r="E23" s="97">
        <v>-15130</v>
      </c>
      <c r="F23" s="91"/>
      <c r="G23" s="97">
        <v>-26928</v>
      </c>
      <c r="H23" s="91"/>
      <c r="I23" s="97">
        <v>-5746</v>
      </c>
      <c r="J23" s="91"/>
      <c r="K23" s="97">
        <v>-15267</v>
      </c>
    </row>
    <row r="24" spans="1:11" ht="21.75" customHeight="1">
      <c r="A24" s="10" t="s">
        <v>186</v>
      </c>
      <c r="B24" s="8"/>
      <c r="C24" s="89"/>
      <c r="D24" s="90"/>
      <c r="E24" s="78">
        <f>SUM(E20:E23)</f>
        <v>309853</v>
      </c>
      <c r="F24" s="91"/>
      <c r="G24" s="78">
        <f>SUM(G20:G23)</f>
        <v>175478</v>
      </c>
      <c r="H24" s="91"/>
      <c r="I24" s="78">
        <f>SUM(I20:I23)</f>
        <v>330280</v>
      </c>
      <c r="J24" s="91"/>
      <c r="K24" s="78">
        <f>SUM(K20:K23)</f>
        <v>88296</v>
      </c>
    </row>
    <row r="25" spans="1:11" ht="21.75" customHeight="1">
      <c r="A25" s="8" t="s">
        <v>181</v>
      </c>
      <c r="B25" s="8"/>
      <c r="C25" s="89">
        <v>14</v>
      </c>
      <c r="D25" s="90"/>
      <c r="E25" s="78">
        <v>-40109</v>
      </c>
      <c r="F25" s="91"/>
      <c r="G25" s="78">
        <v>-10631</v>
      </c>
      <c r="H25" s="92"/>
      <c r="I25" s="93">
        <v>-30361</v>
      </c>
      <c r="J25" s="92"/>
      <c r="K25" s="93">
        <v>-2761</v>
      </c>
    </row>
    <row r="26" spans="1:11" ht="21.75" customHeight="1" thickBot="1">
      <c r="A26" s="10" t="s">
        <v>50</v>
      </c>
      <c r="B26" s="8"/>
      <c r="C26" s="89"/>
      <c r="D26" s="90"/>
      <c r="E26" s="98">
        <f>SUM(E24:E25)</f>
        <v>269744</v>
      </c>
      <c r="F26" s="91"/>
      <c r="G26" s="98">
        <f>SUM(G24:G25)</f>
        <v>164847</v>
      </c>
      <c r="H26" s="91"/>
      <c r="I26" s="98">
        <f>SUM(I24:I25)</f>
        <v>299919</v>
      </c>
      <c r="J26" s="91"/>
      <c r="K26" s="98">
        <f>SUM(K24:K25)</f>
        <v>85535</v>
      </c>
    </row>
    <row r="27" spans="1:11" ht="21.75" customHeight="1" thickTop="1">
      <c r="A27" s="10"/>
      <c r="B27" s="8"/>
      <c r="C27" s="81"/>
      <c r="D27" s="99"/>
      <c r="E27" s="78"/>
      <c r="F27" s="91"/>
      <c r="G27" s="78"/>
      <c r="H27" s="91"/>
      <c r="I27" s="78"/>
      <c r="J27" s="99"/>
      <c r="K27" s="78"/>
    </row>
    <row r="28" spans="1:11" ht="21.75" customHeight="1">
      <c r="A28" s="114" t="s">
        <v>161</v>
      </c>
      <c r="B28" s="127"/>
      <c r="C28" s="115"/>
      <c r="D28" s="127"/>
      <c r="E28" s="101"/>
      <c r="F28" s="127"/>
      <c r="G28" s="101"/>
      <c r="H28" s="127"/>
      <c r="I28" s="101"/>
      <c r="J28" s="101"/>
      <c r="K28" s="101"/>
    </row>
    <row r="29" spans="1:11" ht="21.75" customHeight="1" thickBot="1">
      <c r="A29" s="117" t="s">
        <v>151</v>
      </c>
      <c r="B29" s="127"/>
      <c r="C29" s="115"/>
      <c r="D29" s="127"/>
      <c r="E29" s="96">
        <f>E31-E30</f>
        <v>269744</v>
      </c>
      <c r="F29" s="96"/>
      <c r="G29" s="96">
        <v>164791</v>
      </c>
      <c r="H29" s="96"/>
      <c r="I29" s="100">
        <f>I26</f>
        <v>299919</v>
      </c>
      <c r="J29" s="101"/>
      <c r="K29" s="100">
        <f>K26</f>
        <v>85535</v>
      </c>
    </row>
    <row r="30" spans="1:11" ht="21.75" customHeight="1" thickTop="1">
      <c r="A30" s="117" t="s">
        <v>150</v>
      </c>
      <c r="B30" s="127"/>
      <c r="C30" s="115"/>
      <c r="D30" s="127"/>
      <c r="E30" s="96">
        <v>0</v>
      </c>
      <c r="F30" s="96"/>
      <c r="G30" s="96">
        <v>56</v>
      </c>
      <c r="H30" s="96"/>
      <c r="I30" s="96"/>
      <c r="J30" s="96"/>
      <c r="K30" s="96"/>
    </row>
    <row r="31" spans="1:11" ht="21.75" customHeight="1" thickBot="1">
      <c r="A31" s="117"/>
      <c r="B31" s="127"/>
      <c r="C31" s="115"/>
      <c r="D31" s="127"/>
      <c r="E31" s="102">
        <f>E26</f>
        <v>269744</v>
      </c>
      <c r="F31" s="96"/>
      <c r="G31" s="102">
        <f>SUM(G29:G30)</f>
        <v>164847</v>
      </c>
      <c r="H31" s="96"/>
      <c r="I31" s="96"/>
      <c r="J31" s="96"/>
      <c r="K31" s="96"/>
    </row>
    <row r="32" spans="1:11" ht="21.75" customHeight="1" thickTop="1">
      <c r="B32" s="8"/>
      <c r="C32" s="81"/>
      <c r="E32" s="103"/>
      <c r="F32" s="89"/>
      <c r="G32" s="103"/>
      <c r="H32" s="89"/>
      <c r="I32" s="103"/>
      <c r="J32" s="104"/>
      <c r="K32" s="7" t="s">
        <v>118</v>
      </c>
    </row>
    <row r="33" spans="1:15" ht="21.75" customHeight="1">
      <c r="A33" s="10" t="s">
        <v>51</v>
      </c>
      <c r="B33" s="8"/>
      <c r="C33" s="81"/>
      <c r="E33" s="103"/>
      <c r="F33" s="89"/>
      <c r="G33" s="103"/>
      <c r="H33" s="89"/>
      <c r="I33" s="103"/>
      <c r="J33" s="104"/>
      <c r="K33" s="7"/>
    </row>
    <row r="34" spans="1:15" ht="21.75" customHeight="1">
      <c r="A34" s="8" t="s">
        <v>52</v>
      </c>
      <c r="B34" s="8"/>
      <c r="E34" s="105"/>
      <c r="F34" s="89"/>
      <c r="G34" s="105"/>
      <c r="H34" s="89"/>
      <c r="I34" s="103"/>
    </row>
    <row r="35" spans="1:15" ht="21.75" customHeight="1" thickBot="1">
      <c r="A35" s="8" t="s">
        <v>90</v>
      </c>
      <c r="B35" s="8"/>
      <c r="C35" s="81"/>
      <c r="D35" s="106"/>
      <c r="E35" s="107">
        <v>0.13</v>
      </c>
      <c r="F35" s="108"/>
      <c r="G35" s="107">
        <v>0.08</v>
      </c>
      <c r="H35" s="109"/>
      <c r="I35" s="107">
        <v>0.14000000000000001</v>
      </c>
      <c r="J35" s="109"/>
      <c r="K35" s="107">
        <v>0.04</v>
      </c>
    </row>
    <row r="36" spans="1:15" ht="21.75" customHeight="1" thickTop="1">
      <c r="B36" s="8"/>
      <c r="C36" s="81"/>
      <c r="D36" s="106"/>
      <c r="E36" s="110"/>
      <c r="F36" s="108"/>
      <c r="G36" s="110"/>
      <c r="H36" s="109"/>
      <c r="I36" s="110"/>
      <c r="J36" s="109"/>
      <c r="K36" s="110"/>
    </row>
    <row r="37" spans="1:15" ht="21.75" customHeight="1">
      <c r="A37" s="117" t="s">
        <v>208</v>
      </c>
    </row>
    <row r="38" spans="1:15" ht="21.75" customHeight="1">
      <c r="A38" s="80"/>
      <c r="C38" s="82"/>
      <c r="D38" s="104"/>
      <c r="E38" s="104"/>
      <c r="F38" s="104"/>
      <c r="G38" s="82"/>
      <c r="H38" s="104"/>
      <c r="I38" s="82"/>
      <c r="J38" s="104"/>
      <c r="K38" s="7" t="s">
        <v>41</v>
      </c>
    </row>
    <row r="39" spans="1:15" s="10" customFormat="1" ht="21.75" customHeight="1">
      <c r="A39" s="167" t="s">
        <v>0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</row>
    <row r="40" spans="1:15" s="10" customFormat="1" ht="21.75" customHeight="1">
      <c r="A40" s="166" t="s">
        <v>53</v>
      </c>
      <c r="B40" s="166"/>
      <c r="C40" s="166"/>
      <c r="D40" s="166"/>
      <c r="E40" s="166"/>
      <c r="F40" s="166"/>
      <c r="G40" s="166"/>
      <c r="H40" s="166"/>
      <c r="I40" s="166"/>
      <c r="J40" s="166"/>
      <c r="K40" s="166"/>
      <c r="N40" s="70"/>
    </row>
    <row r="41" spans="1:15" s="10" customFormat="1" ht="21.75" customHeight="1">
      <c r="A41" s="166" t="s">
        <v>245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</row>
    <row r="42" spans="1:15" ht="21.75" customHeight="1">
      <c r="A42" s="84"/>
      <c r="B42" s="85"/>
      <c r="C42" s="84"/>
      <c r="D42" s="84"/>
      <c r="E42" s="84"/>
      <c r="F42" s="84"/>
      <c r="G42" s="84"/>
      <c r="H42" s="84"/>
      <c r="I42" s="84"/>
      <c r="J42" s="84"/>
      <c r="K42" s="7" t="s">
        <v>2</v>
      </c>
    </row>
    <row r="43" spans="1:15" ht="21.75" customHeight="1">
      <c r="A43" s="84"/>
      <c r="B43" s="85"/>
      <c r="C43" s="84"/>
      <c r="D43" s="84"/>
      <c r="E43" s="165" t="s">
        <v>3</v>
      </c>
      <c r="F43" s="165"/>
      <c r="G43" s="165"/>
      <c r="H43" s="84"/>
      <c r="I43" s="165" t="s">
        <v>4</v>
      </c>
      <c r="J43" s="165"/>
      <c r="K43" s="165"/>
      <c r="N43" s="70"/>
      <c r="O43" s="69"/>
    </row>
    <row r="44" spans="1:15" ht="21.75" customHeight="1">
      <c r="B44" s="8"/>
      <c r="C44" s="84"/>
      <c r="D44" s="87"/>
      <c r="E44" s="111" t="s">
        <v>204</v>
      </c>
      <c r="F44" s="87"/>
      <c r="G44" s="111" t="s">
        <v>192</v>
      </c>
      <c r="H44" s="87"/>
      <c r="I44" s="111" t="s">
        <v>204</v>
      </c>
      <c r="J44" s="87"/>
      <c r="K44" s="111" t="s">
        <v>192</v>
      </c>
    </row>
    <row r="45" spans="1:15" ht="21.75" customHeight="1">
      <c r="B45" s="8"/>
      <c r="C45" s="84"/>
      <c r="D45" s="87"/>
      <c r="E45" s="112"/>
      <c r="F45" s="87"/>
      <c r="G45" s="112"/>
      <c r="H45" s="87"/>
      <c r="I45" s="112"/>
      <c r="J45" s="87"/>
      <c r="K45" s="112"/>
    </row>
    <row r="46" spans="1:15" ht="21.75" customHeight="1">
      <c r="A46" s="10" t="s">
        <v>50</v>
      </c>
      <c r="C46" s="82"/>
      <c r="D46" s="104"/>
      <c r="E46" s="113">
        <f>E26</f>
        <v>269744</v>
      </c>
      <c r="F46" s="89"/>
      <c r="G46" s="113">
        <f>G26</f>
        <v>164847</v>
      </c>
      <c r="H46" s="89"/>
      <c r="I46" s="113">
        <f>I26</f>
        <v>299919</v>
      </c>
      <c r="J46" s="89"/>
      <c r="K46" s="113">
        <f>K26</f>
        <v>85535</v>
      </c>
    </row>
    <row r="47" spans="1:15" ht="21.75" customHeight="1">
      <c r="C47" s="82"/>
      <c r="D47" s="79"/>
      <c r="E47" s="78"/>
      <c r="F47" s="89"/>
      <c r="G47" s="78"/>
      <c r="H47" s="89"/>
      <c r="I47" s="78"/>
      <c r="J47" s="89"/>
      <c r="K47" s="78"/>
    </row>
    <row r="48" spans="1:15" s="117" customFormat="1" ht="21" customHeight="1">
      <c r="A48" s="114" t="s">
        <v>54</v>
      </c>
      <c r="B48" s="114"/>
      <c r="C48" s="115"/>
      <c r="D48" s="116"/>
      <c r="E48" s="93"/>
      <c r="F48" s="115"/>
      <c r="G48" s="93"/>
      <c r="H48" s="115"/>
      <c r="I48" s="93"/>
      <c r="J48" s="115"/>
      <c r="K48" s="93"/>
    </row>
    <row r="49" spans="1:11" s="117" customFormat="1" ht="21" customHeight="1">
      <c r="A49" s="118" t="s">
        <v>95</v>
      </c>
      <c r="B49" s="114"/>
      <c r="C49" s="115"/>
      <c r="D49" s="116"/>
      <c r="E49" s="93"/>
      <c r="F49" s="115"/>
      <c r="G49" s="93"/>
      <c r="H49" s="115"/>
      <c r="I49" s="93"/>
      <c r="J49" s="115"/>
      <c r="K49" s="93"/>
    </row>
    <row r="50" spans="1:11" s="117" customFormat="1" ht="21" customHeight="1">
      <c r="A50" s="118" t="s">
        <v>96</v>
      </c>
      <c r="B50" s="114"/>
      <c r="C50" s="115"/>
      <c r="D50" s="116"/>
      <c r="E50" s="93"/>
      <c r="F50" s="115"/>
      <c r="G50" s="93"/>
      <c r="H50" s="115"/>
      <c r="I50" s="93"/>
      <c r="J50" s="115"/>
      <c r="K50" s="93"/>
    </row>
    <row r="51" spans="1:11" s="117" customFormat="1" ht="21" customHeight="1">
      <c r="A51" s="117" t="s">
        <v>97</v>
      </c>
      <c r="C51" s="115"/>
      <c r="D51" s="119"/>
      <c r="E51" s="93"/>
      <c r="F51" s="120"/>
      <c r="G51" s="93"/>
      <c r="H51" s="120"/>
      <c r="I51" s="93"/>
      <c r="J51" s="120"/>
      <c r="K51" s="93"/>
    </row>
    <row r="52" spans="1:11" s="117" customFormat="1" ht="21" customHeight="1">
      <c r="A52" s="117" t="s">
        <v>123</v>
      </c>
      <c r="C52" s="115"/>
      <c r="D52" s="93"/>
      <c r="E52" s="93">
        <v>-13377</v>
      </c>
      <c r="F52" s="120"/>
      <c r="G52" s="93">
        <v>-268942</v>
      </c>
      <c r="H52" s="120"/>
      <c r="I52" s="93">
        <v>0</v>
      </c>
      <c r="J52" s="120"/>
      <c r="K52" s="93">
        <v>0</v>
      </c>
    </row>
    <row r="53" spans="1:11" s="117" customFormat="1" ht="21" customHeight="1">
      <c r="A53" s="117" t="s">
        <v>234</v>
      </c>
      <c r="C53" s="115"/>
      <c r="D53" s="93"/>
      <c r="E53" s="93"/>
      <c r="F53" s="120"/>
      <c r="G53" s="93"/>
      <c r="H53" s="120"/>
      <c r="I53" s="93"/>
      <c r="J53" s="120"/>
      <c r="K53" s="93"/>
    </row>
    <row r="54" spans="1:11" s="117" customFormat="1" ht="21" customHeight="1">
      <c r="A54" s="117" t="s">
        <v>124</v>
      </c>
      <c r="C54" s="115"/>
      <c r="D54" s="93"/>
      <c r="E54" s="93">
        <v>792</v>
      </c>
      <c r="F54" s="120"/>
      <c r="G54" s="93">
        <v>1387</v>
      </c>
      <c r="H54" s="120"/>
      <c r="I54" s="93">
        <v>792</v>
      </c>
      <c r="J54" s="120"/>
      <c r="K54" s="93">
        <v>1387</v>
      </c>
    </row>
    <row r="55" spans="1:11" s="117" customFormat="1" ht="21" customHeight="1">
      <c r="A55" s="117" t="s">
        <v>98</v>
      </c>
      <c r="C55" s="115"/>
      <c r="D55" s="93"/>
      <c r="E55" s="121">
        <v>-150</v>
      </c>
      <c r="F55" s="120"/>
      <c r="G55" s="121">
        <v>-276</v>
      </c>
      <c r="H55" s="120"/>
      <c r="I55" s="121">
        <v>-150</v>
      </c>
      <c r="J55" s="120"/>
      <c r="K55" s="121">
        <v>-276</v>
      </c>
    </row>
    <row r="56" spans="1:11" s="117" customFormat="1" ht="21" customHeight="1">
      <c r="C56" s="115"/>
      <c r="D56" s="93"/>
      <c r="E56" s="122">
        <f>SUM(E53:E55)</f>
        <v>642</v>
      </c>
      <c r="F56" s="120"/>
      <c r="G56" s="122">
        <f>SUM(G53:G55)</f>
        <v>1111</v>
      </c>
      <c r="H56" s="120"/>
      <c r="I56" s="122">
        <f>SUM(I53:I55)</f>
        <v>642</v>
      </c>
      <c r="J56" s="120"/>
      <c r="K56" s="122">
        <f>SUM(K53:K55)</f>
        <v>1111</v>
      </c>
    </row>
    <row r="57" spans="1:11" s="117" customFormat="1" ht="21" customHeight="1">
      <c r="A57" s="117" t="s">
        <v>233</v>
      </c>
      <c r="C57" s="115"/>
      <c r="D57" s="93"/>
      <c r="E57" s="93">
        <v>2515</v>
      </c>
      <c r="F57" s="120"/>
      <c r="G57" s="93">
        <v>-11048</v>
      </c>
      <c r="H57" s="120"/>
      <c r="I57" s="93">
        <v>0</v>
      </c>
      <c r="J57" s="120"/>
      <c r="K57" s="93">
        <v>0</v>
      </c>
    </row>
    <row r="58" spans="1:11" s="117" customFormat="1" ht="21" customHeight="1">
      <c r="A58" s="117" t="s">
        <v>98</v>
      </c>
      <c r="C58" s="115"/>
      <c r="D58" s="93"/>
      <c r="E58" s="121">
        <v>-578</v>
      </c>
      <c r="F58" s="120"/>
      <c r="G58" s="121">
        <v>2624</v>
      </c>
      <c r="H58" s="120"/>
      <c r="I58" s="121">
        <v>0</v>
      </c>
      <c r="J58" s="120"/>
      <c r="K58" s="121">
        <v>0</v>
      </c>
    </row>
    <row r="59" spans="1:11" s="117" customFormat="1" ht="21" customHeight="1">
      <c r="C59" s="115"/>
      <c r="D59" s="93"/>
      <c r="E59" s="122">
        <f>SUM(E57:E58)</f>
        <v>1937</v>
      </c>
      <c r="F59" s="120"/>
      <c r="G59" s="122">
        <f>SUM(G57:G58)</f>
        <v>-8424</v>
      </c>
      <c r="H59" s="120"/>
      <c r="I59" s="122">
        <f>SUM(I57:I58)</f>
        <v>0</v>
      </c>
      <c r="J59" s="120"/>
      <c r="K59" s="122">
        <f>SUM(K57:K58)</f>
        <v>0</v>
      </c>
    </row>
    <row r="60" spans="1:11" s="117" customFormat="1" ht="21" customHeight="1">
      <c r="A60" s="117" t="s">
        <v>95</v>
      </c>
      <c r="C60" s="115"/>
      <c r="D60" s="93"/>
      <c r="E60" s="93"/>
      <c r="F60" s="120"/>
      <c r="G60" s="93"/>
      <c r="H60" s="120"/>
      <c r="I60" s="93"/>
      <c r="J60" s="120"/>
      <c r="K60" s="93"/>
    </row>
    <row r="61" spans="1:11" s="117" customFormat="1" ht="21" customHeight="1">
      <c r="A61" s="117" t="s">
        <v>163</v>
      </c>
      <c r="C61" s="115"/>
      <c r="D61" s="93"/>
      <c r="E61" s="93"/>
      <c r="F61" s="120"/>
      <c r="G61" s="93"/>
      <c r="H61" s="120"/>
      <c r="I61" s="93"/>
      <c r="J61" s="120"/>
      <c r="K61" s="93"/>
    </row>
    <row r="62" spans="1:11" s="117" customFormat="1" ht="21" customHeight="1">
      <c r="A62" s="117" t="s">
        <v>164</v>
      </c>
      <c r="C62" s="115"/>
      <c r="D62" s="93"/>
      <c r="E62" s="121">
        <f>E52+E56+E59</f>
        <v>-10798</v>
      </c>
      <c r="F62" s="120"/>
      <c r="G62" s="121">
        <f>G52+G56+G59</f>
        <v>-276255</v>
      </c>
      <c r="H62" s="120"/>
      <c r="I62" s="121">
        <f>I52+I56+I59</f>
        <v>642</v>
      </c>
      <c r="J62" s="120"/>
      <c r="K62" s="121">
        <f>K52+K56+K59</f>
        <v>1111</v>
      </c>
    </row>
    <row r="63" spans="1:11" s="117" customFormat="1" ht="15.95" customHeight="1">
      <c r="C63" s="115"/>
      <c r="D63" s="93"/>
      <c r="E63" s="93"/>
      <c r="F63" s="120"/>
      <c r="G63" s="93"/>
      <c r="H63" s="120"/>
      <c r="I63" s="93"/>
      <c r="J63" s="120"/>
      <c r="K63" s="93"/>
    </row>
    <row r="64" spans="1:11" s="117" customFormat="1" ht="21" customHeight="1">
      <c r="A64" s="118" t="s">
        <v>136</v>
      </c>
      <c r="C64" s="115"/>
      <c r="D64" s="93"/>
    </row>
    <row r="65" spans="1:11" s="117" customFormat="1" ht="21" customHeight="1">
      <c r="A65" s="118" t="s">
        <v>137</v>
      </c>
      <c r="C65" s="115"/>
      <c r="D65" s="93"/>
    </row>
    <row r="66" spans="1:11" s="117" customFormat="1" ht="21" customHeight="1">
      <c r="A66" s="117" t="s">
        <v>255</v>
      </c>
      <c r="C66" s="115"/>
      <c r="D66" s="93"/>
      <c r="E66" s="93">
        <v>51</v>
      </c>
      <c r="F66" s="120"/>
      <c r="G66" s="93">
        <v>187</v>
      </c>
      <c r="H66" s="120"/>
      <c r="I66" s="93">
        <v>0</v>
      </c>
      <c r="J66" s="120"/>
      <c r="K66" s="93">
        <v>0</v>
      </c>
    </row>
    <row r="67" spans="1:11" s="117" customFormat="1" ht="21" customHeight="1">
      <c r="A67" s="117" t="s">
        <v>138</v>
      </c>
      <c r="C67" s="115"/>
      <c r="D67" s="93"/>
      <c r="E67" s="121">
        <v>-12</v>
      </c>
      <c r="F67" s="120"/>
      <c r="G67" s="121">
        <v>-47</v>
      </c>
      <c r="H67" s="120"/>
      <c r="I67" s="121">
        <v>0</v>
      </c>
      <c r="J67" s="120"/>
      <c r="K67" s="121">
        <v>0</v>
      </c>
    </row>
    <row r="68" spans="1:11" s="117" customFormat="1" ht="21" customHeight="1">
      <c r="A68" s="117" t="s">
        <v>136</v>
      </c>
      <c r="C68" s="115"/>
      <c r="D68" s="93"/>
    </row>
    <row r="69" spans="1:11" s="117" customFormat="1" ht="21" customHeight="1">
      <c r="A69" s="117" t="s">
        <v>165</v>
      </c>
      <c r="C69" s="115"/>
      <c r="D69" s="93"/>
      <c r="E69" s="93"/>
      <c r="F69" s="120"/>
      <c r="G69" s="93"/>
      <c r="H69" s="120"/>
      <c r="I69" s="93"/>
      <c r="J69" s="120"/>
      <c r="K69" s="93"/>
    </row>
    <row r="70" spans="1:11" s="117" customFormat="1" ht="21" customHeight="1">
      <c r="A70" s="117" t="s">
        <v>164</v>
      </c>
      <c r="C70" s="115"/>
      <c r="D70" s="93"/>
      <c r="E70" s="121">
        <f>SUM(E66:E67)</f>
        <v>39</v>
      </c>
      <c r="F70" s="120"/>
      <c r="G70" s="121">
        <f>SUM(G66:G67)</f>
        <v>140</v>
      </c>
      <c r="H70" s="120"/>
      <c r="I70" s="121">
        <f>SUM(I66:I67)</f>
        <v>0</v>
      </c>
      <c r="J70" s="120"/>
      <c r="K70" s="121">
        <f>SUM(K66:K67)</f>
        <v>0</v>
      </c>
    </row>
    <row r="71" spans="1:11" s="117" customFormat="1" ht="21" customHeight="1">
      <c r="A71" s="114" t="s">
        <v>55</v>
      </c>
      <c r="C71" s="115"/>
      <c r="D71" s="93"/>
      <c r="E71" s="121">
        <f>E62+E70</f>
        <v>-10759</v>
      </c>
      <c r="F71" s="120"/>
      <c r="G71" s="121">
        <f>G62+G70</f>
        <v>-276115</v>
      </c>
      <c r="H71" s="120"/>
      <c r="I71" s="121">
        <f>I62+I70</f>
        <v>642</v>
      </c>
      <c r="J71" s="120"/>
      <c r="K71" s="121">
        <f>K62+K70</f>
        <v>1111</v>
      </c>
    </row>
    <row r="72" spans="1:11" s="127" customFormat="1" ht="21" customHeight="1" thickBot="1">
      <c r="A72" s="123" t="s">
        <v>56</v>
      </c>
      <c r="B72" s="124"/>
      <c r="C72" s="125"/>
      <c r="D72" s="93"/>
      <c r="E72" s="126">
        <f>SUM(E46,E71)</f>
        <v>258985</v>
      </c>
      <c r="F72" s="120"/>
      <c r="G72" s="126">
        <f>SUM(G46,G71)</f>
        <v>-111268</v>
      </c>
      <c r="H72" s="120"/>
      <c r="I72" s="126">
        <f>SUM(I46,I71)</f>
        <v>300561</v>
      </c>
      <c r="J72" s="120"/>
      <c r="K72" s="126">
        <f>SUM(K46,K71)</f>
        <v>86646</v>
      </c>
    </row>
    <row r="73" spans="1:11" ht="15" customHeight="1" thickTop="1">
      <c r="C73" s="82"/>
      <c r="D73" s="79"/>
      <c r="G73" s="83"/>
    </row>
    <row r="74" spans="1:11" ht="21.75" customHeight="1">
      <c r="A74" s="10" t="s">
        <v>152</v>
      </c>
      <c r="C74" s="82"/>
      <c r="D74" s="79"/>
      <c r="G74" s="83"/>
    </row>
    <row r="75" spans="1:11" ht="21.75" customHeight="1" thickBot="1">
      <c r="A75" s="8" t="s">
        <v>151</v>
      </c>
      <c r="C75" s="82"/>
      <c r="D75" s="79"/>
      <c r="E75" s="128">
        <v>259013</v>
      </c>
      <c r="G75" s="128">
        <f>G72-G76</f>
        <v>-109752</v>
      </c>
      <c r="I75" s="129">
        <f>I72</f>
        <v>300561</v>
      </c>
      <c r="K75" s="129">
        <f>K72</f>
        <v>86646</v>
      </c>
    </row>
    <row r="76" spans="1:11" ht="21.75" customHeight="1" thickTop="1">
      <c r="A76" s="8" t="s">
        <v>150</v>
      </c>
      <c r="C76" s="82"/>
      <c r="D76" s="79"/>
      <c r="E76" s="2">
        <v>-28</v>
      </c>
      <c r="F76" s="1"/>
      <c r="G76" s="2">
        <v>-1516</v>
      </c>
    </row>
    <row r="77" spans="1:11" ht="21.75" customHeight="1" thickBot="1">
      <c r="C77" s="82"/>
      <c r="D77" s="79"/>
      <c r="E77" s="130">
        <f>SUM(E75:E76)</f>
        <v>258985</v>
      </c>
      <c r="G77" s="130">
        <f>SUM(G75:G76)</f>
        <v>-111268</v>
      </c>
    </row>
    <row r="78" spans="1:11" ht="21.75" customHeight="1" thickTop="1">
      <c r="C78" s="82"/>
      <c r="D78" s="79"/>
      <c r="E78" s="128"/>
      <c r="G78" s="79"/>
    </row>
    <row r="79" spans="1:11" ht="21.75" customHeight="1">
      <c r="A79" s="117" t="s">
        <v>208</v>
      </c>
    </row>
    <row r="80" spans="1:11" ht="21.75" customHeight="1">
      <c r="A80" s="80"/>
      <c r="C80" s="82"/>
      <c r="G80" s="82"/>
      <c r="I80" s="82"/>
      <c r="K80" s="7" t="s">
        <v>41</v>
      </c>
    </row>
    <row r="81" spans="1:15" s="10" customFormat="1" ht="21.75" customHeight="1">
      <c r="A81" s="167" t="s">
        <v>0</v>
      </c>
      <c r="B81" s="167"/>
      <c r="C81" s="167"/>
      <c r="D81" s="167"/>
      <c r="E81" s="167"/>
      <c r="F81" s="167"/>
      <c r="G81" s="167"/>
      <c r="H81" s="167"/>
      <c r="I81" s="167"/>
      <c r="J81" s="167"/>
      <c r="K81" s="167"/>
    </row>
    <row r="82" spans="1:15" s="10" customFormat="1" ht="21.75" customHeight="1">
      <c r="A82" s="166" t="s">
        <v>42</v>
      </c>
      <c r="B82" s="166"/>
      <c r="C82" s="166"/>
      <c r="D82" s="166"/>
      <c r="E82" s="166"/>
      <c r="F82" s="166"/>
      <c r="G82" s="166"/>
      <c r="H82" s="166"/>
      <c r="I82" s="166"/>
      <c r="J82" s="166"/>
      <c r="K82" s="166"/>
    </row>
    <row r="83" spans="1:15" s="10" customFormat="1" ht="21.75" customHeight="1">
      <c r="A83" s="166" t="s">
        <v>248</v>
      </c>
      <c r="B83" s="166"/>
      <c r="C83" s="166"/>
      <c r="D83" s="166"/>
      <c r="E83" s="166"/>
      <c r="F83" s="166"/>
      <c r="G83" s="166"/>
      <c r="H83" s="166"/>
      <c r="I83" s="166"/>
      <c r="J83" s="166"/>
      <c r="K83" s="166"/>
    </row>
    <row r="84" spans="1:15" ht="21.75" customHeight="1">
      <c r="A84" s="84"/>
      <c r="B84" s="85"/>
      <c r="C84" s="84"/>
      <c r="D84" s="84"/>
      <c r="E84" s="84"/>
      <c r="F84" s="84"/>
      <c r="G84" s="84"/>
      <c r="H84" s="84"/>
      <c r="I84" s="84"/>
      <c r="J84" s="84"/>
      <c r="K84" s="7" t="s">
        <v>2</v>
      </c>
      <c r="N84" s="70"/>
      <c r="O84" s="69"/>
    </row>
    <row r="85" spans="1:15" ht="21.75" customHeight="1">
      <c r="A85" s="84"/>
      <c r="B85" s="85"/>
      <c r="C85" s="84"/>
      <c r="D85" s="84"/>
      <c r="E85" s="165" t="s">
        <v>3</v>
      </c>
      <c r="F85" s="165"/>
      <c r="G85" s="165"/>
      <c r="H85" s="84"/>
      <c r="I85" s="165" t="s">
        <v>4</v>
      </c>
      <c r="J85" s="165"/>
      <c r="K85" s="165"/>
      <c r="N85" s="70"/>
      <c r="O85" s="69"/>
    </row>
    <row r="86" spans="1:15" ht="21.75" customHeight="1">
      <c r="B86" s="8"/>
      <c r="C86" s="86" t="s">
        <v>5</v>
      </c>
      <c r="D86" s="87"/>
      <c r="E86" s="88" t="s">
        <v>204</v>
      </c>
      <c r="F86" s="87"/>
      <c r="G86" s="88" t="s">
        <v>192</v>
      </c>
      <c r="H86" s="87"/>
      <c r="I86" s="88" t="s">
        <v>204</v>
      </c>
      <c r="J86" s="87"/>
      <c r="K86" s="88" t="s">
        <v>192</v>
      </c>
    </row>
    <row r="87" spans="1:15" ht="21.75" customHeight="1">
      <c r="A87" s="10" t="s">
        <v>43</v>
      </c>
      <c r="B87" s="8"/>
      <c r="C87" s="81"/>
      <c r="E87" s="8"/>
    </row>
    <row r="88" spans="1:15" ht="21.75" customHeight="1">
      <c r="A88" s="8" t="s">
        <v>200</v>
      </c>
      <c r="B88" s="8"/>
      <c r="C88" s="89">
        <v>3</v>
      </c>
      <c r="D88" s="90"/>
      <c r="E88" s="78">
        <v>13611031</v>
      </c>
      <c r="F88" s="91"/>
      <c r="G88" s="78">
        <v>16570779</v>
      </c>
      <c r="H88" s="92"/>
      <c r="I88" s="93">
        <v>8842507</v>
      </c>
      <c r="J88" s="92"/>
      <c r="K88" s="93">
        <v>10694863</v>
      </c>
    </row>
    <row r="89" spans="1:15" ht="21.75" customHeight="1">
      <c r="A89" s="8" t="s">
        <v>44</v>
      </c>
      <c r="B89" s="8"/>
      <c r="C89" s="89"/>
      <c r="D89" s="90"/>
      <c r="E89" s="78"/>
      <c r="F89" s="91"/>
      <c r="G89" s="78"/>
      <c r="H89" s="92"/>
      <c r="I89" s="93"/>
      <c r="J89" s="92"/>
      <c r="K89" s="93"/>
    </row>
    <row r="90" spans="1:15" ht="21.75" customHeight="1">
      <c r="A90" s="8" t="s">
        <v>139</v>
      </c>
      <c r="B90" s="8"/>
      <c r="C90" s="89"/>
      <c r="D90" s="90"/>
      <c r="E90" s="78">
        <v>64945</v>
      </c>
      <c r="F90" s="91"/>
      <c r="G90" s="78">
        <v>69634</v>
      </c>
      <c r="H90" s="92"/>
      <c r="I90" s="78">
        <v>68841</v>
      </c>
      <c r="J90" s="92"/>
      <c r="K90" s="78">
        <v>64717</v>
      </c>
    </row>
    <row r="91" spans="1:15" ht="21.75" customHeight="1">
      <c r="A91" s="8" t="s">
        <v>116</v>
      </c>
      <c r="B91" s="8"/>
      <c r="C91" s="89">
        <v>3</v>
      </c>
      <c r="D91" s="90"/>
      <c r="E91" s="78">
        <v>146089</v>
      </c>
      <c r="F91" s="91"/>
      <c r="G91" s="78">
        <v>104283</v>
      </c>
      <c r="H91" s="92"/>
      <c r="I91" s="93">
        <v>197906</v>
      </c>
      <c r="J91" s="92"/>
      <c r="K91" s="93">
        <v>99854</v>
      </c>
    </row>
    <row r="92" spans="1:15" ht="21.75" customHeight="1">
      <c r="A92" s="10" t="s">
        <v>45</v>
      </c>
      <c r="B92" s="8"/>
      <c r="C92" s="89"/>
      <c r="D92" s="90"/>
      <c r="E92" s="94">
        <f>SUM(E88:E91)</f>
        <v>13822065</v>
      </c>
      <c r="F92" s="91"/>
      <c r="G92" s="94">
        <f>SUM(G88:G91)</f>
        <v>16744696</v>
      </c>
      <c r="H92" s="91"/>
      <c r="I92" s="94">
        <f>SUM(I88:I91)</f>
        <v>9109254</v>
      </c>
      <c r="J92" s="91"/>
      <c r="K92" s="94">
        <f>SUM(K88:K91)</f>
        <v>10859434</v>
      </c>
    </row>
    <row r="93" spans="1:15" ht="21.75" customHeight="1">
      <c r="A93" s="10" t="s">
        <v>46</v>
      </c>
      <c r="B93" s="8"/>
      <c r="C93" s="89"/>
      <c r="D93" s="90"/>
      <c r="E93" s="78"/>
      <c r="F93" s="91"/>
      <c r="G93" s="78"/>
      <c r="H93" s="91"/>
      <c r="I93" s="78"/>
      <c r="J93" s="91"/>
      <c r="K93" s="78"/>
    </row>
    <row r="94" spans="1:15" ht="21.75" customHeight="1">
      <c r="A94" s="8" t="s">
        <v>47</v>
      </c>
      <c r="B94" s="8"/>
      <c r="C94" s="89">
        <v>3</v>
      </c>
      <c r="D94" s="90"/>
      <c r="E94" s="78">
        <v>12546573</v>
      </c>
      <c r="F94" s="91"/>
      <c r="G94" s="78">
        <v>14899832</v>
      </c>
      <c r="H94" s="92"/>
      <c r="I94" s="93">
        <v>8223010</v>
      </c>
      <c r="J94" s="92"/>
      <c r="K94" s="93">
        <v>9621511</v>
      </c>
    </row>
    <row r="95" spans="1:15" ht="21.75" customHeight="1">
      <c r="A95" s="8" t="s">
        <v>115</v>
      </c>
      <c r="B95" s="8"/>
      <c r="C95" s="89">
        <v>3</v>
      </c>
      <c r="D95" s="90"/>
      <c r="E95" s="78">
        <v>211677</v>
      </c>
      <c r="F95" s="91"/>
      <c r="G95" s="78">
        <v>209883</v>
      </c>
      <c r="H95" s="92"/>
      <c r="I95" s="93">
        <v>142060</v>
      </c>
      <c r="J95" s="92"/>
      <c r="K95" s="93">
        <v>159169</v>
      </c>
    </row>
    <row r="96" spans="1:15" ht="21.75" customHeight="1">
      <c r="A96" s="8" t="s">
        <v>107</v>
      </c>
      <c r="B96" s="8"/>
      <c r="C96" s="89">
        <v>3</v>
      </c>
      <c r="D96" s="90"/>
      <c r="E96" s="78">
        <v>425459</v>
      </c>
      <c r="F96" s="91"/>
      <c r="G96" s="78">
        <v>434130</v>
      </c>
      <c r="H96" s="92"/>
      <c r="I96" s="93">
        <v>216795</v>
      </c>
      <c r="J96" s="92"/>
      <c r="K96" s="93">
        <v>223035</v>
      </c>
    </row>
    <row r="97" spans="1:11" ht="21.75" customHeight="1">
      <c r="A97" s="10" t="s">
        <v>48</v>
      </c>
      <c r="B97" s="8"/>
      <c r="C97" s="89"/>
      <c r="D97" s="90"/>
      <c r="E97" s="95">
        <f>SUM(E94:E96)</f>
        <v>13183709</v>
      </c>
      <c r="F97" s="91"/>
      <c r="G97" s="95">
        <f>SUM(G94:G96)</f>
        <v>15543845</v>
      </c>
      <c r="H97" s="91"/>
      <c r="I97" s="95">
        <f>SUM(I94:I96)</f>
        <v>8581865</v>
      </c>
      <c r="J97" s="91"/>
      <c r="K97" s="95">
        <f>SUM(K94:K96)</f>
        <v>10003715</v>
      </c>
    </row>
    <row r="98" spans="1:11" ht="21.75" customHeight="1">
      <c r="A98" s="10" t="s">
        <v>145</v>
      </c>
      <c r="B98" s="8"/>
      <c r="C98" s="89"/>
      <c r="D98" s="90"/>
      <c r="E98" s="96">
        <f>SUM(E92-E97)</f>
        <v>638356</v>
      </c>
      <c r="F98" s="91"/>
      <c r="G98" s="96">
        <f>SUM(G92-G97)</f>
        <v>1200851</v>
      </c>
      <c r="H98" s="91"/>
      <c r="I98" s="96">
        <f>SUM(I92-I97)</f>
        <v>527389</v>
      </c>
      <c r="J98" s="91"/>
      <c r="K98" s="96">
        <f>SUM(K92-K97)</f>
        <v>855719</v>
      </c>
    </row>
    <row r="99" spans="1:11" s="127" customFormat="1" ht="21.95" customHeight="1">
      <c r="A99" s="117" t="s">
        <v>258</v>
      </c>
      <c r="C99" s="89">
        <v>8</v>
      </c>
      <c r="E99" s="163">
        <v>-10269</v>
      </c>
      <c r="F99" s="163"/>
      <c r="G99" s="96">
        <v>0</v>
      </c>
      <c r="H99" s="163"/>
      <c r="I99" s="96">
        <v>0</v>
      </c>
      <c r="J99" s="163"/>
      <c r="K99" s="96">
        <v>0</v>
      </c>
    </row>
    <row r="100" spans="1:11" ht="21.75" customHeight="1">
      <c r="A100" s="8" t="s">
        <v>122</v>
      </c>
      <c r="B100" s="8"/>
      <c r="C100" s="89">
        <v>3</v>
      </c>
      <c r="D100" s="90"/>
      <c r="E100" s="96">
        <v>9225</v>
      </c>
      <c r="F100" s="91"/>
      <c r="G100" s="96">
        <v>9756</v>
      </c>
      <c r="H100" s="91"/>
      <c r="I100" s="96">
        <v>6419</v>
      </c>
      <c r="J100" s="91"/>
      <c r="K100" s="96">
        <v>38014</v>
      </c>
    </row>
    <row r="101" spans="1:11" ht="21.75" customHeight="1">
      <c r="A101" s="8" t="s">
        <v>49</v>
      </c>
      <c r="B101" s="8"/>
      <c r="C101" s="89"/>
      <c r="D101" s="90"/>
      <c r="E101" s="97">
        <v>-45322</v>
      </c>
      <c r="F101" s="91"/>
      <c r="G101" s="97">
        <v>-103004</v>
      </c>
      <c r="H101" s="91"/>
      <c r="I101" s="97">
        <v>-17203</v>
      </c>
      <c r="J101" s="91"/>
      <c r="K101" s="97">
        <v>-64602</v>
      </c>
    </row>
    <row r="102" spans="1:11" ht="21.75" customHeight="1">
      <c r="A102" s="10" t="s">
        <v>186</v>
      </c>
      <c r="B102" s="8"/>
      <c r="C102" s="89"/>
      <c r="D102" s="90"/>
      <c r="E102" s="78">
        <f>SUM(E98:E101)</f>
        <v>591990</v>
      </c>
      <c r="F102" s="91"/>
      <c r="G102" s="78">
        <f>SUM(G98:G101)</f>
        <v>1107603</v>
      </c>
      <c r="H102" s="91"/>
      <c r="I102" s="78">
        <f>SUM(I98:I101)</f>
        <v>516605</v>
      </c>
      <c r="J102" s="91"/>
      <c r="K102" s="78">
        <f>SUM(K98:K101)</f>
        <v>829131</v>
      </c>
    </row>
    <row r="103" spans="1:11" ht="21.75" customHeight="1">
      <c r="A103" s="8" t="s">
        <v>181</v>
      </c>
      <c r="B103" s="8"/>
      <c r="C103" s="89">
        <v>14</v>
      </c>
      <c r="D103" s="90"/>
      <c r="E103" s="78">
        <v>-87803</v>
      </c>
      <c r="F103" s="91"/>
      <c r="G103" s="78">
        <v>-53854</v>
      </c>
      <c r="H103" s="92"/>
      <c r="I103" s="93">
        <v>-40507</v>
      </c>
      <c r="J103" s="92"/>
      <c r="K103" s="93">
        <v>-21963</v>
      </c>
    </row>
    <row r="104" spans="1:11" ht="21.75" customHeight="1" thickBot="1">
      <c r="A104" s="10" t="s">
        <v>50</v>
      </c>
      <c r="B104" s="8"/>
      <c r="C104" s="89"/>
      <c r="D104" s="90"/>
      <c r="E104" s="98">
        <f>SUM(E102:E103)</f>
        <v>504187</v>
      </c>
      <c r="F104" s="91"/>
      <c r="G104" s="98">
        <f>SUM(G102:G103)</f>
        <v>1053749</v>
      </c>
      <c r="H104" s="91"/>
      <c r="I104" s="98">
        <f>SUM(I102:I103)</f>
        <v>476098</v>
      </c>
      <c r="J104" s="91"/>
      <c r="K104" s="98">
        <f>SUM(K102:K103)</f>
        <v>807168</v>
      </c>
    </row>
    <row r="105" spans="1:11" ht="21.75" customHeight="1" thickTop="1">
      <c r="A105" s="10"/>
      <c r="B105" s="8"/>
      <c r="C105" s="81"/>
      <c r="D105" s="99"/>
      <c r="E105" s="78"/>
      <c r="F105" s="91"/>
      <c r="G105" s="78"/>
      <c r="H105" s="91"/>
      <c r="I105" s="78"/>
      <c r="J105" s="99"/>
      <c r="K105" s="78"/>
    </row>
    <row r="106" spans="1:11" ht="21.75" customHeight="1">
      <c r="A106" s="114" t="s">
        <v>161</v>
      </c>
      <c r="B106" s="127"/>
      <c r="C106" s="115"/>
      <c r="D106" s="127"/>
      <c r="E106" s="101"/>
      <c r="F106" s="127"/>
      <c r="G106" s="101"/>
      <c r="H106" s="127"/>
      <c r="I106" s="101"/>
      <c r="J106" s="101"/>
      <c r="K106" s="101"/>
    </row>
    <row r="107" spans="1:11" ht="21.75" customHeight="1" thickBot="1">
      <c r="A107" s="117" t="s">
        <v>151</v>
      </c>
      <c r="B107" s="127"/>
      <c r="C107" s="115"/>
      <c r="D107" s="127"/>
      <c r="E107" s="96">
        <f>E109-E108</f>
        <v>504187</v>
      </c>
      <c r="F107" s="96"/>
      <c r="G107" s="96">
        <v>1060976</v>
      </c>
      <c r="H107" s="96"/>
      <c r="I107" s="100">
        <f>I104</f>
        <v>476098</v>
      </c>
      <c r="J107" s="101"/>
      <c r="K107" s="100">
        <f>K104</f>
        <v>807168</v>
      </c>
    </row>
    <row r="108" spans="1:11" ht="21.75" customHeight="1" thickTop="1">
      <c r="A108" s="117" t="s">
        <v>150</v>
      </c>
      <c r="B108" s="127"/>
      <c r="C108" s="115"/>
      <c r="D108" s="127"/>
      <c r="E108" s="96">
        <v>0</v>
      </c>
      <c r="F108" s="96"/>
      <c r="G108" s="96">
        <v>-7227</v>
      </c>
      <c r="H108" s="96"/>
      <c r="I108" s="96"/>
      <c r="J108" s="96"/>
      <c r="K108" s="96"/>
    </row>
    <row r="109" spans="1:11" ht="21.75" customHeight="1" thickBot="1">
      <c r="A109" s="117"/>
      <c r="B109" s="127"/>
      <c r="C109" s="115"/>
      <c r="D109" s="127"/>
      <c r="E109" s="102">
        <f>E104</f>
        <v>504187</v>
      </c>
      <c r="F109" s="96"/>
      <c r="G109" s="102">
        <f>SUM(G107:G108)</f>
        <v>1053749</v>
      </c>
      <c r="H109" s="96"/>
      <c r="I109" s="96"/>
      <c r="J109" s="96"/>
      <c r="K109" s="96"/>
    </row>
    <row r="110" spans="1:11" ht="21.75" customHeight="1" thickTop="1">
      <c r="B110" s="8"/>
      <c r="C110" s="81"/>
      <c r="E110" s="103"/>
      <c r="F110" s="89"/>
      <c r="G110" s="103"/>
      <c r="H110" s="89"/>
      <c r="I110" s="103"/>
      <c r="J110" s="104"/>
      <c r="K110" s="7" t="s">
        <v>118</v>
      </c>
    </row>
    <row r="111" spans="1:11" ht="21.75" customHeight="1">
      <c r="A111" s="10" t="s">
        <v>51</v>
      </c>
      <c r="B111" s="8"/>
      <c r="C111" s="81"/>
      <c r="E111" s="103"/>
      <c r="F111" s="89"/>
      <c r="G111" s="103"/>
      <c r="H111" s="89"/>
      <c r="I111" s="103"/>
      <c r="J111" s="104"/>
      <c r="K111" s="7"/>
    </row>
    <row r="112" spans="1:11" ht="21.75" customHeight="1">
      <c r="A112" s="8" t="s">
        <v>52</v>
      </c>
      <c r="B112" s="8"/>
      <c r="E112" s="105"/>
      <c r="F112" s="89"/>
      <c r="G112" s="105"/>
      <c r="H112" s="89"/>
      <c r="I112" s="103"/>
    </row>
    <row r="113" spans="1:15" ht="21.75" customHeight="1" thickBot="1">
      <c r="A113" s="8" t="s">
        <v>90</v>
      </c>
      <c r="B113" s="8"/>
      <c r="C113" s="81"/>
      <c r="D113" s="106"/>
      <c r="E113" s="107">
        <v>0.23</v>
      </c>
      <c r="F113" s="108"/>
      <c r="G113" s="107">
        <v>0.49</v>
      </c>
      <c r="H113" s="109"/>
      <c r="I113" s="107">
        <v>0.22</v>
      </c>
      <c r="J113" s="109"/>
      <c r="K113" s="107">
        <v>0.37</v>
      </c>
    </row>
    <row r="114" spans="1:15" ht="21.75" customHeight="1" thickTop="1">
      <c r="B114" s="8"/>
      <c r="C114" s="81"/>
      <c r="D114" s="106"/>
      <c r="E114" s="110"/>
      <c r="F114" s="108"/>
      <c r="G114" s="110"/>
      <c r="H114" s="109"/>
      <c r="I114" s="110"/>
      <c r="J114" s="109"/>
      <c r="K114" s="110"/>
    </row>
    <row r="115" spans="1:15" ht="21.75" customHeight="1">
      <c r="A115" s="117" t="s">
        <v>208</v>
      </c>
    </row>
    <row r="116" spans="1:15" ht="21.75" customHeight="1">
      <c r="A116" s="80"/>
      <c r="C116" s="82"/>
      <c r="D116" s="104"/>
      <c r="E116" s="104"/>
      <c r="F116" s="104"/>
      <c r="G116" s="82"/>
      <c r="H116" s="104"/>
      <c r="I116" s="82"/>
      <c r="J116" s="104"/>
      <c r="K116" s="7" t="s">
        <v>41</v>
      </c>
    </row>
    <row r="117" spans="1:15" s="10" customFormat="1" ht="21.75" customHeight="1">
      <c r="A117" s="167" t="s">
        <v>0</v>
      </c>
      <c r="B117" s="167"/>
      <c r="C117" s="167"/>
      <c r="D117" s="167"/>
      <c r="E117" s="167"/>
      <c r="F117" s="167"/>
      <c r="G117" s="167"/>
      <c r="H117" s="167"/>
      <c r="I117" s="167"/>
      <c r="J117" s="167"/>
      <c r="K117" s="167"/>
    </row>
    <row r="118" spans="1:15" s="10" customFormat="1" ht="21.75" customHeight="1">
      <c r="A118" s="166" t="s">
        <v>53</v>
      </c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N118" s="70"/>
    </row>
    <row r="119" spans="1:15" s="10" customFormat="1" ht="21.75" customHeight="1">
      <c r="A119" s="166" t="s">
        <v>248</v>
      </c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</row>
    <row r="120" spans="1:15" ht="21.75" customHeight="1">
      <c r="A120" s="84"/>
      <c r="B120" s="85"/>
      <c r="C120" s="84"/>
      <c r="D120" s="84"/>
      <c r="E120" s="84"/>
      <c r="F120" s="84"/>
      <c r="G120" s="84"/>
      <c r="H120" s="84"/>
      <c r="I120" s="84"/>
      <c r="J120" s="84"/>
      <c r="K120" s="7" t="s">
        <v>2</v>
      </c>
    </row>
    <row r="121" spans="1:15" ht="21.75" customHeight="1">
      <c r="A121" s="84"/>
      <c r="B121" s="85"/>
      <c r="C121" s="84"/>
      <c r="D121" s="84"/>
      <c r="E121" s="165" t="s">
        <v>3</v>
      </c>
      <c r="F121" s="165"/>
      <c r="G121" s="165"/>
      <c r="H121" s="84"/>
      <c r="I121" s="165" t="s">
        <v>4</v>
      </c>
      <c r="J121" s="165"/>
      <c r="K121" s="165"/>
      <c r="N121" s="70"/>
      <c r="O121" s="69"/>
    </row>
    <row r="122" spans="1:15" ht="21.75" customHeight="1">
      <c r="B122" s="8"/>
      <c r="C122" s="84"/>
      <c r="D122" s="87"/>
      <c r="E122" s="111" t="s">
        <v>204</v>
      </c>
      <c r="F122" s="87"/>
      <c r="G122" s="111" t="s">
        <v>192</v>
      </c>
      <c r="H122" s="87"/>
      <c r="I122" s="111" t="s">
        <v>204</v>
      </c>
      <c r="J122" s="87"/>
      <c r="K122" s="111" t="s">
        <v>192</v>
      </c>
    </row>
    <row r="123" spans="1:15" ht="21.75" customHeight="1">
      <c r="B123" s="8"/>
      <c r="C123" s="84"/>
      <c r="D123" s="87"/>
      <c r="E123" s="112"/>
      <c r="F123" s="87"/>
      <c r="G123" s="112"/>
      <c r="H123" s="87"/>
      <c r="I123" s="112"/>
      <c r="J123" s="87"/>
      <c r="K123" s="112"/>
    </row>
    <row r="124" spans="1:15" ht="21.75" customHeight="1">
      <c r="A124" s="10" t="s">
        <v>50</v>
      </c>
      <c r="C124" s="82"/>
      <c r="D124" s="104"/>
      <c r="E124" s="113">
        <f>E104</f>
        <v>504187</v>
      </c>
      <c r="F124" s="89"/>
      <c r="G124" s="113">
        <f>G104</f>
        <v>1053749</v>
      </c>
      <c r="H124" s="89"/>
      <c r="I124" s="113">
        <f>I104</f>
        <v>476098</v>
      </c>
      <c r="J124" s="89"/>
      <c r="K124" s="113">
        <f>K104</f>
        <v>807168</v>
      </c>
    </row>
    <row r="125" spans="1:15" ht="21.75" customHeight="1">
      <c r="C125" s="82"/>
      <c r="D125" s="79"/>
      <c r="E125" s="78"/>
      <c r="F125" s="89"/>
      <c r="G125" s="78"/>
      <c r="H125" s="89"/>
      <c r="I125" s="78"/>
      <c r="J125" s="89"/>
      <c r="K125" s="78"/>
    </row>
    <row r="126" spans="1:15" s="117" customFormat="1" ht="21" customHeight="1">
      <c r="A126" s="114" t="s">
        <v>54</v>
      </c>
      <c r="B126" s="114"/>
      <c r="C126" s="115"/>
      <c r="D126" s="116"/>
      <c r="E126" s="93"/>
      <c r="F126" s="115"/>
      <c r="G126" s="93"/>
      <c r="H126" s="115"/>
      <c r="I126" s="93"/>
      <c r="J126" s="115"/>
      <c r="K126" s="93"/>
    </row>
    <row r="127" spans="1:15" s="117" customFormat="1" ht="21" customHeight="1">
      <c r="A127" s="118" t="s">
        <v>95</v>
      </c>
      <c r="B127" s="114"/>
      <c r="C127" s="115"/>
      <c r="D127" s="116"/>
      <c r="E127" s="93"/>
      <c r="F127" s="115"/>
      <c r="G127" s="93"/>
      <c r="H127" s="115"/>
      <c r="I127" s="93"/>
      <c r="J127" s="115"/>
      <c r="K127" s="93"/>
    </row>
    <row r="128" spans="1:15" s="117" customFormat="1" ht="21" customHeight="1">
      <c r="A128" s="118" t="s">
        <v>96</v>
      </c>
      <c r="B128" s="114"/>
      <c r="C128" s="115"/>
      <c r="D128" s="116"/>
      <c r="E128" s="93"/>
      <c r="F128" s="115"/>
      <c r="G128" s="93"/>
      <c r="H128" s="115"/>
      <c r="I128" s="93"/>
      <c r="J128" s="115"/>
      <c r="K128" s="93"/>
    </row>
    <row r="129" spans="1:11" s="117" customFormat="1" ht="21" customHeight="1">
      <c r="A129" s="117" t="s">
        <v>97</v>
      </c>
      <c r="C129" s="115"/>
      <c r="D129" s="119"/>
      <c r="E129" s="93"/>
      <c r="F129" s="120"/>
      <c r="G129" s="93"/>
      <c r="H129" s="120"/>
      <c r="I129" s="93"/>
      <c r="J129" s="120"/>
      <c r="K129" s="93"/>
    </row>
    <row r="130" spans="1:11" s="117" customFormat="1" ht="21" customHeight="1">
      <c r="A130" s="117" t="s">
        <v>123</v>
      </c>
      <c r="C130" s="115"/>
      <c r="D130" s="93"/>
      <c r="E130" s="93">
        <v>-50178</v>
      </c>
      <c r="F130" s="120"/>
      <c r="G130" s="93">
        <v>-274930</v>
      </c>
      <c r="H130" s="120"/>
      <c r="I130" s="93">
        <v>0</v>
      </c>
      <c r="J130" s="120"/>
      <c r="K130" s="93">
        <v>0</v>
      </c>
    </row>
    <row r="131" spans="1:11" s="117" customFormat="1" ht="21" customHeight="1">
      <c r="A131" s="117" t="s">
        <v>234</v>
      </c>
      <c r="C131" s="115"/>
      <c r="D131" s="93"/>
      <c r="E131" s="93"/>
      <c r="F131" s="120"/>
      <c r="G131" s="93"/>
      <c r="H131" s="120"/>
      <c r="I131" s="93"/>
      <c r="J131" s="120"/>
      <c r="K131" s="93"/>
    </row>
    <row r="132" spans="1:11" s="117" customFormat="1" ht="21" customHeight="1">
      <c r="A132" s="117" t="s">
        <v>124</v>
      </c>
      <c r="C132" s="115"/>
      <c r="D132" s="93"/>
      <c r="E132" s="93">
        <v>1836</v>
      </c>
      <c r="F132" s="120"/>
      <c r="G132" s="93">
        <v>1407</v>
      </c>
      <c r="H132" s="120"/>
      <c r="I132" s="93">
        <v>1836</v>
      </c>
      <c r="J132" s="120"/>
      <c r="K132" s="93">
        <v>1407</v>
      </c>
    </row>
    <row r="133" spans="1:11" s="117" customFormat="1" ht="21" customHeight="1">
      <c r="A133" s="117" t="s">
        <v>98</v>
      </c>
      <c r="C133" s="115"/>
      <c r="D133" s="93"/>
      <c r="E133" s="121">
        <v>-368</v>
      </c>
      <c r="F133" s="120"/>
      <c r="G133" s="121">
        <v>-280</v>
      </c>
      <c r="H133" s="120"/>
      <c r="I133" s="121">
        <v>-368</v>
      </c>
      <c r="J133" s="120"/>
      <c r="K133" s="121">
        <v>-280</v>
      </c>
    </row>
    <row r="134" spans="1:11" s="117" customFormat="1" ht="21" customHeight="1">
      <c r="C134" s="115"/>
      <c r="D134" s="93"/>
      <c r="E134" s="122">
        <f>SUM(E131:E133)</f>
        <v>1468</v>
      </c>
      <c r="F134" s="120"/>
      <c r="G134" s="122">
        <f>SUM(G131:G133)</f>
        <v>1127</v>
      </c>
      <c r="H134" s="120"/>
      <c r="I134" s="122">
        <f>SUM(I131:I133)</f>
        <v>1468</v>
      </c>
      <c r="J134" s="120"/>
      <c r="K134" s="122">
        <f>SUM(K131:K133)</f>
        <v>1127</v>
      </c>
    </row>
    <row r="135" spans="1:11" s="117" customFormat="1" ht="21" customHeight="1">
      <c r="A135" s="117" t="s">
        <v>256</v>
      </c>
      <c r="C135" s="115"/>
      <c r="D135" s="93"/>
      <c r="E135" s="93">
        <v>-12156</v>
      </c>
      <c r="F135" s="120"/>
      <c r="G135" s="93">
        <v>-1831</v>
      </c>
      <c r="H135" s="120"/>
      <c r="I135" s="93">
        <v>0</v>
      </c>
      <c r="J135" s="120"/>
      <c r="K135" s="93">
        <v>0</v>
      </c>
    </row>
    <row r="136" spans="1:11" s="117" customFormat="1" ht="21" customHeight="1">
      <c r="A136" s="117" t="s">
        <v>98</v>
      </c>
      <c r="C136" s="115"/>
      <c r="D136" s="93"/>
      <c r="E136" s="121">
        <v>2805</v>
      </c>
      <c r="F136" s="120"/>
      <c r="G136" s="121">
        <v>529</v>
      </c>
      <c r="H136" s="120"/>
      <c r="I136" s="121">
        <v>0</v>
      </c>
      <c r="J136" s="120"/>
      <c r="K136" s="121">
        <v>0</v>
      </c>
    </row>
    <row r="137" spans="1:11" s="117" customFormat="1" ht="21" customHeight="1">
      <c r="C137" s="115"/>
      <c r="D137" s="93"/>
      <c r="E137" s="122">
        <f>SUM(E135:E136)</f>
        <v>-9351</v>
      </c>
      <c r="F137" s="120"/>
      <c r="G137" s="122">
        <f>SUM(G135:G136)</f>
        <v>-1302</v>
      </c>
      <c r="H137" s="120"/>
      <c r="I137" s="122">
        <f>SUM(I135:I136)</f>
        <v>0</v>
      </c>
      <c r="J137" s="120"/>
      <c r="K137" s="122">
        <f>SUM(K135:K136)</f>
        <v>0</v>
      </c>
    </row>
    <row r="138" spans="1:11" s="117" customFormat="1" ht="21" customHeight="1">
      <c r="A138" s="117" t="s">
        <v>95</v>
      </c>
      <c r="C138" s="115"/>
      <c r="D138" s="93"/>
      <c r="E138" s="93"/>
      <c r="F138" s="120"/>
      <c r="G138" s="93"/>
      <c r="H138" s="120"/>
      <c r="I138" s="93"/>
      <c r="J138" s="120"/>
      <c r="K138" s="93"/>
    </row>
    <row r="139" spans="1:11" s="117" customFormat="1" ht="21" customHeight="1">
      <c r="A139" s="117" t="s">
        <v>163</v>
      </c>
      <c r="C139" s="115"/>
      <c r="D139" s="93"/>
      <c r="E139" s="93"/>
      <c r="F139" s="120"/>
      <c r="G139" s="93"/>
      <c r="H139" s="120"/>
      <c r="I139" s="93"/>
      <c r="J139" s="120"/>
      <c r="K139" s="93"/>
    </row>
    <row r="140" spans="1:11" s="117" customFormat="1" ht="21" customHeight="1">
      <c r="A140" s="117" t="s">
        <v>164</v>
      </c>
      <c r="C140" s="115"/>
      <c r="D140" s="93"/>
      <c r="E140" s="121">
        <f>E130+E134+E137</f>
        <v>-58061</v>
      </c>
      <c r="F140" s="120"/>
      <c r="G140" s="121">
        <f>G130+G134+G137</f>
        <v>-275105</v>
      </c>
      <c r="H140" s="120"/>
      <c r="I140" s="121">
        <f>I130+I134+I137</f>
        <v>1468</v>
      </c>
      <c r="J140" s="120"/>
      <c r="K140" s="121">
        <f>K130+K134+K137</f>
        <v>1127</v>
      </c>
    </row>
    <row r="141" spans="1:11" s="117" customFormat="1" ht="15.95" customHeight="1">
      <c r="C141" s="115"/>
      <c r="D141" s="93"/>
      <c r="E141" s="93"/>
      <c r="F141" s="120"/>
      <c r="G141" s="93"/>
      <c r="H141" s="120"/>
      <c r="I141" s="93"/>
      <c r="J141" s="120"/>
      <c r="K141" s="93"/>
    </row>
    <row r="142" spans="1:11" s="117" customFormat="1" ht="21" customHeight="1">
      <c r="A142" s="118" t="s">
        <v>136</v>
      </c>
      <c r="C142" s="115"/>
      <c r="D142" s="93"/>
    </row>
    <row r="143" spans="1:11" s="117" customFormat="1" ht="21" customHeight="1">
      <c r="A143" s="118" t="s">
        <v>137</v>
      </c>
      <c r="C143" s="115"/>
      <c r="D143" s="93"/>
    </row>
    <row r="144" spans="1:11" s="117" customFormat="1" ht="21" customHeight="1">
      <c r="A144" s="8" t="s">
        <v>203</v>
      </c>
      <c r="C144" s="115"/>
      <c r="D144" s="93"/>
      <c r="E144" s="93"/>
      <c r="F144" s="120"/>
      <c r="G144" s="93"/>
      <c r="H144" s="120"/>
      <c r="I144" s="93"/>
      <c r="J144" s="120"/>
      <c r="K144" s="93"/>
    </row>
    <row r="145" spans="1:11" s="117" customFormat="1" ht="21" customHeight="1">
      <c r="A145" s="8" t="s">
        <v>124</v>
      </c>
      <c r="C145" s="115"/>
      <c r="D145" s="93"/>
      <c r="E145" s="93">
        <v>0</v>
      </c>
      <c r="F145" s="120"/>
      <c r="G145" s="93">
        <v>-8991</v>
      </c>
      <c r="H145" s="120"/>
      <c r="I145" s="93">
        <v>0</v>
      </c>
      <c r="J145" s="120"/>
      <c r="K145" s="93">
        <v>-8991</v>
      </c>
    </row>
    <row r="146" spans="1:11" s="117" customFormat="1" ht="21" customHeight="1">
      <c r="A146" s="117" t="s">
        <v>98</v>
      </c>
      <c r="C146" s="115"/>
      <c r="D146" s="93"/>
      <c r="E146" s="121">
        <v>0</v>
      </c>
      <c r="F146" s="120"/>
      <c r="G146" s="121">
        <v>1798</v>
      </c>
      <c r="H146" s="120"/>
      <c r="I146" s="121">
        <v>0</v>
      </c>
      <c r="J146" s="120"/>
      <c r="K146" s="121">
        <v>1798</v>
      </c>
    </row>
    <row r="147" spans="1:11" s="117" customFormat="1" ht="21" customHeight="1">
      <c r="C147" s="115"/>
      <c r="D147" s="93"/>
      <c r="E147" s="122">
        <f>SUM(E144:E146)</f>
        <v>0</v>
      </c>
      <c r="F147" s="120"/>
      <c r="G147" s="122">
        <f>SUM(G144:G146)</f>
        <v>-7193</v>
      </c>
      <c r="H147" s="120"/>
      <c r="I147" s="122">
        <f>SUM(I144:I146)</f>
        <v>0</v>
      </c>
      <c r="J147" s="120"/>
      <c r="K147" s="122">
        <f>SUM(K144:K146)</f>
        <v>-7193</v>
      </c>
    </row>
    <row r="148" spans="1:11" s="117" customFormat="1" ht="21" customHeight="1">
      <c r="A148" s="117" t="s">
        <v>257</v>
      </c>
      <c r="C148" s="115"/>
      <c r="D148" s="93"/>
      <c r="E148" s="93">
        <v>-400</v>
      </c>
      <c r="F148" s="120"/>
      <c r="G148" s="93">
        <v>111</v>
      </c>
      <c r="H148" s="120"/>
      <c r="I148" s="93">
        <v>0</v>
      </c>
      <c r="J148" s="120"/>
      <c r="K148" s="93">
        <v>0</v>
      </c>
    </row>
    <row r="149" spans="1:11" s="117" customFormat="1" ht="21" customHeight="1">
      <c r="A149" s="117" t="s">
        <v>138</v>
      </c>
      <c r="C149" s="115"/>
      <c r="D149" s="93"/>
      <c r="E149" s="121">
        <v>95</v>
      </c>
      <c r="F149" s="120"/>
      <c r="G149" s="121">
        <v>-28</v>
      </c>
      <c r="H149" s="120"/>
      <c r="I149" s="121">
        <v>0</v>
      </c>
      <c r="J149" s="120"/>
      <c r="K149" s="121">
        <v>0</v>
      </c>
    </row>
    <row r="150" spans="1:11" s="117" customFormat="1" ht="21" customHeight="1">
      <c r="A150" s="114"/>
      <c r="C150" s="115"/>
      <c r="D150" s="93"/>
      <c r="E150" s="122">
        <f>SUM(E148:E149)</f>
        <v>-305</v>
      </c>
      <c r="F150" s="120"/>
      <c r="G150" s="122">
        <f>SUM(G148:G149)</f>
        <v>83</v>
      </c>
      <c r="H150" s="120"/>
      <c r="I150" s="122">
        <f>SUM(I148:I149)</f>
        <v>0</v>
      </c>
      <c r="J150" s="120"/>
      <c r="K150" s="122">
        <f>SUM(K148:K149)</f>
        <v>0</v>
      </c>
    </row>
    <row r="151" spans="1:11" s="117" customFormat="1" ht="21" customHeight="1">
      <c r="A151" s="117" t="s">
        <v>136</v>
      </c>
      <c r="C151" s="115"/>
      <c r="D151" s="93"/>
      <c r="E151" s="93"/>
      <c r="F151" s="120"/>
      <c r="G151" s="93"/>
      <c r="H151" s="120"/>
      <c r="I151" s="93"/>
      <c r="J151" s="120"/>
      <c r="K151" s="93"/>
    </row>
    <row r="152" spans="1:11" s="117" customFormat="1" ht="21" customHeight="1">
      <c r="A152" s="117" t="s">
        <v>165</v>
      </c>
      <c r="C152" s="115"/>
      <c r="D152" s="93"/>
      <c r="E152" s="93"/>
      <c r="F152" s="120"/>
      <c r="G152" s="93"/>
      <c r="H152" s="120"/>
      <c r="I152" s="93"/>
      <c r="J152" s="120"/>
      <c r="K152" s="93"/>
    </row>
    <row r="153" spans="1:11" s="117" customFormat="1" ht="21" customHeight="1">
      <c r="A153" s="117" t="s">
        <v>164</v>
      </c>
      <c r="C153" s="115"/>
      <c r="D153" s="93"/>
      <c r="E153" s="93">
        <f>E147+E150</f>
        <v>-305</v>
      </c>
      <c r="F153" s="120"/>
      <c r="G153" s="93">
        <f>G147+G150</f>
        <v>-7110</v>
      </c>
      <c r="H153" s="120"/>
      <c r="I153" s="93">
        <f>I147+I150</f>
        <v>0</v>
      </c>
      <c r="J153" s="120"/>
      <c r="K153" s="93">
        <f>K147+K150</f>
        <v>-7193</v>
      </c>
    </row>
    <row r="154" spans="1:11" s="117" customFormat="1" ht="21" customHeight="1">
      <c r="A154" s="114" t="s">
        <v>55</v>
      </c>
      <c r="C154" s="115"/>
      <c r="D154" s="93"/>
      <c r="E154" s="122">
        <f>SUM(E140,E153)</f>
        <v>-58366</v>
      </c>
      <c r="F154" s="120"/>
      <c r="G154" s="122">
        <f>SUM(G140,G153)</f>
        <v>-282215</v>
      </c>
      <c r="H154" s="120"/>
      <c r="I154" s="122">
        <f>SUM(I140,I153)</f>
        <v>1468</v>
      </c>
      <c r="J154" s="120"/>
      <c r="K154" s="122">
        <f>SUM(K140,K153)</f>
        <v>-6066</v>
      </c>
    </row>
    <row r="155" spans="1:11" s="127" customFormat="1" ht="21" customHeight="1" thickBot="1">
      <c r="A155" s="123" t="s">
        <v>56</v>
      </c>
      <c r="B155" s="124"/>
      <c r="C155" s="125"/>
      <c r="D155" s="93"/>
      <c r="E155" s="126">
        <f>SUM(E124,E154)</f>
        <v>445821</v>
      </c>
      <c r="F155" s="120"/>
      <c r="G155" s="126">
        <f>SUM(G124,G154)</f>
        <v>771534</v>
      </c>
      <c r="H155" s="120"/>
      <c r="I155" s="126">
        <f>SUM(I124,I154)</f>
        <v>477566</v>
      </c>
      <c r="J155" s="120"/>
      <c r="K155" s="126">
        <f>SUM(K124,K154)</f>
        <v>801102</v>
      </c>
    </row>
    <row r="156" spans="1:11" ht="15" customHeight="1" thickTop="1">
      <c r="C156" s="82"/>
      <c r="D156" s="79"/>
      <c r="G156" s="83"/>
    </row>
    <row r="157" spans="1:11" ht="21.75" customHeight="1">
      <c r="A157" s="10" t="s">
        <v>152</v>
      </c>
      <c r="C157" s="82"/>
      <c r="D157" s="79"/>
      <c r="G157" s="83"/>
    </row>
    <row r="158" spans="1:11" ht="21.75" customHeight="1" thickBot="1">
      <c r="A158" s="8" t="s">
        <v>151</v>
      </c>
      <c r="C158" s="82"/>
      <c r="D158" s="79"/>
      <c r="E158" s="128">
        <f>E155-E159</f>
        <v>445609</v>
      </c>
      <c r="G158" s="128">
        <f>G155-G159</f>
        <v>779693</v>
      </c>
      <c r="I158" s="129">
        <f>I155</f>
        <v>477566</v>
      </c>
      <c r="K158" s="129">
        <f>K155</f>
        <v>801102</v>
      </c>
    </row>
    <row r="159" spans="1:11" ht="21.75" customHeight="1" thickTop="1">
      <c r="A159" s="8" t="s">
        <v>150</v>
      </c>
      <c r="C159" s="82"/>
      <c r="D159" s="79"/>
      <c r="E159" s="2">
        <v>212</v>
      </c>
      <c r="F159" s="1"/>
      <c r="G159" s="2">
        <v>-8159</v>
      </c>
    </row>
    <row r="160" spans="1:11" ht="21.75" customHeight="1" thickBot="1">
      <c r="C160" s="82"/>
      <c r="D160" s="79"/>
      <c r="E160" s="130">
        <f>SUM(E158:E159)</f>
        <v>445821</v>
      </c>
      <c r="G160" s="130">
        <f>SUM(G158:G159)</f>
        <v>771534</v>
      </c>
    </row>
    <row r="161" spans="1:7" ht="21.75" customHeight="1" thickTop="1">
      <c r="C161" s="82"/>
      <c r="D161" s="79"/>
      <c r="E161" s="128"/>
      <c r="G161" s="79"/>
    </row>
    <row r="162" spans="1:7" ht="21.75" customHeight="1">
      <c r="A162" s="117" t="s">
        <v>208</v>
      </c>
    </row>
  </sheetData>
  <mergeCells count="20">
    <mergeCell ref="A82:K82"/>
    <mergeCell ref="A2:K2"/>
    <mergeCell ref="A3:K3"/>
    <mergeCell ref="A4:K4"/>
    <mergeCell ref="E6:G6"/>
    <mergeCell ref="I6:K6"/>
    <mergeCell ref="A39:K39"/>
    <mergeCell ref="A40:K40"/>
    <mergeCell ref="A41:K41"/>
    <mergeCell ref="E43:G43"/>
    <mergeCell ref="I43:K43"/>
    <mergeCell ref="A81:K81"/>
    <mergeCell ref="E121:G121"/>
    <mergeCell ref="I121:K121"/>
    <mergeCell ref="A83:K83"/>
    <mergeCell ref="E85:G85"/>
    <mergeCell ref="I85:K85"/>
    <mergeCell ref="A117:K117"/>
    <mergeCell ref="A118:K118"/>
    <mergeCell ref="A119:K119"/>
  </mergeCells>
  <pageMargins left="0.78740157480314965" right="0.39370078740157483" top="0.78740157480314965" bottom="0.39370078740157483" header="0.19685039370078741" footer="0.19685039370078741"/>
  <pageSetup paperSize="9" scale="75" orientation="portrait" r:id="rId1"/>
  <headerFooter alignWithMargins="0"/>
  <rowBreaks count="3" manualBreakCount="3">
    <brk id="37" max="10" man="1"/>
    <brk id="79" max="10" man="1"/>
    <brk id="11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EE8B00-3979-4CD4-BE6E-B345F065E01A}">
  <dimension ref="A1:AD92"/>
  <sheetViews>
    <sheetView showGridLines="0" view="pageBreakPreview" topLeftCell="A13" zoomScale="55" zoomScaleNormal="43" zoomScaleSheetLayoutView="55" workbookViewId="0">
      <selection activeCell="P27" sqref="P27"/>
    </sheetView>
  </sheetViews>
  <sheetFormatPr defaultColWidth="9.140625" defaultRowHeight="24" customHeight="1"/>
  <cols>
    <col min="1" max="1" width="40.85546875" style="24" customWidth="1"/>
    <col min="2" max="2" width="2" style="25" customWidth="1"/>
    <col min="3" max="3" width="2.42578125" style="25" customWidth="1"/>
    <col min="4" max="4" width="14.7109375" style="25" customWidth="1"/>
    <col min="5" max="5" width="1.140625" style="24" customWidth="1"/>
    <col min="6" max="6" width="14.85546875" style="25" customWidth="1"/>
    <col min="7" max="7" width="1.140625" style="24" customWidth="1"/>
    <col min="8" max="8" width="17.85546875" style="25" customWidth="1"/>
    <col min="9" max="9" width="1.140625" style="24" customWidth="1"/>
    <col min="10" max="10" width="16" style="25" customWidth="1"/>
    <col min="11" max="11" width="1.140625" style="24" customWidth="1"/>
    <col min="12" max="12" width="16.140625" style="25" customWidth="1"/>
    <col min="13" max="13" width="1.140625" style="24" customWidth="1"/>
    <col min="14" max="14" width="17.85546875" style="25" customWidth="1"/>
    <col min="15" max="15" width="1.140625" style="24" customWidth="1"/>
    <col min="16" max="16" width="22.140625" style="25" customWidth="1"/>
    <col min="17" max="17" width="1.140625" style="24" customWidth="1"/>
    <col min="18" max="18" width="17.7109375" style="25" customWidth="1"/>
    <col min="19" max="19" width="1.140625" style="24" customWidth="1"/>
    <col min="20" max="20" width="17.85546875" style="25" customWidth="1"/>
    <col min="21" max="21" width="1.140625" style="24" customWidth="1"/>
    <col min="22" max="22" width="16" style="24" customWidth="1"/>
    <col min="23" max="23" width="1.140625" style="24" customWidth="1"/>
    <col min="24" max="24" width="17.85546875" style="24" customWidth="1"/>
    <col min="25" max="25" width="1.140625" style="24" customWidth="1"/>
    <col min="26" max="26" width="17.85546875" style="24" customWidth="1"/>
    <col min="27" max="27" width="1.5703125" style="24" customWidth="1"/>
    <col min="28" max="28" width="16.28515625" style="24" customWidth="1"/>
    <col min="29" max="16384" width="9.140625" style="24"/>
  </cols>
  <sheetData>
    <row r="1" spans="1:30" s="11" customFormat="1" ht="24" customHeight="1">
      <c r="AB1" s="7" t="s">
        <v>41</v>
      </c>
    </row>
    <row r="2" spans="1:30" s="12" customFormat="1" ht="24" customHeight="1">
      <c r="A2" s="10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W2" s="9"/>
      <c r="X2" s="9"/>
      <c r="Y2" s="9"/>
    </row>
    <row r="3" spans="1:30" s="12" customFormat="1" ht="24" customHeight="1">
      <c r="A3" s="10" t="s">
        <v>85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W3" s="9"/>
      <c r="X3" s="9"/>
      <c r="Y3" s="9"/>
    </row>
    <row r="4" spans="1:30" s="12" customFormat="1" ht="24" customHeight="1">
      <c r="A4" s="10" t="s">
        <v>248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W4" s="9"/>
      <c r="X4" s="9"/>
      <c r="Y4" s="9"/>
      <c r="AB4" s="69"/>
    </row>
    <row r="5" spans="1:30" s="11" customFormat="1" ht="24" customHeight="1">
      <c r="AB5" s="7" t="s">
        <v>2</v>
      </c>
    </row>
    <row r="6" spans="1:30" s="14" customFormat="1" ht="24" customHeight="1">
      <c r="A6" s="13"/>
      <c r="B6" s="13"/>
      <c r="C6" s="13"/>
      <c r="D6" s="169" t="s">
        <v>3</v>
      </c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D6" s="70"/>
    </row>
    <row r="7" spans="1:30" s="14" customFormat="1" ht="24" customHeight="1">
      <c r="A7" s="13"/>
      <c r="B7" s="13"/>
      <c r="C7" s="13"/>
      <c r="D7" s="170" t="s">
        <v>149</v>
      </c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  <c r="S7" s="170"/>
      <c r="T7" s="170"/>
      <c r="U7" s="170"/>
      <c r="V7" s="170"/>
      <c r="W7" s="170"/>
      <c r="X7" s="170"/>
      <c r="Y7" s="13"/>
      <c r="Z7" s="13"/>
      <c r="AA7" s="13"/>
      <c r="AB7" s="13"/>
      <c r="AD7" s="70"/>
    </row>
    <row r="8" spans="1:30" s="14" customFormat="1" ht="24" customHeight="1">
      <c r="A8" s="13"/>
      <c r="B8" s="13"/>
      <c r="C8" s="13"/>
      <c r="D8" s="15"/>
      <c r="E8" s="15"/>
      <c r="F8" s="15"/>
      <c r="G8" s="15"/>
      <c r="H8" s="15"/>
      <c r="I8" s="15"/>
      <c r="J8" s="15"/>
      <c r="K8" s="15"/>
      <c r="L8" s="15"/>
      <c r="N8" s="171" t="s">
        <v>37</v>
      </c>
      <c r="O8" s="171"/>
      <c r="P8" s="171"/>
      <c r="Q8" s="171"/>
      <c r="R8" s="171"/>
      <c r="S8" s="171"/>
      <c r="T8" s="171"/>
      <c r="U8" s="171"/>
      <c r="V8" s="171"/>
      <c r="W8" s="17"/>
      <c r="X8" s="17"/>
      <c r="Y8" s="17"/>
      <c r="Z8" s="17"/>
      <c r="AA8" s="15"/>
      <c r="AB8" s="13"/>
    </row>
    <row r="9" spans="1:30" s="14" customFormat="1" ht="24" customHeight="1">
      <c r="A9" s="13"/>
      <c r="B9" s="13"/>
      <c r="C9" s="13"/>
      <c r="D9" s="15"/>
      <c r="E9" s="15"/>
      <c r="F9" s="15"/>
      <c r="G9" s="15"/>
      <c r="H9" s="15"/>
      <c r="I9" s="15"/>
      <c r="J9" s="15"/>
      <c r="K9" s="15"/>
      <c r="L9" s="15"/>
      <c r="N9" s="170" t="s">
        <v>84</v>
      </c>
      <c r="O9" s="170"/>
      <c r="P9" s="170"/>
      <c r="Q9" s="170"/>
      <c r="R9" s="170"/>
      <c r="S9" s="18"/>
      <c r="T9" s="18"/>
      <c r="U9" s="71"/>
      <c r="V9" s="71"/>
      <c r="W9" s="71"/>
      <c r="X9" s="15"/>
      <c r="Y9" s="15"/>
      <c r="Z9" s="15"/>
      <c r="AA9" s="15"/>
      <c r="AB9" s="13"/>
    </row>
    <row r="10" spans="1:30" s="14" customFormat="1" ht="24" customHeight="1">
      <c r="A10" s="13"/>
      <c r="B10" s="13"/>
      <c r="C10" s="13"/>
      <c r="D10" s="15"/>
      <c r="E10" s="15"/>
      <c r="F10" s="15"/>
      <c r="G10" s="15"/>
      <c r="H10" s="15"/>
      <c r="I10" s="15"/>
      <c r="J10" s="15"/>
      <c r="K10" s="15"/>
      <c r="L10" s="15"/>
      <c r="N10" s="17" t="s">
        <v>83</v>
      </c>
      <c r="R10" s="17"/>
      <c r="U10" s="15"/>
      <c r="V10" s="15"/>
      <c r="W10" s="15"/>
      <c r="X10" s="15"/>
      <c r="Y10" s="15"/>
      <c r="Z10" s="15"/>
      <c r="AA10" s="15"/>
      <c r="AB10" s="13"/>
    </row>
    <row r="11" spans="1:30" s="17" customFormat="1" ht="24" customHeight="1">
      <c r="N11" s="17" t="s">
        <v>82</v>
      </c>
      <c r="T11" s="17" t="s">
        <v>166</v>
      </c>
    </row>
    <row r="12" spans="1:30" s="17" customFormat="1" ht="24" customHeight="1">
      <c r="J12" s="171" t="s">
        <v>81</v>
      </c>
      <c r="K12" s="171"/>
      <c r="L12" s="171"/>
      <c r="N12" s="17" t="s">
        <v>80</v>
      </c>
      <c r="P12" s="17" t="s">
        <v>140</v>
      </c>
      <c r="T12" s="17" t="s">
        <v>167</v>
      </c>
      <c r="V12" s="17" t="s">
        <v>79</v>
      </c>
      <c r="X12" s="72" t="s">
        <v>153</v>
      </c>
      <c r="Z12" s="17" t="s">
        <v>157</v>
      </c>
    </row>
    <row r="13" spans="1:30" s="17" customFormat="1" ht="24" customHeight="1">
      <c r="D13" s="17" t="s">
        <v>78</v>
      </c>
      <c r="F13" s="17" t="s">
        <v>108</v>
      </c>
      <c r="H13" s="17" t="s">
        <v>109</v>
      </c>
      <c r="J13" s="168" t="s">
        <v>202</v>
      </c>
      <c r="K13" s="168"/>
      <c r="N13" s="17" t="s">
        <v>77</v>
      </c>
      <c r="P13" s="17" t="s">
        <v>133</v>
      </c>
      <c r="T13" s="17" t="s">
        <v>171</v>
      </c>
      <c r="V13" s="17" t="s">
        <v>76</v>
      </c>
      <c r="X13" s="72" t="s">
        <v>154</v>
      </c>
      <c r="Z13" s="17" t="s">
        <v>158</v>
      </c>
      <c r="AB13" s="17" t="s">
        <v>75</v>
      </c>
    </row>
    <row r="14" spans="1:30" s="17" customFormat="1" ht="24" customHeight="1">
      <c r="D14" s="17" t="s">
        <v>187</v>
      </c>
      <c r="F14" s="17" t="s">
        <v>110</v>
      </c>
      <c r="H14" s="17" t="s">
        <v>91</v>
      </c>
      <c r="J14" s="17" t="s">
        <v>201</v>
      </c>
      <c r="N14" s="17" t="s">
        <v>100</v>
      </c>
      <c r="P14" s="17" t="s">
        <v>141</v>
      </c>
      <c r="R14" s="17" t="s">
        <v>140</v>
      </c>
      <c r="T14" s="17" t="s">
        <v>169</v>
      </c>
      <c r="V14" s="17" t="s">
        <v>74</v>
      </c>
      <c r="X14" s="72" t="s">
        <v>155</v>
      </c>
      <c r="Z14" s="17" t="s">
        <v>159</v>
      </c>
      <c r="AB14" s="17" t="s">
        <v>74</v>
      </c>
    </row>
    <row r="15" spans="1:30" s="17" customFormat="1" ht="24" customHeight="1">
      <c r="D15" s="16" t="s">
        <v>73</v>
      </c>
      <c r="F15" s="16" t="s">
        <v>111</v>
      </c>
      <c r="H15" s="20" t="s">
        <v>92</v>
      </c>
      <c r="J15" s="16" t="s">
        <v>72</v>
      </c>
      <c r="L15" s="16" t="s">
        <v>71</v>
      </c>
      <c r="N15" s="16" t="s">
        <v>126</v>
      </c>
      <c r="P15" s="16" t="s">
        <v>142</v>
      </c>
      <c r="R15" s="16" t="s">
        <v>143</v>
      </c>
      <c r="T15" s="16" t="s">
        <v>168</v>
      </c>
      <c r="V15" s="16" t="s">
        <v>70</v>
      </c>
      <c r="X15" s="73" t="s">
        <v>156</v>
      </c>
      <c r="Z15" s="16" t="s">
        <v>160</v>
      </c>
      <c r="AB15" s="16" t="s">
        <v>70</v>
      </c>
    </row>
    <row r="16" spans="1:30" s="15" customFormat="1" ht="24" customHeight="1">
      <c r="A16" s="10" t="s">
        <v>193</v>
      </c>
      <c r="D16" s="21">
        <v>2153210</v>
      </c>
      <c r="E16" s="21"/>
      <c r="F16" s="21">
        <v>90204</v>
      </c>
      <c r="G16" s="21"/>
      <c r="H16" s="21">
        <v>29803</v>
      </c>
      <c r="I16" s="21"/>
      <c r="J16" s="21">
        <v>231204</v>
      </c>
      <c r="K16" s="21"/>
      <c r="L16" s="21">
        <v>4414465</v>
      </c>
      <c r="M16" s="21"/>
      <c r="N16" s="21">
        <v>-56449</v>
      </c>
      <c r="O16" s="21"/>
      <c r="P16" s="21">
        <v>-90552</v>
      </c>
      <c r="Q16" s="21"/>
      <c r="R16" s="21">
        <v>11311</v>
      </c>
      <c r="S16" s="21"/>
      <c r="T16" s="21">
        <v>-1057</v>
      </c>
      <c r="U16" s="21"/>
      <c r="V16" s="74">
        <v>-136747</v>
      </c>
      <c r="W16" s="21"/>
      <c r="X16" s="21">
        <v>6782139</v>
      </c>
      <c r="Y16" s="21"/>
      <c r="Z16" s="74">
        <v>9335</v>
      </c>
      <c r="AA16" s="21"/>
      <c r="AB16" s="21">
        <v>6791474</v>
      </c>
    </row>
    <row r="17" spans="1:28" s="17" customFormat="1" ht="24" customHeight="1">
      <c r="A17" s="8" t="s">
        <v>50</v>
      </c>
      <c r="D17" s="21">
        <v>0</v>
      </c>
      <c r="E17" s="21"/>
      <c r="F17" s="21">
        <v>0</v>
      </c>
      <c r="G17" s="21"/>
      <c r="H17" s="21">
        <v>0</v>
      </c>
      <c r="I17" s="21"/>
      <c r="J17" s="21">
        <v>0</v>
      </c>
      <c r="K17" s="21"/>
      <c r="L17" s="21">
        <f>PL!G107</f>
        <v>1060976</v>
      </c>
      <c r="M17" s="21"/>
      <c r="N17" s="21">
        <v>0</v>
      </c>
      <c r="O17" s="21"/>
      <c r="P17" s="21">
        <v>0</v>
      </c>
      <c r="Q17" s="21"/>
      <c r="R17" s="21">
        <v>0</v>
      </c>
      <c r="S17" s="21"/>
      <c r="T17" s="21">
        <v>0</v>
      </c>
      <c r="U17" s="21"/>
      <c r="V17" s="74">
        <f>SUM(N17:T17)</f>
        <v>0</v>
      </c>
      <c r="W17" s="21"/>
      <c r="X17" s="21">
        <f>V17+SUM(D17:L17)</f>
        <v>1060976</v>
      </c>
      <c r="Y17" s="21"/>
      <c r="Z17" s="74">
        <f>PL!G108</f>
        <v>-7227</v>
      </c>
      <c r="AA17" s="21"/>
      <c r="AB17" s="21">
        <f t="shared" ref="AB17:AB18" si="0">SUM(X17:Z17)</f>
        <v>1053749</v>
      </c>
    </row>
    <row r="18" spans="1:28" s="17" customFormat="1" ht="24" customHeight="1">
      <c r="A18" s="8" t="s">
        <v>55</v>
      </c>
      <c r="D18" s="75">
        <v>0</v>
      </c>
      <c r="E18" s="76"/>
      <c r="F18" s="22">
        <v>0</v>
      </c>
      <c r="G18" s="77"/>
      <c r="H18" s="22">
        <v>0</v>
      </c>
      <c r="I18" s="77"/>
      <c r="J18" s="22">
        <v>0</v>
      </c>
      <c r="K18" s="76"/>
      <c r="L18" s="22">
        <f>PL!G150</f>
        <v>83</v>
      </c>
      <c r="M18" s="21"/>
      <c r="N18" s="22">
        <v>-273998</v>
      </c>
      <c r="O18" s="21"/>
      <c r="P18" s="75">
        <v>-6066</v>
      </c>
      <c r="Q18" s="21"/>
      <c r="R18" s="75">
        <v>-1302</v>
      </c>
      <c r="S18" s="21"/>
      <c r="T18" s="75">
        <v>0</v>
      </c>
      <c r="U18" s="76"/>
      <c r="V18" s="22">
        <f>SUM(N18:T18)</f>
        <v>-281366</v>
      </c>
      <c r="W18" s="76"/>
      <c r="X18" s="22">
        <f>V18+SUM(D18:L18)</f>
        <v>-281283</v>
      </c>
      <c r="Y18" s="76"/>
      <c r="Z18" s="22">
        <v>-932</v>
      </c>
      <c r="AA18" s="21"/>
      <c r="AB18" s="22">
        <f t="shared" si="0"/>
        <v>-282215</v>
      </c>
    </row>
    <row r="19" spans="1:28" s="15" customFormat="1" ht="24" customHeight="1">
      <c r="A19" s="8" t="s">
        <v>56</v>
      </c>
      <c r="D19" s="21">
        <f>SUM(D17:D18)</f>
        <v>0</v>
      </c>
      <c r="E19" s="76"/>
      <c r="F19" s="21">
        <f>SUM(F17:F18)</f>
        <v>0</v>
      </c>
      <c r="G19" s="77"/>
      <c r="H19" s="21">
        <f>SUM(H17:H18)</f>
        <v>0</v>
      </c>
      <c r="I19" s="77"/>
      <c r="J19" s="21">
        <f>SUM(J17:J18)</f>
        <v>0</v>
      </c>
      <c r="K19" s="76"/>
      <c r="L19" s="21">
        <f>SUM(L17:L18)</f>
        <v>1061059</v>
      </c>
      <c r="M19" s="76"/>
      <c r="N19" s="21">
        <f>SUM(N17:N18)</f>
        <v>-273998</v>
      </c>
      <c r="O19" s="77"/>
      <c r="P19" s="21">
        <f>SUM(P17:P18)</f>
        <v>-6066</v>
      </c>
      <c r="Q19" s="77"/>
      <c r="R19" s="21">
        <f>SUM(R17:R18)</f>
        <v>-1302</v>
      </c>
      <c r="S19" s="77"/>
      <c r="T19" s="21">
        <f>SUM(T17:T18)</f>
        <v>0</v>
      </c>
      <c r="U19" s="76"/>
      <c r="V19" s="21">
        <f>SUM(N19:R19)</f>
        <v>-281366</v>
      </c>
      <c r="W19" s="76"/>
      <c r="X19" s="21">
        <f>SUM(X17:X18)</f>
        <v>779693</v>
      </c>
      <c r="Y19" s="76"/>
      <c r="Z19" s="21">
        <f>SUM(Z17:Z18)</f>
        <v>-8159</v>
      </c>
      <c r="AA19" s="76"/>
      <c r="AB19" s="21">
        <f>SUM(AB17:AB18)</f>
        <v>771534</v>
      </c>
    </row>
    <row r="20" spans="1:28" s="15" customFormat="1" ht="24" customHeight="1">
      <c r="A20" s="8" t="s">
        <v>239</v>
      </c>
      <c r="D20" s="21">
        <v>0</v>
      </c>
      <c r="E20" s="76"/>
      <c r="F20" s="21">
        <v>0</v>
      </c>
      <c r="G20" s="77"/>
      <c r="H20" s="21">
        <v>0</v>
      </c>
      <c r="I20" s="77"/>
      <c r="J20" s="21">
        <v>0</v>
      </c>
      <c r="K20" s="76"/>
      <c r="L20" s="21">
        <v>-290683</v>
      </c>
      <c r="M20" s="76"/>
      <c r="N20" s="21">
        <v>0</v>
      </c>
      <c r="O20" s="77"/>
      <c r="P20" s="21">
        <v>0</v>
      </c>
      <c r="Q20" s="77"/>
      <c r="R20" s="21">
        <v>0</v>
      </c>
      <c r="S20" s="77"/>
      <c r="T20" s="21">
        <v>0</v>
      </c>
      <c r="U20" s="76"/>
      <c r="V20" s="21">
        <f>SUM(N20:T20)</f>
        <v>0</v>
      </c>
      <c r="W20" s="76"/>
      <c r="X20" s="21">
        <v>-290683</v>
      </c>
      <c r="Y20" s="76"/>
      <c r="Z20" s="21">
        <v>0</v>
      </c>
      <c r="AA20" s="76"/>
      <c r="AB20" s="21">
        <f t="shared" ref="AB20" si="1">SUM(X20:Z20)</f>
        <v>-290683</v>
      </c>
    </row>
    <row r="21" spans="1:28" s="15" customFormat="1" ht="24" customHeight="1">
      <c r="A21" s="8" t="s">
        <v>236</v>
      </c>
      <c r="D21" s="21"/>
      <c r="E21" s="76"/>
      <c r="F21" s="21"/>
      <c r="G21" s="77"/>
      <c r="H21" s="21"/>
      <c r="I21" s="77"/>
      <c r="J21" s="21"/>
      <c r="K21" s="76"/>
      <c r="L21" s="21"/>
      <c r="M21" s="76"/>
      <c r="N21" s="21"/>
      <c r="O21" s="77"/>
      <c r="P21" s="21"/>
      <c r="Q21" s="77"/>
      <c r="R21" s="21"/>
      <c r="S21" s="77"/>
      <c r="T21" s="21"/>
      <c r="U21" s="76"/>
      <c r="V21" s="21"/>
      <c r="W21" s="76"/>
      <c r="X21" s="21"/>
      <c r="Y21" s="76"/>
      <c r="Z21" s="21"/>
      <c r="AA21" s="76"/>
      <c r="AB21" s="21"/>
    </row>
    <row r="22" spans="1:28" s="15" customFormat="1" ht="24" customHeight="1">
      <c r="A22" s="8" t="s">
        <v>237</v>
      </c>
      <c r="D22" s="21"/>
      <c r="E22" s="76"/>
      <c r="F22" s="21"/>
      <c r="G22" s="77"/>
      <c r="H22" s="21"/>
      <c r="I22" s="77"/>
      <c r="J22" s="21"/>
      <c r="K22" s="76"/>
      <c r="L22" s="21"/>
      <c r="M22" s="76"/>
      <c r="N22" s="21"/>
      <c r="O22" s="77"/>
      <c r="P22" s="21"/>
      <c r="Q22" s="77"/>
      <c r="R22" s="21"/>
      <c r="S22" s="77"/>
      <c r="T22" s="21"/>
      <c r="U22" s="76"/>
      <c r="V22" s="21"/>
      <c r="W22" s="76"/>
      <c r="X22" s="21"/>
      <c r="Y22" s="76"/>
      <c r="Z22" s="21"/>
      <c r="AA22" s="76"/>
      <c r="AB22" s="21"/>
    </row>
    <row r="23" spans="1:28" s="15" customFormat="1" ht="24" customHeight="1">
      <c r="A23" s="8" t="s">
        <v>238</v>
      </c>
      <c r="D23" s="21">
        <v>0</v>
      </c>
      <c r="E23" s="76"/>
      <c r="F23" s="21">
        <v>0</v>
      </c>
      <c r="G23" s="77"/>
      <c r="H23" s="21">
        <v>0</v>
      </c>
      <c r="I23" s="77"/>
      <c r="J23" s="21">
        <v>0</v>
      </c>
      <c r="K23" s="76"/>
      <c r="L23" s="21">
        <v>-94437</v>
      </c>
      <c r="M23" s="76"/>
      <c r="N23" s="21">
        <v>0</v>
      </c>
      <c r="O23" s="77"/>
      <c r="P23" s="21">
        <v>94437</v>
      </c>
      <c r="Q23" s="77"/>
      <c r="R23" s="21">
        <v>0</v>
      </c>
      <c r="S23" s="77"/>
      <c r="T23" s="21">
        <v>0</v>
      </c>
      <c r="U23" s="76"/>
      <c r="V23" s="74">
        <f>SUM(N23:T23)</f>
        <v>94437</v>
      </c>
      <c r="W23" s="76"/>
      <c r="X23" s="22">
        <f>V23+SUM(D23:L23)</f>
        <v>0</v>
      </c>
      <c r="Y23" s="76"/>
      <c r="Z23" s="74">
        <v>0</v>
      </c>
      <c r="AA23" s="76"/>
      <c r="AB23" s="21">
        <f t="shared" ref="AB23" si="2">SUM(X23:Z23)</f>
        <v>0</v>
      </c>
    </row>
    <row r="24" spans="1:28" ht="24" customHeight="1" thickBot="1">
      <c r="A24" s="10" t="s">
        <v>246</v>
      </c>
      <c r="B24" s="15"/>
      <c r="C24" s="15"/>
      <c r="D24" s="23">
        <f>SUM(D16,D19:D23)</f>
        <v>2153210</v>
      </c>
      <c r="E24" s="21"/>
      <c r="F24" s="23">
        <f>SUM(F16,F19:F23)</f>
        <v>90204</v>
      </c>
      <c r="G24" s="21"/>
      <c r="H24" s="23">
        <f>SUM(H16,H19:H23)</f>
        <v>29803</v>
      </c>
      <c r="I24" s="21"/>
      <c r="J24" s="23">
        <f>SUM(J16,J19:J23)</f>
        <v>231204</v>
      </c>
      <c r="K24" s="21"/>
      <c r="L24" s="23">
        <f>SUM(L16,L19:L23)</f>
        <v>5090404</v>
      </c>
      <c r="M24" s="21"/>
      <c r="N24" s="23">
        <f>SUM(N16,N19:N23)</f>
        <v>-330447</v>
      </c>
      <c r="O24" s="21"/>
      <c r="P24" s="23">
        <f>SUM(P16,P19:P23)</f>
        <v>-2181</v>
      </c>
      <c r="Q24" s="21"/>
      <c r="R24" s="23">
        <f>SUM(R16,R19:R23)</f>
        <v>10009</v>
      </c>
      <c r="S24" s="21"/>
      <c r="T24" s="23">
        <f>SUM(T16,T19:T23)</f>
        <v>-1057</v>
      </c>
      <c r="U24" s="21"/>
      <c r="V24" s="23">
        <f>SUM(V16,V19:V23)</f>
        <v>-323676</v>
      </c>
      <c r="W24" s="21"/>
      <c r="X24" s="23">
        <f>SUM(X16,X19:X23)</f>
        <v>7271149</v>
      </c>
      <c r="Y24" s="21"/>
      <c r="Z24" s="23">
        <f>SUM(Z16,Z19:Z23)</f>
        <v>1176</v>
      </c>
      <c r="AA24" s="21"/>
      <c r="AB24" s="23">
        <f>SUM(X24:Z24)</f>
        <v>7272325</v>
      </c>
    </row>
    <row r="25" spans="1:28" s="15" customFormat="1" ht="24" customHeight="1" thickTop="1">
      <c r="A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</row>
    <row r="26" spans="1:28" s="15" customFormat="1" ht="24" customHeight="1">
      <c r="A26" s="10" t="s">
        <v>205</v>
      </c>
      <c r="D26" s="21">
        <v>2153210</v>
      </c>
      <c r="E26" s="21"/>
      <c r="F26" s="21">
        <v>90204</v>
      </c>
      <c r="G26" s="21"/>
      <c r="H26" s="21">
        <v>29803</v>
      </c>
      <c r="I26" s="21"/>
      <c r="J26" s="21">
        <v>231204</v>
      </c>
      <c r="K26" s="21"/>
      <c r="L26" s="21">
        <v>5399733</v>
      </c>
      <c r="M26" s="21"/>
      <c r="N26" s="21">
        <v>-257851</v>
      </c>
      <c r="O26" s="21"/>
      <c r="P26" s="21">
        <v>298</v>
      </c>
      <c r="Q26" s="21"/>
      <c r="R26" s="21">
        <v>13000</v>
      </c>
      <c r="S26" s="21"/>
      <c r="T26" s="21">
        <v>-1057</v>
      </c>
      <c r="U26" s="21"/>
      <c r="V26" s="74">
        <f>SUM(N26:T26)</f>
        <v>-245610</v>
      </c>
      <c r="W26" s="21"/>
      <c r="X26" s="74">
        <f t="shared" ref="X26:X27" si="3">V26+SUM(D26:L26)</f>
        <v>7658544</v>
      </c>
      <c r="Y26" s="21"/>
      <c r="Z26" s="74">
        <v>1006</v>
      </c>
      <c r="AA26" s="21"/>
      <c r="AB26" s="21">
        <f>SUM(X26:Z26)</f>
        <v>7659550</v>
      </c>
    </row>
    <row r="27" spans="1:28" s="17" customFormat="1" ht="24" customHeight="1">
      <c r="A27" s="8" t="s">
        <v>50</v>
      </c>
      <c r="D27" s="21">
        <v>0</v>
      </c>
      <c r="E27" s="21"/>
      <c r="F27" s="21">
        <v>0</v>
      </c>
      <c r="G27" s="21"/>
      <c r="H27" s="21">
        <v>0</v>
      </c>
      <c r="I27" s="21"/>
      <c r="J27" s="21">
        <v>0</v>
      </c>
      <c r="K27" s="21"/>
      <c r="L27" s="21">
        <f>PL!E107</f>
        <v>504187</v>
      </c>
      <c r="M27" s="21"/>
      <c r="N27" s="21">
        <v>0</v>
      </c>
      <c r="O27" s="21"/>
      <c r="P27" s="21">
        <v>0</v>
      </c>
      <c r="Q27" s="21"/>
      <c r="R27" s="21">
        <v>0</v>
      </c>
      <c r="S27" s="21"/>
      <c r="T27" s="21">
        <v>0</v>
      </c>
      <c r="U27" s="21"/>
      <c r="V27" s="74">
        <f>SUM(N27:T27)</f>
        <v>0</v>
      </c>
      <c r="W27" s="21"/>
      <c r="X27" s="74">
        <f t="shared" si="3"/>
        <v>504187</v>
      </c>
      <c r="Y27" s="21"/>
      <c r="Z27" s="74">
        <f>PL!E108</f>
        <v>0</v>
      </c>
      <c r="AA27" s="21"/>
      <c r="AB27" s="21">
        <f t="shared" ref="AB27:AB30" si="4">SUM(X27:Z27)</f>
        <v>504187</v>
      </c>
    </row>
    <row r="28" spans="1:28" s="17" customFormat="1" ht="24" customHeight="1">
      <c r="A28" s="8" t="s">
        <v>55</v>
      </c>
      <c r="D28" s="75">
        <v>0</v>
      </c>
      <c r="E28" s="76"/>
      <c r="F28" s="22">
        <v>0</v>
      </c>
      <c r="G28" s="77"/>
      <c r="H28" s="22">
        <v>0</v>
      </c>
      <c r="I28" s="77"/>
      <c r="J28" s="22">
        <v>0</v>
      </c>
      <c r="K28" s="76"/>
      <c r="L28" s="22">
        <f>PL!E150</f>
        <v>-305</v>
      </c>
      <c r="M28" s="21"/>
      <c r="N28" s="22">
        <f>PL!E130-conso!Z28</f>
        <v>-50390</v>
      </c>
      <c r="O28" s="21"/>
      <c r="P28" s="75">
        <f>PL!E134+PL!E147</f>
        <v>1468</v>
      </c>
      <c r="Q28" s="21"/>
      <c r="R28" s="75">
        <f>PL!E137</f>
        <v>-9351</v>
      </c>
      <c r="S28" s="21"/>
      <c r="T28" s="75">
        <v>0</v>
      </c>
      <c r="U28" s="76"/>
      <c r="V28" s="22">
        <f>SUM(N28:T28)</f>
        <v>-58273</v>
      </c>
      <c r="W28" s="76"/>
      <c r="X28" s="22">
        <f>V28+SUM(D28:L28)</f>
        <v>-58578</v>
      </c>
      <c r="Y28" s="76"/>
      <c r="Z28" s="22">
        <v>212</v>
      </c>
      <c r="AA28" s="21"/>
      <c r="AB28" s="22">
        <f t="shared" si="4"/>
        <v>-58366</v>
      </c>
    </row>
    <row r="29" spans="1:28" s="15" customFormat="1" ht="24" customHeight="1">
      <c r="A29" s="8" t="s">
        <v>56</v>
      </c>
      <c r="D29" s="21">
        <f>SUM(D27:D28)</f>
        <v>0</v>
      </c>
      <c r="E29" s="76"/>
      <c r="F29" s="21">
        <f>SUM(F27:F28)</f>
        <v>0</v>
      </c>
      <c r="G29" s="77"/>
      <c r="H29" s="21">
        <f>SUM(H27:H28)</f>
        <v>0</v>
      </c>
      <c r="I29" s="77"/>
      <c r="J29" s="21">
        <f>SUM(J27:J28)</f>
        <v>0</v>
      </c>
      <c r="K29" s="76"/>
      <c r="L29" s="21">
        <f>SUM(L27:L28)</f>
        <v>503882</v>
      </c>
      <c r="M29" s="76"/>
      <c r="N29" s="21">
        <f>SUM(N27:N28)</f>
        <v>-50390</v>
      </c>
      <c r="O29" s="77"/>
      <c r="P29" s="21">
        <f>SUM(P27:P28)</f>
        <v>1468</v>
      </c>
      <c r="Q29" s="77"/>
      <c r="R29" s="21">
        <f>SUM(R27:R28)</f>
        <v>-9351</v>
      </c>
      <c r="S29" s="77"/>
      <c r="T29" s="21">
        <f>SUM(T27:T28)</f>
        <v>0</v>
      </c>
      <c r="U29" s="76"/>
      <c r="V29" s="21">
        <f>SUM(N29:R29)</f>
        <v>-58273</v>
      </c>
      <c r="W29" s="76"/>
      <c r="X29" s="21">
        <f>SUM(X27:X28)</f>
        <v>445609</v>
      </c>
      <c r="Y29" s="76"/>
      <c r="Z29" s="21">
        <f>SUM(Z27:Z28)</f>
        <v>212</v>
      </c>
      <c r="AA29" s="76"/>
      <c r="AB29" s="21">
        <f>SUM(AB27:AB28)</f>
        <v>445821</v>
      </c>
    </row>
    <row r="30" spans="1:28" s="15" customFormat="1" ht="24" customHeight="1">
      <c r="A30" s="8" t="s">
        <v>239</v>
      </c>
      <c r="D30" s="21">
        <v>0</v>
      </c>
      <c r="E30" s="76"/>
      <c r="F30" s="21">
        <v>0</v>
      </c>
      <c r="G30" s="77"/>
      <c r="H30" s="21">
        <v>0</v>
      </c>
      <c r="I30" s="77"/>
      <c r="J30" s="21">
        <v>0</v>
      </c>
      <c r="K30" s="76"/>
      <c r="L30" s="21">
        <v>-516770</v>
      </c>
      <c r="M30" s="76"/>
      <c r="N30" s="21">
        <v>0</v>
      </c>
      <c r="O30" s="77"/>
      <c r="P30" s="21">
        <v>0</v>
      </c>
      <c r="Q30" s="77"/>
      <c r="R30" s="21">
        <v>0</v>
      </c>
      <c r="S30" s="77"/>
      <c r="T30" s="21">
        <v>0</v>
      </c>
      <c r="U30" s="76"/>
      <c r="V30" s="21">
        <f>SUM(N30:T30)</f>
        <v>0</v>
      </c>
      <c r="W30" s="76"/>
      <c r="X30" s="74">
        <f t="shared" ref="X30" si="5">V30+SUM(D30:L30)</f>
        <v>-516770</v>
      </c>
      <c r="Y30" s="76"/>
      <c r="Z30" s="21">
        <v>0</v>
      </c>
      <c r="AA30" s="76"/>
      <c r="AB30" s="21">
        <f t="shared" si="4"/>
        <v>-516770</v>
      </c>
    </row>
    <row r="31" spans="1:28" ht="24" customHeight="1" thickBot="1">
      <c r="A31" s="10" t="s">
        <v>247</v>
      </c>
      <c r="B31" s="15"/>
      <c r="C31" s="15"/>
      <c r="D31" s="23">
        <f>SUM(D26,D29:D30)</f>
        <v>2153210</v>
      </c>
      <c r="E31" s="21"/>
      <c r="F31" s="23">
        <f>SUM(F26,F29:F30)</f>
        <v>90204</v>
      </c>
      <c r="G31" s="21"/>
      <c r="H31" s="23">
        <f>SUM(H26,H29:H30)</f>
        <v>29803</v>
      </c>
      <c r="I31" s="21"/>
      <c r="J31" s="23">
        <f>SUM(J26,J29:J30)</f>
        <v>231204</v>
      </c>
      <c r="K31" s="21"/>
      <c r="L31" s="23">
        <f>SUM(L26,L29:L30)</f>
        <v>5386845</v>
      </c>
      <c r="M31" s="21"/>
      <c r="N31" s="23">
        <f>SUM(N26,N29:N30)</f>
        <v>-308241</v>
      </c>
      <c r="O31" s="21"/>
      <c r="P31" s="23">
        <f>SUM(P26,P29:P30)</f>
        <v>1766</v>
      </c>
      <c r="Q31" s="21"/>
      <c r="R31" s="23">
        <f>SUM(R26,R29:R30)</f>
        <v>3649</v>
      </c>
      <c r="S31" s="21"/>
      <c r="T31" s="23">
        <f>SUM(T26,T29:T30)</f>
        <v>-1057</v>
      </c>
      <c r="U31" s="21"/>
      <c r="V31" s="23">
        <f>SUM(V26,V29:V30)</f>
        <v>-303883</v>
      </c>
      <c r="W31" s="21"/>
      <c r="X31" s="23">
        <f>SUM(X26,X29:X30)</f>
        <v>7587383</v>
      </c>
      <c r="Y31" s="21"/>
      <c r="Z31" s="23">
        <f>SUM(Z26,Z29:Z30)</f>
        <v>1218</v>
      </c>
      <c r="AA31" s="21"/>
      <c r="AB31" s="23">
        <f>SUM(X31:Z31)</f>
        <v>7588601</v>
      </c>
    </row>
    <row r="32" spans="1:28" ht="24" customHeight="1" thickTop="1">
      <c r="B32" s="21"/>
      <c r="C32" s="21"/>
      <c r="D32" s="21">
        <f>D26-BS!F80</f>
        <v>0</v>
      </c>
      <c r="E32" s="21"/>
      <c r="F32" s="21">
        <f>F26-BS!F81</f>
        <v>0</v>
      </c>
      <c r="G32" s="21"/>
      <c r="H32" s="21">
        <f>H26-BS!F82</f>
        <v>0</v>
      </c>
      <c r="I32" s="21"/>
      <c r="J32" s="21">
        <f>J26-BS!F84</f>
        <v>0</v>
      </c>
      <c r="K32" s="21"/>
      <c r="L32" s="21">
        <f>L26-BS!F85</f>
        <v>0</v>
      </c>
      <c r="M32" s="21"/>
      <c r="N32" s="21"/>
      <c r="O32" s="21"/>
      <c r="P32" s="21"/>
      <c r="Q32" s="21"/>
      <c r="R32" s="21"/>
      <c r="S32" s="21"/>
      <c r="T32" s="21"/>
      <c r="U32" s="21"/>
      <c r="V32" s="21">
        <f>V26-BS!F86</f>
        <v>0</v>
      </c>
      <c r="W32" s="21"/>
      <c r="X32" s="21">
        <f>X26-BS!F87</f>
        <v>0</v>
      </c>
      <c r="Y32" s="21"/>
      <c r="Z32" s="21">
        <f>Z26-BS!F88</f>
        <v>0</v>
      </c>
      <c r="AA32" s="21"/>
      <c r="AB32" s="21">
        <f>AB26-BS!F89</f>
        <v>0</v>
      </c>
    </row>
    <row r="33" spans="1:28" ht="24" customHeight="1">
      <c r="B33" s="21"/>
      <c r="C33" s="21"/>
      <c r="D33" s="21">
        <f>D31-BS!D80</f>
        <v>0</v>
      </c>
      <c r="E33" s="21"/>
      <c r="F33" s="21">
        <f>F31-BS!D81</f>
        <v>0</v>
      </c>
      <c r="G33" s="21"/>
      <c r="H33" s="21">
        <f>H31-BS!D82</f>
        <v>0</v>
      </c>
      <c r="I33" s="21"/>
      <c r="J33" s="21">
        <f>J31-BS!D84</f>
        <v>0</v>
      </c>
      <c r="K33" s="21"/>
      <c r="L33" s="21">
        <f>L31-BS!D85</f>
        <v>0</v>
      </c>
      <c r="M33" s="21"/>
      <c r="N33" s="21"/>
      <c r="O33" s="21"/>
      <c r="P33" s="21"/>
      <c r="Q33" s="21"/>
      <c r="R33" s="21"/>
      <c r="S33" s="21"/>
      <c r="T33" s="21"/>
      <c r="U33" s="21"/>
      <c r="V33" s="21">
        <f>V31-BS!D86</f>
        <v>0</v>
      </c>
      <c r="W33" s="21"/>
      <c r="X33" s="21">
        <f>X31-BS!D87</f>
        <v>0</v>
      </c>
      <c r="Y33" s="21"/>
      <c r="Z33" s="21">
        <f>Z31-BS!D88</f>
        <v>0</v>
      </c>
      <c r="AA33" s="21"/>
      <c r="AB33" s="21">
        <f>AB31-BS!D89</f>
        <v>0</v>
      </c>
    </row>
    <row r="34" spans="1:28" ht="24" customHeight="1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78"/>
    </row>
    <row r="35" spans="1:28" ht="24" customHeight="1">
      <c r="A35" s="8" t="s">
        <v>208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79"/>
    </row>
    <row r="92" spans="1:30" s="25" customFormat="1" ht="24" customHeight="1">
      <c r="A92" s="24" t="s">
        <v>39</v>
      </c>
      <c r="E92" s="24"/>
      <c r="G92" s="24"/>
      <c r="I92" s="24"/>
      <c r="K92" s="24"/>
      <c r="M92" s="24"/>
      <c r="O92" s="24"/>
      <c r="Q92" s="24"/>
      <c r="S92" s="24"/>
      <c r="U92" s="24"/>
      <c r="V92" s="24"/>
      <c r="W92" s="24"/>
      <c r="X92" s="24"/>
      <c r="Y92" s="24"/>
      <c r="Z92" s="24"/>
      <c r="AA92" s="24"/>
      <c r="AB92" s="24"/>
      <c r="AC92" s="24"/>
      <c r="AD92" s="24"/>
    </row>
  </sheetData>
  <mergeCells count="6">
    <mergeCell ref="J13:K13"/>
    <mergeCell ref="D6:AB6"/>
    <mergeCell ref="D7:X7"/>
    <mergeCell ref="N8:V8"/>
    <mergeCell ref="N9:R9"/>
    <mergeCell ref="J12:L12"/>
  </mergeCells>
  <pageMargins left="0.51181102362204722" right="0.27559055118110237" top="0.78740157480314965" bottom="0.39370078740157483" header="0.19685039370078741" footer="0.19685039370078741"/>
  <pageSetup paperSize="9" scale="50" fitToWidth="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0B8EC1-E02A-45AA-8122-7C2D9CD22026}">
  <dimension ref="A1:R91"/>
  <sheetViews>
    <sheetView showGridLines="0" view="pageBreakPreview" zoomScale="40" zoomScaleNormal="56" zoomScaleSheetLayoutView="40" workbookViewId="0">
      <selection activeCell="M31" sqref="M31"/>
    </sheetView>
  </sheetViews>
  <sheetFormatPr defaultColWidth="8.7109375" defaultRowHeight="23.45" customHeight="1"/>
  <cols>
    <col min="1" max="1" width="42.85546875" style="24" customWidth="1"/>
    <col min="2" max="2" width="1.85546875" style="24" customWidth="1"/>
    <col min="3" max="3" width="18.85546875" style="25" customWidth="1"/>
    <col min="4" max="4" width="1.42578125" style="24" customWidth="1"/>
    <col min="5" max="5" width="18.85546875" style="25" customWidth="1"/>
    <col min="6" max="6" width="1.85546875" style="24" customWidth="1"/>
    <col min="7" max="7" width="18.85546875" style="25" customWidth="1"/>
    <col min="8" max="8" width="1.85546875" style="24" customWidth="1"/>
    <col min="9" max="9" width="18.85546875" style="25" customWidth="1"/>
    <col min="10" max="10" width="1.85546875" style="24" customWidth="1"/>
    <col min="11" max="11" width="18.85546875" style="25" customWidth="1"/>
    <col min="12" max="12" width="1.85546875" style="24" customWidth="1"/>
    <col min="13" max="13" width="24.85546875" style="25" customWidth="1"/>
    <col min="14" max="14" width="1.140625" style="24" customWidth="1"/>
    <col min="15" max="15" width="18.85546875" style="24" customWidth="1"/>
    <col min="16" max="16" width="1.85546875" style="24" customWidth="1"/>
    <col min="17" max="18" width="9.140625" style="24" customWidth="1"/>
    <col min="19" max="16384" width="8.7109375" style="24"/>
  </cols>
  <sheetData>
    <row r="1" spans="1:18" s="11" customFormat="1" ht="23.45" customHeight="1">
      <c r="O1" s="7" t="s">
        <v>41</v>
      </c>
    </row>
    <row r="2" spans="1:18" s="12" customFormat="1" ht="23.45" customHeight="1">
      <c r="A2" s="10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8" s="12" customFormat="1" ht="23.45" customHeight="1">
      <c r="A3" s="10" t="s">
        <v>85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8" s="12" customFormat="1" ht="23.45" customHeight="1">
      <c r="A4" s="10" t="s">
        <v>248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8" s="15" customFormat="1" ht="23.45" customHeight="1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  <c r="O5" s="7" t="s">
        <v>2</v>
      </c>
      <c r="Q5" s="28"/>
    </row>
    <row r="6" spans="1:18" s="14" customFormat="1" ht="23.45" customHeight="1">
      <c r="A6" s="13"/>
      <c r="C6" s="169" t="s">
        <v>4</v>
      </c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</row>
    <row r="7" spans="1:18" s="14" customFormat="1" ht="23.45" customHeight="1">
      <c r="A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7" t="s">
        <v>172</v>
      </c>
      <c r="N7" s="13"/>
      <c r="O7" s="13"/>
    </row>
    <row r="8" spans="1:18" s="14" customFormat="1" ht="23.45" customHeight="1">
      <c r="A8" s="13"/>
      <c r="B8" s="15"/>
      <c r="C8" s="15"/>
      <c r="D8" s="15"/>
      <c r="E8" s="15"/>
      <c r="F8" s="15"/>
      <c r="G8" s="15"/>
      <c r="H8" s="15"/>
      <c r="I8" s="15"/>
      <c r="J8" s="15"/>
      <c r="K8" s="15"/>
      <c r="M8" s="171" t="s">
        <v>173</v>
      </c>
      <c r="N8" s="171"/>
      <c r="O8" s="15"/>
      <c r="P8" s="15"/>
      <c r="Q8" s="15"/>
      <c r="R8" s="15"/>
    </row>
    <row r="9" spans="1:18" s="14" customFormat="1" ht="23.45" customHeight="1">
      <c r="A9" s="13"/>
      <c r="B9" s="15"/>
      <c r="C9" s="15"/>
      <c r="D9" s="15"/>
      <c r="E9" s="15"/>
      <c r="F9" s="15"/>
      <c r="G9" s="15"/>
      <c r="H9" s="15"/>
      <c r="I9" s="15"/>
      <c r="J9" s="15"/>
      <c r="K9" s="15"/>
      <c r="M9" s="18" t="s">
        <v>86</v>
      </c>
      <c r="N9" s="18"/>
      <c r="O9" s="15"/>
      <c r="P9" s="15"/>
      <c r="Q9" s="15"/>
      <c r="R9" s="15"/>
    </row>
    <row r="10" spans="1:18" s="14" customFormat="1" ht="23.45" customHeight="1">
      <c r="A10" s="13"/>
      <c r="B10" s="15"/>
      <c r="C10" s="15"/>
      <c r="D10" s="15"/>
      <c r="E10" s="15"/>
      <c r="F10" s="15"/>
      <c r="G10" s="15"/>
      <c r="H10" s="15"/>
      <c r="I10" s="15"/>
      <c r="J10" s="15"/>
      <c r="K10" s="15"/>
      <c r="M10" s="16" t="s">
        <v>87</v>
      </c>
      <c r="N10" s="29"/>
      <c r="O10" s="15"/>
      <c r="P10" s="15"/>
      <c r="Q10" s="15"/>
      <c r="R10" s="15"/>
    </row>
    <row r="11" spans="1:18" s="17" customFormat="1" ht="23.45" customHeight="1">
      <c r="B11" s="172"/>
      <c r="C11" s="172"/>
      <c r="I11" s="171" t="s">
        <v>81</v>
      </c>
      <c r="J11" s="171"/>
      <c r="K11" s="171"/>
      <c r="M11" s="17" t="s">
        <v>140</v>
      </c>
    </row>
    <row r="12" spans="1:18" s="17" customFormat="1" ht="23.45" customHeight="1">
      <c r="C12" s="17" t="s">
        <v>78</v>
      </c>
      <c r="E12" s="17" t="s">
        <v>88</v>
      </c>
      <c r="G12" s="17" t="s">
        <v>109</v>
      </c>
      <c r="I12" s="19" t="s">
        <v>202</v>
      </c>
      <c r="J12" s="30"/>
      <c r="M12" s="17" t="s">
        <v>133</v>
      </c>
      <c r="O12" s="17" t="s">
        <v>75</v>
      </c>
    </row>
    <row r="13" spans="1:18" s="17" customFormat="1" ht="23.45" customHeight="1">
      <c r="C13" s="17" t="s">
        <v>187</v>
      </c>
      <c r="E13" s="17" t="s">
        <v>110</v>
      </c>
      <c r="G13" s="17" t="s">
        <v>91</v>
      </c>
      <c r="I13" s="17" t="s">
        <v>201</v>
      </c>
      <c r="M13" s="17" t="s">
        <v>141</v>
      </c>
      <c r="O13" s="17" t="s">
        <v>74</v>
      </c>
    </row>
    <row r="14" spans="1:18" s="17" customFormat="1" ht="23.45" customHeight="1">
      <c r="C14" s="16" t="s">
        <v>73</v>
      </c>
      <c r="E14" s="16" t="s">
        <v>111</v>
      </c>
      <c r="G14" s="20" t="s">
        <v>92</v>
      </c>
      <c r="I14" s="16" t="s">
        <v>72</v>
      </c>
      <c r="K14" s="16" t="s">
        <v>71</v>
      </c>
      <c r="M14" s="16" t="s">
        <v>142</v>
      </c>
      <c r="O14" s="16" t="s">
        <v>70</v>
      </c>
    </row>
    <row r="15" spans="1:18" s="15" customFormat="1" ht="23.45" customHeight="1">
      <c r="A15" s="10" t="s">
        <v>193</v>
      </c>
      <c r="B15" s="17"/>
      <c r="C15" s="21">
        <v>2153210</v>
      </c>
      <c r="D15" s="21"/>
      <c r="E15" s="21">
        <v>90204</v>
      </c>
      <c r="F15" s="21"/>
      <c r="G15" s="21">
        <v>29803</v>
      </c>
      <c r="H15" s="21"/>
      <c r="I15" s="21">
        <v>231204</v>
      </c>
      <c r="J15" s="21"/>
      <c r="K15" s="21">
        <v>3874778</v>
      </c>
      <c r="L15" s="21"/>
      <c r="M15" s="31">
        <v>-90552</v>
      </c>
      <c r="N15" s="21"/>
      <c r="O15" s="21">
        <v>6288647</v>
      </c>
    </row>
    <row r="16" spans="1:18" s="15" customFormat="1" ht="23.45" customHeight="1">
      <c r="A16" s="8" t="s">
        <v>50</v>
      </c>
      <c r="B16" s="17"/>
      <c r="C16" s="21">
        <v>0</v>
      </c>
      <c r="D16" s="31"/>
      <c r="E16" s="21">
        <v>0</v>
      </c>
      <c r="F16" s="31"/>
      <c r="G16" s="21">
        <v>0</v>
      </c>
      <c r="H16" s="31"/>
      <c r="I16" s="21">
        <v>0</v>
      </c>
      <c r="J16" s="31"/>
      <c r="K16" s="21">
        <f>PL!K104</f>
        <v>807168</v>
      </c>
      <c r="L16" s="31"/>
      <c r="M16" s="21">
        <v>0</v>
      </c>
      <c r="N16" s="31"/>
      <c r="O16" s="21">
        <f>SUM(C16:M16)</f>
        <v>807168</v>
      </c>
    </row>
    <row r="17" spans="1:15" s="15" customFormat="1" ht="23.45" customHeight="1">
      <c r="A17" s="8" t="s">
        <v>55</v>
      </c>
      <c r="B17" s="17"/>
      <c r="C17" s="22">
        <v>0</v>
      </c>
      <c r="D17" s="31"/>
      <c r="E17" s="22">
        <v>0</v>
      </c>
      <c r="F17" s="31"/>
      <c r="G17" s="22">
        <v>0</v>
      </c>
      <c r="H17" s="31"/>
      <c r="I17" s="22">
        <v>0</v>
      </c>
      <c r="J17" s="31"/>
      <c r="K17" s="22">
        <v>0</v>
      </c>
      <c r="L17" s="31"/>
      <c r="M17" s="22">
        <f>PL!K147+PL!K140</f>
        <v>-6066</v>
      </c>
      <c r="N17" s="31"/>
      <c r="O17" s="22">
        <f>SUM(C17:M17)</f>
        <v>-6066</v>
      </c>
    </row>
    <row r="18" spans="1:15" s="15" customFormat="1" ht="23.45" customHeight="1">
      <c r="A18" s="8" t="s">
        <v>180</v>
      </c>
      <c r="B18" s="17"/>
      <c r="C18" s="21">
        <f>SUM(C16:C17)</f>
        <v>0</v>
      </c>
      <c r="D18" s="21">
        <f>SUM(D15:D17)</f>
        <v>0</v>
      </c>
      <c r="E18" s="21">
        <f>SUM(E16:E17)</f>
        <v>0</v>
      </c>
      <c r="F18" s="31"/>
      <c r="G18" s="21">
        <f>SUM(G16:G17)</f>
        <v>0</v>
      </c>
      <c r="H18" s="31"/>
      <c r="I18" s="21">
        <f>SUM(I16:I17)</f>
        <v>0</v>
      </c>
      <c r="J18" s="31"/>
      <c r="K18" s="21">
        <f>SUM(K16:K17)</f>
        <v>807168</v>
      </c>
      <c r="L18" s="31"/>
      <c r="M18" s="21">
        <f>SUM(M16:M17)</f>
        <v>-6066</v>
      </c>
      <c r="N18" s="31"/>
      <c r="O18" s="21">
        <f>SUM(O16:O17)</f>
        <v>801102</v>
      </c>
    </row>
    <row r="19" spans="1:15" s="15" customFormat="1" ht="23.45" customHeight="1">
      <c r="A19" s="8" t="s">
        <v>239</v>
      </c>
      <c r="B19" s="17"/>
      <c r="C19" s="21">
        <v>0</v>
      </c>
      <c r="D19" s="21"/>
      <c r="E19" s="21">
        <v>0</v>
      </c>
      <c r="F19" s="31"/>
      <c r="G19" s="21">
        <v>0</v>
      </c>
      <c r="H19" s="31"/>
      <c r="I19" s="21">
        <v>0</v>
      </c>
      <c r="J19" s="31"/>
      <c r="K19" s="21">
        <v>-290683</v>
      </c>
      <c r="L19" s="31"/>
      <c r="M19" s="21">
        <v>0</v>
      </c>
      <c r="N19" s="31"/>
      <c r="O19" s="21">
        <f>SUM(C19:M19)</f>
        <v>-290683</v>
      </c>
    </row>
    <row r="20" spans="1:15" s="15" customFormat="1" ht="23.45" customHeight="1">
      <c r="A20" s="8" t="s">
        <v>236</v>
      </c>
      <c r="B20" s="17"/>
      <c r="C20" s="21"/>
      <c r="D20" s="31"/>
      <c r="E20" s="21"/>
      <c r="F20" s="31"/>
      <c r="G20" s="21"/>
      <c r="H20" s="31"/>
      <c r="I20" s="21"/>
      <c r="J20" s="31"/>
      <c r="K20" s="21"/>
      <c r="L20" s="31"/>
      <c r="M20" s="21"/>
      <c r="N20" s="31"/>
      <c r="O20" s="21"/>
    </row>
    <row r="21" spans="1:15" s="15" customFormat="1" ht="23.45" customHeight="1">
      <c r="A21" s="8" t="s">
        <v>237</v>
      </c>
      <c r="B21" s="17"/>
      <c r="C21" s="21"/>
      <c r="D21" s="31"/>
      <c r="E21" s="21"/>
      <c r="F21" s="31"/>
      <c r="G21" s="21"/>
      <c r="H21" s="31"/>
      <c r="I21" s="21"/>
      <c r="J21" s="31"/>
      <c r="K21" s="21"/>
      <c r="L21" s="31"/>
      <c r="M21" s="21"/>
      <c r="N21" s="31"/>
      <c r="O21" s="21"/>
    </row>
    <row r="22" spans="1:15" s="15" customFormat="1" ht="23.45" customHeight="1">
      <c r="A22" s="8" t="s">
        <v>238</v>
      </c>
      <c r="B22" s="17"/>
      <c r="C22" s="21">
        <v>0</v>
      </c>
      <c r="D22" s="31"/>
      <c r="E22" s="21">
        <v>0</v>
      </c>
      <c r="F22" s="31"/>
      <c r="G22" s="21">
        <v>0</v>
      </c>
      <c r="H22" s="31"/>
      <c r="I22" s="21">
        <v>0</v>
      </c>
      <c r="J22" s="31"/>
      <c r="K22" s="21">
        <v>-94437</v>
      </c>
      <c r="L22" s="31"/>
      <c r="M22" s="21">
        <v>94437</v>
      </c>
      <c r="O22" s="21">
        <f>SUM(C22:M22)</f>
        <v>0</v>
      </c>
    </row>
    <row r="23" spans="1:15" ht="23.45" customHeight="1" thickBot="1">
      <c r="A23" s="10" t="s">
        <v>246</v>
      </c>
      <c r="B23" s="17"/>
      <c r="C23" s="23">
        <f>SUM(C15,C18:C22)</f>
        <v>2153210</v>
      </c>
      <c r="D23" s="21"/>
      <c r="E23" s="23">
        <f>SUM(E15,E18:E22)</f>
        <v>90204</v>
      </c>
      <c r="F23" s="21"/>
      <c r="G23" s="23">
        <f>SUM(G15,G18:G22)</f>
        <v>29803</v>
      </c>
      <c r="H23" s="21"/>
      <c r="I23" s="23">
        <f>SUM(I15,I18:I22)</f>
        <v>231204</v>
      </c>
      <c r="J23" s="21"/>
      <c r="K23" s="23">
        <f>SUM(K15,K18:K22)</f>
        <v>4296826</v>
      </c>
      <c r="L23" s="21"/>
      <c r="M23" s="23">
        <f>SUM(M15,M18:M22)</f>
        <v>-2181</v>
      </c>
      <c r="N23" s="15"/>
      <c r="O23" s="23">
        <f>SUM(C23:M23)</f>
        <v>6799066</v>
      </c>
    </row>
    <row r="24" spans="1:15" s="15" customFormat="1" ht="23.45" customHeight="1" thickTop="1">
      <c r="A24" s="14"/>
      <c r="B24" s="17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31"/>
      <c r="N24" s="21"/>
      <c r="O24" s="21"/>
    </row>
    <row r="25" spans="1:15" s="15" customFormat="1" ht="23.45" customHeight="1">
      <c r="A25" s="10" t="s">
        <v>205</v>
      </c>
      <c r="B25" s="17"/>
      <c r="C25" s="21">
        <v>2153210</v>
      </c>
      <c r="D25" s="21"/>
      <c r="E25" s="21">
        <v>90204</v>
      </c>
      <c r="F25" s="21"/>
      <c r="G25" s="21">
        <v>29803</v>
      </c>
      <c r="H25" s="21"/>
      <c r="I25" s="21">
        <v>231204</v>
      </c>
      <c r="J25" s="21"/>
      <c r="K25" s="21">
        <v>4497018</v>
      </c>
      <c r="L25" s="21"/>
      <c r="M25" s="31">
        <v>298</v>
      </c>
      <c r="N25" s="21"/>
      <c r="O25" s="21">
        <f>SUM(C25:M25)</f>
        <v>7001737</v>
      </c>
    </row>
    <row r="26" spans="1:15" s="15" customFormat="1" ht="23.45" customHeight="1">
      <c r="A26" s="8" t="s">
        <v>50</v>
      </c>
      <c r="B26" s="17"/>
      <c r="C26" s="21">
        <v>0</v>
      </c>
      <c r="D26" s="31"/>
      <c r="E26" s="21">
        <v>0</v>
      </c>
      <c r="F26" s="31"/>
      <c r="G26" s="21">
        <v>0</v>
      </c>
      <c r="H26" s="31"/>
      <c r="I26" s="21">
        <v>0</v>
      </c>
      <c r="J26" s="31"/>
      <c r="K26" s="21">
        <f>PL!I104</f>
        <v>476098</v>
      </c>
      <c r="L26" s="31"/>
      <c r="M26" s="21">
        <v>0</v>
      </c>
      <c r="N26" s="31"/>
      <c r="O26" s="21">
        <f>SUM(C26:M26)</f>
        <v>476098</v>
      </c>
    </row>
    <row r="27" spans="1:15" s="15" customFormat="1" ht="23.45" customHeight="1">
      <c r="A27" s="8" t="s">
        <v>55</v>
      </c>
      <c r="B27" s="17"/>
      <c r="C27" s="22">
        <v>0</v>
      </c>
      <c r="D27" s="31"/>
      <c r="E27" s="22">
        <v>0</v>
      </c>
      <c r="F27" s="31"/>
      <c r="G27" s="22">
        <v>0</v>
      </c>
      <c r="H27" s="31"/>
      <c r="I27" s="22">
        <v>0</v>
      </c>
      <c r="J27" s="31"/>
      <c r="K27" s="22">
        <v>0</v>
      </c>
      <c r="L27" s="31"/>
      <c r="M27" s="22">
        <f>PL!I147+PL!I140</f>
        <v>1468</v>
      </c>
      <c r="N27" s="31"/>
      <c r="O27" s="22">
        <f>SUM(C27:M27)</f>
        <v>1468</v>
      </c>
    </row>
    <row r="28" spans="1:15" s="15" customFormat="1" ht="23.45" customHeight="1">
      <c r="A28" s="8" t="s">
        <v>180</v>
      </c>
      <c r="B28" s="17"/>
      <c r="C28" s="21">
        <f>SUM(C26:C27)</f>
        <v>0</v>
      </c>
      <c r="D28" s="21"/>
      <c r="E28" s="21">
        <f>SUM(E26:E27)</f>
        <v>0</v>
      </c>
      <c r="F28" s="31"/>
      <c r="G28" s="21">
        <f>SUM(G26:G27)</f>
        <v>0</v>
      </c>
      <c r="H28" s="31"/>
      <c r="I28" s="21">
        <f>SUM(I26:I27)</f>
        <v>0</v>
      </c>
      <c r="J28" s="31"/>
      <c r="K28" s="21">
        <f>SUM(K26:K27)</f>
        <v>476098</v>
      </c>
      <c r="L28" s="31"/>
      <c r="M28" s="21">
        <f>SUM(M26:M27)</f>
        <v>1468</v>
      </c>
      <c r="N28" s="31"/>
      <c r="O28" s="21">
        <f>SUM(O26:O27)</f>
        <v>477566</v>
      </c>
    </row>
    <row r="29" spans="1:15" s="15" customFormat="1" ht="23.45" customHeight="1">
      <c r="A29" s="8" t="s">
        <v>239</v>
      </c>
      <c r="B29" s="17"/>
      <c r="C29" s="21">
        <v>0</v>
      </c>
      <c r="D29" s="21"/>
      <c r="E29" s="21">
        <v>0</v>
      </c>
      <c r="F29" s="31"/>
      <c r="G29" s="21">
        <v>0</v>
      </c>
      <c r="H29" s="31"/>
      <c r="I29" s="21">
        <v>0</v>
      </c>
      <c r="J29" s="31"/>
      <c r="K29" s="21">
        <v>-516770</v>
      </c>
      <c r="L29" s="31"/>
      <c r="M29" s="21">
        <v>0</v>
      </c>
      <c r="N29" s="31"/>
      <c r="O29" s="21">
        <f>SUM(C29:M29)</f>
        <v>-516770</v>
      </c>
    </row>
    <row r="30" spans="1:15" ht="23.45" customHeight="1" thickBot="1">
      <c r="A30" s="10" t="s">
        <v>247</v>
      </c>
      <c r="B30" s="17"/>
      <c r="C30" s="23">
        <f>SUM(C25,C28:C29)</f>
        <v>2153210</v>
      </c>
      <c r="D30" s="21"/>
      <c r="E30" s="23">
        <f>SUM(E25,E28:E29)</f>
        <v>90204</v>
      </c>
      <c r="F30" s="21"/>
      <c r="G30" s="23">
        <f>SUM(G25,G28:G29)</f>
        <v>29803</v>
      </c>
      <c r="H30" s="21"/>
      <c r="I30" s="23">
        <f>SUM(I25,I28:I29)</f>
        <v>231204</v>
      </c>
      <c r="J30" s="21"/>
      <c r="K30" s="23">
        <f>SUM(K25,K28:K29)</f>
        <v>4456346</v>
      </c>
      <c r="L30" s="21"/>
      <c r="M30" s="23">
        <f>SUM(M25,M28:M29)</f>
        <v>1766</v>
      </c>
      <c r="N30" s="15"/>
      <c r="O30" s="23">
        <f>SUM(C30:M30)</f>
        <v>6962533</v>
      </c>
    </row>
    <row r="31" spans="1:15" ht="23.45" customHeight="1" thickTop="1">
      <c r="C31" s="21">
        <f>C25-BS!J80</f>
        <v>0</v>
      </c>
      <c r="E31" s="21">
        <f>E25-BS!J81</f>
        <v>0</v>
      </c>
      <c r="G31" s="21">
        <f>G25-BS!J82</f>
        <v>0</v>
      </c>
      <c r="I31" s="21">
        <f>I25-BS!J84</f>
        <v>0</v>
      </c>
      <c r="K31" s="21">
        <f>K25-BS!J85</f>
        <v>0</v>
      </c>
      <c r="M31" s="24"/>
      <c r="N31" s="15"/>
      <c r="O31" s="21">
        <f>O25-BS!J89</f>
        <v>0</v>
      </c>
    </row>
    <row r="32" spans="1:15" ht="23.45" customHeight="1">
      <c r="C32" s="21">
        <f>C30-BS!H80</f>
        <v>0</v>
      </c>
      <c r="E32" s="21">
        <f>E30-BS!H81</f>
        <v>0</v>
      </c>
      <c r="G32" s="21">
        <f>G30-BS!H82</f>
        <v>0</v>
      </c>
      <c r="I32" s="21">
        <f>I30-BS!H84</f>
        <v>0</v>
      </c>
      <c r="K32" s="21">
        <f>K30-BS!H85</f>
        <v>0</v>
      </c>
      <c r="M32" s="24"/>
      <c r="O32" s="21">
        <f>O30-BS!H89</f>
        <v>0</v>
      </c>
    </row>
    <row r="33" spans="1:13" ht="23.45" customHeight="1">
      <c r="A33" s="8" t="s">
        <v>208</v>
      </c>
      <c r="C33" s="24"/>
      <c r="E33" s="24"/>
      <c r="G33" s="24"/>
      <c r="I33" s="24"/>
      <c r="K33" s="24"/>
      <c r="M33" s="24"/>
    </row>
    <row r="91" spans="1:1" ht="23.45" customHeight="1">
      <c r="A91" s="24" t="s">
        <v>39</v>
      </c>
    </row>
  </sheetData>
  <mergeCells count="4">
    <mergeCell ref="C6:O6"/>
    <mergeCell ref="M8:N8"/>
    <mergeCell ref="B11:C11"/>
    <mergeCell ref="I11:K11"/>
  </mergeCells>
  <pageMargins left="0.86614173228346458" right="0.27559055118110237" top="0.59055118110236227" bottom="0.43307086614173229" header="0.19685039370078741" footer="0.43307086614173229"/>
  <pageSetup paperSize="9" scale="65" fitToWidth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8EC14-0ECB-47DF-A3C2-18224827FADE}">
  <dimension ref="A1:M104"/>
  <sheetViews>
    <sheetView showGridLines="0" tabSelected="1" view="pageBreakPreview" topLeftCell="A83" zoomScaleNormal="115" zoomScaleSheetLayoutView="100" workbookViewId="0">
      <selection activeCell="A102" sqref="A102"/>
    </sheetView>
  </sheetViews>
  <sheetFormatPr defaultRowHeight="21" customHeight="1"/>
  <cols>
    <col min="1" max="1" width="42.28515625" style="34" customWidth="1"/>
    <col min="2" max="2" width="1.85546875" style="33" customWidth="1"/>
    <col min="3" max="3" width="4.85546875" style="34" customWidth="1"/>
    <col min="4" max="4" width="1.85546875" style="35" customWidth="1"/>
    <col min="5" max="5" width="14.5703125" style="35" customWidth="1"/>
    <col min="6" max="6" width="1.85546875" style="35" customWidth="1"/>
    <col min="7" max="7" width="14.5703125" style="34" customWidth="1"/>
    <col min="8" max="8" width="1.85546875" style="35" customWidth="1"/>
    <col min="9" max="9" width="14.5703125" style="34" customWidth="1"/>
    <col min="10" max="10" width="1.85546875" style="35" customWidth="1"/>
    <col min="11" max="11" width="14.5703125" style="34" customWidth="1"/>
    <col min="12" max="254" width="9.140625" style="34"/>
    <col min="255" max="255" width="41" style="34" customWidth="1"/>
    <col min="256" max="256" width="1.85546875" style="34" customWidth="1"/>
    <col min="257" max="257" width="5.85546875" style="34" customWidth="1"/>
    <col min="258" max="258" width="1.85546875" style="34" customWidth="1"/>
    <col min="259" max="259" width="14.85546875" style="34" customWidth="1"/>
    <col min="260" max="260" width="1.85546875" style="34" customWidth="1"/>
    <col min="261" max="261" width="14.85546875" style="34" customWidth="1"/>
    <col min="262" max="262" width="1.85546875" style="34" customWidth="1"/>
    <col min="263" max="263" width="14.85546875" style="34" customWidth="1"/>
    <col min="264" max="264" width="1.85546875" style="34" customWidth="1"/>
    <col min="265" max="265" width="14.85546875" style="34" customWidth="1"/>
    <col min="266" max="510" width="9.140625" style="34"/>
    <col min="511" max="511" width="41" style="34" customWidth="1"/>
    <col min="512" max="512" width="1.85546875" style="34" customWidth="1"/>
    <col min="513" max="513" width="5.85546875" style="34" customWidth="1"/>
    <col min="514" max="514" width="1.85546875" style="34" customWidth="1"/>
    <col min="515" max="515" width="14.85546875" style="34" customWidth="1"/>
    <col min="516" max="516" width="1.85546875" style="34" customWidth="1"/>
    <col min="517" max="517" width="14.85546875" style="34" customWidth="1"/>
    <col min="518" max="518" width="1.85546875" style="34" customWidth="1"/>
    <col min="519" max="519" width="14.85546875" style="34" customWidth="1"/>
    <col min="520" max="520" width="1.85546875" style="34" customWidth="1"/>
    <col min="521" max="521" width="14.85546875" style="34" customWidth="1"/>
    <col min="522" max="766" width="9.140625" style="34"/>
    <col min="767" max="767" width="41" style="34" customWidth="1"/>
    <col min="768" max="768" width="1.85546875" style="34" customWidth="1"/>
    <col min="769" max="769" width="5.85546875" style="34" customWidth="1"/>
    <col min="770" max="770" width="1.85546875" style="34" customWidth="1"/>
    <col min="771" max="771" width="14.85546875" style="34" customWidth="1"/>
    <col min="772" max="772" width="1.85546875" style="34" customWidth="1"/>
    <col min="773" max="773" width="14.85546875" style="34" customWidth="1"/>
    <col min="774" max="774" width="1.85546875" style="34" customWidth="1"/>
    <col min="775" max="775" width="14.85546875" style="34" customWidth="1"/>
    <col min="776" max="776" width="1.85546875" style="34" customWidth="1"/>
    <col min="777" max="777" width="14.85546875" style="34" customWidth="1"/>
    <col min="778" max="1022" width="9.140625" style="34"/>
    <col min="1023" max="1023" width="41" style="34" customWidth="1"/>
    <col min="1024" max="1024" width="1.85546875" style="34" customWidth="1"/>
    <col min="1025" max="1025" width="5.85546875" style="34" customWidth="1"/>
    <col min="1026" max="1026" width="1.85546875" style="34" customWidth="1"/>
    <col min="1027" max="1027" width="14.85546875" style="34" customWidth="1"/>
    <col min="1028" max="1028" width="1.85546875" style="34" customWidth="1"/>
    <col min="1029" max="1029" width="14.85546875" style="34" customWidth="1"/>
    <col min="1030" max="1030" width="1.85546875" style="34" customWidth="1"/>
    <col min="1031" max="1031" width="14.85546875" style="34" customWidth="1"/>
    <col min="1032" max="1032" width="1.85546875" style="34" customWidth="1"/>
    <col min="1033" max="1033" width="14.85546875" style="34" customWidth="1"/>
    <col min="1034" max="1278" width="9.140625" style="34"/>
    <col min="1279" max="1279" width="41" style="34" customWidth="1"/>
    <col min="1280" max="1280" width="1.85546875" style="34" customWidth="1"/>
    <col min="1281" max="1281" width="5.85546875" style="34" customWidth="1"/>
    <col min="1282" max="1282" width="1.85546875" style="34" customWidth="1"/>
    <col min="1283" max="1283" width="14.85546875" style="34" customWidth="1"/>
    <col min="1284" max="1284" width="1.85546875" style="34" customWidth="1"/>
    <col min="1285" max="1285" width="14.85546875" style="34" customWidth="1"/>
    <col min="1286" max="1286" width="1.85546875" style="34" customWidth="1"/>
    <col min="1287" max="1287" width="14.85546875" style="34" customWidth="1"/>
    <col min="1288" max="1288" width="1.85546875" style="34" customWidth="1"/>
    <col min="1289" max="1289" width="14.85546875" style="34" customWidth="1"/>
    <col min="1290" max="1534" width="9.140625" style="34"/>
    <col min="1535" max="1535" width="41" style="34" customWidth="1"/>
    <col min="1536" max="1536" width="1.85546875" style="34" customWidth="1"/>
    <col min="1537" max="1537" width="5.85546875" style="34" customWidth="1"/>
    <col min="1538" max="1538" width="1.85546875" style="34" customWidth="1"/>
    <col min="1539" max="1539" width="14.85546875" style="34" customWidth="1"/>
    <col min="1540" max="1540" width="1.85546875" style="34" customWidth="1"/>
    <col min="1541" max="1541" width="14.85546875" style="34" customWidth="1"/>
    <col min="1542" max="1542" width="1.85546875" style="34" customWidth="1"/>
    <col min="1543" max="1543" width="14.85546875" style="34" customWidth="1"/>
    <col min="1544" max="1544" width="1.85546875" style="34" customWidth="1"/>
    <col min="1545" max="1545" width="14.85546875" style="34" customWidth="1"/>
    <col min="1546" max="1790" width="9.140625" style="34"/>
    <col min="1791" max="1791" width="41" style="34" customWidth="1"/>
    <col min="1792" max="1792" width="1.85546875" style="34" customWidth="1"/>
    <col min="1793" max="1793" width="5.85546875" style="34" customWidth="1"/>
    <col min="1794" max="1794" width="1.85546875" style="34" customWidth="1"/>
    <col min="1795" max="1795" width="14.85546875" style="34" customWidth="1"/>
    <col min="1796" max="1796" width="1.85546875" style="34" customWidth="1"/>
    <col min="1797" max="1797" width="14.85546875" style="34" customWidth="1"/>
    <col min="1798" max="1798" width="1.85546875" style="34" customWidth="1"/>
    <col min="1799" max="1799" width="14.85546875" style="34" customWidth="1"/>
    <col min="1800" max="1800" width="1.85546875" style="34" customWidth="1"/>
    <col min="1801" max="1801" width="14.85546875" style="34" customWidth="1"/>
    <col min="1802" max="2046" width="9.140625" style="34"/>
    <col min="2047" max="2047" width="41" style="34" customWidth="1"/>
    <col min="2048" max="2048" width="1.85546875" style="34" customWidth="1"/>
    <col min="2049" max="2049" width="5.85546875" style="34" customWidth="1"/>
    <col min="2050" max="2050" width="1.85546875" style="34" customWidth="1"/>
    <col min="2051" max="2051" width="14.85546875" style="34" customWidth="1"/>
    <col min="2052" max="2052" width="1.85546875" style="34" customWidth="1"/>
    <col min="2053" max="2053" width="14.85546875" style="34" customWidth="1"/>
    <col min="2054" max="2054" width="1.85546875" style="34" customWidth="1"/>
    <col min="2055" max="2055" width="14.85546875" style="34" customWidth="1"/>
    <col min="2056" max="2056" width="1.85546875" style="34" customWidth="1"/>
    <col min="2057" max="2057" width="14.85546875" style="34" customWidth="1"/>
    <col min="2058" max="2302" width="9.140625" style="34"/>
    <col min="2303" max="2303" width="41" style="34" customWidth="1"/>
    <col min="2304" max="2304" width="1.85546875" style="34" customWidth="1"/>
    <col min="2305" max="2305" width="5.85546875" style="34" customWidth="1"/>
    <col min="2306" max="2306" width="1.85546875" style="34" customWidth="1"/>
    <col min="2307" max="2307" width="14.85546875" style="34" customWidth="1"/>
    <col min="2308" max="2308" width="1.85546875" style="34" customWidth="1"/>
    <col min="2309" max="2309" width="14.85546875" style="34" customWidth="1"/>
    <col min="2310" max="2310" width="1.85546875" style="34" customWidth="1"/>
    <col min="2311" max="2311" width="14.85546875" style="34" customWidth="1"/>
    <col min="2312" max="2312" width="1.85546875" style="34" customWidth="1"/>
    <col min="2313" max="2313" width="14.85546875" style="34" customWidth="1"/>
    <col min="2314" max="2558" width="9.140625" style="34"/>
    <col min="2559" max="2559" width="41" style="34" customWidth="1"/>
    <col min="2560" max="2560" width="1.85546875" style="34" customWidth="1"/>
    <col min="2561" max="2561" width="5.85546875" style="34" customWidth="1"/>
    <col min="2562" max="2562" width="1.85546875" style="34" customWidth="1"/>
    <col min="2563" max="2563" width="14.85546875" style="34" customWidth="1"/>
    <col min="2564" max="2564" width="1.85546875" style="34" customWidth="1"/>
    <col min="2565" max="2565" width="14.85546875" style="34" customWidth="1"/>
    <col min="2566" max="2566" width="1.85546875" style="34" customWidth="1"/>
    <col min="2567" max="2567" width="14.85546875" style="34" customWidth="1"/>
    <col min="2568" max="2568" width="1.85546875" style="34" customWidth="1"/>
    <col min="2569" max="2569" width="14.85546875" style="34" customWidth="1"/>
    <col min="2570" max="2814" width="9.140625" style="34"/>
    <col min="2815" max="2815" width="41" style="34" customWidth="1"/>
    <col min="2816" max="2816" width="1.85546875" style="34" customWidth="1"/>
    <col min="2817" max="2817" width="5.85546875" style="34" customWidth="1"/>
    <col min="2818" max="2818" width="1.85546875" style="34" customWidth="1"/>
    <col min="2819" max="2819" width="14.85546875" style="34" customWidth="1"/>
    <col min="2820" max="2820" width="1.85546875" style="34" customWidth="1"/>
    <col min="2821" max="2821" width="14.85546875" style="34" customWidth="1"/>
    <col min="2822" max="2822" width="1.85546875" style="34" customWidth="1"/>
    <col min="2823" max="2823" width="14.85546875" style="34" customWidth="1"/>
    <col min="2824" max="2824" width="1.85546875" style="34" customWidth="1"/>
    <col min="2825" max="2825" width="14.85546875" style="34" customWidth="1"/>
    <col min="2826" max="3070" width="9.140625" style="34"/>
    <col min="3071" max="3071" width="41" style="34" customWidth="1"/>
    <col min="3072" max="3072" width="1.85546875" style="34" customWidth="1"/>
    <col min="3073" max="3073" width="5.85546875" style="34" customWidth="1"/>
    <col min="3074" max="3074" width="1.85546875" style="34" customWidth="1"/>
    <col min="3075" max="3075" width="14.85546875" style="34" customWidth="1"/>
    <col min="3076" max="3076" width="1.85546875" style="34" customWidth="1"/>
    <col min="3077" max="3077" width="14.85546875" style="34" customWidth="1"/>
    <col min="3078" max="3078" width="1.85546875" style="34" customWidth="1"/>
    <col min="3079" max="3079" width="14.85546875" style="34" customWidth="1"/>
    <col min="3080" max="3080" width="1.85546875" style="34" customWidth="1"/>
    <col min="3081" max="3081" width="14.85546875" style="34" customWidth="1"/>
    <col min="3082" max="3326" width="9.140625" style="34"/>
    <col min="3327" max="3327" width="41" style="34" customWidth="1"/>
    <col min="3328" max="3328" width="1.85546875" style="34" customWidth="1"/>
    <col min="3329" max="3329" width="5.85546875" style="34" customWidth="1"/>
    <col min="3330" max="3330" width="1.85546875" style="34" customWidth="1"/>
    <col min="3331" max="3331" width="14.85546875" style="34" customWidth="1"/>
    <col min="3332" max="3332" width="1.85546875" style="34" customWidth="1"/>
    <col min="3333" max="3333" width="14.85546875" style="34" customWidth="1"/>
    <col min="3334" max="3334" width="1.85546875" style="34" customWidth="1"/>
    <col min="3335" max="3335" width="14.85546875" style="34" customWidth="1"/>
    <col min="3336" max="3336" width="1.85546875" style="34" customWidth="1"/>
    <col min="3337" max="3337" width="14.85546875" style="34" customWidth="1"/>
    <col min="3338" max="3582" width="9.140625" style="34"/>
    <col min="3583" max="3583" width="41" style="34" customWidth="1"/>
    <col min="3584" max="3584" width="1.85546875" style="34" customWidth="1"/>
    <col min="3585" max="3585" width="5.85546875" style="34" customWidth="1"/>
    <col min="3586" max="3586" width="1.85546875" style="34" customWidth="1"/>
    <col min="3587" max="3587" width="14.85546875" style="34" customWidth="1"/>
    <col min="3588" max="3588" width="1.85546875" style="34" customWidth="1"/>
    <col min="3589" max="3589" width="14.85546875" style="34" customWidth="1"/>
    <col min="3590" max="3590" width="1.85546875" style="34" customWidth="1"/>
    <col min="3591" max="3591" width="14.85546875" style="34" customWidth="1"/>
    <col min="3592" max="3592" width="1.85546875" style="34" customWidth="1"/>
    <col min="3593" max="3593" width="14.85546875" style="34" customWidth="1"/>
    <col min="3594" max="3838" width="9.140625" style="34"/>
    <col min="3839" max="3839" width="41" style="34" customWidth="1"/>
    <col min="3840" max="3840" width="1.85546875" style="34" customWidth="1"/>
    <col min="3841" max="3841" width="5.85546875" style="34" customWidth="1"/>
    <col min="3842" max="3842" width="1.85546875" style="34" customWidth="1"/>
    <col min="3843" max="3843" width="14.85546875" style="34" customWidth="1"/>
    <col min="3844" max="3844" width="1.85546875" style="34" customWidth="1"/>
    <col min="3845" max="3845" width="14.85546875" style="34" customWidth="1"/>
    <col min="3846" max="3846" width="1.85546875" style="34" customWidth="1"/>
    <col min="3847" max="3847" width="14.85546875" style="34" customWidth="1"/>
    <col min="3848" max="3848" width="1.85546875" style="34" customWidth="1"/>
    <col min="3849" max="3849" width="14.85546875" style="34" customWidth="1"/>
    <col min="3850" max="4094" width="9.140625" style="34"/>
    <col min="4095" max="4095" width="41" style="34" customWidth="1"/>
    <col min="4096" max="4096" width="1.85546875" style="34" customWidth="1"/>
    <col min="4097" max="4097" width="5.85546875" style="34" customWidth="1"/>
    <col min="4098" max="4098" width="1.85546875" style="34" customWidth="1"/>
    <col min="4099" max="4099" width="14.85546875" style="34" customWidth="1"/>
    <col min="4100" max="4100" width="1.85546875" style="34" customWidth="1"/>
    <col min="4101" max="4101" width="14.85546875" style="34" customWidth="1"/>
    <col min="4102" max="4102" width="1.85546875" style="34" customWidth="1"/>
    <col min="4103" max="4103" width="14.85546875" style="34" customWidth="1"/>
    <col min="4104" max="4104" width="1.85546875" style="34" customWidth="1"/>
    <col min="4105" max="4105" width="14.85546875" style="34" customWidth="1"/>
    <col min="4106" max="4350" width="9.140625" style="34"/>
    <col min="4351" max="4351" width="41" style="34" customWidth="1"/>
    <col min="4352" max="4352" width="1.85546875" style="34" customWidth="1"/>
    <col min="4353" max="4353" width="5.85546875" style="34" customWidth="1"/>
    <col min="4354" max="4354" width="1.85546875" style="34" customWidth="1"/>
    <col min="4355" max="4355" width="14.85546875" style="34" customWidth="1"/>
    <col min="4356" max="4356" width="1.85546875" style="34" customWidth="1"/>
    <col min="4357" max="4357" width="14.85546875" style="34" customWidth="1"/>
    <col min="4358" max="4358" width="1.85546875" style="34" customWidth="1"/>
    <col min="4359" max="4359" width="14.85546875" style="34" customWidth="1"/>
    <col min="4360" max="4360" width="1.85546875" style="34" customWidth="1"/>
    <col min="4361" max="4361" width="14.85546875" style="34" customWidth="1"/>
    <col min="4362" max="4606" width="9.140625" style="34"/>
    <col min="4607" max="4607" width="41" style="34" customWidth="1"/>
    <col min="4608" max="4608" width="1.85546875" style="34" customWidth="1"/>
    <col min="4609" max="4609" width="5.85546875" style="34" customWidth="1"/>
    <col min="4610" max="4610" width="1.85546875" style="34" customWidth="1"/>
    <col min="4611" max="4611" width="14.85546875" style="34" customWidth="1"/>
    <col min="4612" max="4612" width="1.85546875" style="34" customWidth="1"/>
    <col min="4613" max="4613" width="14.85546875" style="34" customWidth="1"/>
    <col min="4614" max="4614" width="1.85546875" style="34" customWidth="1"/>
    <col min="4615" max="4615" width="14.85546875" style="34" customWidth="1"/>
    <col min="4616" max="4616" width="1.85546875" style="34" customWidth="1"/>
    <col min="4617" max="4617" width="14.85546875" style="34" customWidth="1"/>
    <col min="4618" max="4862" width="9.140625" style="34"/>
    <col min="4863" max="4863" width="41" style="34" customWidth="1"/>
    <col min="4864" max="4864" width="1.85546875" style="34" customWidth="1"/>
    <col min="4865" max="4865" width="5.85546875" style="34" customWidth="1"/>
    <col min="4866" max="4866" width="1.85546875" style="34" customWidth="1"/>
    <col min="4867" max="4867" width="14.85546875" style="34" customWidth="1"/>
    <col min="4868" max="4868" width="1.85546875" style="34" customWidth="1"/>
    <col min="4869" max="4869" width="14.85546875" style="34" customWidth="1"/>
    <col min="4870" max="4870" width="1.85546875" style="34" customWidth="1"/>
    <col min="4871" max="4871" width="14.85546875" style="34" customWidth="1"/>
    <col min="4872" max="4872" width="1.85546875" style="34" customWidth="1"/>
    <col min="4873" max="4873" width="14.85546875" style="34" customWidth="1"/>
    <col min="4874" max="5118" width="9.140625" style="34"/>
    <col min="5119" max="5119" width="41" style="34" customWidth="1"/>
    <col min="5120" max="5120" width="1.85546875" style="34" customWidth="1"/>
    <col min="5121" max="5121" width="5.85546875" style="34" customWidth="1"/>
    <col min="5122" max="5122" width="1.85546875" style="34" customWidth="1"/>
    <col min="5123" max="5123" width="14.85546875" style="34" customWidth="1"/>
    <col min="5124" max="5124" width="1.85546875" style="34" customWidth="1"/>
    <col min="5125" max="5125" width="14.85546875" style="34" customWidth="1"/>
    <col min="5126" max="5126" width="1.85546875" style="34" customWidth="1"/>
    <col min="5127" max="5127" width="14.85546875" style="34" customWidth="1"/>
    <col min="5128" max="5128" width="1.85546875" style="34" customWidth="1"/>
    <col min="5129" max="5129" width="14.85546875" style="34" customWidth="1"/>
    <col min="5130" max="5374" width="9.140625" style="34"/>
    <col min="5375" max="5375" width="41" style="34" customWidth="1"/>
    <col min="5376" max="5376" width="1.85546875" style="34" customWidth="1"/>
    <col min="5377" max="5377" width="5.85546875" style="34" customWidth="1"/>
    <col min="5378" max="5378" width="1.85546875" style="34" customWidth="1"/>
    <col min="5379" max="5379" width="14.85546875" style="34" customWidth="1"/>
    <col min="5380" max="5380" width="1.85546875" style="34" customWidth="1"/>
    <col min="5381" max="5381" width="14.85546875" style="34" customWidth="1"/>
    <col min="5382" max="5382" width="1.85546875" style="34" customWidth="1"/>
    <col min="5383" max="5383" width="14.85546875" style="34" customWidth="1"/>
    <col min="5384" max="5384" width="1.85546875" style="34" customWidth="1"/>
    <col min="5385" max="5385" width="14.85546875" style="34" customWidth="1"/>
    <col min="5386" max="5630" width="9.140625" style="34"/>
    <col min="5631" max="5631" width="41" style="34" customWidth="1"/>
    <col min="5632" max="5632" width="1.85546875" style="34" customWidth="1"/>
    <col min="5633" max="5633" width="5.85546875" style="34" customWidth="1"/>
    <col min="5634" max="5634" width="1.85546875" style="34" customWidth="1"/>
    <col min="5635" max="5635" width="14.85546875" style="34" customWidth="1"/>
    <col min="5636" max="5636" width="1.85546875" style="34" customWidth="1"/>
    <col min="5637" max="5637" width="14.85546875" style="34" customWidth="1"/>
    <col min="5638" max="5638" width="1.85546875" style="34" customWidth="1"/>
    <col min="5639" max="5639" width="14.85546875" style="34" customWidth="1"/>
    <col min="5640" max="5640" width="1.85546875" style="34" customWidth="1"/>
    <col min="5641" max="5641" width="14.85546875" style="34" customWidth="1"/>
    <col min="5642" max="5886" width="9.140625" style="34"/>
    <col min="5887" max="5887" width="41" style="34" customWidth="1"/>
    <col min="5888" max="5888" width="1.85546875" style="34" customWidth="1"/>
    <col min="5889" max="5889" width="5.85546875" style="34" customWidth="1"/>
    <col min="5890" max="5890" width="1.85546875" style="34" customWidth="1"/>
    <col min="5891" max="5891" width="14.85546875" style="34" customWidth="1"/>
    <col min="5892" max="5892" width="1.85546875" style="34" customWidth="1"/>
    <col min="5893" max="5893" width="14.85546875" style="34" customWidth="1"/>
    <col min="5894" max="5894" width="1.85546875" style="34" customWidth="1"/>
    <col min="5895" max="5895" width="14.85546875" style="34" customWidth="1"/>
    <col min="5896" max="5896" width="1.85546875" style="34" customWidth="1"/>
    <col min="5897" max="5897" width="14.85546875" style="34" customWidth="1"/>
    <col min="5898" max="6142" width="9.140625" style="34"/>
    <col min="6143" max="6143" width="41" style="34" customWidth="1"/>
    <col min="6144" max="6144" width="1.85546875" style="34" customWidth="1"/>
    <col min="6145" max="6145" width="5.85546875" style="34" customWidth="1"/>
    <col min="6146" max="6146" width="1.85546875" style="34" customWidth="1"/>
    <col min="6147" max="6147" width="14.85546875" style="34" customWidth="1"/>
    <col min="6148" max="6148" width="1.85546875" style="34" customWidth="1"/>
    <col min="6149" max="6149" width="14.85546875" style="34" customWidth="1"/>
    <col min="6150" max="6150" width="1.85546875" style="34" customWidth="1"/>
    <col min="6151" max="6151" width="14.85546875" style="34" customWidth="1"/>
    <col min="6152" max="6152" width="1.85546875" style="34" customWidth="1"/>
    <col min="6153" max="6153" width="14.85546875" style="34" customWidth="1"/>
    <col min="6154" max="6398" width="9.140625" style="34"/>
    <col min="6399" max="6399" width="41" style="34" customWidth="1"/>
    <col min="6400" max="6400" width="1.85546875" style="34" customWidth="1"/>
    <col min="6401" max="6401" width="5.85546875" style="34" customWidth="1"/>
    <col min="6402" max="6402" width="1.85546875" style="34" customWidth="1"/>
    <col min="6403" max="6403" width="14.85546875" style="34" customWidth="1"/>
    <col min="6404" max="6404" width="1.85546875" style="34" customWidth="1"/>
    <col min="6405" max="6405" width="14.85546875" style="34" customWidth="1"/>
    <col min="6406" max="6406" width="1.85546875" style="34" customWidth="1"/>
    <col min="6407" max="6407" width="14.85546875" style="34" customWidth="1"/>
    <col min="6408" max="6408" width="1.85546875" style="34" customWidth="1"/>
    <col min="6409" max="6409" width="14.85546875" style="34" customWidth="1"/>
    <col min="6410" max="6654" width="9.140625" style="34"/>
    <col min="6655" max="6655" width="41" style="34" customWidth="1"/>
    <col min="6656" max="6656" width="1.85546875" style="34" customWidth="1"/>
    <col min="6657" max="6657" width="5.85546875" style="34" customWidth="1"/>
    <col min="6658" max="6658" width="1.85546875" style="34" customWidth="1"/>
    <col min="6659" max="6659" width="14.85546875" style="34" customWidth="1"/>
    <col min="6660" max="6660" width="1.85546875" style="34" customWidth="1"/>
    <col min="6661" max="6661" width="14.85546875" style="34" customWidth="1"/>
    <col min="6662" max="6662" width="1.85546875" style="34" customWidth="1"/>
    <col min="6663" max="6663" width="14.85546875" style="34" customWidth="1"/>
    <col min="6664" max="6664" width="1.85546875" style="34" customWidth="1"/>
    <col min="6665" max="6665" width="14.85546875" style="34" customWidth="1"/>
    <col min="6666" max="6910" width="9.140625" style="34"/>
    <col min="6911" max="6911" width="41" style="34" customWidth="1"/>
    <col min="6912" max="6912" width="1.85546875" style="34" customWidth="1"/>
    <col min="6913" max="6913" width="5.85546875" style="34" customWidth="1"/>
    <col min="6914" max="6914" width="1.85546875" style="34" customWidth="1"/>
    <col min="6915" max="6915" width="14.85546875" style="34" customWidth="1"/>
    <col min="6916" max="6916" width="1.85546875" style="34" customWidth="1"/>
    <col min="6917" max="6917" width="14.85546875" style="34" customWidth="1"/>
    <col min="6918" max="6918" width="1.85546875" style="34" customWidth="1"/>
    <col min="6919" max="6919" width="14.85546875" style="34" customWidth="1"/>
    <col min="6920" max="6920" width="1.85546875" style="34" customWidth="1"/>
    <col min="6921" max="6921" width="14.85546875" style="34" customWidth="1"/>
    <col min="6922" max="7166" width="9.140625" style="34"/>
    <col min="7167" max="7167" width="41" style="34" customWidth="1"/>
    <col min="7168" max="7168" width="1.85546875" style="34" customWidth="1"/>
    <col min="7169" max="7169" width="5.85546875" style="34" customWidth="1"/>
    <col min="7170" max="7170" width="1.85546875" style="34" customWidth="1"/>
    <col min="7171" max="7171" width="14.85546875" style="34" customWidth="1"/>
    <col min="7172" max="7172" width="1.85546875" style="34" customWidth="1"/>
    <col min="7173" max="7173" width="14.85546875" style="34" customWidth="1"/>
    <col min="7174" max="7174" width="1.85546875" style="34" customWidth="1"/>
    <col min="7175" max="7175" width="14.85546875" style="34" customWidth="1"/>
    <col min="7176" max="7176" width="1.85546875" style="34" customWidth="1"/>
    <col min="7177" max="7177" width="14.85546875" style="34" customWidth="1"/>
    <col min="7178" max="7422" width="9.140625" style="34"/>
    <col min="7423" max="7423" width="41" style="34" customWidth="1"/>
    <col min="7424" max="7424" width="1.85546875" style="34" customWidth="1"/>
    <col min="7425" max="7425" width="5.85546875" style="34" customWidth="1"/>
    <col min="7426" max="7426" width="1.85546875" style="34" customWidth="1"/>
    <col min="7427" max="7427" width="14.85546875" style="34" customWidth="1"/>
    <col min="7428" max="7428" width="1.85546875" style="34" customWidth="1"/>
    <col min="7429" max="7429" width="14.85546875" style="34" customWidth="1"/>
    <col min="7430" max="7430" width="1.85546875" style="34" customWidth="1"/>
    <col min="7431" max="7431" width="14.85546875" style="34" customWidth="1"/>
    <col min="7432" max="7432" width="1.85546875" style="34" customWidth="1"/>
    <col min="7433" max="7433" width="14.85546875" style="34" customWidth="1"/>
    <col min="7434" max="7678" width="9.140625" style="34"/>
    <col min="7679" max="7679" width="41" style="34" customWidth="1"/>
    <col min="7680" max="7680" width="1.85546875" style="34" customWidth="1"/>
    <col min="7681" max="7681" width="5.85546875" style="34" customWidth="1"/>
    <col min="7682" max="7682" width="1.85546875" style="34" customWidth="1"/>
    <col min="7683" max="7683" width="14.85546875" style="34" customWidth="1"/>
    <col min="7684" max="7684" width="1.85546875" style="34" customWidth="1"/>
    <col min="7685" max="7685" width="14.85546875" style="34" customWidth="1"/>
    <col min="7686" max="7686" width="1.85546875" style="34" customWidth="1"/>
    <col min="7687" max="7687" width="14.85546875" style="34" customWidth="1"/>
    <col min="7688" max="7688" width="1.85546875" style="34" customWidth="1"/>
    <col min="7689" max="7689" width="14.85546875" style="34" customWidth="1"/>
    <col min="7690" max="7934" width="9.140625" style="34"/>
    <col min="7935" max="7935" width="41" style="34" customWidth="1"/>
    <col min="7936" max="7936" width="1.85546875" style="34" customWidth="1"/>
    <col min="7937" max="7937" width="5.85546875" style="34" customWidth="1"/>
    <col min="7938" max="7938" width="1.85546875" style="34" customWidth="1"/>
    <col min="7939" max="7939" width="14.85546875" style="34" customWidth="1"/>
    <col min="7940" max="7940" width="1.85546875" style="34" customWidth="1"/>
    <col min="7941" max="7941" width="14.85546875" style="34" customWidth="1"/>
    <col min="7942" max="7942" width="1.85546875" style="34" customWidth="1"/>
    <col min="7943" max="7943" width="14.85546875" style="34" customWidth="1"/>
    <col min="7944" max="7944" width="1.85546875" style="34" customWidth="1"/>
    <col min="7945" max="7945" width="14.85546875" style="34" customWidth="1"/>
    <col min="7946" max="8190" width="9.140625" style="34"/>
    <col min="8191" max="8191" width="41" style="34" customWidth="1"/>
    <col min="8192" max="8192" width="1.85546875" style="34" customWidth="1"/>
    <col min="8193" max="8193" width="5.85546875" style="34" customWidth="1"/>
    <col min="8194" max="8194" width="1.85546875" style="34" customWidth="1"/>
    <col min="8195" max="8195" width="14.85546875" style="34" customWidth="1"/>
    <col min="8196" max="8196" width="1.85546875" style="34" customWidth="1"/>
    <col min="8197" max="8197" width="14.85546875" style="34" customWidth="1"/>
    <col min="8198" max="8198" width="1.85546875" style="34" customWidth="1"/>
    <col min="8199" max="8199" width="14.85546875" style="34" customWidth="1"/>
    <col min="8200" max="8200" width="1.85546875" style="34" customWidth="1"/>
    <col min="8201" max="8201" width="14.85546875" style="34" customWidth="1"/>
    <col min="8202" max="8446" width="9.140625" style="34"/>
    <col min="8447" max="8447" width="41" style="34" customWidth="1"/>
    <col min="8448" max="8448" width="1.85546875" style="34" customWidth="1"/>
    <col min="8449" max="8449" width="5.85546875" style="34" customWidth="1"/>
    <col min="8450" max="8450" width="1.85546875" style="34" customWidth="1"/>
    <col min="8451" max="8451" width="14.85546875" style="34" customWidth="1"/>
    <col min="8452" max="8452" width="1.85546875" style="34" customWidth="1"/>
    <col min="8453" max="8453" width="14.85546875" style="34" customWidth="1"/>
    <col min="8454" max="8454" width="1.85546875" style="34" customWidth="1"/>
    <col min="8455" max="8455" width="14.85546875" style="34" customWidth="1"/>
    <col min="8456" max="8456" width="1.85546875" style="34" customWidth="1"/>
    <col min="8457" max="8457" width="14.85546875" style="34" customWidth="1"/>
    <col min="8458" max="8702" width="9.140625" style="34"/>
    <col min="8703" max="8703" width="41" style="34" customWidth="1"/>
    <col min="8704" max="8704" width="1.85546875" style="34" customWidth="1"/>
    <col min="8705" max="8705" width="5.85546875" style="34" customWidth="1"/>
    <col min="8706" max="8706" width="1.85546875" style="34" customWidth="1"/>
    <col min="8707" max="8707" width="14.85546875" style="34" customWidth="1"/>
    <col min="8708" max="8708" width="1.85546875" style="34" customWidth="1"/>
    <col min="8709" max="8709" width="14.85546875" style="34" customWidth="1"/>
    <col min="8710" max="8710" width="1.85546875" style="34" customWidth="1"/>
    <col min="8711" max="8711" width="14.85546875" style="34" customWidth="1"/>
    <col min="8712" max="8712" width="1.85546875" style="34" customWidth="1"/>
    <col min="8713" max="8713" width="14.85546875" style="34" customWidth="1"/>
    <col min="8714" max="8958" width="9.140625" style="34"/>
    <col min="8959" max="8959" width="41" style="34" customWidth="1"/>
    <col min="8960" max="8960" width="1.85546875" style="34" customWidth="1"/>
    <col min="8961" max="8961" width="5.85546875" style="34" customWidth="1"/>
    <col min="8962" max="8962" width="1.85546875" style="34" customWidth="1"/>
    <col min="8963" max="8963" width="14.85546875" style="34" customWidth="1"/>
    <col min="8964" max="8964" width="1.85546875" style="34" customWidth="1"/>
    <col min="8965" max="8965" width="14.85546875" style="34" customWidth="1"/>
    <col min="8966" max="8966" width="1.85546875" style="34" customWidth="1"/>
    <col min="8967" max="8967" width="14.85546875" style="34" customWidth="1"/>
    <col min="8968" max="8968" width="1.85546875" style="34" customWidth="1"/>
    <col min="8969" max="8969" width="14.85546875" style="34" customWidth="1"/>
    <col min="8970" max="9214" width="9.140625" style="34"/>
    <col min="9215" max="9215" width="41" style="34" customWidth="1"/>
    <col min="9216" max="9216" width="1.85546875" style="34" customWidth="1"/>
    <col min="9217" max="9217" width="5.85546875" style="34" customWidth="1"/>
    <col min="9218" max="9218" width="1.85546875" style="34" customWidth="1"/>
    <col min="9219" max="9219" width="14.85546875" style="34" customWidth="1"/>
    <col min="9220" max="9220" width="1.85546875" style="34" customWidth="1"/>
    <col min="9221" max="9221" width="14.85546875" style="34" customWidth="1"/>
    <col min="9222" max="9222" width="1.85546875" style="34" customWidth="1"/>
    <col min="9223" max="9223" width="14.85546875" style="34" customWidth="1"/>
    <col min="9224" max="9224" width="1.85546875" style="34" customWidth="1"/>
    <col min="9225" max="9225" width="14.85546875" style="34" customWidth="1"/>
    <col min="9226" max="9470" width="9.140625" style="34"/>
    <col min="9471" max="9471" width="41" style="34" customWidth="1"/>
    <col min="9472" max="9472" width="1.85546875" style="34" customWidth="1"/>
    <col min="9473" max="9473" width="5.85546875" style="34" customWidth="1"/>
    <col min="9474" max="9474" width="1.85546875" style="34" customWidth="1"/>
    <col min="9475" max="9475" width="14.85546875" style="34" customWidth="1"/>
    <col min="9476" max="9476" width="1.85546875" style="34" customWidth="1"/>
    <col min="9477" max="9477" width="14.85546875" style="34" customWidth="1"/>
    <col min="9478" max="9478" width="1.85546875" style="34" customWidth="1"/>
    <col min="9479" max="9479" width="14.85546875" style="34" customWidth="1"/>
    <col min="9480" max="9480" width="1.85546875" style="34" customWidth="1"/>
    <col min="9481" max="9481" width="14.85546875" style="34" customWidth="1"/>
    <col min="9482" max="9726" width="9.140625" style="34"/>
    <col min="9727" max="9727" width="41" style="34" customWidth="1"/>
    <col min="9728" max="9728" width="1.85546875" style="34" customWidth="1"/>
    <col min="9729" max="9729" width="5.85546875" style="34" customWidth="1"/>
    <col min="9730" max="9730" width="1.85546875" style="34" customWidth="1"/>
    <col min="9731" max="9731" width="14.85546875" style="34" customWidth="1"/>
    <col min="9732" max="9732" width="1.85546875" style="34" customWidth="1"/>
    <col min="9733" max="9733" width="14.85546875" style="34" customWidth="1"/>
    <col min="9734" max="9734" width="1.85546875" style="34" customWidth="1"/>
    <col min="9735" max="9735" width="14.85546875" style="34" customWidth="1"/>
    <col min="9736" max="9736" width="1.85546875" style="34" customWidth="1"/>
    <col min="9737" max="9737" width="14.85546875" style="34" customWidth="1"/>
    <col min="9738" max="9982" width="9.140625" style="34"/>
    <col min="9983" max="9983" width="41" style="34" customWidth="1"/>
    <col min="9984" max="9984" width="1.85546875" style="34" customWidth="1"/>
    <col min="9985" max="9985" width="5.85546875" style="34" customWidth="1"/>
    <col min="9986" max="9986" width="1.85546875" style="34" customWidth="1"/>
    <col min="9987" max="9987" width="14.85546875" style="34" customWidth="1"/>
    <col min="9988" max="9988" width="1.85546875" style="34" customWidth="1"/>
    <col min="9989" max="9989" width="14.85546875" style="34" customWidth="1"/>
    <col min="9990" max="9990" width="1.85546875" style="34" customWidth="1"/>
    <col min="9991" max="9991" width="14.85546875" style="34" customWidth="1"/>
    <col min="9992" max="9992" width="1.85546875" style="34" customWidth="1"/>
    <col min="9993" max="9993" width="14.85546875" style="34" customWidth="1"/>
    <col min="9994" max="10238" width="9.140625" style="34"/>
    <col min="10239" max="10239" width="41" style="34" customWidth="1"/>
    <col min="10240" max="10240" width="1.85546875" style="34" customWidth="1"/>
    <col min="10241" max="10241" width="5.85546875" style="34" customWidth="1"/>
    <col min="10242" max="10242" width="1.85546875" style="34" customWidth="1"/>
    <col min="10243" max="10243" width="14.85546875" style="34" customWidth="1"/>
    <col min="10244" max="10244" width="1.85546875" style="34" customWidth="1"/>
    <col min="10245" max="10245" width="14.85546875" style="34" customWidth="1"/>
    <col min="10246" max="10246" width="1.85546875" style="34" customWidth="1"/>
    <col min="10247" max="10247" width="14.85546875" style="34" customWidth="1"/>
    <col min="10248" max="10248" width="1.85546875" style="34" customWidth="1"/>
    <col min="10249" max="10249" width="14.85546875" style="34" customWidth="1"/>
    <col min="10250" max="10494" width="9.140625" style="34"/>
    <col min="10495" max="10495" width="41" style="34" customWidth="1"/>
    <col min="10496" max="10496" width="1.85546875" style="34" customWidth="1"/>
    <col min="10497" max="10497" width="5.85546875" style="34" customWidth="1"/>
    <col min="10498" max="10498" width="1.85546875" style="34" customWidth="1"/>
    <col min="10499" max="10499" width="14.85546875" style="34" customWidth="1"/>
    <col min="10500" max="10500" width="1.85546875" style="34" customWidth="1"/>
    <col min="10501" max="10501" width="14.85546875" style="34" customWidth="1"/>
    <col min="10502" max="10502" width="1.85546875" style="34" customWidth="1"/>
    <col min="10503" max="10503" width="14.85546875" style="34" customWidth="1"/>
    <col min="10504" max="10504" width="1.85546875" style="34" customWidth="1"/>
    <col min="10505" max="10505" width="14.85546875" style="34" customWidth="1"/>
    <col min="10506" max="10750" width="9.140625" style="34"/>
    <col min="10751" max="10751" width="41" style="34" customWidth="1"/>
    <col min="10752" max="10752" width="1.85546875" style="34" customWidth="1"/>
    <col min="10753" max="10753" width="5.85546875" style="34" customWidth="1"/>
    <col min="10754" max="10754" width="1.85546875" style="34" customWidth="1"/>
    <col min="10755" max="10755" width="14.85546875" style="34" customWidth="1"/>
    <col min="10756" max="10756" width="1.85546875" style="34" customWidth="1"/>
    <col min="10757" max="10757" width="14.85546875" style="34" customWidth="1"/>
    <col min="10758" max="10758" width="1.85546875" style="34" customWidth="1"/>
    <col min="10759" max="10759" width="14.85546875" style="34" customWidth="1"/>
    <col min="10760" max="10760" width="1.85546875" style="34" customWidth="1"/>
    <col min="10761" max="10761" width="14.85546875" style="34" customWidth="1"/>
    <col min="10762" max="11006" width="9.140625" style="34"/>
    <col min="11007" max="11007" width="41" style="34" customWidth="1"/>
    <col min="11008" max="11008" width="1.85546875" style="34" customWidth="1"/>
    <col min="11009" max="11009" width="5.85546875" style="34" customWidth="1"/>
    <col min="11010" max="11010" width="1.85546875" style="34" customWidth="1"/>
    <col min="11011" max="11011" width="14.85546875" style="34" customWidth="1"/>
    <col min="11012" max="11012" width="1.85546875" style="34" customWidth="1"/>
    <col min="11013" max="11013" width="14.85546875" style="34" customWidth="1"/>
    <col min="11014" max="11014" width="1.85546875" style="34" customWidth="1"/>
    <col min="11015" max="11015" width="14.85546875" style="34" customWidth="1"/>
    <col min="11016" max="11016" width="1.85546875" style="34" customWidth="1"/>
    <col min="11017" max="11017" width="14.85546875" style="34" customWidth="1"/>
    <col min="11018" max="11262" width="9.140625" style="34"/>
    <col min="11263" max="11263" width="41" style="34" customWidth="1"/>
    <col min="11264" max="11264" width="1.85546875" style="34" customWidth="1"/>
    <col min="11265" max="11265" width="5.85546875" style="34" customWidth="1"/>
    <col min="11266" max="11266" width="1.85546875" style="34" customWidth="1"/>
    <col min="11267" max="11267" width="14.85546875" style="34" customWidth="1"/>
    <col min="11268" max="11268" width="1.85546875" style="34" customWidth="1"/>
    <col min="11269" max="11269" width="14.85546875" style="34" customWidth="1"/>
    <col min="11270" max="11270" width="1.85546875" style="34" customWidth="1"/>
    <col min="11271" max="11271" width="14.85546875" style="34" customWidth="1"/>
    <col min="11272" max="11272" width="1.85546875" style="34" customWidth="1"/>
    <col min="11273" max="11273" width="14.85546875" style="34" customWidth="1"/>
    <col min="11274" max="11518" width="9.140625" style="34"/>
    <col min="11519" max="11519" width="41" style="34" customWidth="1"/>
    <col min="11520" max="11520" width="1.85546875" style="34" customWidth="1"/>
    <col min="11521" max="11521" width="5.85546875" style="34" customWidth="1"/>
    <col min="11522" max="11522" width="1.85546875" style="34" customWidth="1"/>
    <col min="11523" max="11523" width="14.85546875" style="34" customWidth="1"/>
    <col min="11524" max="11524" width="1.85546875" style="34" customWidth="1"/>
    <col min="11525" max="11525" width="14.85546875" style="34" customWidth="1"/>
    <col min="11526" max="11526" width="1.85546875" style="34" customWidth="1"/>
    <col min="11527" max="11527" width="14.85546875" style="34" customWidth="1"/>
    <col min="11528" max="11528" width="1.85546875" style="34" customWidth="1"/>
    <col min="11529" max="11529" width="14.85546875" style="34" customWidth="1"/>
    <col min="11530" max="11774" width="9.140625" style="34"/>
    <col min="11775" max="11775" width="41" style="34" customWidth="1"/>
    <col min="11776" max="11776" width="1.85546875" style="34" customWidth="1"/>
    <col min="11777" max="11777" width="5.85546875" style="34" customWidth="1"/>
    <col min="11778" max="11778" width="1.85546875" style="34" customWidth="1"/>
    <col min="11779" max="11779" width="14.85546875" style="34" customWidth="1"/>
    <col min="11780" max="11780" width="1.85546875" style="34" customWidth="1"/>
    <col min="11781" max="11781" width="14.85546875" style="34" customWidth="1"/>
    <col min="11782" max="11782" width="1.85546875" style="34" customWidth="1"/>
    <col min="11783" max="11783" width="14.85546875" style="34" customWidth="1"/>
    <col min="11784" max="11784" width="1.85546875" style="34" customWidth="1"/>
    <col min="11785" max="11785" width="14.85546875" style="34" customWidth="1"/>
    <col min="11786" max="12030" width="9.140625" style="34"/>
    <col min="12031" max="12031" width="41" style="34" customWidth="1"/>
    <col min="12032" max="12032" width="1.85546875" style="34" customWidth="1"/>
    <col min="12033" max="12033" width="5.85546875" style="34" customWidth="1"/>
    <col min="12034" max="12034" width="1.85546875" style="34" customWidth="1"/>
    <col min="12035" max="12035" width="14.85546875" style="34" customWidth="1"/>
    <col min="12036" max="12036" width="1.85546875" style="34" customWidth="1"/>
    <col min="12037" max="12037" width="14.85546875" style="34" customWidth="1"/>
    <col min="12038" max="12038" width="1.85546875" style="34" customWidth="1"/>
    <col min="12039" max="12039" width="14.85546875" style="34" customWidth="1"/>
    <col min="12040" max="12040" width="1.85546875" style="34" customWidth="1"/>
    <col min="12041" max="12041" width="14.85546875" style="34" customWidth="1"/>
    <col min="12042" max="12286" width="9.140625" style="34"/>
    <col min="12287" max="12287" width="41" style="34" customWidth="1"/>
    <col min="12288" max="12288" width="1.85546875" style="34" customWidth="1"/>
    <col min="12289" max="12289" width="5.85546875" style="34" customWidth="1"/>
    <col min="12290" max="12290" width="1.85546875" style="34" customWidth="1"/>
    <col min="12291" max="12291" width="14.85546875" style="34" customWidth="1"/>
    <col min="12292" max="12292" width="1.85546875" style="34" customWidth="1"/>
    <col min="12293" max="12293" width="14.85546875" style="34" customWidth="1"/>
    <col min="12294" max="12294" width="1.85546875" style="34" customWidth="1"/>
    <col min="12295" max="12295" width="14.85546875" style="34" customWidth="1"/>
    <col min="12296" max="12296" width="1.85546875" style="34" customWidth="1"/>
    <col min="12297" max="12297" width="14.85546875" style="34" customWidth="1"/>
    <col min="12298" max="12542" width="9.140625" style="34"/>
    <col min="12543" max="12543" width="41" style="34" customWidth="1"/>
    <col min="12544" max="12544" width="1.85546875" style="34" customWidth="1"/>
    <col min="12545" max="12545" width="5.85546875" style="34" customWidth="1"/>
    <col min="12546" max="12546" width="1.85546875" style="34" customWidth="1"/>
    <col min="12547" max="12547" width="14.85546875" style="34" customWidth="1"/>
    <col min="12548" max="12548" width="1.85546875" style="34" customWidth="1"/>
    <col min="12549" max="12549" width="14.85546875" style="34" customWidth="1"/>
    <col min="12550" max="12550" width="1.85546875" style="34" customWidth="1"/>
    <col min="12551" max="12551" width="14.85546875" style="34" customWidth="1"/>
    <col min="12552" max="12552" width="1.85546875" style="34" customWidth="1"/>
    <col min="12553" max="12553" width="14.85546875" style="34" customWidth="1"/>
    <col min="12554" max="12798" width="9.140625" style="34"/>
    <col min="12799" max="12799" width="41" style="34" customWidth="1"/>
    <col min="12800" max="12800" width="1.85546875" style="34" customWidth="1"/>
    <col min="12801" max="12801" width="5.85546875" style="34" customWidth="1"/>
    <col min="12802" max="12802" width="1.85546875" style="34" customWidth="1"/>
    <col min="12803" max="12803" width="14.85546875" style="34" customWidth="1"/>
    <col min="12804" max="12804" width="1.85546875" style="34" customWidth="1"/>
    <col min="12805" max="12805" width="14.85546875" style="34" customWidth="1"/>
    <col min="12806" max="12806" width="1.85546875" style="34" customWidth="1"/>
    <col min="12807" max="12807" width="14.85546875" style="34" customWidth="1"/>
    <col min="12808" max="12808" width="1.85546875" style="34" customWidth="1"/>
    <col min="12809" max="12809" width="14.85546875" style="34" customWidth="1"/>
    <col min="12810" max="13054" width="9.140625" style="34"/>
    <col min="13055" max="13055" width="41" style="34" customWidth="1"/>
    <col min="13056" max="13056" width="1.85546875" style="34" customWidth="1"/>
    <col min="13057" max="13057" width="5.85546875" style="34" customWidth="1"/>
    <col min="13058" max="13058" width="1.85546875" style="34" customWidth="1"/>
    <col min="13059" max="13059" width="14.85546875" style="34" customWidth="1"/>
    <col min="13060" max="13060" width="1.85546875" style="34" customWidth="1"/>
    <col min="13061" max="13061" width="14.85546875" style="34" customWidth="1"/>
    <col min="13062" max="13062" width="1.85546875" style="34" customWidth="1"/>
    <col min="13063" max="13063" width="14.85546875" style="34" customWidth="1"/>
    <col min="13064" max="13064" width="1.85546875" style="34" customWidth="1"/>
    <col min="13065" max="13065" width="14.85546875" style="34" customWidth="1"/>
    <col min="13066" max="13310" width="9.140625" style="34"/>
    <col min="13311" max="13311" width="41" style="34" customWidth="1"/>
    <col min="13312" max="13312" width="1.85546875" style="34" customWidth="1"/>
    <col min="13313" max="13313" width="5.85546875" style="34" customWidth="1"/>
    <col min="13314" max="13314" width="1.85546875" style="34" customWidth="1"/>
    <col min="13315" max="13315" width="14.85546875" style="34" customWidth="1"/>
    <col min="13316" max="13316" width="1.85546875" style="34" customWidth="1"/>
    <col min="13317" max="13317" width="14.85546875" style="34" customWidth="1"/>
    <col min="13318" max="13318" width="1.85546875" style="34" customWidth="1"/>
    <col min="13319" max="13319" width="14.85546875" style="34" customWidth="1"/>
    <col min="13320" max="13320" width="1.85546875" style="34" customWidth="1"/>
    <col min="13321" max="13321" width="14.85546875" style="34" customWidth="1"/>
    <col min="13322" max="13566" width="9.140625" style="34"/>
    <col min="13567" max="13567" width="41" style="34" customWidth="1"/>
    <col min="13568" max="13568" width="1.85546875" style="34" customWidth="1"/>
    <col min="13569" max="13569" width="5.85546875" style="34" customWidth="1"/>
    <col min="13570" max="13570" width="1.85546875" style="34" customWidth="1"/>
    <col min="13571" max="13571" width="14.85546875" style="34" customWidth="1"/>
    <col min="13572" max="13572" width="1.85546875" style="34" customWidth="1"/>
    <col min="13573" max="13573" width="14.85546875" style="34" customWidth="1"/>
    <col min="13574" max="13574" width="1.85546875" style="34" customWidth="1"/>
    <col min="13575" max="13575" width="14.85546875" style="34" customWidth="1"/>
    <col min="13576" max="13576" width="1.85546875" style="34" customWidth="1"/>
    <col min="13577" max="13577" width="14.85546875" style="34" customWidth="1"/>
    <col min="13578" max="13822" width="9.140625" style="34"/>
    <col min="13823" max="13823" width="41" style="34" customWidth="1"/>
    <col min="13824" max="13824" width="1.85546875" style="34" customWidth="1"/>
    <col min="13825" max="13825" width="5.85546875" style="34" customWidth="1"/>
    <col min="13826" max="13826" width="1.85546875" style="34" customWidth="1"/>
    <col min="13827" max="13827" width="14.85546875" style="34" customWidth="1"/>
    <col min="13828" max="13828" width="1.85546875" style="34" customWidth="1"/>
    <col min="13829" max="13829" width="14.85546875" style="34" customWidth="1"/>
    <col min="13830" max="13830" width="1.85546875" style="34" customWidth="1"/>
    <col min="13831" max="13831" width="14.85546875" style="34" customWidth="1"/>
    <col min="13832" max="13832" width="1.85546875" style="34" customWidth="1"/>
    <col min="13833" max="13833" width="14.85546875" style="34" customWidth="1"/>
    <col min="13834" max="14078" width="9.140625" style="34"/>
    <col min="14079" max="14079" width="41" style="34" customWidth="1"/>
    <col min="14080" max="14080" width="1.85546875" style="34" customWidth="1"/>
    <col min="14081" max="14081" width="5.85546875" style="34" customWidth="1"/>
    <col min="14082" max="14082" width="1.85546875" style="34" customWidth="1"/>
    <col min="14083" max="14083" width="14.85546875" style="34" customWidth="1"/>
    <col min="14084" max="14084" width="1.85546875" style="34" customWidth="1"/>
    <col min="14085" max="14085" width="14.85546875" style="34" customWidth="1"/>
    <col min="14086" max="14086" width="1.85546875" style="34" customWidth="1"/>
    <col min="14087" max="14087" width="14.85546875" style="34" customWidth="1"/>
    <col min="14088" max="14088" width="1.85546875" style="34" customWidth="1"/>
    <col min="14089" max="14089" width="14.85546875" style="34" customWidth="1"/>
    <col min="14090" max="14334" width="9.140625" style="34"/>
    <col min="14335" max="14335" width="41" style="34" customWidth="1"/>
    <col min="14336" max="14336" width="1.85546875" style="34" customWidth="1"/>
    <col min="14337" max="14337" width="5.85546875" style="34" customWidth="1"/>
    <col min="14338" max="14338" width="1.85546875" style="34" customWidth="1"/>
    <col min="14339" max="14339" width="14.85546875" style="34" customWidth="1"/>
    <col min="14340" max="14340" width="1.85546875" style="34" customWidth="1"/>
    <col min="14341" max="14341" width="14.85546875" style="34" customWidth="1"/>
    <col min="14342" max="14342" width="1.85546875" style="34" customWidth="1"/>
    <col min="14343" max="14343" width="14.85546875" style="34" customWidth="1"/>
    <col min="14344" max="14344" width="1.85546875" style="34" customWidth="1"/>
    <col min="14345" max="14345" width="14.85546875" style="34" customWidth="1"/>
    <col min="14346" max="14590" width="9.140625" style="34"/>
    <col min="14591" max="14591" width="41" style="34" customWidth="1"/>
    <col min="14592" max="14592" width="1.85546875" style="34" customWidth="1"/>
    <col min="14593" max="14593" width="5.85546875" style="34" customWidth="1"/>
    <col min="14594" max="14594" width="1.85546875" style="34" customWidth="1"/>
    <col min="14595" max="14595" width="14.85546875" style="34" customWidth="1"/>
    <col min="14596" max="14596" width="1.85546875" style="34" customWidth="1"/>
    <col min="14597" max="14597" width="14.85546875" style="34" customWidth="1"/>
    <col min="14598" max="14598" width="1.85546875" style="34" customWidth="1"/>
    <col min="14599" max="14599" width="14.85546875" style="34" customWidth="1"/>
    <col min="14600" max="14600" width="1.85546875" style="34" customWidth="1"/>
    <col min="14601" max="14601" width="14.85546875" style="34" customWidth="1"/>
    <col min="14602" max="14846" width="9.140625" style="34"/>
    <col min="14847" max="14847" width="41" style="34" customWidth="1"/>
    <col min="14848" max="14848" width="1.85546875" style="34" customWidth="1"/>
    <col min="14849" max="14849" width="5.85546875" style="34" customWidth="1"/>
    <col min="14850" max="14850" width="1.85546875" style="34" customWidth="1"/>
    <col min="14851" max="14851" width="14.85546875" style="34" customWidth="1"/>
    <col min="14852" max="14852" width="1.85546875" style="34" customWidth="1"/>
    <col min="14853" max="14853" width="14.85546875" style="34" customWidth="1"/>
    <col min="14854" max="14854" width="1.85546875" style="34" customWidth="1"/>
    <col min="14855" max="14855" width="14.85546875" style="34" customWidth="1"/>
    <col min="14856" max="14856" width="1.85546875" style="34" customWidth="1"/>
    <col min="14857" max="14857" width="14.85546875" style="34" customWidth="1"/>
    <col min="14858" max="15102" width="9.140625" style="34"/>
    <col min="15103" max="15103" width="41" style="34" customWidth="1"/>
    <col min="15104" max="15104" width="1.85546875" style="34" customWidth="1"/>
    <col min="15105" max="15105" width="5.85546875" style="34" customWidth="1"/>
    <col min="15106" max="15106" width="1.85546875" style="34" customWidth="1"/>
    <col min="15107" max="15107" width="14.85546875" style="34" customWidth="1"/>
    <col min="15108" max="15108" width="1.85546875" style="34" customWidth="1"/>
    <col min="15109" max="15109" width="14.85546875" style="34" customWidth="1"/>
    <col min="15110" max="15110" width="1.85546875" style="34" customWidth="1"/>
    <col min="15111" max="15111" width="14.85546875" style="34" customWidth="1"/>
    <col min="15112" max="15112" width="1.85546875" style="34" customWidth="1"/>
    <col min="15113" max="15113" width="14.85546875" style="34" customWidth="1"/>
    <col min="15114" max="15358" width="9.140625" style="34"/>
    <col min="15359" max="15359" width="41" style="34" customWidth="1"/>
    <col min="15360" max="15360" width="1.85546875" style="34" customWidth="1"/>
    <col min="15361" max="15361" width="5.85546875" style="34" customWidth="1"/>
    <col min="15362" max="15362" width="1.85546875" style="34" customWidth="1"/>
    <col min="15363" max="15363" width="14.85546875" style="34" customWidth="1"/>
    <col min="15364" max="15364" width="1.85546875" style="34" customWidth="1"/>
    <col min="15365" max="15365" width="14.85546875" style="34" customWidth="1"/>
    <col min="15366" max="15366" width="1.85546875" style="34" customWidth="1"/>
    <col min="15367" max="15367" width="14.85546875" style="34" customWidth="1"/>
    <col min="15368" max="15368" width="1.85546875" style="34" customWidth="1"/>
    <col min="15369" max="15369" width="14.85546875" style="34" customWidth="1"/>
    <col min="15370" max="15614" width="9.140625" style="34"/>
    <col min="15615" max="15615" width="41" style="34" customWidth="1"/>
    <col min="15616" max="15616" width="1.85546875" style="34" customWidth="1"/>
    <col min="15617" max="15617" width="5.85546875" style="34" customWidth="1"/>
    <col min="15618" max="15618" width="1.85546875" style="34" customWidth="1"/>
    <col min="15619" max="15619" width="14.85546875" style="34" customWidth="1"/>
    <col min="15620" max="15620" width="1.85546875" style="34" customWidth="1"/>
    <col min="15621" max="15621" width="14.85546875" style="34" customWidth="1"/>
    <col min="15622" max="15622" width="1.85546875" style="34" customWidth="1"/>
    <col min="15623" max="15623" width="14.85546875" style="34" customWidth="1"/>
    <col min="15624" max="15624" width="1.85546875" style="34" customWidth="1"/>
    <col min="15625" max="15625" width="14.85546875" style="34" customWidth="1"/>
    <col min="15626" max="15870" width="9.140625" style="34"/>
    <col min="15871" max="15871" width="41" style="34" customWidth="1"/>
    <col min="15872" max="15872" width="1.85546875" style="34" customWidth="1"/>
    <col min="15873" max="15873" width="5.85546875" style="34" customWidth="1"/>
    <col min="15874" max="15874" width="1.85546875" style="34" customWidth="1"/>
    <col min="15875" max="15875" width="14.85546875" style="34" customWidth="1"/>
    <col min="15876" max="15876" width="1.85546875" style="34" customWidth="1"/>
    <col min="15877" max="15877" width="14.85546875" style="34" customWidth="1"/>
    <col min="15878" max="15878" width="1.85546875" style="34" customWidth="1"/>
    <col min="15879" max="15879" width="14.85546875" style="34" customWidth="1"/>
    <col min="15880" max="15880" width="1.85546875" style="34" customWidth="1"/>
    <col min="15881" max="15881" width="14.85546875" style="34" customWidth="1"/>
    <col min="15882" max="16126" width="9.140625" style="34"/>
    <col min="16127" max="16127" width="41" style="34" customWidth="1"/>
    <col min="16128" max="16128" width="1.85546875" style="34" customWidth="1"/>
    <col min="16129" max="16129" width="5.85546875" style="34" customWidth="1"/>
    <col min="16130" max="16130" width="1.85546875" style="34" customWidth="1"/>
    <col min="16131" max="16131" width="14.85546875" style="34" customWidth="1"/>
    <col min="16132" max="16132" width="1.85546875" style="34" customWidth="1"/>
    <col min="16133" max="16133" width="14.85546875" style="34" customWidth="1"/>
    <col min="16134" max="16134" width="1.85546875" style="34" customWidth="1"/>
    <col min="16135" max="16135" width="14.85546875" style="34" customWidth="1"/>
    <col min="16136" max="16136" width="1.85546875" style="34" customWidth="1"/>
    <col min="16137" max="16137" width="14.85546875" style="34" customWidth="1"/>
    <col min="16138" max="16384" width="9.140625" style="34"/>
  </cols>
  <sheetData>
    <row r="1" spans="1:13" ht="21" customHeight="1">
      <c r="A1" s="32"/>
      <c r="K1" s="36" t="s">
        <v>41</v>
      </c>
    </row>
    <row r="2" spans="1:13" s="37" customFormat="1" ht="21" customHeight="1">
      <c r="A2" s="175" t="s">
        <v>0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3" s="37" customFormat="1" ht="21" customHeight="1">
      <c r="A3" s="173" t="s">
        <v>113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</row>
    <row r="4" spans="1:13" s="37" customFormat="1" ht="21" customHeight="1">
      <c r="A4" s="173" t="s">
        <v>248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38"/>
    </row>
    <row r="5" spans="1:13" ht="21" customHeight="1">
      <c r="A5" s="39"/>
      <c r="B5" s="40"/>
      <c r="C5" s="39"/>
      <c r="D5" s="39"/>
      <c r="E5" s="39"/>
      <c r="F5" s="39"/>
      <c r="G5" s="39"/>
      <c r="H5" s="39"/>
      <c r="I5" s="39"/>
      <c r="J5" s="39"/>
      <c r="K5" s="36" t="s">
        <v>2</v>
      </c>
    </row>
    <row r="6" spans="1:13" ht="21" customHeight="1">
      <c r="A6" s="39"/>
      <c r="B6" s="40"/>
      <c r="C6" s="39"/>
      <c r="D6" s="39"/>
      <c r="E6" s="174" t="s">
        <v>3</v>
      </c>
      <c r="F6" s="174"/>
      <c r="G6" s="174"/>
      <c r="H6" s="39"/>
      <c r="I6" s="174" t="s">
        <v>4</v>
      </c>
      <c r="J6" s="174"/>
      <c r="K6" s="174"/>
      <c r="L6" s="38"/>
      <c r="M6" s="161"/>
    </row>
    <row r="7" spans="1:13" ht="21" customHeight="1">
      <c r="B7" s="34"/>
      <c r="C7" s="41"/>
      <c r="D7" s="41"/>
      <c r="E7" s="42" t="s">
        <v>204</v>
      </c>
      <c r="F7" s="41"/>
      <c r="G7" s="42" t="s">
        <v>192</v>
      </c>
      <c r="H7" s="41"/>
      <c r="I7" s="42" t="s">
        <v>204</v>
      </c>
      <c r="J7" s="41"/>
      <c r="K7" s="42" t="s">
        <v>192</v>
      </c>
    </row>
    <row r="8" spans="1:13" ht="21" customHeight="1">
      <c r="A8" s="37" t="s">
        <v>57</v>
      </c>
      <c r="B8" s="43"/>
      <c r="C8" s="35"/>
      <c r="D8" s="41"/>
      <c r="E8" s="41"/>
      <c r="F8" s="41"/>
      <c r="G8" s="35"/>
      <c r="H8" s="41"/>
      <c r="I8" s="35"/>
      <c r="J8" s="41"/>
      <c r="K8" s="35"/>
    </row>
    <row r="9" spans="1:13" ht="21" customHeight="1">
      <c r="A9" s="34" t="s">
        <v>58</v>
      </c>
      <c r="C9" s="44"/>
      <c r="D9" s="45"/>
      <c r="E9" s="45">
        <f>PL!E102</f>
        <v>591990</v>
      </c>
      <c r="F9" s="45"/>
      <c r="G9" s="45">
        <f>PL!G102</f>
        <v>1107603</v>
      </c>
      <c r="H9" s="45"/>
      <c r="I9" s="45">
        <f>PL!I102</f>
        <v>516605</v>
      </c>
      <c r="J9" s="45"/>
      <c r="K9" s="45">
        <f>PL!K102</f>
        <v>829131</v>
      </c>
    </row>
    <row r="10" spans="1:13" ht="21" customHeight="1">
      <c r="A10" s="34" t="s">
        <v>146</v>
      </c>
      <c r="C10" s="44"/>
      <c r="D10" s="45"/>
      <c r="E10" s="45"/>
      <c r="F10" s="45"/>
      <c r="G10" s="45"/>
      <c r="H10" s="45"/>
      <c r="I10" s="45"/>
      <c r="J10" s="45"/>
      <c r="K10" s="45"/>
    </row>
    <row r="11" spans="1:13" ht="21" customHeight="1">
      <c r="A11" s="34" t="s">
        <v>59</v>
      </c>
      <c r="C11" s="44"/>
      <c r="D11" s="45"/>
      <c r="E11" s="45"/>
      <c r="F11" s="45"/>
      <c r="G11" s="45"/>
      <c r="H11" s="45"/>
      <c r="I11" s="45"/>
      <c r="J11" s="45"/>
      <c r="K11" s="45"/>
    </row>
    <row r="12" spans="1:13" ht="21" customHeight="1">
      <c r="A12" s="34" t="s">
        <v>60</v>
      </c>
      <c r="C12" s="44"/>
      <c r="D12" s="45"/>
      <c r="E12" s="46">
        <v>263685</v>
      </c>
      <c r="F12" s="46"/>
      <c r="G12" s="46">
        <v>253229</v>
      </c>
      <c r="H12" s="47"/>
      <c r="I12" s="48">
        <v>138795</v>
      </c>
      <c r="J12" s="47"/>
      <c r="K12" s="48">
        <v>146360</v>
      </c>
    </row>
    <row r="13" spans="1:13" ht="21" customHeight="1">
      <c r="A13" s="34" t="s">
        <v>215</v>
      </c>
      <c r="C13" s="44"/>
      <c r="D13" s="49"/>
      <c r="E13" s="50">
        <v>48542</v>
      </c>
      <c r="F13" s="50"/>
      <c r="G13" s="50">
        <v>-6751</v>
      </c>
      <c r="H13" s="47"/>
      <c r="I13" s="51">
        <v>19418</v>
      </c>
      <c r="J13" s="47"/>
      <c r="K13" s="51">
        <v>394</v>
      </c>
    </row>
    <row r="14" spans="1:13" ht="21" customHeight="1">
      <c r="A14" s="34" t="s">
        <v>147</v>
      </c>
      <c r="C14" s="44"/>
      <c r="D14" s="45"/>
      <c r="E14" s="46">
        <v>57182</v>
      </c>
      <c r="F14" s="46"/>
      <c r="G14" s="46">
        <v>61327</v>
      </c>
      <c r="H14" s="47"/>
      <c r="I14" s="51">
        <v>23030</v>
      </c>
      <c r="J14" s="47"/>
      <c r="K14" s="51">
        <v>30239</v>
      </c>
    </row>
    <row r="15" spans="1:13" ht="21" customHeight="1">
      <c r="A15" s="34" t="s">
        <v>121</v>
      </c>
      <c r="C15" s="44"/>
      <c r="D15" s="45"/>
      <c r="E15" s="46">
        <v>0</v>
      </c>
      <c r="F15" s="46"/>
      <c r="G15" s="46">
        <v>1236</v>
      </c>
      <c r="H15" s="47"/>
      <c r="I15" s="51">
        <v>0</v>
      </c>
      <c r="J15" s="47"/>
      <c r="K15" s="51">
        <v>1236</v>
      </c>
    </row>
    <row r="16" spans="1:13" ht="21" customHeight="1">
      <c r="A16" s="34" t="s">
        <v>216</v>
      </c>
      <c r="C16" s="44"/>
      <c r="D16" s="45"/>
      <c r="E16" s="46">
        <v>13560</v>
      </c>
      <c r="F16" s="46"/>
      <c r="G16" s="46">
        <v>3217</v>
      </c>
      <c r="H16" s="47"/>
      <c r="I16" s="50">
        <v>9571</v>
      </c>
      <c r="J16" s="47"/>
      <c r="K16" s="50">
        <v>-495</v>
      </c>
    </row>
    <row r="17" spans="1:11" ht="21" customHeight="1">
      <c r="A17" s="34" t="s">
        <v>228</v>
      </c>
      <c r="C17" s="44"/>
      <c r="D17" s="45"/>
      <c r="E17" s="46">
        <v>22452</v>
      </c>
      <c r="F17" s="46"/>
      <c r="G17" s="46">
        <v>33200</v>
      </c>
      <c r="H17" s="47"/>
      <c r="I17" s="50">
        <v>14690</v>
      </c>
      <c r="J17" s="47"/>
      <c r="K17" s="50">
        <v>25819</v>
      </c>
    </row>
    <row r="18" spans="1:11" ht="21" customHeight="1">
      <c r="A18" s="34" t="s">
        <v>259</v>
      </c>
      <c r="C18" s="44"/>
      <c r="D18" s="45"/>
      <c r="E18" s="46">
        <v>-31996</v>
      </c>
      <c r="F18" s="46"/>
      <c r="G18" s="46">
        <v>-558</v>
      </c>
      <c r="H18" s="46"/>
      <c r="I18" s="46">
        <v>-130744</v>
      </c>
      <c r="J18" s="47"/>
      <c r="K18" s="46">
        <v>-11930</v>
      </c>
    </row>
    <row r="19" spans="1:11" ht="21" customHeight="1">
      <c r="A19" s="34" t="s">
        <v>197</v>
      </c>
      <c r="C19" s="44"/>
      <c r="D19" s="49"/>
      <c r="E19" s="50">
        <v>586</v>
      </c>
      <c r="F19" s="50"/>
      <c r="G19" s="50">
        <v>573</v>
      </c>
      <c r="H19" s="46"/>
      <c r="I19" s="46">
        <v>179</v>
      </c>
      <c r="J19" s="47"/>
      <c r="K19" s="46">
        <v>573</v>
      </c>
    </row>
    <row r="20" spans="1:11" ht="21" customHeight="1">
      <c r="A20" s="34" t="s">
        <v>261</v>
      </c>
      <c r="C20" s="44"/>
      <c r="D20" s="45"/>
      <c r="E20" s="46">
        <v>10269</v>
      </c>
      <c r="F20" s="46"/>
      <c r="G20" s="46">
        <v>0</v>
      </c>
      <c r="H20" s="46"/>
      <c r="I20" s="46">
        <v>0</v>
      </c>
      <c r="J20" s="47"/>
      <c r="K20" s="46">
        <v>0</v>
      </c>
    </row>
    <row r="21" spans="1:11" ht="21" customHeight="1">
      <c r="A21" s="34" t="s">
        <v>135</v>
      </c>
      <c r="C21" s="44"/>
      <c r="D21" s="49"/>
      <c r="E21" s="50">
        <v>-35273</v>
      </c>
      <c r="F21" s="46"/>
      <c r="G21" s="50">
        <v>30845</v>
      </c>
      <c r="H21" s="46"/>
      <c r="I21" s="46">
        <v>-40191</v>
      </c>
      <c r="J21" s="47"/>
      <c r="K21" s="46">
        <v>31230</v>
      </c>
    </row>
    <row r="22" spans="1:11" ht="21" customHeight="1">
      <c r="A22" s="34" t="s">
        <v>264</v>
      </c>
      <c r="C22" s="44"/>
      <c r="D22" s="49"/>
      <c r="E22" s="50">
        <v>-304</v>
      </c>
      <c r="F22" s="46"/>
      <c r="G22" s="50">
        <v>0</v>
      </c>
      <c r="H22" s="46"/>
      <c r="I22" s="46">
        <v>0</v>
      </c>
      <c r="J22" s="47"/>
      <c r="K22" s="46">
        <v>0</v>
      </c>
    </row>
    <row r="23" spans="1:11" ht="21" customHeight="1">
      <c r="A23" s="34" t="s">
        <v>217</v>
      </c>
      <c r="C23" s="44"/>
      <c r="D23" s="45"/>
      <c r="E23" s="46">
        <v>0</v>
      </c>
      <c r="F23" s="46"/>
      <c r="G23" s="46">
        <v>-2863</v>
      </c>
      <c r="H23" s="47"/>
      <c r="I23" s="48">
        <v>0</v>
      </c>
      <c r="J23" s="47"/>
      <c r="K23" s="48">
        <v>-2863</v>
      </c>
    </row>
    <row r="24" spans="1:11" ht="21" customHeight="1">
      <c r="A24" s="34" t="s">
        <v>129</v>
      </c>
      <c r="C24" s="44"/>
      <c r="D24" s="45"/>
      <c r="E24" s="46">
        <v>-9225</v>
      </c>
      <c r="F24" s="46"/>
      <c r="G24" s="46">
        <v>-9756</v>
      </c>
      <c r="H24" s="47"/>
      <c r="I24" s="48">
        <v>-6419</v>
      </c>
      <c r="J24" s="47"/>
      <c r="K24" s="48">
        <v>-38014</v>
      </c>
    </row>
    <row r="25" spans="1:11" ht="21" customHeight="1">
      <c r="A25" s="34" t="s">
        <v>188</v>
      </c>
      <c r="C25" s="44"/>
      <c r="D25" s="45"/>
      <c r="E25" s="52">
        <v>37305</v>
      </c>
      <c r="F25" s="46"/>
      <c r="G25" s="52">
        <v>93347</v>
      </c>
      <c r="H25" s="47"/>
      <c r="I25" s="53">
        <v>13880</v>
      </c>
      <c r="J25" s="47"/>
      <c r="K25" s="53">
        <v>58800</v>
      </c>
    </row>
    <row r="26" spans="1:11" ht="21" customHeight="1">
      <c r="A26" s="34" t="s">
        <v>102</v>
      </c>
      <c r="C26" s="44"/>
      <c r="D26" s="45"/>
      <c r="E26" s="46"/>
      <c r="F26" s="46"/>
      <c r="G26" s="46"/>
      <c r="H26" s="46"/>
      <c r="I26" s="46"/>
      <c r="J26" s="46"/>
      <c r="K26" s="46"/>
    </row>
    <row r="27" spans="1:11" ht="21" customHeight="1">
      <c r="A27" s="34" t="s">
        <v>103</v>
      </c>
      <c r="C27" s="44"/>
      <c r="D27" s="45"/>
      <c r="E27" s="46">
        <f>SUM(E9:E25)</f>
        <v>968773</v>
      </c>
      <c r="F27" s="46"/>
      <c r="G27" s="46">
        <f>SUM(G9:G25)</f>
        <v>1564649</v>
      </c>
      <c r="H27" s="46"/>
      <c r="I27" s="46">
        <f>SUM(I9:I25)</f>
        <v>558814</v>
      </c>
      <c r="J27" s="46"/>
      <c r="K27" s="46">
        <f>SUM(K9:K25)</f>
        <v>1070480</v>
      </c>
    </row>
    <row r="28" spans="1:11" ht="21" customHeight="1">
      <c r="A28" s="34" t="s">
        <v>61</v>
      </c>
      <c r="C28" s="44"/>
      <c r="D28" s="45"/>
      <c r="E28" s="46"/>
      <c r="F28" s="46"/>
      <c r="G28" s="46"/>
      <c r="H28" s="46"/>
      <c r="I28" s="46"/>
      <c r="J28" s="46"/>
      <c r="K28" s="46"/>
    </row>
    <row r="29" spans="1:11" ht="21" customHeight="1">
      <c r="A29" s="34" t="s">
        <v>223</v>
      </c>
      <c r="C29" s="44"/>
      <c r="D29" s="45"/>
      <c r="E29" s="46">
        <v>-148018</v>
      </c>
      <c r="F29" s="46"/>
      <c r="G29" s="46">
        <v>-125984</v>
      </c>
      <c r="H29" s="47"/>
      <c r="I29" s="51">
        <v>-137209</v>
      </c>
      <c r="J29" s="47"/>
      <c r="K29" s="51">
        <v>225510</v>
      </c>
    </row>
    <row r="30" spans="1:11" ht="21" customHeight="1">
      <c r="A30" s="34" t="s">
        <v>62</v>
      </c>
      <c r="C30" s="44"/>
      <c r="D30" s="45"/>
      <c r="E30" s="46">
        <v>-638350</v>
      </c>
      <c r="F30" s="46"/>
      <c r="G30" s="46">
        <v>644869</v>
      </c>
      <c r="H30" s="47"/>
      <c r="I30" s="51">
        <v>-338983</v>
      </c>
      <c r="J30" s="47"/>
      <c r="K30" s="51">
        <v>340590</v>
      </c>
    </row>
    <row r="31" spans="1:11" ht="21" customHeight="1">
      <c r="A31" s="34" t="s">
        <v>63</v>
      </c>
      <c r="C31" s="44"/>
      <c r="D31" s="45"/>
      <c r="E31" s="46">
        <v>-16755</v>
      </c>
      <c r="F31" s="46"/>
      <c r="G31" s="46">
        <v>76345</v>
      </c>
      <c r="H31" s="47"/>
      <c r="I31" s="51">
        <v>-974</v>
      </c>
      <c r="J31" s="47"/>
      <c r="K31" s="51">
        <v>-7915</v>
      </c>
    </row>
    <row r="32" spans="1:11" ht="21" customHeight="1">
      <c r="A32" s="34" t="s">
        <v>64</v>
      </c>
      <c r="C32" s="44"/>
      <c r="D32" s="45"/>
      <c r="E32" s="46">
        <v>6287</v>
      </c>
      <c r="F32" s="46"/>
      <c r="G32" s="46">
        <v>-7112</v>
      </c>
      <c r="H32" s="47"/>
      <c r="I32" s="51">
        <v>4081</v>
      </c>
      <c r="J32" s="47"/>
      <c r="K32" s="51">
        <v>-68</v>
      </c>
    </row>
    <row r="33" spans="1:13" ht="21" customHeight="1">
      <c r="A33" s="34" t="s">
        <v>65</v>
      </c>
      <c r="C33" s="44"/>
      <c r="D33" s="45"/>
      <c r="E33" s="46"/>
      <c r="F33" s="46"/>
      <c r="G33" s="46"/>
      <c r="H33" s="54"/>
      <c r="I33" s="55"/>
      <c r="J33" s="54"/>
      <c r="K33" s="55"/>
    </row>
    <row r="34" spans="1:13" ht="21" customHeight="1">
      <c r="A34" s="34" t="s">
        <v>224</v>
      </c>
      <c r="C34" s="44"/>
      <c r="D34" s="45"/>
      <c r="E34" s="46">
        <v>1224664</v>
      </c>
      <c r="F34" s="46"/>
      <c r="G34" s="46">
        <v>188616</v>
      </c>
      <c r="H34" s="47"/>
      <c r="I34" s="51">
        <v>1024704</v>
      </c>
      <c r="J34" s="47"/>
      <c r="K34" s="51">
        <v>201693</v>
      </c>
    </row>
    <row r="35" spans="1:13" ht="21" customHeight="1">
      <c r="A35" s="34" t="s">
        <v>127</v>
      </c>
      <c r="C35" s="44"/>
      <c r="D35" s="45"/>
      <c r="E35" s="46">
        <v>41854</v>
      </c>
      <c r="F35" s="46"/>
      <c r="G35" s="46">
        <v>16934</v>
      </c>
      <c r="H35" s="47"/>
      <c r="I35" s="48">
        <v>9285</v>
      </c>
      <c r="J35" s="47"/>
      <c r="K35" s="48">
        <v>55164</v>
      </c>
    </row>
    <row r="36" spans="1:13" ht="21" customHeight="1">
      <c r="A36" s="34" t="s">
        <v>229</v>
      </c>
      <c r="C36" s="44"/>
      <c r="D36" s="49"/>
      <c r="E36" s="52">
        <v>-19163</v>
      </c>
      <c r="F36" s="46"/>
      <c r="G36" s="52">
        <v>-17241</v>
      </c>
      <c r="H36" s="47"/>
      <c r="I36" s="56">
        <v>-10904</v>
      </c>
      <c r="J36" s="47"/>
      <c r="K36" s="56">
        <v>-13707</v>
      </c>
    </row>
    <row r="37" spans="1:13" ht="21" customHeight="1">
      <c r="A37" s="34" t="s">
        <v>57</v>
      </c>
      <c r="C37" s="44"/>
      <c r="D37" s="49"/>
      <c r="E37" s="50">
        <f>SUM(E27:E36)</f>
        <v>1419292</v>
      </c>
      <c r="F37" s="50"/>
      <c r="G37" s="50">
        <f>SUM(G27:G36)</f>
        <v>2341076</v>
      </c>
      <c r="H37" s="50"/>
      <c r="I37" s="50">
        <f>SUM(I27:I36)</f>
        <v>1108814</v>
      </c>
      <c r="J37" s="50"/>
      <c r="K37" s="50">
        <f>SUM(K27:K36)</f>
        <v>1871747</v>
      </c>
    </row>
    <row r="38" spans="1:13" ht="21" customHeight="1">
      <c r="A38" s="34" t="s">
        <v>99</v>
      </c>
      <c r="C38" s="44"/>
      <c r="D38" s="49"/>
      <c r="E38" s="50">
        <v>-49762</v>
      </c>
      <c r="F38" s="50"/>
      <c r="G38" s="50">
        <v>-49364</v>
      </c>
      <c r="H38" s="54"/>
      <c r="I38" s="48">
        <v>-9738</v>
      </c>
      <c r="J38" s="54"/>
      <c r="K38" s="48">
        <v>-11426</v>
      </c>
    </row>
    <row r="39" spans="1:13" ht="21" customHeight="1">
      <c r="A39" s="37" t="s">
        <v>170</v>
      </c>
      <c r="C39" s="44"/>
      <c r="D39" s="34"/>
      <c r="E39" s="57">
        <f>SUM(E37:E38)</f>
        <v>1369530</v>
      </c>
      <c r="F39" s="50"/>
      <c r="G39" s="57">
        <f>SUM(G37:G38)</f>
        <v>2291712</v>
      </c>
      <c r="H39" s="50"/>
      <c r="I39" s="57">
        <f>SUM(I37:I38)</f>
        <v>1099076</v>
      </c>
      <c r="J39" s="50"/>
      <c r="K39" s="57">
        <f>SUM(K37:K38)</f>
        <v>1860321</v>
      </c>
    </row>
    <row r="40" spans="1:13" ht="21" customHeight="1">
      <c r="A40" s="37"/>
      <c r="C40" s="44"/>
      <c r="D40" s="34"/>
      <c r="E40" s="34"/>
      <c r="F40" s="34"/>
      <c r="H40" s="34"/>
      <c r="J40" s="50"/>
      <c r="K40" s="50"/>
    </row>
    <row r="41" spans="1:13" ht="21" customHeight="1">
      <c r="A41" s="34" t="s">
        <v>208</v>
      </c>
      <c r="C41" s="44"/>
      <c r="D41" s="59"/>
      <c r="E41" s="34"/>
      <c r="F41" s="59"/>
      <c r="G41" s="44"/>
      <c r="H41" s="59"/>
      <c r="I41" s="44"/>
      <c r="J41" s="59"/>
      <c r="K41" s="44"/>
    </row>
    <row r="42" spans="1:13" ht="21" customHeight="1">
      <c r="A42" s="32"/>
      <c r="C42" s="44"/>
      <c r="D42" s="59"/>
      <c r="E42" s="59"/>
      <c r="F42" s="59"/>
      <c r="G42" s="44"/>
      <c r="H42" s="59"/>
      <c r="I42" s="44"/>
      <c r="J42" s="59"/>
      <c r="K42" s="36" t="s">
        <v>41</v>
      </c>
    </row>
    <row r="43" spans="1:13" s="37" customFormat="1" ht="21" customHeight="1">
      <c r="A43" s="175" t="s">
        <v>0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</row>
    <row r="44" spans="1:13" s="37" customFormat="1" ht="21" customHeight="1">
      <c r="A44" s="173" t="s">
        <v>112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3"/>
    </row>
    <row r="45" spans="1:13" s="37" customFormat="1" ht="21" customHeight="1">
      <c r="A45" s="173" t="s">
        <v>248</v>
      </c>
      <c r="B45" s="173"/>
      <c r="C45" s="173"/>
      <c r="D45" s="173"/>
      <c r="E45" s="173"/>
      <c r="F45" s="173"/>
      <c r="G45" s="173"/>
      <c r="H45" s="173"/>
      <c r="I45" s="173"/>
      <c r="J45" s="173"/>
      <c r="K45" s="173"/>
    </row>
    <row r="46" spans="1:13" ht="21" customHeight="1">
      <c r="A46" s="39"/>
      <c r="B46" s="40"/>
      <c r="C46" s="39"/>
      <c r="D46" s="39"/>
      <c r="E46" s="39"/>
      <c r="F46" s="39"/>
      <c r="G46" s="39"/>
      <c r="H46" s="39"/>
      <c r="I46" s="39"/>
      <c r="J46" s="39"/>
      <c r="K46" s="36" t="s">
        <v>2</v>
      </c>
    </row>
    <row r="47" spans="1:13" ht="21" customHeight="1">
      <c r="A47" s="39"/>
      <c r="B47" s="40"/>
      <c r="C47" s="39"/>
      <c r="D47" s="39"/>
      <c r="E47" s="174" t="s">
        <v>3</v>
      </c>
      <c r="F47" s="174"/>
      <c r="G47" s="174"/>
      <c r="H47" s="39"/>
      <c r="I47" s="174" t="s">
        <v>4</v>
      </c>
      <c r="J47" s="174"/>
      <c r="K47" s="174"/>
      <c r="L47" s="38"/>
      <c r="M47" s="161"/>
    </row>
    <row r="48" spans="1:13" ht="21" customHeight="1">
      <c r="B48" s="34"/>
      <c r="C48" s="41"/>
      <c r="D48" s="41"/>
      <c r="E48" s="42" t="s">
        <v>204</v>
      </c>
      <c r="F48" s="41"/>
      <c r="G48" s="42" t="s">
        <v>192</v>
      </c>
      <c r="H48" s="41"/>
      <c r="I48" s="42" t="s">
        <v>204</v>
      </c>
      <c r="J48" s="41"/>
      <c r="K48" s="42" t="s">
        <v>192</v>
      </c>
    </row>
    <row r="49" spans="1:11" ht="21" customHeight="1">
      <c r="A49" s="37" t="s">
        <v>66</v>
      </c>
      <c r="B49" s="60"/>
      <c r="C49" s="44"/>
      <c r="D49" s="59"/>
      <c r="E49" s="45"/>
      <c r="F49" s="59"/>
      <c r="G49" s="45"/>
      <c r="H49" s="59"/>
      <c r="I49" s="45"/>
      <c r="J49" s="59"/>
      <c r="K49" s="45"/>
    </row>
    <row r="50" spans="1:11" ht="21" customHeight="1">
      <c r="A50" s="34" t="s">
        <v>214</v>
      </c>
      <c r="B50" s="60"/>
      <c r="C50" s="44"/>
      <c r="D50" s="45"/>
      <c r="E50" s="46">
        <v>47849</v>
      </c>
      <c r="F50" s="46"/>
      <c r="G50" s="46">
        <v>307381</v>
      </c>
      <c r="H50" s="47"/>
      <c r="I50" s="46">
        <v>47849</v>
      </c>
      <c r="J50" s="47"/>
      <c r="K50" s="46">
        <v>307381</v>
      </c>
    </row>
    <row r="51" spans="1:11" ht="21" customHeight="1">
      <c r="A51" s="34" t="s">
        <v>218</v>
      </c>
      <c r="B51" s="60"/>
      <c r="C51" s="44"/>
      <c r="D51" s="45"/>
      <c r="E51" s="46"/>
      <c r="F51" s="46"/>
      <c r="G51" s="46"/>
      <c r="H51" s="47"/>
      <c r="I51" s="51"/>
      <c r="J51" s="47"/>
      <c r="K51" s="51"/>
    </row>
    <row r="52" spans="1:11" ht="21" customHeight="1">
      <c r="A52" s="34" t="s">
        <v>219</v>
      </c>
      <c r="C52" s="44"/>
      <c r="D52" s="45"/>
      <c r="E52" s="51">
        <v>0</v>
      </c>
      <c r="F52" s="46"/>
      <c r="G52" s="51">
        <v>2863</v>
      </c>
      <c r="H52" s="47"/>
      <c r="I52" s="51">
        <v>0</v>
      </c>
      <c r="J52" s="47"/>
      <c r="K52" s="51">
        <v>2863</v>
      </c>
    </row>
    <row r="53" spans="1:11" ht="21" customHeight="1">
      <c r="A53" s="34" t="s">
        <v>250</v>
      </c>
      <c r="C53" s="44"/>
      <c r="D53" s="45"/>
      <c r="E53" s="51">
        <v>-412736</v>
      </c>
      <c r="F53" s="46"/>
      <c r="G53" s="51">
        <v>0</v>
      </c>
      <c r="H53" s="47"/>
      <c r="I53" s="51">
        <v>-412736</v>
      </c>
      <c r="J53" s="47"/>
      <c r="K53" s="51">
        <v>0</v>
      </c>
    </row>
    <row r="54" spans="1:11" ht="21" customHeight="1">
      <c r="A54" s="34" t="s">
        <v>240</v>
      </c>
      <c r="B54" s="60"/>
      <c r="C54" s="44"/>
      <c r="D54" s="45"/>
      <c r="E54" s="46">
        <v>0</v>
      </c>
      <c r="F54" s="46"/>
      <c r="G54" s="46">
        <v>0</v>
      </c>
      <c r="H54" s="47"/>
      <c r="I54" s="46">
        <v>-33342</v>
      </c>
      <c r="J54" s="47"/>
      <c r="K54" s="46">
        <v>-1806116</v>
      </c>
    </row>
    <row r="55" spans="1:11" ht="21" customHeight="1">
      <c r="A55" s="61" t="s">
        <v>251</v>
      </c>
      <c r="B55" s="60"/>
      <c r="C55" s="44"/>
      <c r="D55" s="45"/>
      <c r="E55" s="46">
        <v>0</v>
      </c>
      <c r="F55" s="46"/>
      <c r="G55" s="46">
        <v>0</v>
      </c>
      <c r="H55" s="47"/>
      <c r="I55" s="51">
        <v>-22864</v>
      </c>
      <c r="J55" s="47"/>
      <c r="K55" s="51">
        <v>1439125</v>
      </c>
    </row>
    <row r="56" spans="1:11" ht="21" customHeight="1">
      <c r="A56" s="61" t="s">
        <v>67</v>
      </c>
      <c r="C56" s="44"/>
      <c r="D56" s="45"/>
      <c r="E56" s="62">
        <v>9225</v>
      </c>
      <c r="F56" s="46"/>
      <c r="G56" s="62">
        <v>9757</v>
      </c>
      <c r="H56" s="62"/>
      <c r="I56" s="62">
        <v>6225</v>
      </c>
      <c r="J56" s="62"/>
      <c r="K56" s="62">
        <v>38290</v>
      </c>
    </row>
    <row r="57" spans="1:11" ht="21" customHeight="1">
      <c r="A57" s="34" t="s">
        <v>263</v>
      </c>
      <c r="C57" s="44"/>
      <c r="D57" s="45"/>
      <c r="E57" s="51">
        <v>3419</v>
      </c>
      <c r="F57" s="46"/>
      <c r="G57" s="51">
        <v>1092</v>
      </c>
      <c r="H57" s="62"/>
      <c r="I57" s="62">
        <v>9780</v>
      </c>
      <c r="J57" s="62"/>
      <c r="K57" s="62">
        <v>50171</v>
      </c>
    </row>
    <row r="58" spans="1:11" ht="21" customHeight="1">
      <c r="A58" s="61" t="s">
        <v>194</v>
      </c>
      <c r="B58" s="60"/>
      <c r="C58" s="44"/>
      <c r="D58" s="45"/>
      <c r="E58" s="46">
        <v>-126523</v>
      </c>
      <c r="F58" s="46"/>
      <c r="G58" s="46">
        <v>-332412</v>
      </c>
      <c r="H58" s="47"/>
      <c r="I58" s="51">
        <v>-134785</v>
      </c>
      <c r="J58" s="47"/>
      <c r="K58" s="51">
        <v>-223425</v>
      </c>
    </row>
    <row r="59" spans="1:11" ht="21" customHeight="1">
      <c r="A59" s="61" t="s">
        <v>195</v>
      </c>
      <c r="B59" s="60"/>
      <c r="C59" s="44"/>
      <c r="D59" s="45"/>
      <c r="E59" s="46">
        <v>-5511</v>
      </c>
      <c r="F59" s="46"/>
      <c r="G59" s="46">
        <v>-5096</v>
      </c>
      <c r="H59" s="47"/>
      <c r="I59" s="51">
        <v>-4630</v>
      </c>
      <c r="J59" s="47"/>
      <c r="K59" s="51">
        <v>-567</v>
      </c>
    </row>
    <row r="60" spans="1:11" ht="21" customHeight="1">
      <c r="A60" s="37" t="s">
        <v>262</v>
      </c>
      <c r="C60" s="44"/>
      <c r="D60" s="34"/>
      <c r="E60" s="57">
        <f>SUM(E50:E59)</f>
        <v>-484277</v>
      </c>
      <c r="F60" s="46"/>
      <c r="G60" s="57">
        <f>SUM(G50:G59)</f>
        <v>-16415</v>
      </c>
      <c r="H60" s="46"/>
      <c r="I60" s="57">
        <f>SUM(I50:I59)</f>
        <v>-544503</v>
      </c>
      <c r="J60" s="46"/>
      <c r="K60" s="57">
        <f>SUM(K50:K59)</f>
        <v>-192278</v>
      </c>
    </row>
    <row r="61" spans="1:11" ht="21" customHeight="1">
      <c r="A61" s="37" t="s">
        <v>68</v>
      </c>
      <c r="C61" s="44"/>
      <c r="D61" s="59"/>
      <c r="E61" s="63"/>
      <c r="F61" s="63"/>
      <c r="G61" s="63"/>
      <c r="H61" s="63"/>
      <c r="I61" s="63"/>
      <c r="J61" s="63"/>
      <c r="K61" s="63"/>
    </row>
    <row r="62" spans="1:11" ht="21" customHeight="1">
      <c r="A62" s="34" t="s">
        <v>235</v>
      </c>
      <c r="C62" s="44"/>
      <c r="D62" s="59"/>
      <c r="E62" s="63"/>
      <c r="F62" s="63"/>
      <c r="G62" s="63"/>
      <c r="H62" s="63"/>
      <c r="I62" s="63"/>
      <c r="J62" s="63"/>
      <c r="K62" s="63"/>
    </row>
    <row r="63" spans="1:11" ht="21" customHeight="1">
      <c r="A63" s="34" t="s">
        <v>144</v>
      </c>
      <c r="C63" s="44"/>
      <c r="D63" s="59"/>
      <c r="E63" s="51">
        <v>-432710</v>
      </c>
      <c r="F63" s="63"/>
      <c r="G63" s="51">
        <v>-640000</v>
      </c>
      <c r="H63" s="47"/>
      <c r="I63" s="51">
        <v>-330000</v>
      </c>
      <c r="J63" s="47"/>
      <c r="K63" s="51">
        <v>-640000</v>
      </c>
    </row>
    <row r="64" spans="1:11" ht="21" customHeight="1">
      <c r="A64" s="34" t="s">
        <v>220</v>
      </c>
      <c r="C64" s="44"/>
      <c r="D64" s="59"/>
      <c r="E64" s="51">
        <v>-516770</v>
      </c>
      <c r="F64" s="63"/>
      <c r="G64" s="51">
        <v>-290683</v>
      </c>
      <c r="H64" s="47"/>
      <c r="I64" s="51">
        <v>-516770</v>
      </c>
      <c r="J64" s="47"/>
      <c r="K64" s="51">
        <v>-290683</v>
      </c>
    </row>
    <row r="65" spans="1:11" ht="21" customHeight="1">
      <c r="A65" s="34" t="s">
        <v>189</v>
      </c>
      <c r="C65" s="44"/>
      <c r="D65" s="45"/>
      <c r="E65" s="46">
        <v>-34344</v>
      </c>
      <c r="F65" s="46"/>
      <c r="G65" s="46">
        <v>-26539</v>
      </c>
      <c r="H65" s="47"/>
      <c r="I65" s="51">
        <v>-8944</v>
      </c>
      <c r="J65" s="47"/>
      <c r="K65" s="51">
        <v>-11075</v>
      </c>
    </row>
    <row r="66" spans="1:11" ht="21" customHeight="1">
      <c r="A66" s="61" t="s">
        <v>174</v>
      </c>
      <c r="C66" s="44"/>
      <c r="D66" s="45"/>
      <c r="E66" s="46">
        <v>-92568</v>
      </c>
      <c r="F66" s="46"/>
      <c r="G66" s="46">
        <v>-641431</v>
      </c>
      <c r="H66" s="47"/>
      <c r="I66" s="51">
        <v>0</v>
      </c>
      <c r="J66" s="47"/>
      <c r="K66" s="51">
        <v>-551727</v>
      </c>
    </row>
    <row r="67" spans="1:11" ht="21" customHeight="1">
      <c r="A67" s="61" t="s">
        <v>128</v>
      </c>
      <c r="C67" s="44"/>
      <c r="D67" s="45"/>
      <c r="E67" s="46">
        <v>-37293</v>
      </c>
      <c r="F67" s="46"/>
      <c r="G67" s="46">
        <v>-93069</v>
      </c>
      <c r="H67" s="47"/>
      <c r="I67" s="48">
        <v>-13868</v>
      </c>
      <c r="J67" s="47"/>
      <c r="K67" s="48">
        <v>-58519</v>
      </c>
    </row>
    <row r="68" spans="1:11" ht="21" customHeight="1">
      <c r="A68" s="37" t="s">
        <v>198</v>
      </c>
      <c r="C68" s="44"/>
      <c r="D68" s="45"/>
      <c r="E68" s="64">
        <f>SUM(E63:E67)</f>
        <v>-1113685</v>
      </c>
      <c r="F68" s="46"/>
      <c r="G68" s="64">
        <f>SUM(G63:G67)</f>
        <v>-1691722</v>
      </c>
      <c r="H68" s="46"/>
      <c r="I68" s="64">
        <f>SUM(I63:I67)</f>
        <v>-869582</v>
      </c>
      <c r="J68" s="46"/>
      <c r="K68" s="64">
        <f>SUM(K63:K67)</f>
        <v>-1552004</v>
      </c>
    </row>
    <row r="69" spans="1:11" ht="21" customHeight="1">
      <c r="A69" s="34" t="s">
        <v>226</v>
      </c>
      <c r="C69" s="44"/>
      <c r="D69" s="45"/>
      <c r="E69" s="50">
        <v>11708</v>
      </c>
      <c r="F69" s="46"/>
      <c r="G69" s="50">
        <v>-280344</v>
      </c>
      <c r="H69" s="51"/>
      <c r="I69" s="48">
        <v>0</v>
      </c>
      <c r="J69" s="51"/>
      <c r="K69" s="48">
        <v>0</v>
      </c>
    </row>
    <row r="70" spans="1:11" ht="21" customHeight="1">
      <c r="A70" s="34" t="s">
        <v>227</v>
      </c>
      <c r="C70" s="44"/>
      <c r="D70" s="45"/>
      <c r="E70" s="50"/>
      <c r="F70" s="46"/>
      <c r="G70" s="50"/>
      <c r="H70" s="51"/>
      <c r="I70" s="48"/>
      <c r="J70" s="51"/>
      <c r="K70" s="48"/>
    </row>
    <row r="71" spans="1:11" ht="21" customHeight="1">
      <c r="A71" s="34" t="s">
        <v>104</v>
      </c>
      <c r="C71" s="44"/>
      <c r="D71" s="45"/>
      <c r="E71" s="65">
        <v>17251</v>
      </c>
      <c r="F71" s="46"/>
      <c r="G71" s="65">
        <v>-42734</v>
      </c>
      <c r="H71" s="51"/>
      <c r="I71" s="65">
        <v>17251</v>
      </c>
      <c r="J71" s="51"/>
      <c r="K71" s="65">
        <v>-42734</v>
      </c>
    </row>
    <row r="72" spans="1:11" ht="21" customHeight="1">
      <c r="A72" s="66" t="s">
        <v>212</v>
      </c>
      <c r="C72" s="44"/>
      <c r="D72" s="45"/>
      <c r="E72" s="46">
        <f>SUM(E39,E60,E68,E69:E71)</f>
        <v>-199473</v>
      </c>
      <c r="F72" s="46"/>
      <c r="G72" s="46">
        <f>SUM(G39,G60,G68,G69:G71)</f>
        <v>260497</v>
      </c>
      <c r="H72" s="46"/>
      <c r="I72" s="46">
        <f>SUM(I39,I60,I68,I69:I71)</f>
        <v>-297758</v>
      </c>
      <c r="J72" s="46"/>
      <c r="K72" s="46">
        <f>SUM(K39,K60,K68,K69:K71)</f>
        <v>73305</v>
      </c>
    </row>
    <row r="73" spans="1:11" ht="21" customHeight="1">
      <c r="A73" s="67" t="s">
        <v>105</v>
      </c>
      <c r="C73" s="44"/>
      <c r="D73" s="45"/>
      <c r="E73" s="46">
        <v>1227309</v>
      </c>
      <c r="F73" s="46"/>
      <c r="G73" s="46">
        <v>917989</v>
      </c>
      <c r="H73" s="47"/>
      <c r="I73" s="51">
        <v>809525</v>
      </c>
      <c r="J73" s="47"/>
      <c r="K73" s="51">
        <v>651486</v>
      </c>
    </row>
    <row r="74" spans="1:11" ht="21" customHeight="1" thickBot="1">
      <c r="A74" s="66" t="s">
        <v>162</v>
      </c>
      <c r="C74" s="44"/>
      <c r="D74" s="45"/>
      <c r="E74" s="68">
        <f>SUM(E72:E73)</f>
        <v>1027836</v>
      </c>
      <c r="F74" s="46"/>
      <c r="G74" s="68">
        <f>SUM(G72:G73)</f>
        <v>1178486</v>
      </c>
      <c r="H74" s="46"/>
      <c r="I74" s="68">
        <f>SUM(I72:I73)</f>
        <v>511767</v>
      </c>
      <c r="J74" s="46"/>
      <c r="K74" s="68">
        <f>SUM(K72:K73)</f>
        <v>724791</v>
      </c>
    </row>
    <row r="75" spans="1:11" ht="21.75" customHeight="1" thickTop="1">
      <c r="A75" s="67"/>
      <c r="C75" s="44"/>
      <c r="D75" s="45"/>
      <c r="E75" s="46"/>
      <c r="F75" s="46"/>
      <c r="G75" s="46"/>
      <c r="H75" s="46"/>
      <c r="I75" s="46"/>
      <c r="J75" s="46"/>
      <c r="K75" s="46"/>
    </row>
    <row r="76" spans="1:11" ht="21" customHeight="1">
      <c r="A76" s="34" t="s">
        <v>208</v>
      </c>
      <c r="C76" s="44"/>
      <c r="D76" s="59"/>
      <c r="E76" s="34"/>
      <c r="F76" s="59"/>
      <c r="G76" s="44"/>
      <c r="H76" s="59"/>
      <c r="I76" s="44"/>
      <c r="J76" s="59"/>
      <c r="K76" s="44"/>
    </row>
    <row r="77" spans="1:11" ht="21" customHeight="1">
      <c r="A77" s="32"/>
      <c r="C77" s="44"/>
      <c r="D77" s="59"/>
      <c r="E77" s="59"/>
      <c r="F77" s="59"/>
      <c r="G77" s="44"/>
      <c r="H77" s="59"/>
      <c r="I77" s="44"/>
      <c r="J77" s="59"/>
      <c r="K77" s="36" t="s">
        <v>41</v>
      </c>
    </row>
    <row r="78" spans="1:11" s="37" customFormat="1" ht="21" customHeight="1">
      <c r="A78" s="175" t="s">
        <v>0</v>
      </c>
      <c r="B78" s="175"/>
      <c r="C78" s="175"/>
      <c r="D78" s="175"/>
      <c r="E78" s="175"/>
      <c r="F78" s="175"/>
      <c r="G78" s="175"/>
      <c r="H78" s="175"/>
      <c r="I78" s="175"/>
      <c r="J78" s="175"/>
      <c r="K78" s="175"/>
    </row>
    <row r="79" spans="1:11" s="37" customFormat="1" ht="21" customHeight="1">
      <c r="A79" s="173" t="s">
        <v>112</v>
      </c>
      <c r="B79" s="173"/>
      <c r="C79" s="173"/>
      <c r="D79" s="173"/>
      <c r="E79" s="173"/>
      <c r="F79" s="173"/>
      <c r="G79" s="173"/>
      <c r="H79" s="173"/>
      <c r="I79" s="173"/>
      <c r="J79" s="173"/>
      <c r="K79" s="173"/>
    </row>
    <row r="80" spans="1:11" s="37" customFormat="1" ht="21" customHeight="1">
      <c r="A80" s="173" t="s">
        <v>248</v>
      </c>
      <c r="B80" s="173"/>
      <c r="C80" s="173"/>
      <c r="D80" s="173"/>
      <c r="E80" s="173"/>
      <c r="F80" s="173"/>
      <c r="G80" s="173"/>
      <c r="H80" s="173"/>
      <c r="I80" s="173"/>
      <c r="J80" s="173"/>
      <c r="K80" s="173"/>
    </row>
    <row r="81" spans="1:13" ht="21" customHeight="1">
      <c r="A81" s="39"/>
      <c r="B81" s="40"/>
      <c r="C81" s="39"/>
      <c r="D81" s="39"/>
      <c r="E81" s="39"/>
      <c r="F81" s="39"/>
      <c r="G81" s="39"/>
      <c r="H81" s="39"/>
      <c r="I81" s="39"/>
      <c r="J81" s="39"/>
      <c r="K81" s="36" t="s">
        <v>2</v>
      </c>
    </row>
    <row r="82" spans="1:13" ht="21" customHeight="1">
      <c r="A82" s="39"/>
      <c r="B82" s="40"/>
      <c r="C82" s="39"/>
      <c r="D82" s="39"/>
      <c r="E82" s="174" t="s">
        <v>3</v>
      </c>
      <c r="F82" s="174"/>
      <c r="G82" s="174"/>
      <c r="H82" s="39"/>
      <c r="I82" s="174" t="s">
        <v>4</v>
      </c>
      <c r="J82" s="174"/>
      <c r="K82" s="174"/>
      <c r="L82" s="38"/>
      <c r="M82" s="161"/>
    </row>
    <row r="83" spans="1:13" ht="21" customHeight="1">
      <c r="B83" s="34"/>
      <c r="C83" s="41"/>
      <c r="D83" s="41"/>
      <c r="E83" s="42" t="s">
        <v>204</v>
      </c>
      <c r="F83" s="41"/>
      <c r="G83" s="42" t="s">
        <v>192</v>
      </c>
      <c r="H83" s="41"/>
      <c r="I83" s="42" t="s">
        <v>204</v>
      </c>
      <c r="J83" s="41"/>
      <c r="K83" s="42" t="s">
        <v>192</v>
      </c>
    </row>
    <row r="84" spans="1:13" ht="21" customHeight="1">
      <c r="A84" s="66" t="s">
        <v>69</v>
      </c>
      <c r="C84" s="44"/>
      <c r="D84" s="45"/>
      <c r="E84" s="46"/>
      <c r="F84" s="46"/>
      <c r="G84" s="46"/>
      <c r="H84" s="46"/>
      <c r="I84" s="46"/>
      <c r="J84" s="46"/>
      <c r="K84" s="46"/>
    </row>
    <row r="85" spans="1:13" ht="21" customHeight="1">
      <c r="A85" s="67" t="s">
        <v>106</v>
      </c>
      <c r="C85" s="44"/>
      <c r="D85" s="45"/>
      <c r="E85" s="46"/>
      <c r="F85" s="46"/>
      <c r="G85" s="46"/>
      <c r="H85" s="46"/>
      <c r="I85" s="46"/>
      <c r="J85" s="46"/>
      <c r="K85" s="46"/>
    </row>
    <row r="86" spans="1:13" ht="21" customHeight="1">
      <c r="A86" s="67" t="s">
        <v>241</v>
      </c>
      <c r="C86" s="44"/>
      <c r="D86" s="45"/>
      <c r="E86" s="46"/>
      <c r="F86" s="46"/>
      <c r="G86" s="46"/>
      <c r="H86" s="46"/>
      <c r="I86" s="46"/>
      <c r="J86" s="46"/>
      <c r="K86" s="46"/>
    </row>
    <row r="87" spans="1:13" ht="21" customHeight="1">
      <c r="A87" s="67" t="s">
        <v>242</v>
      </c>
      <c r="C87" s="44"/>
      <c r="D87" s="45"/>
      <c r="E87" s="46"/>
      <c r="F87" s="46"/>
      <c r="G87" s="46"/>
      <c r="H87" s="46"/>
      <c r="I87" s="46"/>
      <c r="J87" s="46"/>
      <c r="K87" s="46"/>
    </row>
    <row r="88" spans="1:13" ht="21" customHeight="1">
      <c r="A88" s="67" t="s">
        <v>148</v>
      </c>
      <c r="C88" s="44"/>
      <c r="D88" s="45"/>
      <c r="E88" s="46">
        <v>0</v>
      </c>
      <c r="F88" s="46"/>
      <c r="G88" s="46">
        <v>7193</v>
      </c>
      <c r="H88" s="46"/>
      <c r="I88" s="46">
        <v>0</v>
      </c>
      <c r="J88" s="46"/>
      <c r="K88" s="46">
        <v>7193</v>
      </c>
    </row>
    <row r="89" spans="1:13" ht="21" customHeight="1">
      <c r="A89" s="67" t="s">
        <v>230</v>
      </c>
      <c r="C89" s="44"/>
      <c r="D89" s="45"/>
      <c r="E89" s="46"/>
      <c r="F89" s="46"/>
      <c r="G89" s="46"/>
      <c r="H89" s="46"/>
      <c r="I89" s="46"/>
      <c r="J89" s="46"/>
      <c r="K89" s="46"/>
    </row>
    <row r="90" spans="1:13" ht="21" customHeight="1">
      <c r="A90" s="67" t="s">
        <v>225</v>
      </c>
      <c r="C90" s="44"/>
      <c r="D90" s="45"/>
      <c r="E90" s="46">
        <v>-1468</v>
      </c>
      <c r="F90" s="46"/>
      <c r="G90" s="46">
        <v>-1127</v>
      </c>
      <c r="H90" s="46"/>
      <c r="I90" s="46">
        <v>-1468</v>
      </c>
      <c r="J90" s="46"/>
      <c r="K90" s="46">
        <v>-1127</v>
      </c>
    </row>
    <row r="91" spans="1:13" ht="21" customHeight="1">
      <c r="A91" s="67" t="s">
        <v>231</v>
      </c>
      <c r="C91" s="44"/>
      <c r="D91" s="45"/>
      <c r="E91" s="46"/>
      <c r="F91" s="46"/>
      <c r="G91" s="46"/>
      <c r="H91" s="46"/>
      <c r="I91" s="46"/>
      <c r="J91" s="46"/>
      <c r="K91" s="46"/>
    </row>
    <row r="92" spans="1:13" ht="21" customHeight="1">
      <c r="A92" s="67" t="s">
        <v>232</v>
      </c>
      <c r="C92" s="44"/>
      <c r="D92" s="45"/>
      <c r="E92" s="46">
        <v>21000</v>
      </c>
      <c r="F92" s="46"/>
      <c r="G92" s="46">
        <v>-26764</v>
      </c>
      <c r="H92" s="46"/>
      <c r="I92" s="46">
        <v>9147</v>
      </c>
      <c r="J92" s="46"/>
      <c r="K92" s="46">
        <v>-27781</v>
      </c>
    </row>
    <row r="93" spans="1:13" ht="21" customHeight="1">
      <c r="A93" s="34" t="s">
        <v>190</v>
      </c>
      <c r="D93" s="34"/>
      <c r="E93" s="63">
        <v>43379</v>
      </c>
      <c r="F93" s="63"/>
      <c r="G93" s="63">
        <v>59444</v>
      </c>
      <c r="H93" s="63"/>
      <c r="I93" s="51">
        <v>0</v>
      </c>
      <c r="J93" s="63"/>
      <c r="K93" s="51">
        <v>23500</v>
      </c>
    </row>
    <row r="94" spans="1:13" ht="21" customHeight="1">
      <c r="A94" s="34" t="s">
        <v>196</v>
      </c>
      <c r="D94" s="34"/>
      <c r="E94" s="63">
        <v>14795</v>
      </c>
      <c r="F94" s="63"/>
      <c r="G94" s="63">
        <v>1453</v>
      </c>
      <c r="H94" s="63"/>
      <c r="I94" s="51">
        <v>10599</v>
      </c>
      <c r="J94" s="63"/>
      <c r="K94" s="51">
        <v>25</v>
      </c>
    </row>
    <row r="95" spans="1:13" ht="21" customHeight="1">
      <c r="A95" s="34" t="s">
        <v>252</v>
      </c>
      <c r="D95" s="34"/>
      <c r="E95" s="51">
        <v>9351</v>
      </c>
      <c r="F95" s="63"/>
      <c r="G95" s="51">
        <v>1302</v>
      </c>
      <c r="H95" s="63"/>
      <c r="I95" s="51">
        <v>0</v>
      </c>
      <c r="J95" s="63"/>
      <c r="K95" s="51">
        <v>0</v>
      </c>
    </row>
    <row r="96" spans="1:13" ht="21" customHeight="1">
      <c r="A96" s="34" t="s">
        <v>253</v>
      </c>
      <c r="D96" s="34"/>
      <c r="E96" s="63"/>
      <c r="F96" s="63"/>
      <c r="G96" s="63"/>
      <c r="H96" s="63"/>
      <c r="I96" s="51"/>
      <c r="J96" s="63"/>
      <c r="K96" s="51"/>
    </row>
    <row r="97" spans="1:11" ht="21" customHeight="1">
      <c r="A97" s="67" t="s">
        <v>148</v>
      </c>
      <c r="D97" s="34"/>
      <c r="E97" s="63">
        <v>305</v>
      </c>
      <c r="F97" s="63"/>
      <c r="G97" s="51">
        <v>-83</v>
      </c>
      <c r="H97" s="63"/>
      <c r="I97" s="51">
        <v>0</v>
      </c>
      <c r="J97" s="63"/>
      <c r="K97" s="51">
        <v>0</v>
      </c>
    </row>
    <row r="98" spans="1:11" ht="21" customHeight="1">
      <c r="A98" s="34" t="s">
        <v>221</v>
      </c>
      <c r="D98" s="34"/>
      <c r="E98" s="51">
        <v>0</v>
      </c>
      <c r="F98" s="162"/>
      <c r="G98" s="51">
        <v>0</v>
      </c>
      <c r="H98" s="63"/>
      <c r="I98" s="51">
        <v>80723</v>
      </c>
      <c r="J98" s="63"/>
      <c r="K98" s="51">
        <v>32947</v>
      </c>
    </row>
    <row r="99" spans="1:11" ht="21" customHeight="1">
      <c r="A99" s="34" t="s">
        <v>191</v>
      </c>
      <c r="D99" s="34"/>
      <c r="E99" s="63">
        <v>171908</v>
      </c>
      <c r="F99" s="63"/>
      <c r="G99" s="63">
        <v>28238</v>
      </c>
      <c r="H99" s="63"/>
      <c r="I99" s="63">
        <v>145142</v>
      </c>
      <c r="J99" s="63"/>
      <c r="K99" s="63">
        <v>28238</v>
      </c>
    </row>
    <row r="100" spans="1:11" ht="21" customHeight="1">
      <c r="A100" s="34" t="s">
        <v>222</v>
      </c>
      <c r="D100" s="34"/>
      <c r="E100" s="51">
        <v>2100</v>
      </c>
      <c r="F100" s="63"/>
      <c r="G100" s="51">
        <v>10</v>
      </c>
      <c r="H100" s="63"/>
      <c r="I100" s="51">
        <v>2100</v>
      </c>
      <c r="J100" s="63"/>
      <c r="K100" s="51">
        <v>10</v>
      </c>
    </row>
    <row r="101" spans="1:11" ht="21" customHeight="1">
      <c r="A101" s="34" t="s">
        <v>265</v>
      </c>
      <c r="D101" s="34"/>
    </row>
    <row r="102" spans="1:11" ht="21" customHeight="1">
      <c r="A102" s="34" t="s">
        <v>260</v>
      </c>
      <c r="D102" s="34"/>
      <c r="E102" s="63">
        <v>187000</v>
      </c>
      <c r="F102" s="63"/>
      <c r="G102" s="51">
        <v>0</v>
      </c>
      <c r="H102" s="63"/>
      <c r="I102" s="51">
        <v>187000</v>
      </c>
      <c r="J102" s="63"/>
      <c r="K102" s="51">
        <v>0</v>
      </c>
    </row>
    <row r="103" spans="1:11" ht="21" customHeight="1">
      <c r="D103" s="34"/>
      <c r="E103" s="63"/>
      <c r="F103" s="63"/>
      <c r="G103" s="51"/>
      <c r="H103" s="63"/>
      <c r="I103" s="51"/>
      <c r="J103" s="63"/>
      <c r="K103" s="51"/>
    </row>
    <row r="104" spans="1:11" ht="21" customHeight="1">
      <c r="A104" s="34" t="s">
        <v>208</v>
      </c>
    </row>
  </sheetData>
  <mergeCells count="15">
    <mergeCell ref="A43:K43"/>
    <mergeCell ref="A2:K2"/>
    <mergeCell ref="A3:K3"/>
    <mergeCell ref="A4:K4"/>
    <mergeCell ref="E6:G6"/>
    <mergeCell ref="I6:K6"/>
    <mergeCell ref="A80:K80"/>
    <mergeCell ref="E82:G82"/>
    <mergeCell ref="I82:K82"/>
    <mergeCell ref="A44:K44"/>
    <mergeCell ref="A45:K45"/>
    <mergeCell ref="E47:G47"/>
    <mergeCell ref="I47:K47"/>
    <mergeCell ref="A78:K78"/>
    <mergeCell ref="A79:K79"/>
  </mergeCells>
  <pageMargins left="0.78740157480314965" right="0.39370078740157483" top="0.78740157480314965" bottom="0.39370078740157483" header="0.19685039370078741" footer="0.19685039370078741"/>
  <pageSetup paperSize="9" scale="75" orientation="portrait" r:id="rId1"/>
  <headerFooter alignWithMargins="0"/>
  <rowBreaks count="2" manualBreakCount="2">
    <brk id="41" max="12" man="1"/>
    <brk id="76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c9c46bb-2eba-4110-8d64-00106886c3a4">
      <Terms xmlns="http://schemas.microsoft.com/office/infopath/2007/PartnerControls"/>
    </lcf76f155ced4ddcb4097134ff3c332f>
    <TaxCatchAll xmlns="fbd419f6-9b38-4814-bcd4-094fd5df534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A95F046E720043B3F87C9930BAB631" ma:contentTypeVersion="12" ma:contentTypeDescription="Create a new document." ma:contentTypeScope="" ma:versionID="a11ace9fc46dc0e44c9373ef0854e24f">
  <xsd:schema xmlns:xsd="http://www.w3.org/2001/XMLSchema" xmlns:xs="http://www.w3.org/2001/XMLSchema" xmlns:p="http://schemas.microsoft.com/office/2006/metadata/properties" xmlns:ns2="fc9c46bb-2eba-4110-8d64-00106886c3a4" xmlns:ns3="fbd419f6-9b38-4814-bcd4-094fd5df534b" targetNamespace="http://schemas.microsoft.com/office/2006/metadata/properties" ma:root="true" ma:fieldsID="598d517200cbedc48e2ef2def5cd8286" ns2:_="" ns3:_="">
    <xsd:import namespace="fc9c46bb-2eba-4110-8d64-00106886c3a4"/>
    <xsd:import namespace="fbd419f6-9b38-4814-bcd4-094fd5df534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9c46bb-2eba-4110-8d64-00106886c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419f6-9b38-4814-bcd4-094fd5df534b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a479dff7-35e7-4e8c-9927-05978bf249d7}" ma:internalName="TaxCatchAll" ma:showField="CatchAllData" ma:web="fbd419f6-9b38-4814-bcd4-094fd5df534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F6E4D08-D035-4362-869D-6C422CF0B4A4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1ee2afc6-efc0-4dcc-be09-aabefb754106"/>
    <ds:schemaRef ds:uri="6dff4707-7bf8-4102-b125-42e04ae9fdfc"/>
    <ds:schemaRef ds:uri="http://www.w3.org/XML/1998/namespace"/>
    <ds:schemaRef ds:uri="http://purl.org/dc/dcmitype/"/>
    <ds:schemaRef ds:uri="fc9c46bb-2eba-4110-8d64-00106886c3a4"/>
    <ds:schemaRef ds:uri="fbd419f6-9b38-4814-bcd4-094fd5df534b"/>
  </ds:schemaRefs>
</ds:datastoreItem>
</file>

<file path=customXml/itemProps2.xml><?xml version="1.0" encoding="utf-8"?>
<ds:datastoreItem xmlns:ds="http://schemas.openxmlformats.org/officeDocument/2006/customXml" ds:itemID="{2C789D38-51D2-49C6-9361-B2B13934B1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9c46bb-2eba-4110-8d64-00106886c3a4"/>
    <ds:schemaRef ds:uri="fbd419f6-9b38-4814-bcd4-094fd5df534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4963378-2D7E-49DE-9220-46916CAE27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 </vt:lpstr>
      <vt:lpstr>Cashflow</vt:lpstr>
      <vt:lpstr>BS!Print_Area</vt:lpstr>
      <vt:lpstr>Cashflow!Print_Area</vt:lpstr>
      <vt:lpstr>'company '!Print_Area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 Ruenyan</dc:creator>
  <cp:lastModifiedBy>Darika Tongprapai</cp:lastModifiedBy>
  <cp:lastPrinted>2025-11-05T07:35:45Z</cp:lastPrinted>
  <dcterms:created xsi:type="dcterms:W3CDTF">2014-08-08T03:46:13Z</dcterms:created>
  <dcterms:modified xsi:type="dcterms:W3CDTF">2025-11-05T07:35:47Z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0x010100F9A95F046E720043B3F87C9930BAB631</vt:lpwstr>
  </property>
  <property fmtid="{D5CDD505-2E9C-101B-9397-08002B2CF9AE}" pid="3" name="MediaServiceImageTags">
    <vt:lpwstr/>
  </property>
</Properties>
</file>