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backupFile="1" defaultThemeVersion="124226"/>
  <mc:AlternateContent xmlns:mc="http://schemas.openxmlformats.org/markup-compatibility/2006">
    <mc:Choice Requires="x15">
      <x15ac:absPath xmlns:x15ac="http://schemas.microsoft.com/office/spreadsheetml/2010/11/ac" url="G:\L\L_SVI\2025\Qtr2'2025\"/>
    </mc:Choice>
  </mc:AlternateContent>
  <xr:revisionPtr revIDLastSave="0" documentId="13_ncr:1_{D253CF83-88A8-4316-BDC2-18B5FC7092B4}" xr6:coauthVersionLast="47" xr6:coauthVersionMax="47" xr10:uidLastSave="{00000000-0000-0000-0000-000000000000}"/>
  <bookViews>
    <workbookView xWindow="-120" yWindow="-120" windowWidth="29040" windowHeight="15720" activeTab="2" xr2:uid="{00000000-000D-0000-FFFF-FFFF00000000}"/>
  </bookViews>
  <sheets>
    <sheet name="BS" sheetId="24" r:id="rId1"/>
    <sheet name="PL" sheetId="25" r:id="rId2"/>
    <sheet name="Consolidated" sheetId="26" r:id="rId3"/>
    <sheet name="company" sheetId="27" r:id="rId4"/>
    <sheet name="cashflow" sheetId="28" r:id="rId5"/>
  </sheets>
  <definedNames>
    <definedName name="CIQWBGuid" hidden="1">"d19d5a0c-0bba-441e-8298-cc5d70e55aed"</definedName>
    <definedName name="CIQWBInfo" hidden="1">"{ ""CIQVersion"":""9.51.3510.3078"" }"</definedName>
    <definedName name="IQ_CH">110000</definedName>
    <definedName name="IQ_CQ">5000</definedName>
    <definedName name="IQ_CY">10000</definedName>
    <definedName name="IQ_DAILY">500000</definedName>
    <definedName name="IQ_DNTM" hidden="1">700000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MTD" hidden="1">800000</definedName>
    <definedName name="IQ_NAMES_REVISION_DATE_" hidden="1">45771.1261805556</definedName>
    <definedName name="IQ_NTM">6000</definedName>
    <definedName name="IQ_QTD" hidden="1">750000</definedName>
    <definedName name="IQ_TODAY" hidden="1">0</definedName>
    <definedName name="IQ_WEEK">50000</definedName>
    <definedName name="IQ_YTD">3000</definedName>
    <definedName name="IQ_YTDMONTH" hidden="1">130000</definedName>
    <definedName name="_xlnm.Print_Area" localSheetId="0">BS!$A$1:$K$97</definedName>
    <definedName name="_xlnm.Print_Area" localSheetId="4">cashflow!$A$1:$L$101</definedName>
    <definedName name="_xlnm.Print_Area" localSheetId="1">PL!$A$1:$Q$156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66" i="25" l="1"/>
  <c r="M28" i="26" l="1"/>
  <c r="G66" i="25"/>
  <c r="U26" i="26" l="1"/>
  <c r="W26" i="26" s="1"/>
  <c r="U27" i="26"/>
  <c r="K29" i="27" l="1"/>
  <c r="I29" i="27"/>
  <c r="G29" i="27"/>
  <c r="E29" i="27"/>
  <c r="C29" i="27"/>
  <c r="O23" i="27"/>
  <c r="Y32" i="26"/>
  <c r="U32" i="26"/>
  <c r="I32" i="26"/>
  <c r="G32" i="26"/>
  <c r="E32" i="26"/>
  <c r="C32" i="26"/>
  <c r="K32" i="26"/>
  <c r="Y17" i="26"/>
  <c r="M18" i="26"/>
  <c r="K17" i="26"/>
  <c r="K65" i="28" l="1"/>
  <c r="K58" i="28"/>
  <c r="G65" i="28"/>
  <c r="G58" i="28"/>
  <c r="O20" i="27" l="1"/>
  <c r="O17" i="27"/>
  <c r="I16" i="27"/>
  <c r="I21" i="27" s="1"/>
  <c r="G16" i="27"/>
  <c r="G21" i="27" s="1"/>
  <c r="E16" i="27"/>
  <c r="E21" i="27" s="1"/>
  <c r="C16" i="27"/>
  <c r="C21" i="27" s="1"/>
  <c r="U23" i="26"/>
  <c r="W23" i="26" s="1"/>
  <c r="AA23" i="26" s="1"/>
  <c r="U20" i="26"/>
  <c r="W20" i="26" s="1"/>
  <c r="AA20" i="26" s="1"/>
  <c r="S19" i="26"/>
  <c r="S24" i="26" s="1"/>
  <c r="I19" i="26"/>
  <c r="I24" i="26" s="1"/>
  <c r="G19" i="26"/>
  <c r="G24" i="26" s="1"/>
  <c r="E19" i="26"/>
  <c r="E24" i="26" s="1"/>
  <c r="C19" i="26"/>
  <c r="C24" i="26" s="1"/>
  <c r="M19" i="26"/>
  <c r="M24" i="26" s="1"/>
  <c r="Y19" i="26"/>
  <c r="Y24" i="26" s="1"/>
  <c r="U17" i="26"/>
  <c r="AA16" i="26"/>
  <c r="K145" i="25"/>
  <c r="K142" i="25"/>
  <c r="K133" i="25"/>
  <c r="K130" i="25"/>
  <c r="G145" i="25"/>
  <c r="K18" i="26" s="1"/>
  <c r="G142" i="25"/>
  <c r="G147" i="25" s="1"/>
  <c r="G133" i="25"/>
  <c r="Q18" i="26" s="1"/>
  <c r="Q19" i="26" s="1"/>
  <c r="Q24" i="26" s="1"/>
  <c r="G130" i="25"/>
  <c r="K93" i="25"/>
  <c r="K88" i="25"/>
  <c r="G104" i="25"/>
  <c r="G93" i="25"/>
  <c r="G88" i="25"/>
  <c r="K94" i="25" l="1"/>
  <c r="K97" i="25" s="1"/>
  <c r="K99" i="25" s="1"/>
  <c r="G94" i="25"/>
  <c r="G97" i="25" s="1"/>
  <c r="G99" i="25" s="1"/>
  <c r="G121" i="25" s="1"/>
  <c r="K135" i="25"/>
  <c r="K102" i="25"/>
  <c r="K14" i="27"/>
  <c r="O14" i="27" s="1"/>
  <c r="K121" i="25"/>
  <c r="K147" i="25"/>
  <c r="M15" i="27"/>
  <c r="O15" i="27" s="1"/>
  <c r="G135" i="25"/>
  <c r="G148" i="25" s="1"/>
  <c r="O18" i="26"/>
  <c r="O19" i="26" s="1"/>
  <c r="O24" i="26" s="1"/>
  <c r="K9" i="28"/>
  <c r="K26" i="28" s="1"/>
  <c r="K36" i="28" s="1"/>
  <c r="K38" i="28" s="1"/>
  <c r="K69" i="28" s="1"/>
  <c r="K71" i="28" s="1"/>
  <c r="K19" i="26"/>
  <c r="K24" i="26" s="1"/>
  <c r="W17" i="26"/>
  <c r="AA17" i="26" s="1"/>
  <c r="K66" i="25"/>
  <c r="K58" i="25"/>
  <c r="K55" i="25"/>
  <c r="G58" i="25"/>
  <c r="G55" i="25"/>
  <c r="K18" i="25"/>
  <c r="K13" i="25"/>
  <c r="G29" i="25"/>
  <c r="G18" i="25"/>
  <c r="G13" i="25"/>
  <c r="I65" i="28"/>
  <c r="E65" i="28"/>
  <c r="I58" i="28"/>
  <c r="E58" i="28"/>
  <c r="O27" i="27"/>
  <c r="I26" i="27"/>
  <c r="I28" i="27" s="1"/>
  <c r="I30" i="27" s="1"/>
  <c r="G26" i="27"/>
  <c r="G28" i="27" s="1"/>
  <c r="G30" i="27" s="1"/>
  <c r="E26" i="27"/>
  <c r="E28" i="27" s="1"/>
  <c r="E30" i="27" s="1"/>
  <c r="C26" i="27"/>
  <c r="C28" i="27" s="1"/>
  <c r="C30" i="27" s="1"/>
  <c r="U30" i="26"/>
  <c r="W30" i="26" s="1"/>
  <c r="AA30" i="26" s="1"/>
  <c r="S29" i="26"/>
  <c r="S31" i="26" s="1"/>
  <c r="I29" i="26"/>
  <c r="I31" i="26" s="1"/>
  <c r="I33" i="26" s="1"/>
  <c r="G29" i="26"/>
  <c r="G31" i="26" s="1"/>
  <c r="G33" i="26" s="1"/>
  <c r="E29" i="26"/>
  <c r="C29" i="26"/>
  <c r="C31" i="26" s="1"/>
  <c r="C33" i="26" s="1"/>
  <c r="M29" i="26"/>
  <c r="M31" i="26" s="1"/>
  <c r="Y27" i="26"/>
  <c r="Y29" i="26" s="1"/>
  <c r="Y31" i="26" s="1"/>
  <c r="Y33" i="26" s="1"/>
  <c r="AA26" i="26"/>
  <c r="I145" i="25"/>
  <c r="E145" i="25"/>
  <c r="K28" i="26" s="1"/>
  <c r="I142" i="25"/>
  <c r="E142" i="25"/>
  <c r="I133" i="25"/>
  <c r="E133" i="25"/>
  <c r="Q28" i="26" s="1"/>
  <c r="I130" i="25"/>
  <c r="E130" i="25"/>
  <c r="W97" i="25"/>
  <c r="W99" i="25" s="1"/>
  <c r="U97" i="25"/>
  <c r="U99" i="25" s="1"/>
  <c r="S97" i="25"/>
  <c r="S99" i="25" s="1"/>
  <c r="Q97" i="25"/>
  <c r="Q99" i="25" s="1"/>
  <c r="W93" i="25"/>
  <c r="U93" i="25"/>
  <c r="S93" i="25"/>
  <c r="Q93" i="25"/>
  <c r="I93" i="25"/>
  <c r="E93" i="25"/>
  <c r="W88" i="25"/>
  <c r="U88" i="25"/>
  <c r="S88" i="25"/>
  <c r="Q88" i="25"/>
  <c r="I88" i="25"/>
  <c r="E88" i="25"/>
  <c r="I66" i="25"/>
  <c r="I58" i="25"/>
  <c r="E58" i="25"/>
  <c r="I55" i="25"/>
  <c r="E55" i="25"/>
  <c r="W22" i="25"/>
  <c r="W24" i="25" s="1"/>
  <c r="U22" i="25"/>
  <c r="U24" i="25" s="1"/>
  <c r="S22" i="25"/>
  <c r="S24" i="25" s="1"/>
  <c r="Q22" i="25"/>
  <c r="Q24" i="25" s="1"/>
  <c r="W18" i="25"/>
  <c r="U18" i="25"/>
  <c r="S18" i="25"/>
  <c r="Q18" i="25"/>
  <c r="I18" i="25"/>
  <c r="E18" i="25"/>
  <c r="W13" i="25"/>
  <c r="U13" i="25"/>
  <c r="S13" i="25"/>
  <c r="Q13" i="25"/>
  <c r="I13" i="25"/>
  <c r="E13" i="25"/>
  <c r="G149" i="25" l="1"/>
  <c r="G154" i="25" s="1"/>
  <c r="G152" i="25" s="1"/>
  <c r="G9" i="28"/>
  <c r="G26" i="28" s="1"/>
  <c r="G36" i="28" s="1"/>
  <c r="G38" i="28" s="1"/>
  <c r="G69" i="28" s="1"/>
  <c r="G71" i="28" s="1"/>
  <c r="K16" i="27"/>
  <c r="K21" i="27" s="1"/>
  <c r="O28" i="26"/>
  <c r="Q29" i="26"/>
  <c r="Q31" i="26" s="1"/>
  <c r="U28" i="26"/>
  <c r="U29" i="26" s="1"/>
  <c r="U31" i="26" s="1"/>
  <c r="U33" i="26" s="1"/>
  <c r="K19" i="25"/>
  <c r="K22" i="25" s="1"/>
  <c r="K24" i="25" s="1"/>
  <c r="K27" i="25" s="1"/>
  <c r="K148" i="25"/>
  <c r="K149" i="25" s="1"/>
  <c r="K152" i="25" s="1"/>
  <c r="K60" i="25"/>
  <c r="K67" i="25" s="1"/>
  <c r="E60" i="25"/>
  <c r="E67" i="25" s="1"/>
  <c r="G19" i="25"/>
  <c r="G22" i="25" s="1"/>
  <c r="G24" i="25" s="1"/>
  <c r="G46" i="25" s="1"/>
  <c r="O16" i="27"/>
  <c r="O21" i="27" s="1"/>
  <c r="I60" i="25"/>
  <c r="I67" i="25" s="1"/>
  <c r="I135" i="25"/>
  <c r="M25" i="27" s="1"/>
  <c r="E94" i="25"/>
  <c r="E97" i="25" s="1"/>
  <c r="E99" i="25" s="1"/>
  <c r="U18" i="26"/>
  <c r="U19" i="26" s="1"/>
  <c r="G60" i="25"/>
  <c r="M16" i="27"/>
  <c r="M21" i="27" s="1"/>
  <c r="I94" i="25"/>
  <c r="I97" i="25" s="1"/>
  <c r="I99" i="25" s="1"/>
  <c r="I147" i="25"/>
  <c r="O29" i="26"/>
  <c r="O31" i="26" s="1"/>
  <c r="E19" i="25"/>
  <c r="I19" i="25"/>
  <c r="I22" i="25" s="1"/>
  <c r="I24" i="25" s="1"/>
  <c r="I27" i="25" s="1"/>
  <c r="E147" i="25"/>
  <c r="E31" i="26"/>
  <c r="E33" i="26" s="1"/>
  <c r="E135" i="25"/>
  <c r="K46" i="25" l="1"/>
  <c r="K68" i="25" s="1"/>
  <c r="K71" i="25" s="1"/>
  <c r="E22" i="25"/>
  <c r="E24" i="25" s="1"/>
  <c r="G67" i="25"/>
  <c r="G68" i="25" s="1"/>
  <c r="G73" i="25" s="1"/>
  <c r="G71" i="25" s="1"/>
  <c r="E121" i="25"/>
  <c r="E104" i="25"/>
  <c r="E102" i="25" s="1"/>
  <c r="K27" i="26" s="1"/>
  <c r="I148" i="25"/>
  <c r="E9" i="28"/>
  <c r="E26" i="28" s="1"/>
  <c r="E36" i="28" s="1"/>
  <c r="E38" i="28" s="1"/>
  <c r="E69" i="28" s="1"/>
  <c r="E71" i="28" s="1"/>
  <c r="W28" i="26"/>
  <c r="AA28" i="26" s="1"/>
  <c r="W18" i="26"/>
  <c r="AA18" i="26" s="1"/>
  <c r="I121" i="25"/>
  <c r="K24" i="27"/>
  <c r="O24" i="27" s="1"/>
  <c r="I102" i="25"/>
  <c r="I9" i="28"/>
  <c r="I26" i="28" s="1"/>
  <c r="I36" i="28" s="1"/>
  <c r="I38" i="28" s="1"/>
  <c r="I69" i="28" s="1"/>
  <c r="I71" i="28" s="1"/>
  <c r="U24" i="26"/>
  <c r="W24" i="26" s="1"/>
  <c r="AA24" i="26" s="1"/>
  <c r="W19" i="26"/>
  <c r="AA19" i="26" s="1"/>
  <c r="I46" i="25"/>
  <c r="I68" i="25" s="1"/>
  <c r="I71" i="25" s="1"/>
  <c r="O25" i="27"/>
  <c r="M26" i="27"/>
  <c r="M28" i="27" s="1"/>
  <c r="E148" i="25"/>
  <c r="E149" i="25" s="1"/>
  <c r="E154" i="25" s="1"/>
  <c r="E152" i="25" s="1"/>
  <c r="E29" i="25" l="1"/>
  <c r="E27" i="25" s="1"/>
  <c r="E46" i="25"/>
  <c r="W27" i="26"/>
  <c r="AA27" i="26" s="1"/>
  <c r="K29" i="26"/>
  <c r="K31" i="26" s="1"/>
  <c r="K33" i="26" s="1"/>
  <c r="I149" i="25"/>
  <c r="I152" i="25" s="1"/>
  <c r="K26" i="27"/>
  <c r="K28" i="27" s="1"/>
  <c r="K30" i="27" s="1"/>
  <c r="O26" i="27"/>
  <c r="O28" i="27" s="1"/>
  <c r="E68" i="25" l="1"/>
  <c r="E73" i="25" s="1"/>
  <c r="E71" i="25" s="1"/>
  <c r="W31" i="26"/>
  <c r="AA31" i="26" s="1"/>
  <c r="W29" i="26"/>
  <c r="AA29" i="26" s="1"/>
  <c r="E19" i="24"/>
  <c r="E34" i="24" s="1"/>
  <c r="G19" i="24"/>
  <c r="I19" i="24"/>
  <c r="I34" i="24" s="1"/>
  <c r="K19" i="24"/>
  <c r="K34" i="24" s="1"/>
  <c r="E33" i="24"/>
  <c r="G33" i="24"/>
  <c r="I33" i="24"/>
  <c r="K33" i="24"/>
  <c r="G34" i="24"/>
  <c r="E56" i="24"/>
  <c r="G56" i="24"/>
  <c r="G64" i="24" s="1"/>
  <c r="I56" i="24"/>
  <c r="K56" i="24"/>
  <c r="E63" i="24"/>
  <c r="G63" i="24"/>
  <c r="I63" i="24"/>
  <c r="K63" i="24"/>
  <c r="K64" i="24"/>
  <c r="E87" i="24"/>
  <c r="E89" i="24" s="1"/>
  <c r="G87" i="24"/>
  <c r="I87" i="24"/>
  <c r="I89" i="24" s="1"/>
  <c r="O30" i="27" s="1"/>
  <c r="K87" i="24"/>
  <c r="K89" i="24" s="1"/>
  <c r="O29" i="27" s="1"/>
  <c r="AA33" i="26" l="1"/>
  <c r="G89" i="24"/>
  <c r="AA32" i="26" s="1"/>
  <c r="W32" i="26"/>
  <c r="W33" i="26"/>
  <c r="E64" i="24"/>
  <c r="I64" i="24"/>
  <c r="I90" i="24" s="1"/>
  <c r="I91" i="24" s="1"/>
  <c r="E90" i="24"/>
  <c r="E91" i="24" s="1"/>
  <c r="K90" i="24"/>
  <c r="K91" i="24" s="1"/>
  <c r="G90" i="24" l="1"/>
  <c r="G91" i="24" s="1"/>
</calcChain>
</file>

<file path=xl/sharedStrings.xml><?xml version="1.0" encoding="utf-8"?>
<sst xmlns="http://schemas.openxmlformats.org/spreadsheetml/2006/main" count="515" uniqueCount="263">
  <si>
    <t>หมายเหตุ</t>
  </si>
  <si>
    <t>สินทรัพย์หมุนเวียน</t>
  </si>
  <si>
    <t>รวมสินทรัพย์หมุนเวียน</t>
  </si>
  <si>
    <t>รวมสินทรัพย์</t>
  </si>
  <si>
    <t>หมายเหตุประกอบงบการเงินเป็นส่วนหนึ่งของงบการเงินนี้</t>
  </si>
  <si>
    <t>หนี้สินหมุนเวียน</t>
  </si>
  <si>
    <t>รวมหนี้สินหมุนเวียน</t>
  </si>
  <si>
    <t>รวมหนี้สิน</t>
  </si>
  <si>
    <t>ส่วนของผู้ถือหุ้น</t>
  </si>
  <si>
    <t>รวมส่วนของผู้ถือหุ้น</t>
  </si>
  <si>
    <t>รวมหนี้สินและส่วนของผู้ถือหุ้น</t>
  </si>
  <si>
    <t>งบกำไรขาดทุน</t>
  </si>
  <si>
    <t>รายได้</t>
  </si>
  <si>
    <t>รวมรายได้</t>
  </si>
  <si>
    <t>ค่าใช้จ่าย</t>
  </si>
  <si>
    <t>รวมค่าใช้จ่าย</t>
  </si>
  <si>
    <t xml:space="preserve">กำไรต่อหุ้นขั้นพื้นฐาน </t>
  </si>
  <si>
    <t>งบกระแสเงินสด</t>
  </si>
  <si>
    <t>งบกระแสเงินสด (ต่อ)</t>
  </si>
  <si>
    <t>สินทรัพย์ไม่หมุนเวียน</t>
  </si>
  <si>
    <t>รวมสินทรัพย์ไม่หมุนเวียน</t>
  </si>
  <si>
    <t>หนี้สินไม่หมุนเวียน</t>
  </si>
  <si>
    <t>รวมหนี้สินไม่หมุนเวียน</t>
  </si>
  <si>
    <t>ทุนเรือนหุ้นที่ออก</t>
  </si>
  <si>
    <t>รวม</t>
  </si>
  <si>
    <t>มูลค่าหุ้นสามัญ</t>
  </si>
  <si>
    <t>กรรมการ</t>
  </si>
  <si>
    <t>(ยังไม่ได้ตรวจสอบ แต่สอบทานแล้ว)</t>
  </si>
  <si>
    <t>(หน่วย: พันบาท)</t>
  </si>
  <si>
    <t>(หน่วย: บาท)</t>
  </si>
  <si>
    <t>กำไรสะสม</t>
  </si>
  <si>
    <t>ยังไม่ได้จัดสรร</t>
  </si>
  <si>
    <t>งบการเงินรวม</t>
  </si>
  <si>
    <t>บริษัท เอสวีไอ จำกัด (มหาชน) และบริษัทย่อย</t>
  </si>
  <si>
    <t>งบการเงินเฉพาะกิจการ</t>
  </si>
  <si>
    <t>สินทรัพย์</t>
  </si>
  <si>
    <t>เงินสดและรายการเทียบเท่าเงินสด</t>
  </si>
  <si>
    <t>สินทรัพย์หมุนเวียนอื่น</t>
  </si>
  <si>
    <t>สินทรัพย์ไม่หมุนเวียนอื่น</t>
  </si>
  <si>
    <t>หนี้สินและส่วนของผู้ถือหุ้น</t>
  </si>
  <si>
    <t>ภาษีเงินได้นิติบุคคลค้างจ่าย</t>
  </si>
  <si>
    <t>หนี้สินหมุนเวียนอื่น</t>
  </si>
  <si>
    <t>ทุนเรือนหุ้น</t>
  </si>
  <si>
    <t xml:space="preserve">   ทุนจดทะเบียน</t>
  </si>
  <si>
    <t>รายได้อื่น</t>
  </si>
  <si>
    <t>ต้นทุนขาย</t>
  </si>
  <si>
    <t xml:space="preserve">   ค่าเสื่อมราคาและค่าตัดจำหน่าย</t>
  </si>
  <si>
    <t>สินทรัพย์ดำเนินงาน (เพิ่มขึ้น) ลดลง</t>
  </si>
  <si>
    <t xml:space="preserve">   สินค้าคงเหลือ</t>
  </si>
  <si>
    <t xml:space="preserve">   สินทรัพย์หมุนเวียนอื่น</t>
  </si>
  <si>
    <t xml:space="preserve">   สินทรัพย์ไม่หมุนเวียนอื่น</t>
  </si>
  <si>
    <t>หนี้สินดำเนินงานเพิ่มขึ้น (ลดลง)</t>
  </si>
  <si>
    <t>เงินสดจ่ายซื้อโปรแกรมคอมพิวเตอร์</t>
  </si>
  <si>
    <t>กระแสเงินสดจากกิจกรรมลงทุน</t>
  </si>
  <si>
    <t>กระแสเงินสดจากกิจกรรมจัดหาเงิน</t>
  </si>
  <si>
    <t>ค่าใช้จ่ายในการขาย</t>
  </si>
  <si>
    <t>ค่าใช้จ่ายในการบริหาร</t>
  </si>
  <si>
    <t>ดอกเบี้ยรับ</t>
  </si>
  <si>
    <t>รายได้จากการขาย</t>
  </si>
  <si>
    <t xml:space="preserve">   และหนี้สินดำเนินงาน</t>
  </si>
  <si>
    <t xml:space="preserve">   จากกิจกรรมดำเนินงาน</t>
  </si>
  <si>
    <t>กำไรจากการดำเนินงานก่อนการเปลี่ยนแปลงในสินทรัพย์</t>
  </si>
  <si>
    <t>ข้อมูลกระแสเงินสดเปิดเผยเพิ่มเติม</t>
  </si>
  <si>
    <t>รายการที่ไม่ใช่เงินสด</t>
  </si>
  <si>
    <t>องค์ประกอบอื่นของส่วนของผู้ถือหุ้น</t>
  </si>
  <si>
    <t>กำไรสำหรับงวด</t>
  </si>
  <si>
    <t>งบกำไรขาดทุนเบ็ดเสร็จ</t>
  </si>
  <si>
    <t>ผลต่างของอัตราแลกเปลี่ยนจากการแปลงค่างบการเงิน</t>
  </si>
  <si>
    <t xml:space="preserve">    ที่เป็นเงินตราต่างประเทศ</t>
  </si>
  <si>
    <t xml:space="preserve">กำไรขาดทุนเบ็ดเสร็จอื่นสำหรับงวด </t>
  </si>
  <si>
    <t>กำไรขาดทุนเบ็ดเสร็จอื่น:</t>
  </si>
  <si>
    <t>รายการปรับกระทบยอดกำไรก่อนภาษีเป็นเงินสดรับ (จ่าย)</t>
  </si>
  <si>
    <t>องค์ประกอบอื่น</t>
  </si>
  <si>
    <t>ของส่วนของผู้ถือหุ้น</t>
  </si>
  <si>
    <t>กำไรขาดทุนเบ็ดเสร็จอื่น</t>
  </si>
  <si>
    <t>งบการเงินที่เป็น</t>
  </si>
  <si>
    <t>เงินตราต่างประเทศ</t>
  </si>
  <si>
    <t>ผู้ถือหุ้น</t>
  </si>
  <si>
    <t>รวมส่วนของ</t>
  </si>
  <si>
    <t>กำไรขาดทุนเบ็ดเสร็จรวมสำหรับงวด</t>
  </si>
  <si>
    <t xml:space="preserve">   จ่ายภาษีเงินได้</t>
  </si>
  <si>
    <t>ส่วนเกินมูลค่าหุ้นสามัญ</t>
  </si>
  <si>
    <t>ส่วนเกินทุน</t>
  </si>
  <si>
    <t>สินค้าคงเหลือ</t>
  </si>
  <si>
    <t>เงินจ่ายล่วงหน้าค่าซื้อวัตถุดิบและอุปกรณ์</t>
  </si>
  <si>
    <t>เงินลงทุนในบริษัทย่อย</t>
  </si>
  <si>
    <t xml:space="preserve">ที่ดิน อาคารและอุปกรณ์ </t>
  </si>
  <si>
    <t>สินทรัพย์ไม่มีตัวตน</t>
  </si>
  <si>
    <t>เงินรับล่วงหน้าค่าสินค้าและอุปกรณ์สำหรับการผลิต</t>
  </si>
  <si>
    <t xml:space="preserve">กำไรสะสม </t>
  </si>
  <si>
    <t>กำไรก่อนค่าใช้จ่ายภาษีเงินได้</t>
  </si>
  <si>
    <t>ค่าใช้จ่ายภาษีเงินได้</t>
  </si>
  <si>
    <t>ผลกระทบของภาษีเงินได้</t>
  </si>
  <si>
    <t>ส่วนเกิน</t>
  </si>
  <si>
    <t>เงินสดรับจากการจำหน่ายอุปกรณ์</t>
  </si>
  <si>
    <t>กำไรขาดทุนเบ็ดเสร็จอื่นสำหรับงวด</t>
  </si>
  <si>
    <t xml:space="preserve">   กำไรส่วนที่เป็นของผู้ถือหุ้นของบริษัทฯ</t>
  </si>
  <si>
    <t>ส่วนทุนจากการจ่ายโดยใช้หุ้นเป็นเกณฑ์</t>
  </si>
  <si>
    <t>สิทธิการเช่าที่ดิน</t>
  </si>
  <si>
    <t>ค่าความนิยม</t>
  </si>
  <si>
    <t>เงินสดจ่ายซื้ออาคารและอุปกรณ์</t>
  </si>
  <si>
    <t>รายการที่จะถูกบันทึกในส่วนของกำไรหรือขาดทุนในภายหลัง</t>
  </si>
  <si>
    <t>หัก: ผลกระทบของภาษีเงินได้</t>
  </si>
  <si>
    <t xml:space="preserve">   ยังไม่ได้จัดสรร</t>
  </si>
  <si>
    <t>กำไรก่อนภาษี</t>
  </si>
  <si>
    <t>ผลกระทบจากการเปลี่ยนแปลงอัตราแลกเปลี่ยนต่อ</t>
  </si>
  <si>
    <t xml:space="preserve">   เงินสดและรายการเทียบเท่าเงินสด</t>
  </si>
  <si>
    <t>เงินสดและรายการเทียบเท่าเงินสดต้นงวด</t>
  </si>
  <si>
    <t>กำไรต่อหุ้น</t>
  </si>
  <si>
    <t>ผลต่าง</t>
  </si>
  <si>
    <t>จากการแปลงค่า</t>
  </si>
  <si>
    <t>จากการจ่ายโดย</t>
  </si>
  <si>
    <t>สำรอง</t>
  </si>
  <si>
    <t>ใช้หุ้นเป็นเกณฑ์</t>
  </si>
  <si>
    <t>ตามกฎหมาย</t>
  </si>
  <si>
    <t>ส่วนเกินทุนจากการ</t>
  </si>
  <si>
    <t>จ่ายโดยใช้หุ้นเป็นเกณฑ์</t>
  </si>
  <si>
    <t xml:space="preserve">   กำไรจากการจำหน่ายอุปกรณ์</t>
  </si>
  <si>
    <t>จ่ายชำระคืนเงินกู้ยืมระยะยาวจากธนาคาร</t>
  </si>
  <si>
    <t>อสังหาริมทรัพย์เพื่อการลงทุน</t>
  </si>
  <si>
    <t>ค่าใช้จ่ายในการขายและจัดจำหน่าย</t>
  </si>
  <si>
    <t xml:space="preserve">   อื่น ๆ</t>
  </si>
  <si>
    <t>เงินกู้ยืมระยะยาวจากธนาคารที่ถึงกำหนดชำระ</t>
  </si>
  <si>
    <t xml:space="preserve">   ภายในหนึ่งปี</t>
  </si>
  <si>
    <t>สินทรัพย์ทางการเงินหมุนเวียนอื่น</t>
  </si>
  <si>
    <t>สินทรัพย์สิทธิการใช้</t>
  </si>
  <si>
    <t>ต้นทุนทางการเงิน</t>
  </si>
  <si>
    <t>หนี้สินตามสัญญาเช่าที่ถึงกำหนดชำระภายในหนึ่งปี</t>
  </si>
  <si>
    <t>รายการที่จะไม่ถูกบันทึกในส่วนของกำไรหรือขาดทุนในภายหลัง</t>
  </si>
  <si>
    <t xml:space="preserve">   กำไรจากอัตราแลกเปลี่ยน</t>
  </si>
  <si>
    <t>รายได้ทางการเงิน</t>
  </si>
  <si>
    <t xml:space="preserve">   รายได้ทางการเงิน</t>
  </si>
  <si>
    <t xml:space="preserve">   หนี้สินหมุนเวียนอื่น</t>
  </si>
  <si>
    <t>ดอกเบี้ยจ่าย</t>
  </si>
  <si>
    <t>สินทรัพย์ตราสารอนุพันธ์</t>
  </si>
  <si>
    <t>เงินเบิกเกินบัญชีและเงินกู้ยืมระยะสั้นจากธนาคาร</t>
  </si>
  <si>
    <t xml:space="preserve">   - สุทธิจากภาษีเงินได้</t>
  </si>
  <si>
    <t>หนี้สินตราสารอนุพันธ์</t>
  </si>
  <si>
    <t xml:space="preserve">   ขาดทุน (กำไร) จากอัตราแลกเปลี่ยนที่ยังไม่เกิดขึ้นจริง</t>
  </si>
  <si>
    <t>จากเงินลงทุนที่กำหนด</t>
  </si>
  <si>
    <t xml:space="preserve">รายการที่จะถูกบันทึกในส่วนของกำไรหรือขาดทุนในภายหลัง </t>
  </si>
  <si>
    <t xml:space="preserve">    - สุทธิจากภาษีเงินได้</t>
  </si>
  <si>
    <t>จากเงินลงทุนที่</t>
  </si>
  <si>
    <t>กำหนดให้วัดมูลค่า</t>
  </si>
  <si>
    <t>จากการป้องกัน</t>
  </si>
  <si>
    <t>ความเสี่ยง</t>
  </si>
  <si>
    <t>เบ็ดเสร็จอื่น</t>
  </si>
  <si>
    <t>ผ่านกำไรขาดทุน</t>
  </si>
  <si>
    <t xml:space="preserve">   ที่กำหนดให้วัดมูลค่าด้วยมูลค่ายุติธรรมผ่านกำไรขาดทุน</t>
  </si>
  <si>
    <t xml:space="preserve">   เบ็ดเสร็จอื่น</t>
  </si>
  <si>
    <t xml:space="preserve">   ที่วัดมูลค่าด้วยมูลค่ายุติธรรมผ่านกำไรขาดทุนเบ็ดเสร็จอื่น</t>
  </si>
  <si>
    <t xml:space="preserve">   โอนสำรองค่าใช้จ่ายการรับประกันไปลดลูกหนี้การค้า</t>
  </si>
  <si>
    <t xml:space="preserve">      - สุทธิจากภาษีเงินได้</t>
  </si>
  <si>
    <t xml:space="preserve">      ที่กำหนดให้วัดมูลค่าด้วยมูลค่ายุติธรรมผ่านกำไรขาดทุนเบ็ดเสร็จอื่น</t>
  </si>
  <si>
    <t>กระแสเงินสดจากกิจกรรมดำเนินงาน</t>
  </si>
  <si>
    <t>ส่วนของผู้ถือหุ้นของบริษัทฯ</t>
  </si>
  <si>
    <t>ส่วนของผู้มีส่วนได้เสียที่ไม่มีอำนาจควบคุมของบริษัทย่อย</t>
  </si>
  <si>
    <t>ของบริษัทฯ</t>
  </si>
  <si>
    <t>ส่วนของผู้มี</t>
  </si>
  <si>
    <t>ส่วนได้เสียที่ไม่มี</t>
  </si>
  <si>
    <t>อำนาจควบคุม</t>
  </si>
  <si>
    <t>ของบริษัทย่อย</t>
  </si>
  <si>
    <t>ส่วนที่เป็นของผู้ถือหุ้นของบริษัทฯ</t>
  </si>
  <si>
    <t>ส่วนที่เป็นของผู้มีส่วนได้เสียที่ไม่มีอำนาจควบคุมของบริษัทย่อย</t>
  </si>
  <si>
    <t>การแบ่งปันกำไรขาดทุนเบ็ดเสร็จรวม</t>
  </si>
  <si>
    <t>ส่วนต่ำกว่าทุน</t>
  </si>
  <si>
    <t>จากการ</t>
  </si>
  <si>
    <t>เปลี่ยนแปลง</t>
  </si>
  <si>
    <t>สัดส่วนเงินลงทุน</t>
  </si>
  <si>
    <t>ในบริษัทย่อย</t>
  </si>
  <si>
    <t>การแบ่งปันกำไร</t>
  </si>
  <si>
    <t>เงินสดและรายการเทียบเท่าเงินสดปลายงวด</t>
  </si>
  <si>
    <t xml:space="preserve">      ของตราสารอนุพันธ์</t>
  </si>
  <si>
    <t xml:space="preserve">   เงินปันผลรับ</t>
  </si>
  <si>
    <t>เงินสดสุทธิจากกิจกรรมดำเนินงาน</t>
  </si>
  <si>
    <t xml:space="preserve">   ขาดทุนจากการลดมูลค่าของสินค้าคงเหลือ</t>
  </si>
  <si>
    <t>เงินสดจากกิจกรรมดำเนินงาน</t>
  </si>
  <si>
    <t xml:space="preserve">เงินให้กู้ยืมระยะสั้นแก่บริษัทย่อยและดอกเบี้ยค้างรับ </t>
  </si>
  <si>
    <t>สินทรัพย์ทางการเงินไม่หมุนเวียนอื่น</t>
  </si>
  <si>
    <t xml:space="preserve">      หุ้นสามัญ 2,153,210,026 หุ้น มูลค่าหุ้นละ 1 บาท </t>
  </si>
  <si>
    <t xml:space="preserve">   ทุนที่ออกและชำระเต็มมูลค่าแล้ว</t>
  </si>
  <si>
    <t xml:space="preserve">   จัดสรรแล้ว - สำรองตามกฎหมาย</t>
  </si>
  <si>
    <t>กำไรจากการดำเนินงาน</t>
  </si>
  <si>
    <t>และชำระเต็มมูลค่าแล้ว</t>
  </si>
  <si>
    <t>และชำระ</t>
  </si>
  <si>
    <t>เต็มมูลค่าแล้ว</t>
  </si>
  <si>
    <t>ในกระแสเงินสด</t>
  </si>
  <si>
    <t>ให้วัดมูลค่าด้วยมูลค่ายุติธรรม</t>
  </si>
  <si>
    <t>เงินปันผลรับจากสินทรัพย์ทางการเงินหมุนเวียนอื่น</t>
  </si>
  <si>
    <t>ชำระคืนเงินต้นของหนี้สินตามสัญญาเช่า</t>
  </si>
  <si>
    <t xml:space="preserve">   การเพิ่มขึ้นของสินทรัพย์สิทธิการใช้และหนี้สินตามสัญญาเช่า</t>
  </si>
  <si>
    <t>ด้วยมูลค่ายุติธรรม</t>
  </si>
  <si>
    <t>เงินกู้ยืมระยะยาวจากธนาคาร - สุทธิจากส่วนที่ถึง</t>
  </si>
  <si>
    <t xml:space="preserve">   กำหนดชำระภายในหนึ่งปี</t>
  </si>
  <si>
    <t>ผ่านกำไรขาดทุนเบ็ดเสร็จอื่น</t>
  </si>
  <si>
    <t xml:space="preserve">   ค่าใช้จ่ายดอกเบี้ย</t>
  </si>
  <si>
    <t xml:space="preserve">   เงินค้างจ่ายค่าซื้ออุปกรณ์</t>
  </si>
  <si>
    <t>หนี้สินตามสัญญาเช่า - สุทธิจากส่วนที่ถึง</t>
  </si>
  <si>
    <t>ยอดคงเหลือ ณ วันที่ 1 มกราคม 2567</t>
  </si>
  <si>
    <t>งบฐานะการเงิน</t>
  </si>
  <si>
    <t>งบฐานะการเงิน (ต่อ)</t>
  </si>
  <si>
    <t>งบการเปลี่ยนแปลงส่วนของผู้ถือหุ้น</t>
  </si>
  <si>
    <t xml:space="preserve">งบการเปลี่ยนแปลงส่วนของผู้ถือหุ้น </t>
  </si>
  <si>
    <t>(ยังไม่ได้ตรวจสอบ</t>
  </si>
  <si>
    <t>(ตรวจสอบแล้ว)</t>
  </si>
  <si>
    <t>แต่สอบทานแล้ว)</t>
  </si>
  <si>
    <t xml:space="preserve">   ค่าธรรมเนียมทางการเงินตัดจ่าย</t>
  </si>
  <si>
    <t>ผลกำไร (ขาดทุน)</t>
  </si>
  <si>
    <t xml:space="preserve">ผลกำไร (ขาดทุน) </t>
  </si>
  <si>
    <t xml:space="preserve">   ค่าใช้จ่ายการรับประกัน (กลับรายการ)</t>
  </si>
  <si>
    <t xml:space="preserve">   ขาดทุนจากการตัดจำหน่ายอุปกรณ์</t>
  </si>
  <si>
    <t xml:space="preserve">   ลูกหนี้จากการขายเครื่องจักรและอุปกรณ์</t>
  </si>
  <si>
    <t>เงินสดสุทธิจาก (ใช้ไปใน) กิจกรรมลงทุน</t>
  </si>
  <si>
    <t>เงินสดสุทธิใช้ไปในกิจกรรมจัดหาเงิน</t>
  </si>
  <si>
    <t>เงินลงทุนในบริษัทร่วม</t>
  </si>
  <si>
    <t>จัดสรรแล้ว -</t>
  </si>
  <si>
    <t>ขาดทุนจากการเปลี่ยนแปลงมูลค่าเงินลงทุนในตราสารทุน</t>
  </si>
  <si>
    <t>ยอดคงเหลือ ณ วันที่ 1 มกราคม 2568</t>
  </si>
  <si>
    <t>31 ธันวาคม 2567</t>
  </si>
  <si>
    <t>หมายเหตุประกอบงบการเงินระหว่างกาลแบบย่อเป็นส่วนหนึ่งของงบการเงินนี้</t>
  </si>
  <si>
    <t>3, 4</t>
  </si>
  <si>
    <t>กำไร (ขาดทุน) จากการเปลี่ยนแปลงมูลค่าของตราสารหนี้</t>
  </si>
  <si>
    <t>ลูกหนี้การค้าและลูกหนี้หมุนเวียนอื่น</t>
  </si>
  <si>
    <t>เจ้าหนี้การค้าและเจ้าหนี้หมุนเวียนอื่น</t>
  </si>
  <si>
    <t>ประมาณการหนี้สินไม่หมุนเวียนสำหรับผลประโยชน์พนักงาน</t>
  </si>
  <si>
    <t>เงินสดและรายการเทียบเท่าเงินสดเพิ่มขึ้น (ลดลง) สุทธิ</t>
  </si>
  <si>
    <t>สินทรัพย์ภาษีเงินได้รอการตัดบัญชี</t>
  </si>
  <si>
    <t>สินทรัพย์ทางการเงินหมุนเวียนอื่นลดลง</t>
  </si>
  <si>
    <t xml:space="preserve">สำหรับงวดสามเดือนสิ้นสุดวันที่ 30 มิถุนายน 2563 </t>
  </si>
  <si>
    <t>ยอดคงเหลือ ณ วันที่ 30 มิถุนายน 2567</t>
  </si>
  <si>
    <t xml:space="preserve">   ผลขาดทุนด้านเครดิตที่คาดว่าจะเกิดขึ้น (โอนกลับ)</t>
  </si>
  <si>
    <t>เงินสดจ่ายเพิ่มทุนในบริษัทย่อย</t>
  </si>
  <si>
    <t>เงินปันผลจ่าย</t>
  </si>
  <si>
    <t xml:space="preserve">   เงินค้างจ่ายค่าซื้อโปรแกรมคอมพิวเตอร์</t>
  </si>
  <si>
    <t>ณ วันที่ 30 มิถุนายน 2568</t>
  </si>
  <si>
    <t>30 มิถุนายน 2568</t>
  </si>
  <si>
    <t>สำหรับงวดสามเดือนสิ้นสุดวันที่ 30 มิถุนายน 2568</t>
  </si>
  <si>
    <t>สำหรับงวดหกเดือนสิ้นสุดวันที่ 30 มิถุนายน 2568</t>
  </si>
  <si>
    <t>ยอดคงเหลือ ณ วันที่ 30 มิถุนายน 2568</t>
  </si>
  <si>
    <t xml:space="preserve">   ประมาณการหนี้สินสำหรับผลประโยชน์พนักงาน</t>
  </si>
  <si>
    <t xml:space="preserve">   ลูกหนี้การค้าและลูกหนี้หมุนเวียนอื่น</t>
  </si>
  <si>
    <t xml:space="preserve">   เจ้าหนี้การค้าและเจ้าหนี้หมุนเวียนอื่น</t>
  </si>
  <si>
    <t xml:space="preserve">   จ่ายผลประโยชน์พนักงาน</t>
  </si>
  <si>
    <t>ผลกระทบจากการเปลี่ยนแปลงในอัตราแลกเปลี่ยน</t>
  </si>
  <si>
    <t xml:space="preserve">   (กำไร) ขาดทุนจากการป้องกันความเสี่ยงกระแสเงินสด </t>
  </si>
  <si>
    <t>ผลขาดทุนจากการวัดมูลค่าใหม่ของผลประโยชน์พนักงานที่กำหนดไว้</t>
  </si>
  <si>
    <t xml:space="preserve">   กำไรจากการปรับมูลค่ายุติธรรมของสัญญาแลกเปลี่ยนอัตราดอกเบี้ย</t>
  </si>
  <si>
    <t>ลูกหนี้ระยะยาวอื่น</t>
  </si>
  <si>
    <t>เงินให้กู้ยืมระยะสั้นแก่บริษัทย่อยลดลง</t>
  </si>
  <si>
    <t xml:space="preserve">   (กำไร) ขาดทุนที่ยังไม่เกิดขึ้นจริงจากการปรับมูลค่ายุติธรรม</t>
  </si>
  <si>
    <t>กำไร (ขาดทุน) จากการป้องกันความเสี่ยงในกระแสเงินสด</t>
  </si>
  <si>
    <t>กำไรจากการเปลี่ยนแปลงมูลค่าของตราสารหนี้</t>
  </si>
  <si>
    <t>เงินเบิกเกินบัญชีและเงินกู้ยืมระยะสั้นจากธนาคารลดลง</t>
  </si>
  <si>
    <t>กำไร (ขาดทุน)</t>
  </si>
  <si>
    <t xml:space="preserve">    ที่วัดมูลค่าด้วยมูลค่ายุติธรรมผ่านกำไรขาดทุนเบ็ดเสร็จอื่น</t>
  </si>
  <si>
    <t>เงินปันผลจ่าย (หมายเหตุ 16)</t>
  </si>
  <si>
    <t>โอนขาดทุนสะสมจากการจำหน่ายเงินลงทุน</t>
  </si>
  <si>
    <t xml:space="preserve">   ในตราสารทุนเข้ารับรู้ในกำไรสะสม</t>
  </si>
  <si>
    <t xml:space="preserve">   ส่วนที่ยังไม่ได้จัดสรร</t>
  </si>
  <si>
    <t xml:space="preserve">   ผลขาดทุนจากการวัดมูลค่าใหม่ของผลประโยชน์พนักงานที่กำหนดไว้</t>
  </si>
  <si>
    <t xml:space="preserve">   ขาดทุนจากการเปลี่ยนแปลงมูลค่าเงินลงทุนในตราสารทุน</t>
  </si>
  <si>
    <t xml:space="preserve">      ผ่านกำไรขาดทุนเบ็ดเสร็จอื่น - สุทธิจากภาษีเงินได้</t>
  </si>
  <si>
    <t xml:space="preserve">   กำไรจากการเปลี่ยนแปลงมูลค่าของตราสารหนี้ที่วัดมูลค่าด้วยมูลค่ายุติธรรม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</si>
</sst>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1" formatCode="_(* #,##0_);_(* \(#,##0\);_(* &quot;-&quot;_);_(@_)"/>
    <numFmt numFmtId="43" formatCode="_(* #,##0.00_);_(* \(#,##0.00\);_(* &quot;-&quot;??_);_(@_)"/>
    <numFmt numFmtId="164" formatCode="d\ ดดดด\ bbbb"/>
    <numFmt numFmtId="165" formatCode="#,##0\ ;\(#,##0\)"/>
    <numFmt numFmtId="166" formatCode="0_ ;\-0\ "/>
    <numFmt numFmtId="167" formatCode="#,##0.00\ ;\(#,##0.00\)"/>
    <numFmt numFmtId="168" formatCode="0.0%"/>
    <numFmt numFmtId="169" formatCode="_(* #,##0_);_(* \(#,##0\);_(* &quot;-&quot;??_);_(@_)"/>
    <numFmt numFmtId="170" formatCode="_-* #,##0_-;\-* #,##0_-;_-* &quot;-&quot;??_-;_-@_-"/>
  </numFmts>
  <fonts count="23">
    <font>
      <sz val="14"/>
      <name val="CordiaUPC"/>
    </font>
    <font>
      <sz val="14"/>
      <name val="CordiaUPC"/>
      <family val="2"/>
      <charset val="222"/>
    </font>
    <font>
      <sz val="10"/>
      <name val="ApFont"/>
    </font>
    <font>
      <sz val="14"/>
      <name val="AngsanaUPC"/>
      <family val="1"/>
      <charset val="222"/>
    </font>
    <font>
      <sz val="8"/>
      <name val="Arial"/>
      <family val="2"/>
    </font>
    <font>
      <sz val="7"/>
      <name val="Small Fonts"/>
      <family val="2"/>
    </font>
    <font>
      <b/>
      <i/>
      <sz val="16"/>
      <name val="Helv"/>
    </font>
    <font>
      <sz val="10"/>
      <name val="Arial"/>
      <family val="2"/>
    </font>
    <font>
      <b/>
      <sz val="15"/>
      <name val="Angsana New"/>
      <family val="1"/>
    </font>
    <font>
      <sz val="15"/>
      <name val="Angsana New"/>
      <family val="1"/>
    </font>
    <font>
      <i/>
      <sz val="15"/>
      <name val="Angsana New"/>
      <family val="1"/>
    </font>
    <font>
      <b/>
      <i/>
      <sz val="15"/>
      <name val="Angsana New"/>
      <family val="1"/>
    </font>
    <font>
      <u/>
      <sz val="15"/>
      <name val="Angsana New"/>
      <family val="1"/>
    </font>
    <font>
      <i/>
      <u/>
      <sz val="15"/>
      <name val="Angsana New"/>
      <family val="1"/>
    </font>
    <font>
      <sz val="10"/>
      <color theme="1"/>
      <name val="Arial"/>
      <family val="2"/>
    </font>
    <font>
      <sz val="14"/>
      <name val="CordiaUPC"/>
      <family val="2"/>
    </font>
    <font>
      <sz val="16"/>
      <name val="Angsana New"/>
      <family val="1"/>
    </font>
    <font>
      <b/>
      <sz val="16"/>
      <name val="Angsana New"/>
      <family val="1"/>
    </font>
    <font>
      <b/>
      <sz val="14.5"/>
      <name val="Angsana New"/>
      <family val="1"/>
    </font>
    <font>
      <sz val="14.5"/>
      <name val="Angsana New"/>
      <family val="1"/>
    </font>
    <font>
      <u/>
      <sz val="14.5"/>
      <name val="Angsana New"/>
      <family val="1"/>
    </font>
    <font>
      <i/>
      <sz val="14.5"/>
      <name val="Angsana New"/>
      <family val="1"/>
    </font>
    <font>
      <i/>
      <sz val="16"/>
      <name val="Angsana New"/>
      <family val="1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32">
    <xf numFmtId="0" fontId="0" fillId="0" borderId="0"/>
    <xf numFmtId="43" fontId="1" fillId="0" borderId="0" applyFont="0" applyFill="0" applyBorder="0" applyAlignment="0" applyProtection="0"/>
    <xf numFmtId="0" fontId="3" fillId="0" borderId="0"/>
    <xf numFmtId="0" fontId="3" fillId="0" borderId="0"/>
    <xf numFmtId="168" fontId="3" fillId="0" borderId="0"/>
    <xf numFmtId="38" fontId="4" fillId="2" borderId="0" applyNumberFormat="0" applyBorder="0" applyAlignment="0" applyProtection="0"/>
    <xf numFmtId="10" fontId="4" fillId="3" borderId="1" applyNumberFormat="0" applyBorder="0" applyAlignment="0" applyProtection="0"/>
    <xf numFmtId="37" fontId="5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10" fontId="7" fillId="0" borderId="0" applyFont="0" applyFill="0" applyBorder="0" applyAlignment="0" applyProtection="0"/>
    <xf numFmtId="1" fontId="7" fillId="0" borderId="2" applyNumberFormat="0" applyFill="0" applyAlignment="0" applyProtection="0">
      <alignment horizontal="center" vertical="center"/>
    </xf>
    <xf numFmtId="0" fontId="14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4" fillId="0" borderId="0"/>
    <xf numFmtId="43" fontId="14" fillId="0" borderId="0" applyFont="0" applyFill="0" applyBorder="0" applyAlignment="0" applyProtection="0"/>
    <xf numFmtId="0" fontId="1" fillId="0" borderId="0"/>
    <xf numFmtId="0" fontId="14" fillId="0" borderId="0"/>
    <xf numFmtId="9" fontId="15" fillId="0" borderId="0" applyFont="0" applyFill="0" applyBorder="0" applyAlignment="0" applyProtection="0"/>
  </cellStyleXfs>
  <cellXfs count="160">
    <xf numFmtId="0" fontId="0" fillId="0" borderId="0" xfId="0"/>
    <xf numFmtId="166" fontId="12" fillId="0" borderId="0" xfId="1" applyNumberFormat="1" applyFont="1" applyFill="1" applyBorder="1" applyAlignment="1">
      <alignment horizontal="center" vertical="center"/>
    </xf>
    <xf numFmtId="166" fontId="12" fillId="0" borderId="0" xfId="1" quotePrefix="1" applyNumberFormat="1" applyFont="1" applyFill="1" applyBorder="1" applyAlignment="1">
      <alignment horizontal="center" vertical="center"/>
    </xf>
    <xf numFmtId="166" fontId="9" fillId="0" borderId="4" xfId="1" quotePrefix="1" applyNumberFormat="1" applyFont="1" applyFill="1" applyBorder="1" applyAlignment="1">
      <alignment horizontal="center" vertical="center"/>
    </xf>
    <xf numFmtId="166" fontId="9" fillId="0" borderId="6" xfId="1" quotePrefix="1" applyNumberFormat="1" applyFont="1" applyFill="1" applyBorder="1" applyAlignment="1">
      <alignment horizontal="center" vertical="center"/>
    </xf>
    <xf numFmtId="43" fontId="9" fillId="0" borderId="0" xfId="1" applyFont="1" applyFill="1" applyAlignment="1">
      <alignment vertical="center"/>
    </xf>
    <xf numFmtId="169" fontId="9" fillId="0" borderId="0" xfId="1" applyNumberFormat="1" applyFont="1" applyFill="1" applyAlignment="1">
      <alignment vertical="center"/>
    </xf>
    <xf numFmtId="43" fontId="9" fillId="0" borderId="0" xfId="28" applyFont="1" applyFill="1" applyAlignment="1">
      <alignment horizontal="center" vertical="center"/>
    </xf>
    <xf numFmtId="169" fontId="9" fillId="0" borderId="8" xfId="28" applyNumberFormat="1" applyFont="1" applyFill="1" applyBorder="1" applyAlignment="1">
      <alignment vertical="center"/>
    </xf>
    <xf numFmtId="43" fontId="9" fillId="0" borderId="0" xfId="28" applyFont="1" applyFill="1" applyBorder="1" applyAlignment="1">
      <alignment horizontal="center" vertical="center"/>
    </xf>
    <xf numFmtId="169" fontId="9" fillId="0" borderId="6" xfId="28" applyNumberFormat="1" applyFont="1" applyFill="1" applyBorder="1" applyAlignment="1">
      <alignment vertical="center"/>
    </xf>
    <xf numFmtId="0" fontId="19" fillId="0" borderId="0" xfId="27" applyFont="1" applyAlignment="1">
      <alignment vertical="center"/>
    </xf>
    <xf numFmtId="169" fontId="8" fillId="0" borderId="0" xfId="1" applyNumberFormat="1" applyFont="1" applyFill="1" applyAlignment="1">
      <alignment vertical="center"/>
    </xf>
    <xf numFmtId="0" fontId="16" fillId="0" borderId="0" xfId="12" applyFont="1" applyAlignment="1">
      <alignment vertical="center"/>
    </xf>
    <xf numFmtId="37" fontId="16" fillId="0" borderId="0" xfId="12" applyNumberFormat="1" applyFont="1" applyAlignment="1">
      <alignment vertical="center"/>
    </xf>
    <xf numFmtId="165" fontId="16" fillId="0" borderId="0" xfId="26" applyNumberFormat="1" applyFont="1" applyAlignment="1">
      <alignment horizontal="right" vertical="center"/>
    </xf>
    <xf numFmtId="0" fontId="17" fillId="0" borderId="0" xfId="12" applyFont="1" applyAlignment="1">
      <alignment horizontal="left" vertical="center"/>
    </xf>
    <xf numFmtId="0" fontId="17" fillId="0" borderId="0" xfId="12" applyFont="1" applyAlignment="1">
      <alignment vertical="center"/>
    </xf>
    <xf numFmtId="37" fontId="16" fillId="0" borderId="6" xfId="12" applyNumberFormat="1" applyFont="1" applyBorder="1" applyAlignment="1">
      <alignment horizontal="center" vertical="center"/>
    </xf>
    <xf numFmtId="37" fontId="17" fillId="0" borderId="0" xfId="12" applyNumberFormat="1" applyFont="1" applyAlignment="1">
      <alignment horizontal="center" vertical="center"/>
    </xf>
    <xf numFmtId="37" fontId="16" fillId="0" borderId="4" xfId="12" applyNumberFormat="1" applyFont="1" applyBorder="1" applyAlignment="1">
      <alignment horizontal="center" vertical="center"/>
    </xf>
    <xf numFmtId="37" fontId="16" fillId="0" borderId="0" xfId="12" applyNumberFormat="1" applyFont="1" applyAlignment="1">
      <alignment horizontal="center" vertical="center"/>
    </xf>
    <xf numFmtId="0" fontId="16" fillId="0" borderId="0" xfId="12" applyFont="1" applyAlignment="1">
      <alignment horizontal="center" vertical="center"/>
    </xf>
    <xf numFmtId="41" fontId="16" fillId="0" borderId="0" xfId="12" applyNumberFormat="1" applyFont="1" applyAlignment="1">
      <alignment vertical="center"/>
    </xf>
    <xf numFmtId="41" fontId="16" fillId="0" borderId="0" xfId="12" applyNumberFormat="1" applyFont="1" applyAlignment="1">
      <alignment horizontal="center" vertical="center"/>
    </xf>
    <xf numFmtId="41" fontId="16" fillId="0" borderId="4" xfId="12" applyNumberFormat="1" applyFont="1" applyBorder="1" applyAlignment="1">
      <alignment vertical="center"/>
    </xf>
    <xf numFmtId="41" fontId="16" fillId="0" borderId="3" xfId="12" applyNumberFormat="1" applyFont="1" applyBorder="1" applyAlignment="1">
      <alignment vertical="center"/>
    </xf>
    <xf numFmtId="0" fontId="16" fillId="0" borderId="0" xfId="26" applyFont="1" applyAlignment="1">
      <alignment horizontal="right" vertical="center"/>
    </xf>
    <xf numFmtId="37" fontId="17" fillId="0" borderId="0" xfId="12" applyNumberFormat="1" applyFont="1" applyAlignment="1">
      <alignment vertical="center"/>
    </xf>
    <xf numFmtId="37" fontId="17" fillId="0" borderId="8" xfId="12" applyNumberFormat="1" applyFont="1" applyBorder="1" applyAlignment="1">
      <alignment horizontal="center" vertical="center"/>
    </xf>
    <xf numFmtId="37" fontId="16" fillId="0" borderId="0" xfId="12" applyNumberFormat="1" applyFont="1" applyAlignment="1">
      <alignment horizontal="left" vertical="center"/>
    </xf>
    <xf numFmtId="0" fontId="22" fillId="0" borderId="0" xfId="12" applyFont="1" applyAlignment="1">
      <alignment vertical="center"/>
    </xf>
    <xf numFmtId="169" fontId="9" fillId="0" borderId="7" xfId="1" applyNumberFormat="1" applyFont="1" applyFill="1" applyBorder="1" applyAlignment="1">
      <alignment vertical="center"/>
    </xf>
    <xf numFmtId="41" fontId="9" fillId="0" borderId="0" xfId="0" applyNumberFormat="1" applyFont="1" applyAlignment="1">
      <alignment horizontal="center" vertical="center"/>
    </xf>
    <xf numFmtId="41" fontId="9" fillId="0" borderId="0" xfId="0" applyNumberFormat="1" applyFont="1" applyAlignment="1">
      <alignment vertical="center"/>
    </xf>
    <xf numFmtId="165" fontId="9" fillId="0" borderId="6" xfId="0" applyNumberFormat="1" applyFont="1" applyBorder="1" applyAlignment="1">
      <alignment vertical="center"/>
    </xf>
    <xf numFmtId="165" fontId="9" fillId="0" borderId="0" xfId="0" applyNumberFormat="1" applyFont="1" applyAlignment="1">
      <alignment horizontal="center" vertical="center"/>
    </xf>
    <xf numFmtId="165" fontId="9" fillId="0" borderId="0" xfId="0" applyNumberFormat="1" applyFont="1" applyAlignment="1">
      <alignment vertical="center"/>
    </xf>
    <xf numFmtId="165" fontId="9" fillId="0" borderId="0" xfId="0" applyNumberFormat="1" applyFont="1" applyAlignment="1">
      <alignment horizontal="right" vertical="center"/>
    </xf>
    <xf numFmtId="41" fontId="9" fillId="0" borderId="4" xfId="26" applyNumberFormat="1" applyFont="1" applyBorder="1" applyAlignment="1">
      <alignment horizontal="right" vertical="center"/>
    </xf>
    <xf numFmtId="165" fontId="9" fillId="0" borderId="4" xfId="0" applyNumberFormat="1" applyFont="1" applyBorder="1" applyAlignment="1">
      <alignment vertical="center"/>
    </xf>
    <xf numFmtId="0" fontId="9" fillId="0" borderId="0" xfId="26" applyFont="1" applyAlignment="1">
      <alignment vertical="center"/>
    </xf>
    <xf numFmtId="0" fontId="9" fillId="0" borderId="0" xfId="26" applyFont="1" applyAlignment="1">
      <alignment horizontal="center" vertical="center"/>
    </xf>
    <xf numFmtId="165" fontId="9" fillId="0" borderId="0" xfId="26" applyNumberFormat="1" applyFont="1" applyAlignment="1">
      <alignment vertical="center"/>
    </xf>
    <xf numFmtId="165" fontId="9" fillId="0" borderId="0" xfId="26" applyNumberFormat="1" applyFont="1" applyAlignment="1">
      <alignment horizontal="right" vertical="center"/>
    </xf>
    <xf numFmtId="0" fontId="8" fillId="0" borderId="0" xfId="26" applyFont="1" applyAlignment="1">
      <alignment horizontal="center" vertical="center"/>
    </xf>
    <xf numFmtId="0" fontId="8" fillId="0" borderId="0" xfId="26" applyFont="1" applyAlignment="1">
      <alignment vertical="center"/>
    </xf>
    <xf numFmtId="0" fontId="11" fillId="0" borderId="0" xfId="26" applyFont="1" applyAlignment="1">
      <alignment vertical="center"/>
    </xf>
    <xf numFmtId="0" fontId="9" fillId="0" borderId="0" xfId="26" applyFont="1" applyAlignment="1">
      <alignment horizontal="right" vertical="center"/>
    </xf>
    <xf numFmtId="0" fontId="8" fillId="0" borderId="4" xfId="26" applyFont="1" applyBorder="1" applyAlignment="1">
      <alignment horizontal="center" vertical="center"/>
    </xf>
    <xf numFmtId="0" fontId="8" fillId="0" borderId="4" xfId="26" applyFont="1" applyBorder="1" applyAlignment="1">
      <alignment vertical="center"/>
    </xf>
    <xf numFmtId="0" fontId="8" fillId="0" borderId="4" xfId="26" applyFont="1" applyBorder="1" applyAlignment="1">
      <alignment horizontal="centerContinuous" vertical="center"/>
    </xf>
    <xf numFmtId="0" fontId="12" fillId="0" borderId="0" xfId="26" applyFont="1" applyAlignment="1">
      <alignment horizontal="center" vertical="center"/>
    </xf>
    <xf numFmtId="165" fontId="9" fillId="0" borderId="0" xfId="26" applyNumberFormat="1" applyFont="1" applyAlignment="1">
      <alignment horizontal="center" vertical="center"/>
    </xf>
    <xf numFmtId="0" fontId="10" fillId="0" borderId="0" xfId="26" applyFont="1" applyAlignment="1">
      <alignment horizontal="center" vertical="center"/>
    </xf>
    <xf numFmtId="41" fontId="9" fillId="0" borderId="0" xfId="26" applyNumberFormat="1" applyFont="1" applyAlignment="1">
      <alignment vertical="center"/>
    </xf>
    <xf numFmtId="41" fontId="9" fillId="0" borderId="0" xfId="0" applyNumberFormat="1" applyFont="1" applyAlignment="1">
      <alignment horizontal="right" vertical="center"/>
    </xf>
    <xf numFmtId="41" fontId="9" fillId="0" borderId="0" xfId="26" applyNumberFormat="1" applyFont="1" applyAlignment="1">
      <alignment horizontal="right" vertical="center"/>
    </xf>
    <xf numFmtId="0" fontId="9" fillId="0" borderId="0" xfId="0" applyFont="1" applyAlignment="1">
      <alignment vertical="center"/>
    </xf>
    <xf numFmtId="41" fontId="9" fillId="0" borderId="4" xfId="26" applyNumberFormat="1" applyFont="1" applyBorder="1" applyAlignment="1">
      <alignment vertical="center"/>
    </xf>
    <xf numFmtId="41" fontId="9" fillId="0" borderId="4" xfId="0" applyNumberFormat="1" applyFont="1" applyBorder="1" applyAlignment="1">
      <alignment vertical="center"/>
    </xf>
    <xf numFmtId="41" fontId="19" fillId="0" borderId="0" xfId="0" applyNumberFormat="1" applyFont="1" applyAlignment="1">
      <alignment vertical="center"/>
    </xf>
    <xf numFmtId="0" fontId="9" fillId="0" borderId="0" xfId="0" applyFont="1" applyAlignment="1">
      <alignment horizontal="center" vertical="center"/>
    </xf>
    <xf numFmtId="41" fontId="9" fillId="0" borderId="6" xfId="26" applyNumberFormat="1" applyFont="1" applyBorder="1" applyAlignment="1">
      <alignment horizontal="right" vertical="center"/>
    </xf>
    <xf numFmtId="41" fontId="9" fillId="0" borderId="6" xfId="26" applyNumberFormat="1" applyFont="1" applyBorder="1" applyAlignment="1">
      <alignment vertical="center"/>
    </xf>
    <xf numFmtId="41" fontId="9" fillId="0" borderId="3" xfId="26" applyNumberFormat="1" applyFont="1" applyBorder="1" applyAlignment="1">
      <alignment vertical="center"/>
    </xf>
    <xf numFmtId="43" fontId="9" fillId="0" borderId="0" xfId="26" applyNumberFormat="1" applyFont="1" applyAlignment="1">
      <alignment vertical="center"/>
    </xf>
    <xf numFmtId="0" fontId="16" fillId="0" borderId="0" xfId="26" applyFont="1" applyAlignment="1">
      <alignment horizontal="centerContinuous" vertical="center"/>
    </xf>
    <xf numFmtId="37" fontId="16" fillId="0" borderId="4" xfId="12" applyNumberFormat="1" applyFont="1" applyBorder="1" applyAlignment="1">
      <alignment vertical="center"/>
    </xf>
    <xf numFmtId="37" fontId="16" fillId="0" borderId="0" xfId="12" applyNumberFormat="1" applyFont="1" applyAlignment="1">
      <alignment horizontal="right" vertical="center"/>
    </xf>
    <xf numFmtId="41" fontId="16" fillId="0" borderId="0" xfId="12" applyNumberFormat="1" applyFont="1" applyAlignment="1">
      <alignment horizontal="right" vertical="center"/>
    </xf>
    <xf numFmtId="41" fontId="16" fillId="0" borderId="4" xfId="12" applyNumberFormat="1" applyFont="1" applyBorder="1" applyAlignment="1">
      <alignment horizontal="center" vertical="center"/>
    </xf>
    <xf numFmtId="41" fontId="16" fillId="0" borderId="4" xfId="12" applyNumberFormat="1" applyFont="1" applyBorder="1" applyAlignment="1">
      <alignment horizontal="right" vertical="center"/>
    </xf>
    <xf numFmtId="41" fontId="16" fillId="0" borderId="7" xfId="12" applyNumberFormat="1" applyFont="1" applyBorder="1" applyAlignment="1">
      <alignment vertical="center"/>
    </xf>
    <xf numFmtId="41" fontId="16" fillId="0" borderId="0" xfId="26" applyNumberFormat="1" applyFont="1" applyAlignment="1">
      <alignment vertical="center"/>
    </xf>
    <xf numFmtId="0" fontId="8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9" fillId="0" borderId="0" xfId="26" applyFont="1" applyAlignment="1">
      <alignment horizontal="centerContinuous" vertical="center"/>
    </xf>
    <xf numFmtId="0" fontId="9" fillId="0" borderId="0" xfId="0" applyFont="1" applyAlignment="1">
      <alignment horizontal="right" vertical="center"/>
    </xf>
    <xf numFmtId="0" fontId="8" fillId="0" borderId="0" xfId="26" applyFont="1" applyAlignment="1">
      <alignment horizontal="centerContinuous" vertical="center"/>
    </xf>
    <xf numFmtId="0" fontId="8" fillId="0" borderId="0" xfId="0" applyFont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4" xfId="0" applyFont="1" applyBorder="1" applyAlignment="1">
      <alignment vertical="center"/>
    </xf>
    <xf numFmtId="0" fontId="9" fillId="0" borderId="4" xfId="26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1" fontId="10" fillId="0" borderId="0" xfId="26" applyNumberFormat="1" applyFont="1" applyAlignment="1">
      <alignment horizontal="center" vertical="center"/>
    </xf>
    <xf numFmtId="41" fontId="10" fillId="0" borderId="0" xfId="0" applyNumberFormat="1" applyFont="1" applyAlignment="1">
      <alignment horizontal="center" vertical="center"/>
    </xf>
    <xf numFmtId="41" fontId="9" fillId="0" borderId="6" xfId="0" applyNumberFormat="1" applyFont="1" applyBorder="1" applyAlignment="1">
      <alignment vertical="center"/>
    </xf>
    <xf numFmtId="41" fontId="9" fillId="0" borderId="6" xfId="0" applyNumberFormat="1" applyFont="1" applyBorder="1" applyAlignment="1">
      <alignment horizontal="right" vertical="center"/>
    </xf>
    <xf numFmtId="41" fontId="9" fillId="0" borderId="3" xfId="0" applyNumberFormat="1" applyFont="1" applyBorder="1" applyAlignment="1">
      <alignment vertical="center"/>
    </xf>
    <xf numFmtId="38" fontId="9" fillId="0" borderId="0" xfId="10" applyNumberFormat="1" applyFont="1" applyAlignment="1">
      <alignment vertical="center"/>
    </xf>
    <xf numFmtId="167" fontId="9" fillId="0" borderId="0" xfId="26" applyNumberFormat="1" applyFont="1" applyAlignment="1">
      <alignment vertical="center"/>
    </xf>
    <xf numFmtId="167" fontId="9" fillId="0" borderId="0" xfId="26" applyNumberFormat="1" applyFont="1" applyAlignment="1">
      <alignment horizontal="center" vertical="center"/>
    </xf>
    <xf numFmtId="167" fontId="9" fillId="0" borderId="7" xfId="13" applyNumberFormat="1" applyFont="1" applyBorder="1" applyAlignment="1">
      <alignment vertical="center"/>
    </xf>
    <xf numFmtId="167" fontId="10" fillId="0" borderId="0" xfId="13" applyNumberFormat="1" applyFont="1" applyAlignment="1">
      <alignment horizontal="center" vertical="center"/>
    </xf>
    <xf numFmtId="167" fontId="9" fillId="0" borderId="0" xfId="0" applyNumberFormat="1" applyFont="1" applyAlignment="1">
      <alignment horizontal="center" vertical="center"/>
    </xf>
    <xf numFmtId="167" fontId="9" fillId="0" borderId="7" xfId="0" applyNumberFormat="1" applyFont="1" applyBorder="1" applyAlignment="1">
      <alignment vertical="center"/>
    </xf>
    <xf numFmtId="167" fontId="9" fillId="0" borderId="0" xfId="13" applyNumberFormat="1" applyFont="1" applyAlignment="1">
      <alignment vertical="center"/>
    </xf>
    <xf numFmtId="167" fontId="9" fillId="0" borderId="0" xfId="0" applyNumberFormat="1" applyFont="1" applyAlignment="1">
      <alignment vertical="center"/>
    </xf>
    <xf numFmtId="0" fontId="8" fillId="0" borderId="0" xfId="26" quotePrefix="1" applyFont="1" applyAlignment="1">
      <alignment vertical="center"/>
    </xf>
    <xf numFmtId="0" fontId="8" fillId="0" borderId="0" xfId="0" quotePrefix="1" applyFont="1" applyAlignment="1">
      <alignment vertical="center"/>
    </xf>
    <xf numFmtId="0" fontId="9" fillId="0" borderId="0" xfId="0" applyFont="1" applyAlignment="1">
      <alignment horizontal="centerContinuous" vertical="center"/>
    </xf>
    <xf numFmtId="0" fontId="8" fillId="0" borderId="0" xfId="0" applyFont="1" applyAlignment="1">
      <alignment horizontal="centerContinuous" vertical="center"/>
    </xf>
    <xf numFmtId="0" fontId="8" fillId="0" borderId="4" xfId="0" applyFont="1" applyBorder="1" applyAlignment="1">
      <alignment horizontal="centerContinuous" vertical="center"/>
    </xf>
    <xf numFmtId="0" fontId="10" fillId="0" borderId="0" xfId="0" applyFont="1" applyAlignment="1">
      <alignment vertical="center"/>
    </xf>
    <xf numFmtId="41" fontId="9" fillId="0" borderId="7" xfId="0" applyNumberFormat="1" applyFont="1" applyBorder="1" applyAlignment="1">
      <alignment vertical="center"/>
    </xf>
    <xf numFmtId="0" fontId="18" fillId="0" borderId="0" xfId="27" applyFont="1" applyAlignment="1">
      <alignment horizontal="left" vertical="center"/>
    </xf>
    <xf numFmtId="0" fontId="19" fillId="0" borderId="0" xfId="27" applyFont="1" applyAlignment="1">
      <alignment horizontal="centerContinuous" vertical="center"/>
    </xf>
    <xf numFmtId="0" fontId="19" fillId="0" borderId="0" xfId="16" applyFont="1" applyAlignment="1">
      <alignment horizontal="right" vertical="center"/>
    </xf>
    <xf numFmtId="0" fontId="18" fillId="0" borderId="0" xfId="27" applyFont="1" applyAlignment="1">
      <alignment horizontal="centerContinuous" vertical="center"/>
    </xf>
    <xf numFmtId="0" fontId="18" fillId="0" borderId="0" xfId="27" applyFont="1" applyAlignment="1">
      <alignment vertical="center"/>
    </xf>
    <xf numFmtId="0" fontId="19" fillId="0" borderId="4" xfId="27" applyFont="1" applyBorder="1" applyAlignment="1">
      <alignment horizontal="center" vertical="center"/>
    </xf>
    <xf numFmtId="0" fontId="20" fillId="0" borderId="0" xfId="27" applyFont="1" applyAlignment="1">
      <alignment horizontal="center" vertical="center"/>
    </xf>
    <xf numFmtId="164" fontId="19" fillId="0" borderId="4" xfId="16" quotePrefix="1" applyNumberFormat="1" applyFont="1" applyBorder="1" applyAlignment="1">
      <alignment horizontal="center" vertical="center"/>
    </xf>
    <xf numFmtId="0" fontId="20" fillId="0" borderId="0" xfId="16" applyFont="1" applyAlignment="1">
      <alignment horizontal="center" vertical="center"/>
    </xf>
    <xf numFmtId="0" fontId="19" fillId="0" borderId="0" xfId="27" applyFont="1" applyAlignment="1">
      <alignment horizontal="center" vertical="center"/>
    </xf>
    <xf numFmtId="164" fontId="19" fillId="0" borderId="0" xfId="16" applyNumberFormat="1" applyFont="1" applyAlignment="1">
      <alignment horizontal="center" vertical="center"/>
    </xf>
    <xf numFmtId="0" fontId="19" fillId="0" borderId="0" xfId="16" applyFont="1" applyAlignment="1">
      <alignment vertical="center"/>
    </xf>
    <xf numFmtId="0" fontId="8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3" fontId="19" fillId="0" borderId="0" xfId="0" applyNumberFormat="1" applyFont="1" applyAlignment="1">
      <alignment vertical="center"/>
    </xf>
    <xf numFmtId="3" fontId="9" fillId="0" borderId="0" xfId="0" applyNumberFormat="1" applyFont="1" applyAlignment="1">
      <alignment vertical="center"/>
    </xf>
    <xf numFmtId="165" fontId="9" fillId="0" borderId="7" xfId="0" applyNumberFormat="1" applyFont="1" applyBorder="1" applyAlignment="1">
      <alignment vertical="center"/>
    </xf>
    <xf numFmtId="3" fontId="19" fillId="0" borderId="0" xfId="27" applyNumberFormat="1" applyFont="1" applyAlignment="1">
      <alignment vertical="center"/>
    </xf>
    <xf numFmtId="165" fontId="19" fillId="0" borderId="0" xfId="27" applyNumberFormat="1" applyFont="1" applyAlignment="1">
      <alignment horizontal="center" vertical="center"/>
    </xf>
    <xf numFmtId="164" fontId="12" fillId="0" borderId="0" xfId="0" quotePrefix="1" applyNumberFormat="1" applyFont="1" applyAlignment="1">
      <alignment horizontal="center" vertical="center"/>
    </xf>
    <xf numFmtId="0" fontId="21" fillId="0" borderId="0" xfId="27" applyFont="1" applyAlignment="1">
      <alignment horizontal="center" vertical="center"/>
    </xf>
    <xf numFmtId="165" fontId="19" fillId="0" borderId="0" xfId="27" applyNumberFormat="1" applyFont="1" applyAlignment="1">
      <alignment vertical="center"/>
    </xf>
    <xf numFmtId="38" fontId="9" fillId="0" borderId="0" xfId="0" applyNumberFormat="1" applyFont="1" applyAlignment="1">
      <alignment vertical="center"/>
    </xf>
    <xf numFmtId="38" fontId="9" fillId="0" borderId="0" xfId="9" applyNumberFormat="1" applyFont="1" applyAlignment="1">
      <alignment vertical="center"/>
    </xf>
    <xf numFmtId="0" fontId="9" fillId="0" borderId="0" xfId="11" applyFont="1" applyAlignment="1">
      <alignment vertical="center"/>
    </xf>
    <xf numFmtId="38" fontId="9" fillId="0" borderId="0" xfId="11" applyNumberFormat="1" applyFont="1" applyAlignment="1">
      <alignment vertical="center"/>
    </xf>
    <xf numFmtId="165" fontId="9" fillId="0" borderId="8" xfId="0" applyNumberFormat="1" applyFont="1" applyBorder="1" applyAlignment="1">
      <alignment vertical="center"/>
    </xf>
    <xf numFmtId="0" fontId="19" fillId="0" borderId="5" xfId="27" applyFont="1" applyBorder="1" applyAlignment="1">
      <alignment vertical="center"/>
    </xf>
    <xf numFmtId="9" fontId="9" fillId="0" borderId="0" xfId="31" applyFont="1" applyFill="1" applyAlignment="1">
      <alignment vertical="center"/>
    </xf>
    <xf numFmtId="41" fontId="9" fillId="0" borderId="0" xfId="31" applyNumberFormat="1" applyFont="1" applyFill="1" applyAlignment="1">
      <alignment vertical="center"/>
    </xf>
    <xf numFmtId="10" fontId="9" fillId="0" borderId="0" xfId="31" applyNumberFormat="1" applyFont="1" applyFill="1" applyAlignment="1">
      <alignment vertical="center"/>
    </xf>
    <xf numFmtId="0" fontId="9" fillId="0" borderId="0" xfId="27" applyFont="1" applyAlignment="1">
      <alignment vertical="center"/>
    </xf>
    <xf numFmtId="0" fontId="16" fillId="0" borderId="0" xfId="27" applyFont="1" applyAlignment="1">
      <alignment vertical="center"/>
    </xf>
    <xf numFmtId="41" fontId="9" fillId="0" borderId="4" xfId="0" applyNumberFormat="1" applyFont="1" applyBorder="1" applyAlignment="1">
      <alignment horizontal="center" vertical="center"/>
    </xf>
    <xf numFmtId="3" fontId="9" fillId="0" borderId="0" xfId="26" applyNumberFormat="1" applyFont="1" applyAlignment="1">
      <alignment vertical="center"/>
    </xf>
    <xf numFmtId="3" fontId="8" fillId="0" borderId="0" xfId="26" applyNumberFormat="1" applyFont="1" applyAlignment="1">
      <alignment vertical="center"/>
    </xf>
    <xf numFmtId="41" fontId="8" fillId="0" borderId="0" xfId="26" applyNumberFormat="1" applyFont="1" applyAlignment="1">
      <alignment vertical="center"/>
    </xf>
    <xf numFmtId="41" fontId="9" fillId="0" borderId="0" xfId="26" applyNumberFormat="1" applyFont="1" applyAlignment="1">
      <alignment horizontal="center" vertical="center"/>
    </xf>
    <xf numFmtId="0" fontId="13" fillId="0" borderId="0" xfId="26" applyFont="1" applyAlignment="1">
      <alignment horizontal="center" vertical="center"/>
    </xf>
    <xf numFmtId="170" fontId="9" fillId="0" borderId="0" xfId="26" applyNumberFormat="1" applyFont="1" applyAlignment="1">
      <alignment horizontal="right" vertical="center"/>
    </xf>
    <xf numFmtId="41" fontId="9" fillId="0" borderId="4" xfId="0" applyNumberFormat="1" applyFont="1" applyBorder="1" applyAlignment="1">
      <alignment horizontal="right" vertical="center"/>
    </xf>
    <xf numFmtId="3" fontId="10" fillId="0" borderId="0" xfId="26" applyNumberFormat="1" applyFont="1" applyAlignment="1">
      <alignment horizontal="center" vertical="center"/>
    </xf>
    <xf numFmtId="41" fontId="9" fillId="0" borderId="0" xfId="16" applyNumberFormat="1" applyFont="1" applyAlignment="1">
      <alignment vertical="center"/>
    </xf>
    <xf numFmtId="0" fontId="18" fillId="0" borderId="0" xfId="27" applyFont="1" applyAlignment="1">
      <alignment horizontal="left" vertical="center"/>
    </xf>
    <xf numFmtId="0" fontId="18" fillId="0" borderId="4" xfId="27" applyFont="1" applyBorder="1" applyAlignment="1">
      <alignment horizontal="center" vertical="center"/>
    </xf>
    <xf numFmtId="0" fontId="8" fillId="0" borderId="4" xfId="26" applyFont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8" fillId="0" borderId="4" xfId="0" applyFont="1" applyBorder="1" applyAlignment="1">
      <alignment horizontal="center" vertical="center"/>
    </xf>
    <xf numFmtId="0" fontId="8" fillId="0" borderId="0" xfId="26" applyFont="1" applyAlignment="1">
      <alignment vertical="center"/>
    </xf>
    <xf numFmtId="37" fontId="16" fillId="0" borderId="4" xfId="12" applyNumberFormat="1" applyFont="1" applyBorder="1" applyAlignment="1">
      <alignment horizontal="center" vertical="center"/>
    </xf>
    <xf numFmtId="0" fontId="17" fillId="0" borderId="0" xfId="12" applyFont="1" applyAlignment="1">
      <alignment horizontal="left" vertical="center"/>
    </xf>
    <xf numFmtId="37" fontId="17" fillId="0" borderId="4" xfId="12" applyNumberFormat="1" applyFont="1" applyBorder="1" applyAlignment="1">
      <alignment horizontal="center" vertical="center"/>
    </xf>
    <xf numFmtId="37" fontId="16" fillId="0" borderId="6" xfId="12" applyNumberFormat="1" applyFont="1" applyBorder="1" applyAlignment="1">
      <alignment horizontal="center" vertical="center"/>
    </xf>
  </cellXfs>
  <cellStyles count="32">
    <cellStyle name="Comma" xfId="1" builtinId="3"/>
    <cellStyle name="Comma 2" xfId="17" xr:uid="{00000000-0005-0000-0000-000001000000}"/>
    <cellStyle name="Comma 3" xfId="28" xr:uid="{00000000-0005-0000-0000-000002000000}"/>
    <cellStyle name="comma zerodec" xfId="2" xr:uid="{00000000-0005-0000-0000-000003000000}"/>
    <cellStyle name="Currency1" xfId="3" xr:uid="{00000000-0005-0000-0000-000004000000}"/>
    <cellStyle name="Dollar (zero dec)" xfId="4" xr:uid="{00000000-0005-0000-0000-000005000000}"/>
    <cellStyle name="Grey" xfId="5" xr:uid="{00000000-0005-0000-0000-000006000000}"/>
    <cellStyle name="Input [yellow]" xfId="6" xr:uid="{00000000-0005-0000-0000-000007000000}"/>
    <cellStyle name="no dec" xfId="7" xr:uid="{00000000-0005-0000-0000-000008000000}"/>
    <cellStyle name="Normal" xfId="0" builtinId="0"/>
    <cellStyle name="Normal - Style1" xfId="8" xr:uid="{00000000-0005-0000-0000-00000A000000}"/>
    <cellStyle name="Normal 10" xfId="18" xr:uid="{00000000-0005-0000-0000-00000B000000}"/>
    <cellStyle name="Normal 11" xfId="19" xr:uid="{00000000-0005-0000-0000-00000C000000}"/>
    <cellStyle name="Normal 12" xfId="20" xr:uid="{00000000-0005-0000-0000-00000D000000}"/>
    <cellStyle name="Normal 13" xfId="21" xr:uid="{00000000-0005-0000-0000-00000E000000}"/>
    <cellStyle name="Normal 14" xfId="26" xr:uid="{00000000-0005-0000-0000-00000F000000}"/>
    <cellStyle name="Normal 15" xfId="27" xr:uid="{00000000-0005-0000-0000-000010000000}"/>
    <cellStyle name="Normal 16" xfId="30" xr:uid="{00000000-0005-0000-0000-000011000000}"/>
    <cellStyle name="Normal 2" xfId="16" xr:uid="{00000000-0005-0000-0000-000012000000}"/>
    <cellStyle name="Normal 2 2" xfId="29" xr:uid="{00000000-0005-0000-0000-000013000000}"/>
    <cellStyle name="Normal 3" xfId="9" xr:uid="{00000000-0005-0000-0000-000014000000}"/>
    <cellStyle name="Normal 4" xfId="10" xr:uid="{00000000-0005-0000-0000-000015000000}"/>
    <cellStyle name="Normal 5" xfId="22" xr:uid="{00000000-0005-0000-0000-000016000000}"/>
    <cellStyle name="Normal 6" xfId="11" xr:uid="{00000000-0005-0000-0000-000017000000}"/>
    <cellStyle name="Normal 7" xfId="23" xr:uid="{00000000-0005-0000-0000-000018000000}"/>
    <cellStyle name="Normal 8" xfId="24" xr:uid="{00000000-0005-0000-0000-000019000000}"/>
    <cellStyle name="Normal 9" xfId="25" xr:uid="{00000000-0005-0000-0000-00001A000000}"/>
    <cellStyle name="Normal_CET - N096" xfId="12" xr:uid="{00000000-0005-0000-0000-00001B000000}"/>
    <cellStyle name="Normal_Template-Bs&amp;plt" xfId="13" xr:uid="{00000000-0005-0000-0000-00001C000000}"/>
    <cellStyle name="Percent [2]" xfId="14" xr:uid="{00000000-0005-0000-0000-00001D000000}"/>
    <cellStyle name="Percent 2" xfId="31" xr:uid="{50710C96-E25F-4E91-A6B2-6A531D95974E}"/>
    <cellStyle name="Quantity" xfId="15" xr:uid="{00000000-0005-0000-0000-00001E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42E929-F6F4-437F-A652-5C6361E6DF7D}">
  <dimension ref="A1:N98"/>
  <sheetViews>
    <sheetView showGridLines="0" view="pageBreakPreview" topLeftCell="A74" zoomScaleNormal="90" zoomScaleSheetLayoutView="100" workbookViewId="0">
      <selection activeCell="I87" sqref="I87"/>
    </sheetView>
  </sheetViews>
  <sheetFormatPr defaultColWidth="14.42578125" defaultRowHeight="21"/>
  <cols>
    <col min="1" max="1" width="43" style="11" customWidth="1"/>
    <col min="2" max="2" width="3.28515625" style="11" customWidth="1"/>
    <col min="3" max="3" width="8.7109375" style="11" customWidth="1"/>
    <col min="4" max="4" width="1.5703125" style="116" customWidth="1"/>
    <col min="5" max="5" width="13.7109375" style="11" customWidth="1"/>
    <col min="6" max="6" width="1.7109375" style="116" customWidth="1"/>
    <col min="7" max="7" width="14.5703125" style="116" customWidth="1"/>
    <col min="8" max="8" width="1.7109375" style="116" customWidth="1"/>
    <col min="9" max="9" width="13.7109375" style="11" customWidth="1"/>
    <col min="10" max="10" width="1.7109375" style="116" customWidth="1"/>
    <col min="11" max="11" width="14.5703125" style="116" customWidth="1"/>
    <col min="12" max="12" width="6.28515625" style="11" customWidth="1"/>
    <col min="13" max="16384" width="14.42578125" style="11"/>
  </cols>
  <sheetData>
    <row r="1" spans="1:14" s="107" customFormat="1">
      <c r="A1" s="150" t="s">
        <v>33</v>
      </c>
      <c r="B1" s="150"/>
      <c r="C1" s="150"/>
      <c r="D1" s="150"/>
      <c r="E1" s="150"/>
      <c r="F1" s="150"/>
      <c r="G1" s="150"/>
      <c r="H1" s="150"/>
      <c r="I1" s="150"/>
      <c r="J1" s="150"/>
      <c r="K1" s="150"/>
    </row>
    <row r="2" spans="1:14" s="107" customFormat="1">
      <c r="A2" s="107" t="s">
        <v>199</v>
      </c>
    </row>
    <row r="3" spans="1:14" s="107" customFormat="1">
      <c r="A3" s="107" t="s">
        <v>234</v>
      </c>
    </row>
    <row r="4" spans="1:14">
      <c r="A4" s="108"/>
      <c r="B4" s="108"/>
      <c r="C4" s="108"/>
      <c r="D4" s="108"/>
      <c r="E4" s="108"/>
      <c r="F4" s="108"/>
      <c r="G4" s="108"/>
      <c r="H4" s="108"/>
      <c r="I4" s="108"/>
      <c r="J4" s="108"/>
      <c r="K4" s="109" t="s">
        <v>28</v>
      </c>
    </row>
    <row r="5" spans="1:14" s="111" customFormat="1">
      <c r="A5" s="110"/>
      <c r="B5" s="110"/>
      <c r="C5" s="110"/>
      <c r="D5" s="110"/>
      <c r="E5" s="151" t="s">
        <v>32</v>
      </c>
      <c r="F5" s="151"/>
      <c r="G5" s="151"/>
      <c r="H5" s="110"/>
      <c r="I5" s="151" t="s">
        <v>34</v>
      </c>
      <c r="J5" s="151"/>
      <c r="K5" s="151"/>
    </row>
    <row r="6" spans="1:14">
      <c r="C6" s="112" t="s">
        <v>0</v>
      </c>
      <c r="D6" s="113"/>
      <c r="E6" s="114" t="s">
        <v>235</v>
      </c>
      <c r="F6" s="115"/>
      <c r="G6" s="114" t="s">
        <v>218</v>
      </c>
      <c r="H6" s="115"/>
      <c r="I6" s="114" t="s">
        <v>235</v>
      </c>
      <c r="J6" s="115"/>
      <c r="K6" s="114" t="s">
        <v>218</v>
      </c>
    </row>
    <row r="7" spans="1:14">
      <c r="C7" s="116"/>
      <c r="D7" s="113"/>
      <c r="E7" s="117" t="s">
        <v>203</v>
      </c>
      <c r="F7" s="115"/>
      <c r="G7" s="117" t="s">
        <v>204</v>
      </c>
      <c r="H7" s="115"/>
      <c r="I7" s="117" t="s">
        <v>203</v>
      </c>
      <c r="J7" s="118"/>
      <c r="K7" s="117" t="s">
        <v>204</v>
      </c>
    </row>
    <row r="8" spans="1:14">
      <c r="C8" s="116"/>
      <c r="D8" s="113"/>
      <c r="E8" s="117" t="s">
        <v>205</v>
      </c>
      <c r="F8" s="115"/>
      <c r="G8" s="117"/>
      <c r="H8" s="115"/>
      <c r="I8" s="117" t="s">
        <v>205</v>
      </c>
      <c r="J8" s="117"/>
      <c r="K8" s="117"/>
    </row>
    <row r="9" spans="1:14" s="120" customFormat="1" ht="21.75">
      <c r="A9" s="119" t="s">
        <v>35</v>
      </c>
      <c r="B9" s="119"/>
      <c r="C9" s="85"/>
      <c r="D9" s="62"/>
      <c r="E9" s="58"/>
      <c r="F9" s="62"/>
      <c r="G9" s="62"/>
      <c r="H9" s="62"/>
      <c r="I9" s="58"/>
      <c r="J9" s="62"/>
      <c r="K9" s="62"/>
    </row>
    <row r="10" spans="1:14" s="120" customFormat="1" ht="21.75">
      <c r="A10" s="75" t="s">
        <v>1</v>
      </c>
      <c r="B10" s="75"/>
      <c r="C10" s="85"/>
      <c r="D10" s="62"/>
      <c r="E10" s="58"/>
      <c r="F10" s="62"/>
      <c r="G10" s="62"/>
      <c r="H10" s="62"/>
      <c r="I10" s="58"/>
      <c r="J10" s="62"/>
      <c r="K10" s="62"/>
    </row>
    <row r="11" spans="1:14" s="120" customFormat="1" ht="21.75">
      <c r="A11" s="58" t="s">
        <v>36</v>
      </c>
      <c r="B11" s="58"/>
      <c r="C11" s="85"/>
      <c r="D11" s="36"/>
      <c r="E11" s="34">
        <v>1034292</v>
      </c>
      <c r="F11" s="33"/>
      <c r="G11" s="34">
        <v>1227309</v>
      </c>
      <c r="H11" s="33"/>
      <c r="I11" s="34">
        <v>491369</v>
      </c>
      <c r="J11" s="33"/>
      <c r="K11" s="34">
        <v>809525</v>
      </c>
      <c r="M11" s="61"/>
      <c r="N11" s="61"/>
    </row>
    <row r="12" spans="1:14" s="120" customFormat="1" ht="21.75">
      <c r="A12" s="58" t="s">
        <v>222</v>
      </c>
      <c r="B12" s="58"/>
      <c r="C12" s="85" t="s">
        <v>220</v>
      </c>
      <c r="D12" s="36"/>
      <c r="E12" s="33">
        <v>4187543</v>
      </c>
      <c r="F12" s="33"/>
      <c r="G12" s="33">
        <v>4623663</v>
      </c>
      <c r="H12" s="33"/>
      <c r="I12" s="33">
        <v>2800732</v>
      </c>
      <c r="J12" s="33"/>
      <c r="K12" s="33">
        <v>3219522</v>
      </c>
      <c r="L12" s="121"/>
      <c r="M12" s="61"/>
      <c r="N12" s="61"/>
    </row>
    <row r="13" spans="1:14" s="120" customFormat="1" ht="21.75">
      <c r="A13" s="58" t="s">
        <v>177</v>
      </c>
      <c r="B13" s="58"/>
      <c r="C13" s="85">
        <v>3</v>
      </c>
      <c r="D13" s="36"/>
      <c r="E13" s="33">
        <v>0</v>
      </c>
      <c r="F13" s="33"/>
      <c r="G13" s="33">
        <v>0</v>
      </c>
      <c r="H13" s="33"/>
      <c r="I13" s="33">
        <v>53077</v>
      </c>
      <c r="J13" s="33"/>
      <c r="K13" s="33">
        <v>53184</v>
      </c>
      <c r="L13" s="121"/>
      <c r="M13" s="61"/>
      <c r="N13" s="61"/>
    </row>
    <row r="14" spans="1:14" s="120" customFormat="1" ht="21.75">
      <c r="A14" s="58" t="s">
        <v>83</v>
      </c>
      <c r="B14" s="58"/>
      <c r="C14" s="85">
        <v>5</v>
      </c>
      <c r="D14" s="36"/>
      <c r="E14" s="33">
        <v>4512733</v>
      </c>
      <c r="F14" s="33"/>
      <c r="G14" s="33">
        <v>4282789</v>
      </c>
      <c r="H14" s="33"/>
      <c r="I14" s="33">
        <v>3018236</v>
      </c>
      <c r="J14" s="33"/>
      <c r="K14" s="33">
        <v>2761065</v>
      </c>
      <c r="L14" s="121"/>
      <c r="M14" s="61"/>
      <c r="N14" s="61"/>
    </row>
    <row r="15" spans="1:14" s="120" customFormat="1" ht="21.75">
      <c r="A15" s="58" t="s">
        <v>84</v>
      </c>
      <c r="B15" s="58"/>
      <c r="C15" s="85"/>
      <c r="D15" s="36"/>
      <c r="E15" s="34">
        <v>11073</v>
      </c>
      <c r="F15" s="33"/>
      <c r="G15" s="34">
        <v>15327</v>
      </c>
      <c r="H15" s="33"/>
      <c r="I15" s="34">
        <v>7135</v>
      </c>
      <c r="J15" s="33"/>
      <c r="K15" s="34">
        <v>12686</v>
      </c>
      <c r="M15" s="61"/>
      <c r="N15" s="61"/>
    </row>
    <row r="16" spans="1:14" s="120" customFormat="1" ht="21.75">
      <c r="A16" s="58" t="s">
        <v>124</v>
      </c>
      <c r="B16" s="58"/>
      <c r="C16" s="85">
        <v>6</v>
      </c>
      <c r="D16" s="36"/>
      <c r="E16" s="34">
        <v>47242</v>
      </c>
      <c r="F16" s="33"/>
      <c r="G16" s="34">
        <v>94003</v>
      </c>
      <c r="H16" s="33"/>
      <c r="I16" s="34">
        <v>47242</v>
      </c>
      <c r="J16" s="33"/>
      <c r="K16" s="34">
        <v>94003</v>
      </c>
      <c r="M16" s="61"/>
      <c r="N16" s="61"/>
    </row>
    <row r="17" spans="1:14" s="120" customFormat="1" ht="21.75">
      <c r="A17" s="58" t="s">
        <v>134</v>
      </c>
      <c r="B17" s="58"/>
      <c r="C17" s="85"/>
      <c r="D17" s="36"/>
      <c r="E17" s="34">
        <v>23778</v>
      </c>
      <c r="F17" s="33"/>
      <c r="G17" s="34">
        <v>21572</v>
      </c>
      <c r="H17" s="33"/>
      <c r="I17" s="34">
        <v>23778</v>
      </c>
      <c r="J17" s="33"/>
      <c r="K17" s="34">
        <v>13063</v>
      </c>
      <c r="M17" s="61"/>
      <c r="N17" s="61"/>
    </row>
    <row r="18" spans="1:14" s="120" customFormat="1" ht="21.75">
      <c r="A18" s="58" t="s">
        <v>37</v>
      </c>
      <c r="B18" s="58"/>
      <c r="C18" s="85"/>
      <c r="D18" s="36"/>
      <c r="E18" s="34">
        <v>152134</v>
      </c>
      <c r="F18" s="33"/>
      <c r="G18" s="34">
        <v>138789</v>
      </c>
      <c r="H18" s="33"/>
      <c r="I18" s="34">
        <v>50816</v>
      </c>
      <c r="J18" s="33"/>
      <c r="K18" s="34">
        <v>54113</v>
      </c>
      <c r="M18" s="61"/>
      <c r="N18" s="61"/>
    </row>
    <row r="19" spans="1:14" s="120" customFormat="1" ht="21.75">
      <c r="A19" s="75" t="s">
        <v>2</v>
      </c>
      <c r="B19" s="75"/>
      <c r="C19" s="85"/>
      <c r="D19" s="36"/>
      <c r="E19" s="35">
        <f>SUM(E11:E18)</f>
        <v>9968795</v>
      </c>
      <c r="F19" s="36"/>
      <c r="G19" s="35">
        <f>SUM(G11:G18)</f>
        <v>10403452</v>
      </c>
      <c r="H19" s="36"/>
      <c r="I19" s="35">
        <f>SUM(I11:I18)</f>
        <v>6492385</v>
      </c>
      <c r="J19" s="36"/>
      <c r="K19" s="35">
        <f>SUM(K11:K18)</f>
        <v>7017161</v>
      </c>
      <c r="M19" s="61"/>
      <c r="N19" s="61"/>
    </row>
    <row r="20" spans="1:14" s="120" customFormat="1" ht="21.75">
      <c r="A20" s="75" t="s">
        <v>19</v>
      </c>
      <c r="B20" s="75"/>
      <c r="C20" s="85"/>
      <c r="D20" s="36"/>
      <c r="E20" s="37"/>
      <c r="F20" s="36"/>
      <c r="G20" s="37"/>
      <c r="H20" s="36"/>
      <c r="I20" s="37"/>
      <c r="J20" s="36"/>
      <c r="K20" s="37"/>
      <c r="M20" s="61"/>
      <c r="N20" s="61"/>
    </row>
    <row r="21" spans="1:14" s="120" customFormat="1" ht="21.75">
      <c r="A21" s="58" t="s">
        <v>214</v>
      </c>
      <c r="B21" s="75"/>
      <c r="C21" s="85"/>
      <c r="D21" s="36"/>
      <c r="E21" s="33">
        <v>0</v>
      </c>
      <c r="F21" s="36"/>
      <c r="G21" s="33">
        <v>0</v>
      </c>
      <c r="H21" s="36"/>
      <c r="I21" s="33">
        <v>0</v>
      </c>
      <c r="J21" s="36"/>
      <c r="K21" s="33">
        <v>0</v>
      </c>
      <c r="M21" s="61"/>
      <c r="N21" s="61"/>
    </row>
    <row r="22" spans="1:14" s="120" customFormat="1" ht="21.75">
      <c r="A22" s="58" t="s">
        <v>85</v>
      </c>
      <c r="B22" s="58"/>
      <c r="C22" s="85">
        <v>7</v>
      </c>
      <c r="D22" s="36"/>
      <c r="E22" s="33">
        <v>0</v>
      </c>
      <c r="F22" s="36"/>
      <c r="G22" s="33">
        <v>0</v>
      </c>
      <c r="H22" s="36"/>
      <c r="I22" s="33">
        <v>2398331</v>
      </c>
      <c r="J22" s="36"/>
      <c r="K22" s="33">
        <v>2364989</v>
      </c>
      <c r="M22" s="61"/>
      <c r="N22" s="61"/>
    </row>
    <row r="23" spans="1:14" s="120" customFormat="1" ht="21.75">
      <c r="A23" s="58" t="s">
        <v>247</v>
      </c>
      <c r="B23" s="58"/>
      <c r="C23" s="85">
        <v>3</v>
      </c>
      <c r="D23" s="36"/>
      <c r="E23" s="33">
        <v>0</v>
      </c>
      <c r="F23" s="36"/>
      <c r="G23" s="33">
        <v>0</v>
      </c>
      <c r="H23" s="36"/>
      <c r="I23" s="33">
        <v>1558</v>
      </c>
      <c r="J23" s="36"/>
      <c r="K23" s="33">
        <v>0</v>
      </c>
      <c r="M23" s="61"/>
      <c r="N23" s="61"/>
    </row>
    <row r="24" spans="1:14" s="120" customFormat="1" ht="21.75">
      <c r="A24" s="58" t="s">
        <v>119</v>
      </c>
      <c r="B24" s="75"/>
      <c r="C24" s="85"/>
      <c r="D24" s="36"/>
      <c r="E24" s="37">
        <v>192897</v>
      </c>
      <c r="F24" s="36"/>
      <c r="G24" s="37">
        <v>194272</v>
      </c>
      <c r="H24" s="36"/>
      <c r="I24" s="37">
        <v>192897</v>
      </c>
      <c r="J24" s="36"/>
      <c r="K24" s="37">
        <v>194272</v>
      </c>
      <c r="M24" s="61"/>
      <c r="N24" s="61"/>
    </row>
    <row r="25" spans="1:14" s="120" customFormat="1" ht="21.75">
      <c r="A25" s="58" t="s">
        <v>86</v>
      </c>
      <c r="B25" s="58"/>
      <c r="C25" s="85">
        <v>9</v>
      </c>
      <c r="D25" s="36"/>
      <c r="E25" s="38">
        <v>2788042</v>
      </c>
      <c r="F25" s="36"/>
      <c r="G25" s="38">
        <v>2800043</v>
      </c>
      <c r="H25" s="36"/>
      <c r="I25" s="38">
        <v>1340767</v>
      </c>
      <c r="J25" s="36"/>
      <c r="K25" s="38">
        <v>1331930</v>
      </c>
      <c r="M25" s="61"/>
      <c r="N25" s="61"/>
    </row>
    <row r="26" spans="1:14" s="120" customFormat="1" ht="21.75">
      <c r="A26" s="58" t="s">
        <v>98</v>
      </c>
      <c r="B26" s="58"/>
      <c r="C26" s="85"/>
      <c r="D26" s="36"/>
      <c r="E26" s="38">
        <v>87336</v>
      </c>
      <c r="F26" s="36"/>
      <c r="G26" s="38">
        <v>92307</v>
      </c>
      <c r="H26" s="36"/>
      <c r="I26" s="33">
        <v>0</v>
      </c>
      <c r="J26" s="36"/>
      <c r="K26" s="33">
        <v>0</v>
      </c>
      <c r="M26" s="61"/>
      <c r="N26" s="61"/>
    </row>
    <row r="27" spans="1:14" s="120" customFormat="1" ht="21.75">
      <c r="A27" s="58" t="s">
        <v>125</v>
      </c>
      <c r="B27" s="58"/>
      <c r="C27" s="85">
        <v>10.1</v>
      </c>
      <c r="D27" s="36"/>
      <c r="E27" s="38">
        <v>308369</v>
      </c>
      <c r="F27" s="36"/>
      <c r="G27" s="38">
        <v>291056</v>
      </c>
      <c r="H27" s="36"/>
      <c r="I27" s="38">
        <v>21913</v>
      </c>
      <c r="J27" s="36"/>
      <c r="K27" s="38">
        <v>26559</v>
      </c>
      <c r="M27" s="61"/>
      <c r="N27" s="61"/>
    </row>
    <row r="28" spans="1:14" s="120" customFormat="1" ht="21.75">
      <c r="A28" s="58" t="s">
        <v>99</v>
      </c>
      <c r="B28" s="58"/>
      <c r="C28" s="85"/>
      <c r="D28" s="36"/>
      <c r="E28" s="38">
        <v>44207</v>
      </c>
      <c r="F28" s="36"/>
      <c r="G28" s="38">
        <v>41048</v>
      </c>
      <c r="H28" s="36"/>
      <c r="I28" s="33">
        <v>0</v>
      </c>
      <c r="J28" s="36"/>
      <c r="K28" s="33">
        <v>0</v>
      </c>
      <c r="M28" s="61"/>
      <c r="N28" s="61"/>
    </row>
    <row r="29" spans="1:14" s="120" customFormat="1" ht="21.75">
      <c r="A29" s="58" t="s">
        <v>87</v>
      </c>
      <c r="B29" s="58"/>
      <c r="C29" s="85"/>
      <c r="D29" s="36"/>
      <c r="E29" s="37">
        <v>37653</v>
      </c>
      <c r="F29" s="36"/>
      <c r="G29" s="37">
        <v>40059</v>
      </c>
      <c r="H29" s="36"/>
      <c r="I29" s="37">
        <v>28149</v>
      </c>
      <c r="J29" s="36"/>
      <c r="K29" s="37">
        <v>30054</v>
      </c>
      <c r="M29" s="61"/>
      <c r="N29" s="61"/>
    </row>
    <row r="30" spans="1:14" s="120" customFormat="1" ht="21.75">
      <c r="A30" s="58" t="s">
        <v>226</v>
      </c>
      <c r="B30" s="58"/>
      <c r="C30" s="85"/>
      <c r="D30" s="36"/>
      <c r="E30" s="37">
        <v>55907</v>
      </c>
      <c r="F30" s="36"/>
      <c r="G30" s="37">
        <v>45988</v>
      </c>
      <c r="H30" s="36"/>
      <c r="I30" s="37">
        <v>2070</v>
      </c>
      <c r="J30" s="36"/>
      <c r="K30" s="37">
        <v>2612</v>
      </c>
      <c r="M30" s="61"/>
      <c r="N30" s="61"/>
    </row>
    <row r="31" spans="1:14" s="120" customFormat="1" ht="21.75">
      <c r="A31" s="58" t="s">
        <v>178</v>
      </c>
      <c r="B31" s="58"/>
      <c r="C31" s="85"/>
      <c r="D31" s="36"/>
      <c r="E31" s="37">
        <v>13831</v>
      </c>
      <c r="F31" s="7"/>
      <c r="G31" s="37">
        <v>12842</v>
      </c>
      <c r="H31" s="7"/>
      <c r="I31" s="33">
        <v>0</v>
      </c>
      <c r="J31" s="7"/>
      <c r="K31" s="33">
        <v>0</v>
      </c>
      <c r="M31" s="61"/>
      <c r="N31" s="61"/>
    </row>
    <row r="32" spans="1:14" s="120" customFormat="1" ht="21.75">
      <c r="A32" s="58" t="s">
        <v>38</v>
      </c>
      <c r="B32" s="58"/>
      <c r="C32" s="85"/>
      <c r="D32" s="36"/>
      <c r="E32" s="37">
        <v>6242</v>
      </c>
      <c r="F32" s="36"/>
      <c r="G32" s="37">
        <v>12478</v>
      </c>
      <c r="H32" s="36"/>
      <c r="I32" s="37">
        <v>1381</v>
      </c>
      <c r="J32" s="36"/>
      <c r="K32" s="37">
        <v>5462</v>
      </c>
      <c r="M32" s="61"/>
      <c r="N32" s="61"/>
    </row>
    <row r="33" spans="1:14" s="120" customFormat="1" ht="21.75">
      <c r="A33" s="75" t="s">
        <v>20</v>
      </c>
      <c r="B33" s="75"/>
      <c r="C33" s="85"/>
      <c r="D33" s="62"/>
      <c r="E33" s="35">
        <f>SUM(E21:E32)</f>
        <v>3534484</v>
      </c>
      <c r="F33" s="62"/>
      <c r="G33" s="35">
        <f>SUM(G21:G32)</f>
        <v>3530093</v>
      </c>
      <c r="H33" s="62"/>
      <c r="I33" s="35">
        <f>SUM(I21:I32)</f>
        <v>3987066</v>
      </c>
      <c r="J33" s="36"/>
      <c r="K33" s="35">
        <f>SUM(K21:K32)</f>
        <v>3955878</v>
      </c>
      <c r="M33" s="61"/>
      <c r="N33" s="61"/>
    </row>
    <row r="34" spans="1:14" s="120" customFormat="1" ht="22.5" thickBot="1">
      <c r="A34" s="75" t="s">
        <v>3</v>
      </c>
      <c r="B34" s="75"/>
      <c r="C34" s="122"/>
      <c r="D34" s="62"/>
      <c r="E34" s="123">
        <f>SUM(E19:E32)</f>
        <v>13503279</v>
      </c>
      <c r="F34" s="62"/>
      <c r="G34" s="123">
        <f>SUM(G19:G32)</f>
        <v>13933545</v>
      </c>
      <c r="H34" s="62"/>
      <c r="I34" s="123">
        <f>SUM(I19:I32)</f>
        <v>10479451</v>
      </c>
      <c r="J34" s="36"/>
      <c r="K34" s="123">
        <f>SUM(K19:K32)</f>
        <v>10973039</v>
      </c>
      <c r="M34" s="61"/>
      <c r="N34" s="61"/>
    </row>
    <row r="35" spans="1:14" ht="21.75" thickTop="1">
      <c r="C35" s="124"/>
      <c r="M35" s="61"/>
      <c r="N35" s="61"/>
    </row>
    <row r="36" spans="1:14">
      <c r="A36" s="11" t="s">
        <v>219</v>
      </c>
      <c r="G36" s="125"/>
      <c r="M36" s="61"/>
      <c r="N36" s="61"/>
    </row>
    <row r="37" spans="1:14" s="107" customFormat="1">
      <c r="A37" s="150" t="s">
        <v>33</v>
      </c>
      <c r="B37" s="150"/>
      <c r="C37" s="150"/>
      <c r="D37" s="150"/>
      <c r="E37" s="150"/>
      <c r="F37" s="150"/>
      <c r="G37" s="150"/>
      <c r="H37" s="150"/>
      <c r="I37" s="150"/>
      <c r="J37" s="150"/>
      <c r="K37" s="150"/>
      <c r="M37" s="61"/>
      <c r="N37" s="61"/>
    </row>
    <row r="38" spans="1:14" s="107" customFormat="1">
      <c r="A38" s="107" t="s">
        <v>200</v>
      </c>
      <c r="M38" s="61"/>
      <c r="N38" s="61"/>
    </row>
    <row r="39" spans="1:14" s="107" customFormat="1">
      <c r="A39" s="107" t="s">
        <v>234</v>
      </c>
      <c r="M39" s="61"/>
      <c r="N39" s="61"/>
    </row>
    <row r="40" spans="1:14">
      <c r="A40" s="108"/>
      <c r="B40" s="108"/>
      <c r="C40" s="108"/>
      <c r="D40" s="108"/>
      <c r="E40" s="108"/>
      <c r="F40" s="108"/>
      <c r="G40" s="108"/>
      <c r="H40" s="108"/>
      <c r="I40" s="108"/>
      <c r="J40" s="108"/>
      <c r="K40" s="109" t="s">
        <v>28</v>
      </c>
      <c r="M40" s="61"/>
      <c r="N40" s="61"/>
    </row>
    <row r="41" spans="1:14" s="111" customFormat="1">
      <c r="A41" s="110"/>
      <c r="B41" s="110"/>
      <c r="C41" s="110"/>
      <c r="D41" s="110"/>
      <c r="E41" s="151" t="s">
        <v>32</v>
      </c>
      <c r="F41" s="151"/>
      <c r="G41" s="151"/>
      <c r="H41" s="110"/>
      <c r="I41" s="151" t="s">
        <v>34</v>
      </c>
      <c r="J41" s="151"/>
      <c r="K41" s="151"/>
      <c r="M41" s="61"/>
      <c r="N41" s="61"/>
    </row>
    <row r="42" spans="1:14">
      <c r="C42" s="112" t="s">
        <v>0</v>
      </c>
      <c r="D42" s="113"/>
      <c r="E42" s="114" t="s">
        <v>235</v>
      </c>
      <c r="F42" s="115"/>
      <c r="G42" s="114" t="s">
        <v>218</v>
      </c>
      <c r="H42" s="115"/>
      <c r="I42" s="114" t="s">
        <v>235</v>
      </c>
      <c r="J42" s="115"/>
      <c r="K42" s="114" t="s">
        <v>218</v>
      </c>
      <c r="M42" s="61"/>
      <c r="N42" s="61"/>
    </row>
    <row r="43" spans="1:14">
      <c r="C43" s="116"/>
      <c r="D43" s="113"/>
      <c r="E43" s="117" t="s">
        <v>203</v>
      </c>
      <c r="F43" s="115"/>
      <c r="G43" s="117" t="s">
        <v>204</v>
      </c>
      <c r="H43" s="115"/>
      <c r="I43" s="117" t="s">
        <v>203</v>
      </c>
      <c r="J43" s="118"/>
      <c r="K43" s="117" t="s">
        <v>204</v>
      </c>
      <c r="M43" s="61"/>
      <c r="N43" s="61"/>
    </row>
    <row r="44" spans="1:14">
      <c r="C44" s="116"/>
      <c r="D44" s="113"/>
      <c r="E44" s="117" t="s">
        <v>205</v>
      </c>
      <c r="F44" s="115"/>
      <c r="G44" s="117"/>
      <c r="H44" s="115"/>
      <c r="I44" s="117" t="s">
        <v>205</v>
      </c>
      <c r="J44" s="117"/>
      <c r="K44" s="117"/>
      <c r="M44" s="61"/>
      <c r="N44" s="61"/>
    </row>
    <row r="45" spans="1:14" s="120" customFormat="1" ht="21.75">
      <c r="A45" s="119" t="s">
        <v>39</v>
      </c>
      <c r="B45" s="119"/>
      <c r="C45" s="85"/>
      <c r="D45" s="58"/>
      <c r="E45" s="58"/>
      <c r="F45" s="58"/>
      <c r="G45" s="58"/>
      <c r="H45" s="58"/>
      <c r="I45" s="126"/>
      <c r="J45" s="84"/>
      <c r="K45" s="84"/>
      <c r="M45" s="61"/>
      <c r="N45" s="61"/>
    </row>
    <row r="46" spans="1:14" s="120" customFormat="1" ht="21.75">
      <c r="A46" s="75" t="s">
        <v>5</v>
      </c>
      <c r="B46" s="75"/>
      <c r="C46" s="85"/>
      <c r="D46" s="62"/>
      <c r="E46" s="58"/>
      <c r="F46" s="62"/>
      <c r="G46" s="62"/>
      <c r="H46" s="62"/>
      <c r="I46" s="58"/>
      <c r="J46" s="62"/>
      <c r="K46" s="62"/>
      <c r="M46" s="61"/>
      <c r="N46" s="61"/>
    </row>
    <row r="47" spans="1:14" s="120" customFormat="1" ht="21.75">
      <c r="A47" s="58" t="s">
        <v>135</v>
      </c>
      <c r="B47" s="75"/>
      <c r="C47" s="85">
        <v>11</v>
      </c>
      <c r="D47" s="62"/>
      <c r="E47" s="56">
        <v>719332</v>
      </c>
      <c r="F47" s="62"/>
      <c r="G47" s="56">
        <v>1548438</v>
      </c>
      <c r="H47" s="62"/>
      <c r="I47" s="56">
        <v>520000</v>
      </c>
      <c r="J47" s="62"/>
      <c r="K47" s="56">
        <v>1340000</v>
      </c>
      <c r="M47" s="61"/>
      <c r="N47" s="61"/>
    </row>
    <row r="48" spans="1:14" s="120" customFormat="1" ht="21.75">
      <c r="A48" s="58" t="s">
        <v>223</v>
      </c>
      <c r="B48" s="58"/>
      <c r="C48" s="85"/>
      <c r="D48" s="36"/>
      <c r="E48" s="56">
        <v>3975877</v>
      </c>
      <c r="F48" s="33"/>
      <c r="G48" s="56">
        <v>3305140</v>
      </c>
      <c r="H48" s="33"/>
      <c r="I48" s="56">
        <v>2994787</v>
      </c>
      <c r="J48" s="33"/>
      <c r="K48" s="56">
        <v>2326885</v>
      </c>
      <c r="M48" s="61"/>
      <c r="N48" s="61"/>
    </row>
    <row r="49" spans="1:14" s="120" customFormat="1" ht="21.75">
      <c r="A49" s="58" t="s">
        <v>127</v>
      </c>
      <c r="B49" s="58"/>
      <c r="C49" s="85">
        <v>10.199999999999999</v>
      </c>
      <c r="D49" s="36"/>
      <c r="E49" s="34">
        <v>61284</v>
      </c>
      <c r="F49" s="33"/>
      <c r="G49" s="34">
        <v>46684</v>
      </c>
      <c r="H49" s="33"/>
      <c r="I49" s="34">
        <v>10376</v>
      </c>
      <c r="J49" s="33"/>
      <c r="K49" s="34">
        <v>11936</v>
      </c>
      <c r="M49" s="61"/>
      <c r="N49" s="61"/>
    </row>
    <row r="50" spans="1:14" s="120" customFormat="1" ht="21.75">
      <c r="A50" s="58" t="s">
        <v>122</v>
      </c>
      <c r="B50" s="58"/>
      <c r="C50" s="85"/>
      <c r="D50" s="36"/>
      <c r="E50" s="34"/>
      <c r="F50" s="33"/>
      <c r="G50" s="34"/>
      <c r="H50" s="33"/>
      <c r="I50" s="34"/>
      <c r="J50" s="33"/>
      <c r="K50" s="34"/>
      <c r="M50" s="61"/>
      <c r="N50" s="61"/>
    </row>
    <row r="51" spans="1:14" s="120" customFormat="1" ht="21.75">
      <c r="A51" s="58" t="s">
        <v>123</v>
      </c>
      <c r="B51" s="58"/>
      <c r="C51" s="85">
        <v>12</v>
      </c>
      <c r="D51" s="36"/>
      <c r="E51" s="34">
        <v>108920</v>
      </c>
      <c r="F51" s="33"/>
      <c r="G51" s="34">
        <v>124194</v>
      </c>
      <c r="H51" s="33"/>
      <c r="I51" s="34">
        <v>0</v>
      </c>
      <c r="J51" s="33"/>
      <c r="K51" s="34">
        <v>0</v>
      </c>
      <c r="M51" s="61"/>
      <c r="N51" s="61"/>
    </row>
    <row r="52" spans="1:14" s="120" customFormat="1" ht="21.75">
      <c r="A52" s="58" t="s">
        <v>40</v>
      </c>
      <c r="B52" s="58"/>
      <c r="C52" s="85"/>
      <c r="D52" s="36"/>
      <c r="E52" s="34">
        <v>32930</v>
      </c>
      <c r="F52" s="33"/>
      <c r="G52" s="34">
        <v>8198</v>
      </c>
      <c r="H52" s="33"/>
      <c r="I52" s="34">
        <v>9755</v>
      </c>
      <c r="J52" s="33"/>
      <c r="K52" s="34">
        <v>0</v>
      </c>
      <c r="M52" s="61"/>
      <c r="N52" s="61"/>
    </row>
    <row r="53" spans="1:14" s="120" customFormat="1" ht="21.75">
      <c r="A53" s="58" t="s">
        <v>88</v>
      </c>
      <c r="B53" s="58"/>
      <c r="C53" s="85"/>
      <c r="D53" s="36"/>
      <c r="E53" s="34">
        <v>150537</v>
      </c>
      <c r="F53" s="33"/>
      <c r="G53" s="34">
        <v>133944</v>
      </c>
      <c r="H53" s="33"/>
      <c r="I53" s="34">
        <v>87275</v>
      </c>
      <c r="J53" s="33"/>
      <c r="K53" s="34">
        <v>89359</v>
      </c>
      <c r="M53" s="61"/>
      <c r="N53" s="61"/>
    </row>
    <row r="54" spans="1:14" s="120" customFormat="1" ht="21.75">
      <c r="A54" s="58" t="s">
        <v>137</v>
      </c>
      <c r="B54" s="58"/>
      <c r="C54" s="85"/>
      <c r="D54" s="36"/>
      <c r="E54" s="34">
        <v>6808</v>
      </c>
      <c r="F54" s="33"/>
      <c r="G54" s="34">
        <v>0</v>
      </c>
      <c r="H54" s="33"/>
      <c r="I54" s="34">
        <v>0</v>
      </c>
      <c r="J54" s="33"/>
      <c r="K54" s="34">
        <v>0</v>
      </c>
      <c r="M54" s="61"/>
      <c r="N54" s="61"/>
    </row>
    <row r="55" spans="1:14" s="120" customFormat="1" ht="21.75">
      <c r="A55" s="58" t="s">
        <v>41</v>
      </c>
      <c r="B55" s="58"/>
      <c r="C55" s="85"/>
      <c r="D55" s="36"/>
      <c r="E55" s="34">
        <v>30355</v>
      </c>
      <c r="F55" s="33"/>
      <c r="G55" s="34">
        <v>33544</v>
      </c>
      <c r="H55" s="33"/>
      <c r="I55" s="34">
        <v>21625</v>
      </c>
      <c r="J55" s="33"/>
      <c r="K55" s="34">
        <v>24577</v>
      </c>
      <c r="M55" s="61"/>
      <c r="N55" s="61"/>
    </row>
    <row r="56" spans="1:14" s="120" customFormat="1" ht="21.75">
      <c r="A56" s="75" t="s">
        <v>6</v>
      </c>
      <c r="B56" s="75"/>
      <c r="C56" s="85"/>
      <c r="D56" s="36"/>
      <c r="E56" s="35">
        <f>SUM(E47:E55)</f>
        <v>5086043</v>
      </c>
      <c r="F56" s="36"/>
      <c r="G56" s="35">
        <f>SUM(G47:G55)</f>
        <v>5200142</v>
      </c>
      <c r="H56" s="36"/>
      <c r="I56" s="35">
        <f>SUM(I47:I55)</f>
        <v>3643818</v>
      </c>
      <c r="J56" s="36"/>
      <c r="K56" s="35">
        <f>SUM(K47:K55)</f>
        <v>3792757</v>
      </c>
      <c r="M56" s="61"/>
      <c r="N56" s="61"/>
    </row>
    <row r="57" spans="1:14" s="120" customFormat="1" ht="21.75">
      <c r="A57" s="75" t="s">
        <v>21</v>
      </c>
      <c r="B57" s="75"/>
      <c r="C57" s="85"/>
      <c r="D57" s="36"/>
      <c r="E57" s="58"/>
      <c r="F57" s="62"/>
      <c r="G57" s="58"/>
      <c r="H57" s="36"/>
      <c r="I57" s="37"/>
      <c r="J57" s="36"/>
      <c r="K57" s="37"/>
      <c r="M57" s="61"/>
      <c r="N57" s="61"/>
    </row>
    <row r="58" spans="1:14" s="120" customFormat="1" ht="21.75">
      <c r="A58" s="58" t="s">
        <v>197</v>
      </c>
      <c r="B58" s="58"/>
      <c r="C58" s="85"/>
      <c r="D58" s="36"/>
      <c r="E58" s="37"/>
      <c r="F58" s="36"/>
      <c r="G58" s="37"/>
      <c r="H58" s="36"/>
      <c r="I58" s="37"/>
      <c r="J58" s="36"/>
      <c r="K58" s="37"/>
      <c r="M58" s="61"/>
      <c r="N58" s="61"/>
    </row>
    <row r="59" spans="1:14" s="120" customFormat="1" ht="21.75">
      <c r="A59" s="58" t="s">
        <v>193</v>
      </c>
      <c r="B59" s="58"/>
      <c r="C59" s="85">
        <v>10.199999999999999</v>
      </c>
      <c r="D59" s="36"/>
      <c r="E59" s="37">
        <v>242593</v>
      </c>
      <c r="F59" s="36"/>
      <c r="G59" s="37">
        <v>237668</v>
      </c>
      <c r="H59" s="36"/>
      <c r="I59" s="37">
        <v>10364</v>
      </c>
      <c r="J59" s="36"/>
      <c r="K59" s="37">
        <v>15143</v>
      </c>
      <c r="M59" s="61"/>
      <c r="N59" s="61"/>
    </row>
    <row r="60" spans="1:14" s="120" customFormat="1" ht="21.75">
      <c r="A60" s="58" t="s">
        <v>192</v>
      </c>
      <c r="B60" s="58"/>
      <c r="C60" s="85"/>
      <c r="D60" s="36"/>
      <c r="E60" s="37"/>
      <c r="F60" s="36"/>
      <c r="G60" s="37"/>
      <c r="H60" s="36"/>
      <c r="I60" s="37"/>
      <c r="J60" s="36"/>
      <c r="K60" s="37"/>
      <c r="M60" s="61"/>
      <c r="N60" s="61"/>
    </row>
    <row r="61" spans="1:14" s="120" customFormat="1" ht="21.75">
      <c r="A61" s="58" t="s">
        <v>193</v>
      </c>
      <c r="B61" s="58"/>
      <c r="C61" s="85">
        <v>12</v>
      </c>
      <c r="D61" s="36"/>
      <c r="E61" s="37">
        <v>548244</v>
      </c>
      <c r="F61" s="36"/>
      <c r="G61" s="37">
        <v>546615</v>
      </c>
      <c r="H61" s="36"/>
      <c r="I61" s="34">
        <v>0</v>
      </c>
      <c r="J61" s="36"/>
      <c r="K61" s="34">
        <v>0</v>
      </c>
      <c r="M61" s="61"/>
      <c r="N61" s="61"/>
    </row>
    <row r="62" spans="1:14" s="120" customFormat="1" ht="21.75">
      <c r="A62" s="58" t="s">
        <v>224</v>
      </c>
      <c r="B62" s="58"/>
      <c r="C62" s="85"/>
      <c r="D62" s="36"/>
      <c r="E62" s="40">
        <v>296783</v>
      </c>
      <c r="F62" s="36"/>
      <c r="G62" s="40">
        <v>289570</v>
      </c>
      <c r="H62" s="36"/>
      <c r="I62" s="40">
        <v>163297</v>
      </c>
      <c r="J62" s="36"/>
      <c r="K62" s="40">
        <v>163402</v>
      </c>
      <c r="M62" s="61"/>
      <c r="N62" s="61"/>
    </row>
    <row r="63" spans="1:14" s="120" customFormat="1" ht="21.75">
      <c r="A63" s="75" t="s">
        <v>22</v>
      </c>
      <c r="B63" s="75"/>
      <c r="C63" s="85"/>
      <c r="D63" s="36"/>
      <c r="E63" s="40">
        <f>SUM(E58:E62)</f>
        <v>1087620</v>
      </c>
      <c r="F63" s="36"/>
      <c r="G63" s="40">
        <f>SUM(G58:G62)</f>
        <v>1073853</v>
      </c>
      <c r="H63" s="36"/>
      <c r="I63" s="40">
        <f>SUM(I58:I62)</f>
        <v>173661</v>
      </c>
      <c r="J63" s="36"/>
      <c r="K63" s="40">
        <f>SUM(K58:K62)</f>
        <v>178545</v>
      </c>
      <c r="M63" s="61"/>
      <c r="N63" s="61"/>
    </row>
    <row r="64" spans="1:14" s="120" customFormat="1" ht="21.75">
      <c r="A64" s="75" t="s">
        <v>7</v>
      </c>
      <c r="B64" s="75"/>
      <c r="C64" s="85"/>
      <c r="D64" s="36"/>
      <c r="E64" s="40">
        <f>SUM(E56+E63)</f>
        <v>6173663</v>
      </c>
      <c r="F64" s="36"/>
      <c r="G64" s="40">
        <f>SUM(G56+G63)</f>
        <v>6273995</v>
      </c>
      <c r="H64" s="36"/>
      <c r="I64" s="40">
        <f>I63+I56</f>
        <v>3817479</v>
      </c>
      <c r="J64" s="36"/>
      <c r="K64" s="40">
        <f>K63+K56</f>
        <v>3971302</v>
      </c>
      <c r="M64" s="61"/>
      <c r="N64" s="61"/>
    </row>
    <row r="65" spans="1:11">
      <c r="A65" s="111"/>
      <c r="B65" s="111"/>
      <c r="C65" s="127"/>
      <c r="D65" s="125"/>
      <c r="E65" s="128"/>
      <c r="F65" s="125"/>
      <c r="G65" s="128"/>
      <c r="H65" s="125"/>
      <c r="I65" s="128"/>
      <c r="J65" s="125"/>
      <c r="K65" s="128"/>
    </row>
    <row r="66" spans="1:11">
      <c r="A66" s="11" t="s">
        <v>219</v>
      </c>
      <c r="G66" s="125"/>
    </row>
    <row r="67" spans="1:11" s="107" customFormat="1">
      <c r="A67" s="150" t="s">
        <v>33</v>
      </c>
      <c r="B67" s="150"/>
      <c r="C67" s="150"/>
      <c r="D67" s="150"/>
      <c r="E67" s="150"/>
      <c r="F67" s="150"/>
      <c r="G67" s="150"/>
      <c r="H67" s="150"/>
      <c r="I67" s="150"/>
      <c r="J67" s="150"/>
      <c r="K67" s="150"/>
    </row>
    <row r="68" spans="1:11" s="107" customFormat="1">
      <c r="A68" s="107" t="s">
        <v>200</v>
      </c>
    </row>
    <row r="69" spans="1:11" s="107" customFormat="1">
      <c r="A69" s="107" t="s">
        <v>234</v>
      </c>
    </row>
    <row r="70" spans="1:11">
      <c r="A70" s="108"/>
      <c r="B70" s="108"/>
      <c r="C70" s="108"/>
      <c r="D70" s="108"/>
      <c r="E70" s="108"/>
      <c r="F70" s="108"/>
      <c r="G70" s="108"/>
      <c r="H70" s="108"/>
      <c r="I70" s="108"/>
      <c r="J70" s="108"/>
      <c r="K70" s="109" t="s">
        <v>28</v>
      </c>
    </row>
    <row r="71" spans="1:11" s="111" customFormat="1">
      <c r="A71" s="110"/>
      <c r="B71" s="110"/>
      <c r="C71" s="110"/>
      <c r="D71" s="110"/>
      <c r="E71" s="151" t="s">
        <v>32</v>
      </c>
      <c r="F71" s="151"/>
      <c r="G71" s="151"/>
      <c r="H71" s="110"/>
      <c r="I71" s="151" t="s">
        <v>34</v>
      </c>
      <c r="J71" s="151"/>
      <c r="K71" s="151"/>
    </row>
    <row r="72" spans="1:11">
      <c r="C72" s="108"/>
      <c r="D72" s="113"/>
      <c r="E72" s="114" t="s">
        <v>235</v>
      </c>
      <c r="F72" s="115"/>
      <c r="G72" s="114" t="s">
        <v>218</v>
      </c>
      <c r="H72" s="115"/>
      <c r="I72" s="114" t="s">
        <v>235</v>
      </c>
      <c r="J72" s="115"/>
      <c r="K72" s="114" t="s">
        <v>218</v>
      </c>
    </row>
    <row r="73" spans="1:11">
      <c r="C73" s="116"/>
      <c r="D73" s="113"/>
      <c r="E73" s="117" t="s">
        <v>203</v>
      </c>
      <c r="F73" s="115"/>
      <c r="G73" s="117" t="s">
        <v>204</v>
      </c>
      <c r="H73" s="115"/>
      <c r="I73" s="117" t="s">
        <v>203</v>
      </c>
      <c r="J73" s="118"/>
      <c r="K73" s="117" t="s">
        <v>204</v>
      </c>
    </row>
    <row r="74" spans="1:11">
      <c r="C74" s="116"/>
      <c r="D74" s="113"/>
      <c r="E74" s="117" t="s">
        <v>205</v>
      </c>
      <c r="F74" s="115"/>
      <c r="G74" s="117"/>
      <c r="H74" s="115"/>
      <c r="I74" s="117" t="s">
        <v>205</v>
      </c>
      <c r="J74" s="117"/>
      <c r="K74" s="117"/>
    </row>
    <row r="75" spans="1:11" s="120" customFormat="1" ht="21.75">
      <c r="A75" s="75" t="s">
        <v>8</v>
      </c>
      <c r="B75" s="75"/>
      <c r="C75" s="85"/>
      <c r="D75" s="36"/>
      <c r="E75" s="37"/>
      <c r="F75" s="36"/>
      <c r="G75" s="37"/>
      <c r="H75" s="36"/>
      <c r="I75" s="37"/>
      <c r="J75" s="36"/>
      <c r="K75" s="37"/>
    </row>
    <row r="76" spans="1:11" s="120" customFormat="1" ht="21.75">
      <c r="A76" s="129" t="s">
        <v>42</v>
      </c>
      <c r="B76" s="129"/>
      <c r="C76" s="85"/>
      <c r="D76" s="36"/>
      <c r="E76" s="37"/>
      <c r="F76" s="36"/>
      <c r="G76" s="37"/>
      <c r="H76" s="36"/>
      <c r="I76" s="37"/>
      <c r="J76" s="36"/>
      <c r="K76" s="37"/>
    </row>
    <row r="77" spans="1:11" s="120" customFormat="1" ht="21.75">
      <c r="A77" s="129" t="s">
        <v>43</v>
      </c>
      <c r="B77" s="129"/>
      <c r="C77" s="85"/>
      <c r="D77" s="36"/>
      <c r="E77" s="37"/>
      <c r="F77" s="36"/>
      <c r="G77" s="37"/>
      <c r="H77" s="36"/>
      <c r="I77" s="37"/>
      <c r="J77" s="36"/>
      <c r="K77" s="37"/>
    </row>
    <row r="78" spans="1:11" s="120" customFormat="1" ht="22.5" thickBot="1">
      <c r="A78" s="129" t="s">
        <v>179</v>
      </c>
      <c r="B78" s="129"/>
      <c r="C78" s="85"/>
      <c r="D78" s="36"/>
      <c r="E78" s="123">
        <v>2153210</v>
      </c>
      <c r="F78" s="36"/>
      <c r="G78" s="123">
        <v>2153210</v>
      </c>
      <c r="H78" s="36"/>
      <c r="I78" s="123">
        <v>2153210</v>
      </c>
      <c r="J78" s="36"/>
      <c r="K78" s="123">
        <v>2153210</v>
      </c>
    </row>
    <row r="79" spans="1:11" s="120" customFormat="1" ht="22.5" thickTop="1">
      <c r="A79" s="129" t="s">
        <v>180</v>
      </c>
      <c r="B79" s="129"/>
      <c r="C79" s="85"/>
      <c r="D79" s="36"/>
      <c r="E79" s="37"/>
      <c r="F79" s="36"/>
      <c r="G79" s="37"/>
      <c r="H79" s="36"/>
      <c r="I79" s="37"/>
      <c r="J79" s="36"/>
      <c r="K79" s="37"/>
    </row>
    <row r="80" spans="1:11" s="120" customFormat="1" ht="21.75">
      <c r="A80" s="129" t="s">
        <v>179</v>
      </c>
      <c r="B80" s="129"/>
      <c r="C80" s="85"/>
      <c r="D80" s="36"/>
      <c r="E80" s="37">
        <v>2153210</v>
      </c>
      <c r="F80" s="36"/>
      <c r="G80" s="37">
        <v>2153210</v>
      </c>
      <c r="H80" s="36"/>
      <c r="I80" s="37">
        <v>2153210</v>
      </c>
      <c r="J80" s="36"/>
      <c r="K80" s="37">
        <v>2153210</v>
      </c>
    </row>
    <row r="81" spans="1:13" s="120" customFormat="1" ht="21.75">
      <c r="A81" s="58" t="s">
        <v>81</v>
      </c>
      <c r="B81" s="58"/>
      <c r="C81" s="85"/>
      <c r="D81" s="36"/>
      <c r="E81" s="37">
        <v>90204</v>
      </c>
      <c r="F81" s="36"/>
      <c r="G81" s="37">
        <v>90204</v>
      </c>
      <c r="H81" s="36"/>
      <c r="I81" s="37">
        <v>90204</v>
      </c>
      <c r="J81" s="36"/>
      <c r="K81" s="37">
        <v>90204</v>
      </c>
    </row>
    <row r="82" spans="1:13" s="120" customFormat="1" ht="21.75">
      <c r="A82" s="130" t="s">
        <v>97</v>
      </c>
      <c r="B82" s="58"/>
      <c r="C82" s="85"/>
      <c r="D82" s="36"/>
      <c r="E82" s="34">
        <v>29803</v>
      </c>
      <c r="F82" s="36"/>
      <c r="G82" s="34">
        <v>29803</v>
      </c>
      <c r="H82" s="36"/>
      <c r="I82" s="34">
        <v>29803</v>
      </c>
      <c r="J82" s="36"/>
      <c r="K82" s="34">
        <v>29803</v>
      </c>
    </row>
    <row r="83" spans="1:13" s="120" customFormat="1" ht="21.75">
      <c r="A83" s="131" t="s">
        <v>89</v>
      </c>
      <c r="B83" s="58"/>
      <c r="C83" s="85"/>
      <c r="D83" s="36"/>
      <c r="E83" s="37"/>
      <c r="F83" s="36"/>
      <c r="G83" s="37"/>
      <c r="H83" s="36"/>
      <c r="I83" s="37"/>
      <c r="J83" s="36"/>
      <c r="K83" s="37"/>
    </row>
    <row r="84" spans="1:13" s="120" customFormat="1" ht="21.75">
      <c r="A84" s="132" t="s">
        <v>181</v>
      </c>
      <c r="B84" s="58"/>
      <c r="C84" s="85"/>
      <c r="D84" s="36"/>
      <c r="E84" s="37">
        <v>231204</v>
      </c>
      <c r="F84" s="36"/>
      <c r="G84" s="37">
        <v>231204</v>
      </c>
      <c r="H84" s="36"/>
      <c r="I84" s="37">
        <v>231204</v>
      </c>
      <c r="J84" s="36"/>
      <c r="K84" s="37">
        <v>231204</v>
      </c>
    </row>
    <row r="85" spans="1:13" s="120" customFormat="1" ht="21.75">
      <c r="A85" s="132" t="s">
        <v>103</v>
      </c>
      <c r="B85" s="129"/>
      <c r="C85" s="85"/>
      <c r="D85" s="36"/>
      <c r="E85" s="34">
        <v>5117062</v>
      </c>
      <c r="F85" s="36"/>
      <c r="G85" s="34">
        <v>5399733</v>
      </c>
      <c r="H85" s="36"/>
      <c r="I85" s="34">
        <v>4156427</v>
      </c>
      <c r="J85" s="36"/>
      <c r="K85" s="34">
        <v>4497018</v>
      </c>
      <c r="M85" s="61"/>
    </row>
    <row r="86" spans="1:13" s="120" customFormat="1" ht="21.75">
      <c r="A86" s="91" t="s">
        <v>64</v>
      </c>
      <c r="B86" s="129"/>
      <c r="C86" s="85"/>
      <c r="D86" s="36"/>
      <c r="E86" s="40">
        <v>-293113</v>
      </c>
      <c r="F86" s="36"/>
      <c r="G86" s="40">
        <v>-245610</v>
      </c>
      <c r="H86" s="36"/>
      <c r="I86" s="40">
        <v>1124</v>
      </c>
      <c r="J86" s="36"/>
      <c r="K86" s="40">
        <v>298</v>
      </c>
    </row>
    <row r="87" spans="1:13" s="120" customFormat="1" ht="21.75">
      <c r="A87" s="91" t="s">
        <v>155</v>
      </c>
      <c r="B87" s="129"/>
      <c r="C87" s="85"/>
      <c r="D87" s="36"/>
      <c r="E87" s="133">
        <f>SUM(E80:E86)</f>
        <v>7328370</v>
      </c>
      <c r="F87" s="36"/>
      <c r="G87" s="133">
        <f>SUM(G80:G86)</f>
        <v>7658544</v>
      </c>
      <c r="H87" s="36"/>
      <c r="I87" s="8">
        <f>SUM(I80:I86)</f>
        <v>6661972</v>
      </c>
      <c r="J87" s="9"/>
      <c r="K87" s="8">
        <f>SUM(K80:K86)</f>
        <v>7001737</v>
      </c>
    </row>
    <row r="88" spans="1:13" s="120" customFormat="1" ht="21.75">
      <c r="A88" s="91" t="s">
        <v>156</v>
      </c>
      <c r="B88" s="129"/>
      <c r="C88" s="85"/>
      <c r="D88" s="36"/>
      <c r="E88" s="37">
        <v>1246</v>
      </c>
      <c r="F88" s="36"/>
      <c r="G88" s="37">
        <v>1006</v>
      </c>
      <c r="H88" s="36"/>
      <c r="I88" s="60">
        <v>0</v>
      </c>
      <c r="J88" s="36"/>
      <c r="K88" s="60">
        <v>0</v>
      </c>
    </row>
    <row r="89" spans="1:13" s="120" customFormat="1" ht="21.75">
      <c r="A89" s="75" t="s">
        <v>9</v>
      </c>
      <c r="B89" s="75"/>
      <c r="C89" s="85"/>
      <c r="D89" s="36"/>
      <c r="E89" s="10">
        <f>SUM(E87:E88)</f>
        <v>7329616</v>
      </c>
      <c r="F89" s="36"/>
      <c r="G89" s="10">
        <f>SUM(G87:G88)</f>
        <v>7659550</v>
      </c>
      <c r="H89" s="36"/>
      <c r="I89" s="10">
        <f>SUM(I87:I88)</f>
        <v>6661972</v>
      </c>
      <c r="J89" s="7"/>
      <c r="K89" s="10">
        <f>SUM(K87:K88)</f>
        <v>7001737</v>
      </c>
    </row>
    <row r="90" spans="1:13" s="120" customFormat="1" ht="22.5" thickBot="1">
      <c r="A90" s="75" t="s">
        <v>10</v>
      </c>
      <c r="B90" s="75"/>
      <c r="C90" s="85"/>
      <c r="D90" s="36"/>
      <c r="E90" s="123">
        <f>SUM(E89,E64)</f>
        <v>13503279</v>
      </c>
      <c r="F90" s="36"/>
      <c r="G90" s="123">
        <f>SUM(G89,G64)</f>
        <v>13933545</v>
      </c>
      <c r="H90" s="36"/>
      <c r="I90" s="123">
        <f>SUM(I89,I64)</f>
        <v>10479451</v>
      </c>
      <c r="J90" s="7"/>
      <c r="K90" s="123">
        <f>SUM(K89,K64)</f>
        <v>10973039</v>
      </c>
    </row>
    <row r="91" spans="1:13" s="120" customFormat="1" ht="11.25" customHeight="1" thickTop="1">
      <c r="A91" s="58"/>
      <c r="B91" s="58"/>
      <c r="C91" s="37"/>
      <c r="D91" s="62"/>
      <c r="E91" s="34">
        <f>E90-E34</f>
        <v>0</v>
      </c>
      <c r="F91" s="33"/>
      <c r="G91" s="34">
        <f>G90-G34</f>
        <v>0</v>
      </c>
      <c r="H91" s="33"/>
      <c r="I91" s="34">
        <f>I90-I34</f>
        <v>0</v>
      </c>
      <c r="J91" s="33"/>
      <c r="K91" s="34">
        <f>K90-K34</f>
        <v>0</v>
      </c>
    </row>
    <row r="92" spans="1:13">
      <c r="A92" s="11" t="s">
        <v>219</v>
      </c>
      <c r="C92" s="128"/>
      <c r="E92" s="128"/>
      <c r="G92" s="128"/>
      <c r="I92" s="128"/>
      <c r="K92" s="128"/>
    </row>
    <row r="93" spans="1:13" ht="25.5" customHeight="1">
      <c r="C93" s="128"/>
      <c r="E93" s="128"/>
      <c r="I93" s="128"/>
    </row>
    <row r="94" spans="1:13">
      <c r="A94" s="134"/>
      <c r="B94" s="134"/>
      <c r="C94" s="134"/>
      <c r="E94" s="128"/>
      <c r="G94" s="125"/>
      <c r="I94" s="128"/>
    </row>
    <row r="95" spans="1:13">
      <c r="C95" s="128"/>
      <c r="E95" s="128"/>
      <c r="I95" s="128"/>
    </row>
    <row r="96" spans="1:13">
      <c r="E96" s="128" t="s">
        <v>26</v>
      </c>
      <c r="I96" s="128"/>
    </row>
    <row r="97" spans="1:9">
      <c r="A97" s="134"/>
      <c r="B97" s="134"/>
      <c r="C97" s="134"/>
      <c r="E97" s="128"/>
      <c r="I97" s="128"/>
    </row>
    <row r="98" spans="1:9">
      <c r="C98" s="128"/>
      <c r="E98" s="128"/>
      <c r="I98" s="128"/>
    </row>
  </sheetData>
  <mergeCells count="9">
    <mergeCell ref="A67:K67"/>
    <mergeCell ref="E71:G71"/>
    <mergeCell ref="I71:K71"/>
    <mergeCell ref="A1:K1"/>
    <mergeCell ref="E5:G5"/>
    <mergeCell ref="I5:K5"/>
    <mergeCell ref="A37:K37"/>
    <mergeCell ref="E41:G41"/>
    <mergeCell ref="I41:K41"/>
  </mergeCells>
  <pageMargins left="0.78740157480314965" right="0.39370078740157483" top="0.78740157480314965" bottom="0.39370078740157483" header="0.19685039370078741" footer="0.19685039370078741"/>
  <pageSetup paperSize="9" scale="83" orientation="portrait" r:id="rId1"/>
  <rowBreaks count="2" manualBreakCount="2">
    <brk id="36" max="16383" man="1"/>
    <brk id="66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23D202-8EC7-4C62-AEFA-51826A5EBC89}">
  <dimension ref="A1:AG156"/>
  <sheetViews>
    <sheetView showGridLines="0" view="pageBreakPreview" topLeftCell="A83" zoomScaleNormal="75" zoomScaleSheetLayoutView="100" workbookViewId="0">
      <selection activeCell="G99" sqref="G99"/>
    </sheetView>
  </sheetViews>
  <sheetFormatPr defaultColWidth="9.140625" defaultRowHeight="21.75" customHeight="1"/>
  <cols>
    <col min="1" max="1" width="44" style="41" customWidth="1"/>
    <col min="2" max="2" width="1.7109375" style="42" customWidth="1"/>
    <col min="3" max="3" width="7.7109375" style="54" customWidth="1"/>
    <col min="4" max="4" width="1.7109375" style="42" customWidth="1"/>
    <col min="5" max="5" width="14.7109375" style="41" customWidth="1"/>
    <col min="6" max="6" width="1.7109375" style="41" customWidth="1"/>
    <col min="7" max="7" width="14.7109375" style="41" customWidth="1"/>
    <col min="8" max="8" width="1.7109375" style="41" customWidth="1"/>
    <col min="9" max="9" width="14.7109375" style="41" customWidth="1"/>
    <col min="10" max="10" width="1.7109375" style="41" customWidth="1"/>
    <col min="11" max="11" width="14.7109375" style="41" customWidth="1"/>
    <col min="12" max="12" width="1.7109375" style="41" customWidth="1"/>
    <col min="13" max="16" width="0" style="41" hidden="1" customWidth="1"/>
    <col min="17" max="17" width="14.5703125" style="41" hidden="1" customWidth="1"/>
    <col min="18" max="18" width="0" style="41" hidden="1" customWidth="1"/>
    <col min="19" max="19" width="13.42578125" style="41" hidden="1" customWidth="1"/>
    <col min="20" max="20" width="0" style="41" hidden="1" customWidth="1"/>
    <col min="21" max="21" width="15.5703125" style="41" hidden="1" customWidth="1"/>
    <col min="22" max="23" width="0" style="41" hidden="1" customWidth="1"/>
    <col min="24" max="24" width="10.42578125" style="41" bestFit="1" customWidth="1"/>
    <col min="25" max="25" width="12.85546875" style="6" bestFit="1" customWidth="1"/>
    <col min="26" max="26" width="10.85546875" style="41" bestFit="1" customWidth="1"/>
    <col min="27" max="16384" width="9.140625" style="41"/>
  </cols>
  <sheetData>
    <row r="1" spans="1:31" ht="21.75" customHeight="1">
      <c r="C1" s="42"/>
      <c r="E1" s="43"/>
      <c r="F1" s="43"/>
      <c r="G1" s="43"/>
      <c r="H1" s="43"/>
      <c r="I1" s="43"/>
      <c r="J1" s="43"/>
      <c r="K1" s="44" t="s">
        <v>27</v>
      </c>
      <c r="L1" s="44"/>
      <c r="M1" s="58"/>
      <c r="N1" s="58"/>
      <c r="O1" s="62"/>
      <c r="P1" s="62"/>
      <c r="Q1" s="37"/>
      <c r="R1" s="37"/>
      <c r="S1" s="37"/>
      <c r="T1" s="37"/>
      <c r="U1" s="37"/>
      <c r="V1" s="37"/>
      <c r="W1" s="38" t="s">
        <v>27</v>
      </c>
    </row>
    <row r="2" spans="1:31" s="46" customFormat="1" ht="21.75" customHeight="1">
      <c r="A2" s="155" t="s">
        <v>33</v>
      </c>
      <c r="B2" s="155"/>
      <c r="C2" s="155"/>
      <c r="D2" s="155"/>
      <c r="E2" s="155"/>
      <c r="F2" s="155"/>
      <c r="G2" s="155"/>
      <c r="H2" s="155"/>
      <c r="I2" s="155"/>
      <c r="J2" s="155"/>
      <c r="K2" s="155"/>
      <c r="M2" s="75" t="s">
        <v>33</v>
      </c>
      <c r="N2" s="75"/>
      <c r="O2" s="75"/>
      <c r="P2" s="75"/>
      <c r="Q2" s="75"/>
      <c r="R2" s="75"/>
      <c r="S2" s="75"/>
      <c r="T2" s="75"/>
      <c r="U2" s="75"/>
      <c r="V2" s="75"/>
      <c r="W2" s="75"/>
      <c r="Y2" s="12"/>
    </row>
    <row r="3" spans="1:31" s="46" customFormat="1" ht="21.75" customHeight="1">
      <c r="A3" s="46" t="s">
        <v>11</v>
      </c>
      <c r="C3" s="47"/>
      <c r="M3" s="75" t="s">
        <v>11</v>
      </c>
      <c r="N3" s="75"/>
      <c r="O3" s="76"/>
      <c r="P3" s="75"/>
      <c r="Q3" s="75"/>
      <c r="R3" s="75"/>
      <c r="S3" s="75"/>
      <c r="T3" s="75"/>
      <c r="U3" s="75"/>
      <c r="V3" s="75"/>
      <c r="W3" s="75"/>
      <c r="Y3" s="12"/>
    </row>
    <row r="4" spans="1:31" s="46" customFormat="1" ht="21.75" customHeight="1">
      <c r="A4" s="46" t="s">
        <v>236</v>
      </c>
      <c r="C4" s="47"/>
      <c r="M4" s="75" t="s">
        <v>228</v>
      </c>
      <c r="N4" s="75"/>
      <c r="O4" s="76"/>
      <c r="P4" s="75"/>
      <c r="Q4" s="75"/>
      <c r="R4" s="75"/>
      <c r="S4" s="75"/>
      <c r="T4" s="75"/>
      <c r="U4" s="75"/>
      <c r="V4" s="75"/>
      <c r="W4" s="75"/>
      <c r="Y4" s="12"/>
    </row>
    <row r="5" spans="1:31" ht="21.75" customHeight="1">
      <c r="A5" s="77"/>
      <c r="B5" s="77"/>
      <c r="C5" s="77"/>
      <c r="D5" s="77"/>
      <c r="F5" s="77"/>
      <c r="G5" s="77"/>
      <c r="H5" s="77"/>
      <c r="I5" s="77"/>
      <c r="J5" s="77"/>
      <c r="K5" s="48" t="s">
        <v>28</v>
      </c>
      <c r="L5" s="48"/>
      <c r="M5" s="62"/>
      <c r="N5" s="62"/>
      <c r="O5" s="62"/>
      <c r="P5" s="62"/>
      <c r="Q5" s="58"/>
      <c r="R5" s="62"/>
      <c r="S5" s="62"/>
      <c r="T5" s="62"/>
      <c r="U5" s="62"/>
      <c r="V5" s="62"/>
      <c r="W5" s="78" t="s">
        <v>28</v>
      </c>
    </row>
    <row r="6" spans="1:31" s="46" customFormat="1" ht="21.75" customHeight="1">
      <c r="A6" s="79"/>
      <c r="B6" s="79"/>
      <c r="C6" s="79"/>
      <c r="D6" s="79"/>
      <c r="E6" s="152" t="s">
        <v>32</v>
      </c>
      <c r="F6" s="152"/>
      <c r="G6" s="152"/>
      <c r="I6" s="50"/>
      <c r="J6" s="49" t="s">
        <v>34</v>
      </c>
      <c r="K6" s="51"/>
      <c r="L6" s="79"/>
      <c r="M6" s="80"/>
      <c r="N6" s="80"/>
      <c r="O6" s="80"/>
      <c r="P6" s="80"/>
      <c r="Q6" s="81" t="s">
        <v>32</v>
      </c>
      <c r="R6" s="81"/>
      <c r="S6" s="81"/>
      <c r="T6" s="75"/>
      <c r="U6" s="82"/>
      <c r="V6" s="81" t="s">
        <v>34</v>
      </c>
      <c r="W6" s="81"/>
      <c r="Y6" s="12"/>
    </row>
    <row r="7" spans="1:31" ht="21.75" customHeight="1">
      <c r="B7" s="52"/>
      <c r="C7" s="83" t="s">
        <v>0</v>
      </c>
      <c r="D7" s="52"/>
      <c r="E7" s="3">
        <v>2568</v>
      </c>
      <c r="F7" s="52"/>
      <c r="G7" s="3">
        <v>2567</v>
      </c>
      <c r="H7" s="52"/>
      <c r="I7" s="3">
        <v>2568</v>
      </c>
      <c r="J7" s="52"/>
      <c r="K7" s="3">
        <v>2567</v>
      </c>
      <c r="L7" s="2"/>
      <c r="M7" s="58"/>
      <c r="N7" s="58"/>
      <c r="O7" s="84" t="s">
        <v>0</v>
      </c>
      <c r="P7" s="84"/>
      <c r="Q7" s="1">
        <v>2563</v>
      </c>
      <c r="R7" s="84"/>
      <c r="S7" s="1">
        <v>2559</v>
      </c>
      <c r="T7" s="84"/>
      <c r="U7" s="1">
        <v>2563</v>
      </c>
      <c r="V7" s="84"/>
      <c r="W7" s="1">
        <v>2559</v>
      </c>
      <c r="X7" s="42"/>
    </row>
    <row r="8" spans="1:31" ht="21.75" customHeight="1">
      <c r="A8" s="46" t="s">
        <v>12</v>
      </c>
      <c r="F8" s="54"/>
      <c r="H8" s="54"/>
      <c r="J8" s="54"/>
      <c r="M8" s="75" t="s">
        <v>12</v>
      </c>
      <c r="N8" s="75"/>
      <c r="O8" s="85"/>
      <c r="P8" s="62"/>
      <c r="Q8" s="58"/>
      <c r="R8" s="85"/>
      <c r="S8" s="58"/>
      <c r="T8" s="85"/>
      <c r="U8" s="58"/>
      <c r="V8" s="85"/>
      <c r="W8" s="58"/>
    </row>
    <row r="9" spans="1:31" ht="21.75" customHeight="1">
      <c r="A9" s="41" t="s">
        <v>58</v>
      </c>
      <c r="B9" s="53"/>
      <c r="C9" s="54">
        <v>3</v>
      </c>
      <c r="D9" s="53"/>
      <c r="E9" s="34">
        <v>4300411</v>
      </c>
      <c r="F9" s="86"/>
      <c r="G9" s="34">
        <v>5937664</v>
      </c>
      <c r="H9" s="33"/>
      <c r="I9" s="34">
        <v>2742655</v>
      </c>
      <c r="J9" s="33"/>
      <c r="K9" s="34">
        <v>3848853</v>
      </c>
      <c r="L9" s="55"/>
      <c r="M9" s="58" t="s">
        <v>58</v>
      </c>
      <c r="N9" s="58"/>
      <c r="O9" s="85">
        <v>2</v>
      </c>
      <c r="P9" s="36"/>
      <c r="Q9" s="34">
        <v>2099752</v>
      </c>
      <c r="R9" s="87"/>
      <c r="S9" s="34">
        <v>1610383</v>
      </c>
      <c r="T9" s="87"/>
      <c r="U9" s="34">
        <v>2028835</v>
      </c>
      <c r="V9" s="87"/>
      <c r="W9" s="34">
        <v>1552582</v>
      </c>
      <c r="X9" s="135"/>
      <c r="Z9" s="55"/>
      <c r="AA9" s="141"/>
      <c r="AC9" s="141"/>
      <c r="AE9" s="141"/>
    </row>
    <row r="10" spans="1:31" ht="21.75" customHeight="1">
      <c r="A10" s="41" t="s">
        <v>44</v>
      </c>
      <c r="B10" s="53"/>
      <c r="D10" s="53"/>
      <c r="E10" s="55"/>
      <c r="F10" s="86"/>
      <c r="G10" s="55"/>
      <c r="H10" s="33"/>
      <c r="I10" s="34"/>
      <c r="J10" s="33"/>
      <c r="K10" s="34"/>
      <c r="L10" s="55"/>
      <c r="M10" s="58"/>
      <c r="N10" s="58"/>
      <c r="O10" s="85"/>
      <c r="P10" s="36"/>
      <c r="Q10" s="34"/>
      <c r="R10" s="87"/>
      <c r="S10" s="34"/>
      <c r="T10" s="87"/>
      <c r="U10" s="34"/>
      <c r="V10" s="87"/>
      <c r="W10" s="34"/>
      <c r="Z10" s="55"/>
    </row>
    <row r="11" spans="1:31" ht="21.75" customHeight="1">
      <c r="A11" s="41" t="s">
        <v>129</v>
      </c>
      <c r="B11" s="53"/>
      <c r="D11" s="53"/>
      <c r="E11" s="55">
        <v>11930</v>
      </c>
      <c r="F11" s="86"/>
      <c r="G11" s="55">
        <v>81542</v>
      </c>
      <c r="H11" s="33"/>
      <c r="I11" s="55">
        <v>17107</v>
      </c>
      <c r="J11" s="33"/>
      <c r="K11" s="55">
        <v>77576</v>
      </c>
      <c r="L11" s="55"/>
      <c r="M11" s="58"/>
      <c r="N11" s="58"/>
      <c r="O11" s="85"/>
      <c r="P11" s="36"/>
      <c r="Q11" s="34"/>
      <c r="R11" s="87"/>
      <c r="S11" s="34"/>
      <c r="T11" s="87"/>
      <c r="U11" s="34"/>
      <c r="V11" s="87"/>
      <c r="W11" s="34"/>
      <c r="Z11" s="55"/>
      <c r="AA11" s="141"/>
      <c r="AC11" s="141"/>
      <c r="AE11" s="141"/>
    </row>
    <row r="12" spans="1:31" ht="21.75" customHeight="1">
      <c r="A12" s="41" t="s">
        <v>121</v>
      </c>
      <c r="B12" s="53"/>
      <c r="C12" s="54">
        <v>3</v>
      </c>
      <c r="D12" s="53"/>
      <c r="E12" s="55">
        <v>47009</v>
      </c>
      <c r="F12" s="86"/>
      <c r="G12" s="55">
        <v>55858</v>
      </c>
      <c r="H12" s="33"/>
      <c r="I12" s="34">
        <v>30817</v>
      </c>
      <c r="J12" s="33"/>
      <c r="K12" s="34">
        <v>45968</v>
      </c>
      <c r="L12" s="55"/>
      <c r="M12" s="58" t="s">
        <v>44</v>
      </c>
      <c r="N12" s="58"/>
      <c r="O12" s="85">
        <v>2</v>
      </c>
      <c r="P12" s="36"/>
      <c r="Q12" s="34">
        <v>31497</v>
      </c>
      <c r="R12" s="87"/>
      <c r="S12" s="34">
        <v>8699</v>
      </c>
      <c r="T12" s="87"/>
      <c r="U12" s="34">
        <v>31349</v>
      </c>
      <c r="V12" s="87"/>
      <c r="W12" s="34">
        <v>8327</v>
      </c>
      <c r="Z12" s="55"/>
      <c r="AA12" s="141"/>
      <c r="AC12" s="141"/>
      <c r="AE12" s="141"/>
    </row>
    <row r="13" spans="1:31" ht="21.75" customHeight="1">
      <c r="A13" s="46" t="s">
        <v>13</v>
      </c>
      <c r="B13" s="53"/>
      <c r="D13" s="53"/>
      <c r="E13" s="64">
        <f>SUM(E9:E12)</f>
        <v>4359350</v>
      </c>
      <c r="F13" s="86"/>
      <c r="G13" s="64">
        <f>SUM(G9:G12)</f>
        <v>6075064</v>
      </c>
      <c r="H13" s="86"/>
      <c r="I13" s="64">
        <f>SUM(I9:I12)</f>
        <v>2790579</v>
      </c>
      <c r="J13" s="86"/>
      <c r="K13" s="64">
        <f>SUM(K9:K12)</f>
        <v>3972397</v>
      </c>
      <c r="L13" s="55"/>
      <c r="M13" s="75" t="s">
        <v>13</v>
      </c>
      <c r="N13" s="75"/>
      <c r="O13" s="85"/>
      <c r="P13" s="36"/>
      <c r="Q13" s="88">
        <f>SUM(Q9:Q12)</f>
        <v>2131249</v>
      </c>
      <c r="R13" s="87"/>
      <c r="S13" s="88">
        <f>SUM(S9:S12)</f>
        <v>1619082</v>
      </c>
      <c r="T13" s="87"/>
      <c r="U13" s="88">
        <f>SUM(U9:U12)</f>
        <v>2060184</v>
      </c>
      <c r="V13" s="87"/>
      <c r="W13" s="88">
        <f>SUM(W9:W12)</f>
        <v>1560909</v>
      </c>
      <c r="Z13" s="55"/>
      <c r="AA13" s="141"/>
      <c r="AC13" s="141"/>
      <c r="AE13" s="141"/>
    </row>
    <row r="14" spans="1:31" ht="21.75" customHeight="1">
      <c r="A14" s="46" t="s">
        <v>14</v>
      </c>
      <c r="B14" s="53"/>
      <c r="D14" s="53"/>
      <c r="E14" s="55"/>
      <c r="F14" s="86"/>
      <c r="G14" s="55"/>
      <c r="H14" s="86"/>
      <c r="I14" s="55"/>
      <c r="J14" s="86"/>
      <c r="K14" s="55"/>
      <c r="L14" s="55"/>
      <c r="M14" s="75" t="s">
        <v>14</v>
      </c>
      <c r="N14" s="75"/>
      <c r="O14" s="85"/>
      <c r="P14" s="36"/>
      <c r="Q14" s="34"/>
      <c r="R14" s="87"/>
      <c r="S14" s="34"/>
      <c r="T14" s="87"/>
      <c r="U14" s="34"/>
      <c r="V14" s="87"/>
      <c r="W14" s="34"/>
      <c r="Z14" s="55"/>
    </row>
    <row r="15" spans="1:31" ht="21.75" customHeight="1">
      <c r="A15" s="41" t="s">
        <v>45</v>
      </c>
      <c r="B15" s="53"/>
      <c r="C15" s="54">
        <v>3</v>
      </c>
      <c r="D15" s="53"/>
      <c r="E15" s="55">
        <v>4032244</v>
      </c>
      <c r="F15" s="86"/>
      <c r="G15" s="55">
        <v>5229706</v>
      </c>
      <c r="H15" s="33"/>
      <c r="I15" s="34">
        <v>2604742</v>
      </c>
      <c r="J15" s="33"/>
      <c r="K15" s="34">
        <v>3380445</v>
      </c>
      <c r="L15" s="55"/>
      <c r="M15" s="58" t="s">
        <v>45</v>
      </c>
      <c r="N15" s="58"/>
      <c r="O15" s="85">
        <v>2</v>
      </c>
      <c r="P15" s="36"/>
      <c r="Q15" s="34">
        <v>1856780</v>
      </c>
      <c r="R15" s="87"/>
      <c r="S15" s="34">
        <v>1517650</v>
      </c>
      <c r="T15" s="87"/>
      <c r="U15" s="34">
        <v>1806764</v>
      </c>
      <c r="V15" s="87"/>
      <c r="W15" s="34">
        <v>1475267</v>
      </c>
      <c r="X15" s="136"/>
      <c r="Z15" s="55"/>
      <c r="AA15" s="141"/>
      <c r="AC15" s="141"/>
      <c r="AE15" s="141"/>
    </row>
    <row r="16" spans="1:31" ht="21.75" customHeight="1">
      <c r="A16" s="41" t="s">
        <v>120</v>
      </c>
      <c r="B16" s="53"/>
      <c r="C16" s="54">
        <v>3</v>
      </c>
      <c r="D16" s="53"/>
      <c r="E16" s="55">
        <v>69746</v>
      </c>
      <c r="F16" s="86"/>
      <c r="G16" s="55">
        <v>72573</v>
      </c>
      <c r="H16" s="33"/>
      <c r="I16" s="34">
        <v>49593</v>
      </c>
      <c r="J16" s="33"/>
      <c r="K16" s="34">
        <v>53242</v>
      </c>
      <c r="L16" s="55"/>
      <c r="M16" s="58" t="s">
        <v>55</v>
      </c>
      <c r="N16" s="58"/>
      <c r="O16" s="85"/>
      <c r="P16" s="36"/>
      <c r="Q16" s="34">
        <v>30052</v>
      </c>
      <c r="R16" s="87"/>
      <c r="S16" s="34">
        <v>18255</v>
      </c>
      <c r="T16" s="87"/>
      <c r="U16" s="34">
        <v>29348</v>
      </c>
      <c r="V16" s="87"/>
      <c r="W16" s="34">
        <v>17338</v>
      </c>
      <c r="Z16" s="55"/>
      <c r="AA16" s="141"/>
      <c r="AC16" s="141"/>
      <c r="AE16" s="141"/>
    </row>
    <row r="17" spans="1:31" ht="21.75" customHeight="1">
      <c r="A17" s="41" t="s">
        <v>56</v>
      </c>
      <c r="B17" s="53"/>
      <c r="C17" s="54">
        <v>3</v>
      </c>
      <c r="D17" s="53"/>
      <c r="E17" s="55">
        <v>134367</v>
      </c>
      <c r="F17" s="86"/>
      <c r="G17" s="55">
        <v>138372</v>
      </c>
      <c r="H17" s="33"/>
      <c r="I17" s="34">
        <v>68617</v>
      </c>
      <c r="J17" s="33"/>
      <c r="K17" s="34">
        <v>61999</v>
      </c>
      <c r="L17" s="55"/>
      <c r="M17" s="58" t="s">
        <v>56</v>
      </c>
      <c r="N17" s="58"/>
      <c r="O17" s="85"/>
      <c r="P17" s="36"/>
      <c r="Q17" s="34">
        <v>53991</v>
      </c>
      <c r="R17" s="87"/>
      <c r="S17" s="34">
        <v>55285</v>
      </c>
      <c r="T17" s="87"/>
      <c r="U17" s="34">
        <v>41958</v>
      </c>
      <c r="V17" s="87"/>
      <c r="W17" s="34">
        <v>42351</v>
      </c>
      <c r="Z17" s="55"/>
      <c r="AA17" s="141"/>
      <c r="AC17" s="141"/>
      <c r="AE17" s="141"/>
    </row>
    <row r="18" spans="1:31" ht="21.75" customHeight="1">
      <c r="A18" s="46" t="s">
        <v>15</v>
      </c>
      <c r="B18" s="53"/>
      <c r="D18" s="53"/>
      <c r="E18" s="63">
        <f>SUM(E15:E17)</f>
        <v>4236357</v>
      </c>
      <c r="F18" s="86"/>
      <c r="G18" s="63">
        <f>SUM(G15:G17)</f>
        <v>5440651</v>
      </c>
      <c r="H18" s="86"/>
      <c r="I18" s="63">
        <f>SUM(I15:I17)</f>
        <v>2722952</v>
      </c>
      <c r="J18" s="86"/>
      <c r="K18" s="63">
        <f>SUM(K15:K17)</f>
        <v>3495686</v>
      </c>
      <c r="L18" s="57"/>
      <c r="M18" s="75" t="s">
        <v>15</v>
      </c>
      <c r="N18" s="75"/>
      <c r="O18" s="85"/>
      <c r="P18" s="36"/>
      <c r="Q18" s="89">
        <f>SUM(Q15:Q17)</f>
        <v>1940823</v>
      </c>
      <c r="R18" s="87"/>
      <c r="S18" s="89">
        <f>SUM(S15:S17)</f>
        <v>1591190</v>
      </c>
      <c r="T18" s="87"/>
      <c r="U18" s="89">
        <f>SUM(U15:U17)</f>
        <v>1878070</v>
      </c>
      <c r="V18" s="87"/>
      <c r="W18" s="89">
        <f>SUM(W15:W17)</f>
        <v>1534956</v>
      </c>
      <c r="Z18" s="55"/>
      <c r="AA18" s="141"/>
      <c r="AC18" s="141"/>
      <c r="AE18" s="141"/>
    </row>
    <row r="19" spans="1:31" ht="21.75" customHeight="1">
      <c r="A19" s="46" t="s">
        <v>182</v>
      </c>
      <c r="B19" s="53"/>
      <c r="D19" s="53"/>
      <c r="E19" s="57">
        <f>SUM(E13-E18)</f>
        <v>122993</v>
      </c>
      <c r="F19" s="86"/>
      <c r="G19" s="57">
        <f>SUM(G13-G18)</f>
        <v>634413</v>
      </c>
      <c r="H19" s="86"/>
      <c r="I19" s="57">
        <f>SUM(I13-I18)</f>
        <v>67627</v>
      </c>
      <c r="J19" s="86"/>
      <c r="K19" s="57">
        <f>SUM(K13-K18)</f>
        <v>476711</v>
      </c>
      <c r="L19" s="57"/>
      <c r="M19" s="75"/>
      <c r="N19" s="75"/>
      <c r="O19" s="85"/>
      <c r="P19" s="36"/>
      <c r="Q19" s="56"/>
      <c r="R19" s="87"/>
      <c r="S19" s="56"/>
      <c r="T19" s="87"/>
      <c r="U19" s="56"/>
      <c r="V19" s="87"/>
      <c r="W19" s="56"/>
      <c r="Z19" s="55"/>
      <c r="AA19" s="141"/>
      <c r="AC19" s="141"/>
      <c r="AE19" s="141"/>
    </row>
    <row r="20" spans="1:31" ht="21.75" customHeight="1">
      <c r="A20" s="41" t="s">
        <v>130</v>
      </c>
      <c r="B20" s="53"/>
      <c r="C20" s="54">
        <v>3</v>
      </c>
      <c r="D20" s="53"/>
      <c r="E20" s="57">
        <v>7033</v>
      </c>
      <c r="F20" s="86"/>
      <c r="G20" s="57">
        <v>5347</v>
      </c>
      <c r="H20" s="86"/>
      <c r="I20" s="57">
        <v>5170</v>
      </c>
      <c r="J20" s="86"/>
      <c r="K20" s="57">
        <v>16718</v>
      </c>
      <c r="L20" s="57"/>
      <c r="M20" s="75"/>
      <c r="N20" s="75"/>
      <c r="O20" s="85"/>
      <c r="P20" s="36"/>
      <c r="Q20" s="56"/>
      <c r="R20" s="87"/>
      <c r="S20" s="56"/>
      <c r="T20" s="87"/>
      <c r="U20" s="56"/>
      <c r="V20" s="87"/>
      <c r="W20" s="56"/>
      <c r="Z20" s="55"/>
      <c r="AA20" s="141"/>
      <c r="AC20" s="141"/>
      <c r="AE20" s="141"/>
    </row>
    <row r="21" spans="1:31" ht="21.75" customHeight="1">
      <c r="A21" s="41" t="s">
        <v>126</v>
      </c>
      <c r="B21" s="53"/>
      <c r="D21" s="53"/>
      <c r="E21" s="39">
        <v>-13655</v>
      </c>
      <c r="F21" s="86"/>
      <c r="G21" s="39">
        <v>-36992</v>
      </c>
      <c r="H21" s="86"/>
      <c r="I21" s="39">
        <v>-4410</v>
      </c>
      <c r="J21" s="86"/>
      <c r="K21" s="39">
        <v>-24304</v>
      </c>
      <c r="L21" s="57"/>
      <c r="M21" s="75"/>
      <c r="N21" s="75"/>
      <c r="O21" s="85"/>
      <c r="P21" s="36"/>
      <c r="Q21" s="56"/>
      <c r="R21" s="87"/>
      <c r="S21" s="56"/>
      <c r="T21" s="87"/>
      <c r="U21" s="56"/>
      <c r="V21" s="87"/>
      <c r="W21" s="56"/>
      <c r="Z21" s="55"/>
      <c r="AA21" s="141"/>
      <c r="AC21" s="141"/>
      <c r="AE21" s="141"/>
    </row>
    <row r="22" spans="1:31" ht="21.75" customHeight="1">
      <c r="A22" s="46" t="s">
        <v>90</v>
      </c>
      <c r="B22" s="53"/>
      <c r="D22" s="53"/>
      <c r="E22" s="55">
        <f>SUM(E19:E21)</f>
        <v>116371</v>
      </c>
      <c r="F22" s="86"/>
      <c r="G22" s="55">
        <f>SUM(G19:G21)</f>
        <v>602768</v>
      </c>
      <c r="H22" s="86"/>
      <c r="I22" s="55">
        <f>SUM(I19:I21)</f>
        <v>68387</v>
      </c>
      <c r="J22" s="86"/>
      <c r="K22" s="55">
        <f>SUM(K19:K21)</f>
        <v>469125</v>
      </c>
      <c r="L22" s="55"/>
      <c r="M22" s="75" t="s">
        <v>90</v>
      </c>
      <c r="N22" s="75"/>
      <c r="O22" s="85"/>
      <c r="P22" s="36"/>
      <c r="Q22" s="34" t="e">
        <f>SUM(#REF!)</f>
        <v>#REF!</v>
      </c>
      <c r="R22" s="87"/>
      <c r="S22" s="34" t="e">
        <f>SUM(#REF!)</f>
        <v>#REF!</v>
      </c>
      <c r="T22" s="87"/>
      <c r="U22" s="34" t="e">
        <f>SUM(#REF!)</f>
        <v>#REF!</v>
      </c>
      <c r="V22" s="87"/>
      <c r="W22" s="34" t="e">
        <f>SUM(#REF!)</f>
        <v>#REF!</v>
      </c>
      <c r="Z22" s="55"/>
      <c r="AA22" s="141"/>
      <c r="AC22" s="141"/>
      <c r="AE22" s="141"/>
    </row>
    <row r="23" spans="1:31" ht="21.75" customHeight="1">
      <c r="A23" s="41" t="s">
        <v>91</v>
      </c>
      <c r="B23" s="53"/>
      <c r="C23" s="54">
        <v>14</v>
      </c>
      <c r="D23" s="53"/>
      <c r="E23" s="55">
        <v>-25290</v>
      </c>
      <c r="F23" s="86"/>
      <c r="G23" s="55">
        <v>-24502</v>
      </c>
      <c r="H23" s="33"/>
      <c r="I23" s="34">
        <v>-6795</v>
      </c>
      <c r="J23" s="33"/>
      <c r="K23" s="34">
        <v>-12129</v>
      </c>
      <c r="L23" s="57"/>
      <c r="M23" s="58" t="s">
        <v>91</v>
      </c>
      <c r="N23" s="58"/>
      <c r="O23" s="85">
        <v>9</v>
      </c>
      <c r="P23" s="36"/>
      <c r="Q23" s="34">
        <v>-1659</v>
      </c>
      <c r="R23" s="87"/>
      <c r="S23" s="34">
        <v>-882</v>
      </c>
      <c r="T23" s="87"/>
      <c r="U23" s="34">
        <v>-1659</v>
      </c>
      <c r="V23" s="87"/>
      <c r="W23" s="34">
        <v>-642</v>
      </c>
      <c r="Z23" s="55"/>
      <c r="AA23" s="141"/>
      <c r="AC23" s="141"/>
      <c r="AE23" s="141"/>
    </row>
    <row r="24" spans="1:31" ht="21.75" customHeight="1" thickBot="1">
      <c r="A24" s="46" t="s">
        <v>65</v>
      </c>
      <c r="B24" s="53"/>
      <c r="D24" s="53"/>
      <c r="E24" s="65">
        <f>SUM(E22:E23)</f>
        <v>91081</v>
      </c>
      <c r="F24" s="86"/>
      <c r="G24" s="65">
        <f>SUM(G22:G23)</f>
        <v>578266</v>
      </c>
      <c r="H24" s="86"/>
      <c r="I24" s="65">
        <f>SUM(I22:I23)</f>
        <v>61592</v>
      </c>
      <c r="J24" s="86"/>
      <c r="K24" s="65">
        <f>SUM(K22:K23)</f>
        <v>456996</v>
      </c>
      <c r="L24" s="55"/>
      <c r="M24" s="75" t="s">
        <v>65</v>
      </c>
      <c r="N24" s="75"/>
      <c r="O24" s="85"/>
      <c r="P24" s="36"/>
      <c r="Q24" s="90" t="e">
        <f>SUM(Q22:Q23)</f>
        <v>#REF!</v>
      </c>
      <c r="R24" s="87"/>
      <c r="S24" s="90" t="e">
        <f>SUM(S22:S23)</f>
        <v>#REF!</v>
      </c>
      <c r="T24" s="87"/>
      <c r="U24" s="90" t="e">
        <f>SUM(U22:U23)</f>
        <v>#REF!</v>
      </c>
      <c r="V24" s="87"/>
      <c r="W24" s="90" t="e">
        <f>SUM(W22:W23)</f>
        <v>#REF!</v>
      </c>
      <c r="Z24" s="55"/>
      <c r="AA24" s="141"/>
      <c r="AC24" s="141"/>
      <c r="AE24" s="141"/>
    </row>
    <row r="25" spans="1:31" ht="21.6" customHeight="1" thickTop="1">
      <c r="A25" s="46"/>
      <c r="B25" s="53"/>
      <c r="D25" s="53"/>
      <c r="E25" s="137"/>
      <c r="F25" s="86"/>
      <c r="G25" s="137"/>
      <c r="H25" s="86"/>
      <c r="I25" s="137"/>
      <c r="J25" s="86"/>
      <c r="K25" s="137"/>
      <c r="L25" s="55"/>
    </row>
    <row r="26" spans="1:31" ht="21.75" customHeight="1">
      <c r="A26" s="46" t="s">
        <v>170</v>
      </c>
      <c r="B26" s="53"/>
      <c r="D26" s="53"/>
      <c r="E26" s="55"/>
      <c r="F26" s="86"/>
      <c r="G26" s="55"/>
      <c r="H26" s="86"/>
      <c r="I26" s="55"/>
      <c r="J26" s="86"/>
      <c r="K26" s="55"/>
      <c r="L26" s="55"/>
    </row>
    <row r="27" spans="1:31" ht="21.75" customHeight="1" thickBot="1">
      <c r="A27" s="91" t="s">
        <v>162</v>
      </c>
      <c r="B27" s="53"/>
      <c r="D27" s="53"/>
      <c r="E27" s="55">
        <f>E29-E28</f>
        <v>91081</v>
      </c>
      <c r="F27" s="86"/>
      <c r="G27" s="55">
        <v>578339</v>
      </c>
      <c r="H27" s="86"/>
      <c r="I27" s="32">
        <f>I24</f>
        <v>61592</v>
      </c>
      <c r="J27" s="86"/>
      <c r="K27" s="32">
        <f>K24</f>
        <v>456996</v>
      </c>
      <c r="L27" s="55"/>
      <c r="AA27" s="141"/>
      <c r="AC27" s="141"/>
      <c r="AE27" s="141"/>
    </row>
    <row r="28" spans="1:31" ht="21.75" customHeight="1" thickTop="1">
      <c r="A28" s="91" t="s">
        <v>163</v>
      </c>
      <c r="B28" s="53"/>
      <c r="D28" s="53"/>
      <c r="E28" s="59">
        <v>0</v>
      </c>
      <c r="F28" s="86"/>
      <c r="G28" s="59">
        <v>-73</v>
      </c>
      <c r="H28" s="86"/>
      <c r="I28" s="55"/>
      <c r="J28" s="86"/>
      <c r="K28" s="55"/>
      <c r="L28" s="55"/>
      <c r="AA28" s="141"/>
    </row>
    <row r="29" spans="1:31" ht="21.75" customHeight="1" thickBot="1">
      <c r="A29" s="91"/>
      <c r="B29" s="53"/>
      <c r="D29" s="53"/>
      <c r="E29" s="65">
        <f>E24</f>
        <v>91081</v>
      </c>
      <c r="F29" s="86"/>
      <c r="G29" s="65">
        <f>SUM(G27:G28)</f>
        <v>578266</v>
      </c>
      <c r="H29" s="86"/>
      <c r="I29" s="55"/>
      <c r="J29" s="86"/>
      <c r="K29" s="55"/>
      <c r="L29" s="55"/>
      <c r="AA29" s="141"/>
    </row>
    <row r="30" spans="1:31" ht="21.75" customHeight="1" thickTop="1">
      <c r="A30" s="46"/>
      <c r="B30" s="53"/>
      <c r="D30" s="53"/>
      <c r="E30" s="55"/>
      <c r="F30" s="86"/>
      <c r="G30" s="55"/>
      <c r="H30" s="86"/>
      <c r="I30" s="55"/>
      <c r="J30" s="86"/>
      <c r="K30" s="55"/>
      <c r="L30" s="55"/>
    </row>
    <row r="31" spans="1:31" ht="21.75" customHeight="1">
      <c r="B31" s="53"/>
      <c r="D31" s="53"/>
      <c r="E31" s="43"/>
      <c r="F31" s="54"/>
      <c r="G31" s="43"/>
      <c r="H31" s="54"/>
      <c r="I31" s="43"/>
      <c r="J31" s="54"/>
      <c r="K31" s="48" t="s">
        <v>29</v>
      </c>
      <c r="L31" s="48"/>
    </row>
    <row r="32" spans="1:31" ht="21.75" customHeight="1">
      <c r="A32" s="46" t="s">
        <v>108</v>
      </c>
      <c r="B32" s="53"/>
      <c r="D32" s="53"/>
      <c r="E32" s="92"/>
      <c r="F32" s="54"/>
      <c r="G32" s="92"/>
      <c r="H32" s="54"/>
      <c r="I32" s="92"/>
      <c r="J32" s="54"/>
      <c r="K32" s="48"/>
      <c r="L32" s="48"/>
    </row>
    <row r="33" spans="1:31" ht="21.75" customHeight="1">
      <c r="A33" s="41" t="s">
        <v>16</v>
      </c>
      <c r="F33" s="54"/>
      <c r="H33" s="54"/>
      <c r="I33" s="43"/>
      <c r="J33" s="54"/>
    </row>
    <row r="34" spans="1:31" ht="21.75" customHeight="1" thickBot="1">
      <c r="A34" s="41" t="s">
        <v>96</v>
      </c>
      <c r="B34" s="93"/>
      <c r="D34" s="93"/>
      <c r="E34" s="94">
        <v>3.9999999999999994E-2</v>
      </c>
      <c r="F34" s="95"/>
      <c r="G34" s="94">
        <v>0.27</v>
      </c>
      <c r="H34" s="96"/>
      <c r="I34" s="97">
        <v>0.03</v>
      </c>
      <c r="J34" s="96"/>
      <c r="K34" s="97">
        <v>0.22</v>
      </c>
      <c r="L34" s="98"/>
      <c r="X34" s="66"/>
      <c r="Y34" s="5"/>
      <c r="Z34" s="66"/>
    </row>
    <row r="35" spans="1:31" ht="21.75" customHeight="1" thickTop="1">
      <c r="B35" s="93"/>
      <c r="D35" s="93"/>
      <c r="E35" s="98"/>
      <c r="F35" s="95"/>
      <c r="G35" s="98"/>
      <c r="H35" s="96"/>
      <c r="I35" s="99"/>
      <c r="J35" s="96"/>
      <c r="K35" s="99"/>
      <c r="L35" s="98"/>
    </row>
    <row r="36" spans="1:31" ht="21.75" customHeight="1">
      <c r="B36" s="93"/>
      <c r="D36" s="93"/>
      <c r="E36" s="98"/>
      <c r="F36" s="95"/>
      <c r="G36" s="98"/>
      <c r="H36" s="96"/>
      <c r="I36" s="99"/>
      <c r="J36" s="96"/>
      <c r="K36" s="99"/>
      <c r="L36" s="98"/>
    </row>
    <row r="37" spans="1:31" ht="21.75" customHeight="1">
      <c r="A37" s="138" t="s">
        <v>219</v>
      </c>
    </row>
    <row r="38" spans="1:31" s="46" customFormat="1" ht="21.75" customHeight="1">
      <c r="A38" s="41"/>
      <c r="B38" s="42"/>
      <c r="C38" s="42"/>
      <c r="D38" s="42"/>
      <c r="E38" s="43"/>
      <c r="F38" s="43"/>
      <c r="G38" s="43"/>
      <c r="H38" s="43"/>
      <c r="I38" s="43"/>
      <c r="J38" s="43"/>
      <c r="K38" s="44" t="s">
        <v>27</v>
      </c>
      <c r="L38" s="44"/>
      <c r="Y38" s="12"/>
    </row>
    <row r="39" spans="1:31" s="46" customFormat="1" ht="21.75" customHeight="1">
      <c r="A39" s="46" t="s">
        <v>33</v>
      </c>
      <c r="M39" s="153" t="s">
        <v>33</v>
      </c>
      <c r="N39" s="153"/>
      <c r="O39" s="153"/>
      <c r="P39" s="153"/>
      <c r="Q39" s="153"/>
      <c r="R39" s="153"/>
      <c r="S39" s="153"/>
      <c r="T39" s="153"/>
      <c r="U39" s="153"/>
      <c r="V39" s="153"/>
      <c r="W39" s="153"/>
      <c r="Y39" s="12"/>
    </row>
    <row r="40" spans="1:31" s="46" customFormat="1" ht="21.75" customHeight="1">
      <c r="A40" s="100" t="s">
        <v>66</v>
      </c>
      <c r="C40" s="47"/>
      <c r="M40" s="101" t="s">
        <v>66</v>
      </c>
      <c r="N40" s="75"/>
      <c r="O40" s="76"/>
      <c r="P40" s="75"/>
      <c r="Q40" s="75"/>
      <c r="R40" s="75"/>
      <c r="S40" s="75"/>
      <c r="T40" s="75"/>
      <c r="U40" s="75"/>
      <c r="V40" s="75"/>
      <c r="W40" s="75"/>
      <c r="Y40" s="12"/>
    </row>
    <row r="41" spans="1:31" ht="21.75" customHeight="1">
      <c r="A41" s="46" t="s">
        <v>236</v>
      </c>
      <c r="B41" s="46"/>
      <c r="C41" s="47"/>
      <c r="D41" s="46"/>
      <c r="E41" s="46"/>
      <c r="F41" s="46"/>
      <c r="G41" s="46"/>
      <c r="H41" s="46"/>
      <c r="I41" s="46"/>
      <c r="J41" s="46"/>
      <c r="K41" s="46"/>
      <c r="L41" s="46"/>
      <c r="M41" s="75" t="s">
        <v>228</v>
      </c>
      <c r="N41" s="75"/>
      <c r="O41" s="76"/>
      <c r="P41" s="75"/>
      <c r="Q41" s="75"/>
      <c r="R41" s="75"/>
      <c r="S41" s="75"/>
      <c r="T41" s="75"/>
      <c r="U41" s="75"/>
      <c r="V41" s="75"/>
      <c r="W41" s="75"/>
    </row>
    <row r="42" spans="1:31" s="46" customFormat="1" ht="21.75" customHeight="1">
      <c r="A42" s="42"/>
      <c r="B42" s="42"/>
      <c r="C42" s="42"/>
      <c r="D42" s="42"/>
      <c r="E42" s="41"/>
      <c r="F42" s="42"/>
      <c r="G42" s="42"/>
      <c r="H42" s="42"/>
      <c r="I42" s="42"/>
      <c r="J42" s="42"/>
      <c r="K42" s="48" t="s">
        <v>28</v>
      </c>
      <c r="L42" s="48"/>
      <c r="M42" s="102"/>
      <c r="N42" s="102"/>
      <c r="O42" s="102"/>
      <c r="P42" s="102"/>
      <c r="Q42" s="58"/>
      <c r="R42" s="102"/>
      <c r="S42" s="102"/>
      <c r="T42" s="102"/>
      <c r="U42" s="102"/>
      <c r="V42" s="102"/>
      <c r="W42" s="78" t="s">
        <v>28</v>
      </c>
      <c r="Y42" s="12"/>
    </row>
    <row r="43" spans="1:31" ht="21.75" customHeight="1">
      <c r="A43" s="45"/>
      <c r="B43" s="45"/>
      <c r="C43" s="45"/>
      <c r="D43" s="45"/>
      <c r="E43" s="152" t="s">
        <v>32</v>
      </c>
      <c r="F43" s="152"/>
      <c r="G43" s="152"/>
      <c r="H43" s="46"/>
      <c r="I43" s="50"/>
      <c r="J43" s="49" t="s">
        <v>34</v>
      </c>
      <c r="K43" s="51"/>
      <c r="L43" s="45"/>
      <c r="M43" s="103"/>
      <c r="N43" s="103"/>
      <c r="O43" s="103"/>
      <c r="P43" s="103"/>
      <c r="Q43" s="154" t="s">
        <v>32</v>
      </c>
      <c r="R43" s="154"/>
      <c r="S43" s="154"/>
      <c r="T43" s="75"/>
      <c r="U43" s="82"/>
      <c r="V43" s="81" t="s">
        <v>34</v>
      </c>
      <c r="W43" s="104"/>
    </row>
    <row r="44" spans="1:31" ht="21.75" customHeight="1">
      <c r="B44" s="52"/>
      <c r="C44" s="46"/>
      <c r="D44" s="52"/>
      <c r="E44" s="3">
        <v>2568</v>
      </c>
      <c r="F44" s="52"/>
      <c r="G44" s="3">
        <v>2567</v>
      </c>
      <c r="H44" s="52"/>
      <c r="I44" s="3">
        <v>2568</v>
      </c>
      <c r="J44" s="52"/>
      <c r="K44" s="3">
        <v>2567</v>
      </c>
      <c r="L44" s="2"/>
      <c r="M44" s="58"/>
      <c r="N44" s="58"/>
      <c r="O44" s="75"/>
      <c r="P44" s="84"/>
      <c r="Q44" s="1">
        <v>2563</v>
      </c>
      <c r="R44" s="84"/>
      <c r="S44" s="1">
        <v>2559</v>
      </c>
      <c r="T44" s="84"/>
      <c r="U44" s="1">
        <v>2563</v>
      </c>
      <c r="V44" s="84"/>
      <c r="W44" s="1">
        <v>2559</v>
      </c>
    </row>
    <row r="45" spans="1:31" ht="21.75" customHeight="1">
      <c r="B45" s="52"/>
      <c r="C45" s="46"/>
      <c r="D45" s="52"/>
      <c r="E45" s="2"/>
      <c r="F45" s="52"/>
      <c r="G45" s="2"/>
      <c r="H45" s="52"/>
      <c r="I45" s="2"/>
      <c r="J45" s="52"/>
      <c r="K45" s="2"/>
      <c r="L45" s="2"/>
      <c r="M45" s="58"/>
      <c r="N45" s="58"/>
      <c r="O45" s="75"/>
      <c r="P45" s="84"/>
      <c r="Q45" s="1"/>
      <c r="R45" s="84"/>
      <c r="S45" s="1"/>
      <c r="T45" s="84"/>
      <c r="U45" s="1"/>
      <c r="V45" s="84"/>
      <c r="W45" s="1"/>
    </row>
    <row r="46" spans="1:31" ht="21.75" customHeight="1">
      <c r="A46" s="46" t="s">
        <v>65</v>
      </c>
      <c r="E46" s="59">
        <f>E24</f>
        <v>91081</v>
      </c>
      <c r="F46" s="54"/>
      <c r="G46" s="59">
        <f>G24</f>
        <v>578266</v>
      </c>
      <c r="H46" s="54"/>
      <c r="I46" s="59">
        <f>I24</f>
        <v>61592</v>
      </c>
      <c r="J46" s="54"/>
      <c r="K46" s="59">
        <f>K24</f>
        <v>456996</v>
      </c>
      <c r="L46" s="55"/>
      <c r="M46" s="75" t="s">
        <v>65</v>
      </c>
      <c r="N46" s="75"/>
      <c r="O46" s="85"/>
      <c r="P46" s="62"/>
      <c r="Q46" s="60">
        <v>256714</v>
      </c>
      <c r="R46" s="85"/>
      <c r="S46" s="60">
        <v>223542</v>
      </c>
      <c r="T46" s="85"/>
      <c r="U46" s="60">
        <v>250220</v>
      </c>
      <c r="V46" s="85"/>
      <c r="W46" s="60">
        <v>226579</v>
      </c>
      <c r="AA46" s="141"/>
      <c r="AC46" s="141"/>
      <c r="AE46" s="141"/>
    </row>
    <row r="47" spans="1:31" ht="21.75" customHeight="1">
      <c r="A47" s="46"/>
      <c r="E47" s="55"/>
      <c r="F47" s="54"/>
      <c r="G47" s="55"/>
      <c r="H47" s="54"/>
      <c r="I47" s="55"/>
      <c r="J47" s="54"/>
      <c r="K47" s="55"/>
      <c r="L47" s="55"/>
      <c r="M47" s="75"/>
      <c r="N47" s="75"/>
      <c r="O47" s="85"/>
      <c r="P47" s="62"/>
      <c r="Q47" s="34"/>
      <c r="R47" s="85"/>
      <c r="S47" s="34"/>
      <c r="T47" s="85"/>
      <c r="U47" s="34"/>
      <c r="V47" s="85"/>
      <c r="W47" s="34"/>
    </row>
    <row r="48" spans="1:31" ht="21.75" customHeight="1">
      <c r="A48" s="46" t="s">
        <v>70</v>
      </c>
      <c r="E48" s="55"/>
      <c r="F48" s="54"/>
      <c r="G48" s="55"/>
      <c r="H48" s="54"/>
      <c r="I48" s="55"/>
      <c r="J48" s="54"/>
      <c r="K48" s="55"/>
      <c r="L48" s="55"/>
      <c r="M48" s="75" t="s">
        <v>70</v>
      </c>
      <c r="N48" s="75"/>
      <c r="O48" s="85"/>
      <c r="P48" s="62"/>
      <c r="Q48" s="34"/>
      <c r="R48" s="85"/>
      <c r="S48" s="34"/>
      <c r="T48" s="85"/>
      <c r="U48" s="34"/>
      <c r="V48" s="85"/>
      <c r="W48" s="34"/>
    </row>
    <row r="49" spans="1:31" ht="21.75" customHeight="1">
      <c r="A49" s="105" t="s">
        <v>101</v>
      </c>
      <c r="E49" s="55"/>
      <c r="F49" s="54"/>
      <c r="G49" s="55"/>
      <c r="H49" s="54"/>
      <c r="I49" s="55"/>
      <c r="J49" s="54"/>
      <c r="K49" s="55"/>
      <c r="L49" s="55"/>
      <c r="M49" s="75"/>
      <c r="N49" s="75"/>
      <c r="O49" s="85"/>
      <c r="P49" s="62"/>
      <c r="Q49" s="34"/>
      <c r="R49" s="85"/>
      <c r="S49" s="34"/>
      <c r="T49" s="85"/>
      <c r="U49" s="34"/>
      <c r="V49" s="85"/>
      <c r="W49" s="34"/>
    </row>
    <row r="50" spans="1:31" ht="21.75" customHeight="1">
      <c r="A50" s="58" t="s">
        <v>67</v>
      </c>
      <c r="E50" s="55"/>
      <c r="F50" s="54"/>
      <c r="G50" s="55"/>
      <c r="H50" s="54"/>
      <c r="I50" s="55"/>
      <c r="J50" s="54"/>
      <c r="K50" s="55"/>
      <c r="L50" s="55"/>
      <c r="M50" s="75"/>
      <c r="N50" s="75"/>
      <c r="O50" s="85"/>
      <c r="P50" s="62"/>
      <c r="Q50" s="34"/>
      <c r="R50" s="85"/>
      <c r="S50" s="34"/>
      <c r="T50" s="85"/>
      <c r="U50" s="34"/>
      <c r="V50" s="85"/>
      <c r="W50" s="34"/>
    </row>
    <row r="51" spans="1:31" ht="21.75" customHeight="1">
      <c r="A51" s="58" t="s">
        <v>68</v>
      </c>
      <c r="E51" s="34">
        <v>-50946</v>
      </c>
      <c r="F51" s="87"/>
      <c r="G51" s="34">
        <v>-14805</v>
      </c>
      <c r="H51" s="87"/>
      <c r="I51" s="34">
        <v>0</v>
      </c>
      <c r="J51" s="87"/>
      <c r="K51" s="34">
        <v>0</v>
      </c>
      <c r="L51" s="55"/>
      <c r="M51" s="75"/>
      <c r="N51" s="75"/>
      <c r="O51" s="85"/>
      <c r="P51" s="62"/>
      <c r="Q51" s="34"/>
      <c r="R51" s="85"/>
      <c r="S51" s="34"/>
      <c r="T51" s="85"/>
      <c r="U51" s="34"/>
      <c r="V51" s="85"/>
      <c r="W51" s="34"/>
      <c r="AA51" s="141"/>
    </row>
    <row r="52" spans="1:31" ht="21.75" customHeight="1">
      <c r="A52" s="58" t="s">
        <v>221</v>
      </c>
      <c r="E52" s="34"/>
      <c r="F52" s="87"/>
      <c r="G52" s="34"/>
      <c r="H52" s="87"/>
      <c r="I52" s="34"/>
      <c r="J52" s="87"/>
      <c r="K52" s="34"/>
      <c r="L52" s="55"/>
      <c r="M52" s="75"/>
      <c r="N52" s="75"/>
      <c r="O52" s="85"/>
      <c r="P52" s="62"/>
      <c r="Q52" s="34"/>
      <c r="R52" s="85"/>
      <c r="S52" s="34"/>
      <c r="T52" s="85"/>
      <c r="U52" s="34"/>
      <c r="V52" s="85"/>
      <c r="W52" s="34"/>
    </row>
    <row r="53" spans="1:31" ht="21.75" customHeight="1">
      <c r="A53" s="58" t="s">
        <v>254</v>
      </c>
      <c r="E53" s="34">
        <v>1695</v>
      </c>
      <c r="F53" s="87"/>
      <c r="G53" s="34">
        <v>-1432</v>
      </c>
      <c r="H53" s="87"/>
      <c r="I53" s="34">
        <v>1695</v>
      </c>
      <c r="J53" s="87"/>
      <c r="K53" s="34">
        <v>-1432</v>
      </c>
      <c r="L53" s="55"/>
      <c r="M53" s="75"/>
      <c r="N53" s="75"/>
      <c r="O53" s="85"/>
      <c r="P53" s="62"/>
      <c r="Q53" s="34"/>
      <c r="R53" s="85"/>
      <c r="S53" s="34"/>
      <c r="T53" s="85"/>
      <c r="U53" s="34"/>
      <c r="V53" s="85"/>
      <c r="W53" s="34"/>
      <c r="AA53" s="141"/>
      <c r="AE53" s="141"/>
    </row>
    <row r="54" spans="1:31" ht="21.75" customHeight="1">
      <c r="A54" s="58" t="s">
        <v>102</v>
      </c>
      <c r="E54" s="60">
        <v>-347</v>
      </c>
      <c r="F54" s="87"/>
      <c r="G54" s="60">
        <v>287</v>
      </c>
      <c r="H54" s="87"/>
      <c r="I54" s="60">
        <v>-347</v>
      </c>
      <c r="J54" s="87"/>
      <c r="K54" s="60">
        <v>287</v>
      </c>
      <c r="L54" s="55"/>
      <c r="M54" s="75"/>
      <c r="N54" s="75"/>
      <c r="O54" s="85"/>
      <c r="P54" s="62"/>
      <c r="Q54" s="34"/>
      <c r="R54" s="85"/>
      <c r="S54" s="34"/>
      <c r="T54" s="85"/>
      <c r="U54" s="34"/>
      <c r="V54" s="85"/>
      <c r="W54" s="34"/>
    </row>
    <row r="55" spans="1:31" ht="21.75" customHeight="1">
      <c r="A55" s="58"/>
      <c r="E55" s="88">
        <f>SUM(E53:E54)</f>
        <v>1348</v>
      </c>
      <c r="F55" s="87"/>
      <c r="G55" s="88">
        <f>SUM(G53:G54)</f>
        <v>-1145</v>
      </c>
      <c r="H55" s="87"/>
      <c r="I55" s="88">
        <f>SUM(I53:I54)</f>
        <v>1348</v>
      </c>
      <c r="J55" s="87"/>
      <c r="K55" s="88">
        <f>SUM(K53:K54)</f>
        <v>-1145</v>
      </c>
      <c r="L55" s="55"/>
      <c r="M55" s="75"/>
      <c r="N55" s="75"/>
      <c r="O55" s="85"/>
      <c r="P55" s="62"/>
      <c r="Q55" s="34"/>
      <c r="R55" s="85"/>
      <c r="S55" s="34"/>
      <c r="T55" s="85"/>
      <c r="U55" s="34"/>
      <c r="V55" s="85"/>
      <c r="W55" s="34"/>
      <c r="AA55" s="141"/>
      <c r="AE55" s="141"/>
    </row>
    <row r="56" spans="1:31" ht="21.75" customHeight="1">
      <c r="A56" s="58" t="s">
        <v>250</v>
      </c>
      <c r="E56" s="34">
        <v>-7725</v>
      </c>
      <c r="F56" s="87"/>
      <c r="G56" s="34">
        <v>1838</v>
      </c>
      <c r="H56" s="87"/>
      <c r="I56" s="34">
        <v>0</v>
      </c>
      <c r="J56" s="87"/>
      <c r="K56" s="34">
        <v>0</v>
      </c>
      <c r="L56" s="55"/>
      <c r="M56" s="75"/>
      <c r="N56" s="75"/>
      <c r="O56" s="85"/>
      <c r="P56" s="62"/>
      <c r="Q56" s="34"/>
      <c r="R56" s="85"/>
      <c r="S56" s="34"/>
      <c r="T56" s="85"/>
      <c r="U56" s="34"/>
      <c r="V56" s="85"/>
      <c r="W56" s="34"/>
      <c r="AA56" s="141"/>
    </row>
    <row r="57" spans="1:31" ht="21.75" customHeight="1">
      <c r="A57" s="58" t="s">
        <v>102</v>
      </c>
      <c r="E57" s="60">
        <v>1777</v>
      </c>
      <c r="F57" s="87"/>
      <c r="G57" s="60">
        <v>-216</v>
      </c>
      <c r="H57" s="87"/>
      <c r="I57" s="60">
        <v>0</v>
      </c>
      <c r="J57" s="87"/>
      <c r="K57" s="60">
        <v>0</v>
      </c>
      <c r="L57" s="55"/>
      <c r="M57" s="75"/>
      <c r="N57" s="75"/>
      <c r="O57" s="85"/>
      <c r="P57" s="62"/>
      <c r="Q57" s="34"/>
      <c r="R57" s="85"/>
      <c r="S57" s="34"/>
      <c r="T57" s="85"/>
      <c r="U57" s="34"/>
      <c r="V57" s="85"/>
      <c r="W57" s="34"/>
      <c r="X57" s="66"/>
      <c r="AA57" s="141"/>
    </row>
    <row r="58" spans="1:31" ht="21.75" customHeight="1">
      <c r="A58" s="58"/>
      <c r="E58" s="88">
        <f>SUM(E56:E57)</f>
        <v>-5948</v>
      </c>
      <c r="F58" s="87"/>
      <c r="G58" s="88">
        <f>SUM(G56:G57)</f>
        <v>1622</v>
      </c>
      <c r="H58" s="87"/>
      <c r="I58" s="88">
        <f>SUM(I56:I57)</f>
        <v>0</v>
      </c>
      <c r="J58" s="87"/>
      <c r="K58" s="88">
        <f>SUM(K56:K57)</f>
        <v>0</v>
      </c>
      <c r="L58" s="55"/>
      <c r="M58" s="75"/>
      <c r="N58" s="75"/>
      <c r="O58" s="85"/>
      <c r="P58" s="62"/>
      <c r="Q58" s="34"/>
      <c r="R58" s="85"/>
      <c r="S58" s="34"/>
      <c r="T58" s="85"/>
      <c r="U58" s="34"/>
      <c r="V58" s="85"/>
      <c r="W58" s="34"/>
      <c r="AA58" s="141"/>
    </row>
    <row r="59" spans="1:31" ht="21.75" customHeight="1">
      <c r="A59" s="58" t="s">
        <v>140</v>
      </c>
      <c r="E59" s="34"/>
      <c r="F59" s="87"/>
      <c r="G59" s="34"/>
      <c r="H59" s="87"/>
      <c r="I59" s="34"/>
      <c r="J59" s="87"/>
      <c r="K59" s="34"/>
      <c r="L59" s="55"/>
      <c r="M59" s="75"/>
      <c r="N59" s="75"/>
      <c r="O59" s="85"/>
      <c r="P59" s="62"/>
      <c r="Q59" s="34"/>
      <c r="R59" s="85"/>
      <c r="S59" s="34"/>
      <c r="T59" s="85"/>
      <c r="U59" s="34"/>
      <c r="V59" s="85"/>
      <c r="W59" s="34"/>
    </row>
    <row r="60" spans="1:31" ht="21.75" customHeight="1">
      <c r="A60" s="58" t="s">
        <v>141</v>
      </c>
      <c r="E60" s="60">
        <f>E51+E55+E58</f>
        <v>-55546</v>
      </c>
      <c r="F60" s="87"/>
      <c r="G60" s="60">
        <f>G51+G55+G58</f>
        <v>-14328</v>
      </c>
      <c r="H60" s="87"/>
      <c r="I60" s="60">
        <f>I51+I55+I58</f>
        <v>1348</v>
      </c>
      <c r="J60" s="87"/>
      <c r="K60" s="60">
        <f>K51+K55+K58</f>
        <v>-1145</v>
      </c>
      <c r="L60" s="55"/>
      <c r="M60" s="75"/>
      <c r="N60" s="75"/>
      <c r="O60" s="85"/>
      <c r="P60" s="62"/>
      <c r="Q60" s="34"/>
      <c r="R60" s="85"/>
      <c r="S60" s="34"/>
      <c r="T60" s="85"/>
      <c r="U60" s="34"/>
      <c r="V60" s="85"/>
      <c r="W60" s="34"/>
      <c r="AA60" s="141"/>
      <c r="AE60" s="141"/>
    </row>
    <row r="61" spans="1:31" ht="16.5" customHeight="1">
      <c r="A61" s="58"/>
      <c r="E61" s="34"/>
      <c r="F61" s="87"/>
      <c r="G61" s="34"/>
      <c r="H61" s="87"/>
      <c r="I61" s="34"/>
      <c r="J61" s="87"/>
      <c r="K61" s="34"/>
      <c r="L61" s="55"/>
      <c r="M61" s="75"/>
      <c r="N61" s="75"/>
      <c r="O61" s="85"/>
      <c r="P61" s="62"/>
      <c r="Q61" s="34"/>
      <c r="R61" s="85"/>
      <c r="S61" s="34"/>
      <c r="T61" s="85"/>
      <c r="U61" s="34"/>
      <c r="V61" s="85"/>
      <c r="W61" s="34"/>
    </row>
    <row r="62" spans="1:31" ht="21.75" customHeight="1">
      <c r="A62" s="105" t="s">
        <v>128</v>
      </c>
      <c r="E62" s="34"/>
      <c r="F62" s="87"/>
      <c r="G62" s="34"/>
      <c r="H62" s="87"/>
      <c r="I62" s="34"/>
      <c r="J62" s="87"/>
      <c r="K62" s="34"/>
      <c r="L62" s="55"/>
      <c r="M62" s="75"/>
      <c r="N62" s="75"/>
      <c r="O62" s="85"/>
      <c r="P62" s="62"/>
      <c r="Q62" s="34"/>
      <c r="R62" s="85"/>
      <c r="S62" s="34"/>
      <c r="T62" s="85"/>
      <c r="U62" s="34"/>
      <c r="V62" s="85"/>
      <c r="W62" s="34"/>
    </row>
    <row r="63" spans="1:31" ht="21.75" customHeight="1">
      <c r="A63" s="58" t="s">
        <v>245</v>
      </c>
      <c r="E63" s="34">
        <v>-234</v>
      </c>
      <c r="F63" s="87"/>
      <c r="G63" s="34">
        <v>-6</v>
      </c>
      <c r="H63" s="87"/>
      <c r="I63" s="34">
        <v>0</v>
      </c>
      <c r="J63" s="87"/>
      <c r="K63" s="34">
        <v>0</v>
      </c>
      <c r="L63" s="55"/>
      <c r="M63" s="75"/>
      <c r="N63" s="75"/>
      <c r="O63" s="85"/>
      <c r="P63" s="62"/>
      <c r="Q63" s="34"/>
      <c r="R63" s="85"/>
      <c r="S63" s="34"/>
      <c r="T63" s="85"/>
      <c r="U63" s="34"/>
      <c r="V63" s="85"/>
      <c r="W63" s="34"/>
    </row>
    <row r="64" spans="1:31" ht="21.75" customHeight="1">
      <c r="A64" s="58" t="s">
        <v>102</v>
      </c>
      <c r="E64" s="60">
        <v>56</v>
      </c>
      <c r="F64" s="87"/>
      <c r="G64" s="60">
        <v>1</v>
      </c>
      <c r="H64" s="87"/>
      <c r="I64" s="60">
        <v>0</v>
      </c>
      <c r="J64" s="87"/>
      <c r="K64" s="60">
        <v>0</v>
      </c>
      <c r="L64" s="55"/>
      <c r="M64" s="75"/>
      <c r="N64" s="75"/>
      <c r="O64" s="85"/>
      <c r="P64" s="62"/>
      <c r="Q64" s="34"/>
      <c r="R64" s="85"/>
      <c r="S64" s="34"/>
      <c r="T64" s="85"/>
      <c r="U64" s="34"/>
      <c r="V64" s="85"/>
      <c r="W64" s="34"/>
    </row>
    <row r="65" spans="1:31" ht="21.75" customHeight="1">
      <c r="A65" s="58" t="s">
        <v>128</v>
      </c>
      <c r="E65" s="34"/>
      <c r="F65" s="87"/>
      <c r="G65" s="34"/>
      <c r="H65" s="87"/>
      <c r="I65" s="34"/>
      <c r="J65" s="87"/>
      <c r="K65" s="34"/>
      <c r="L65" s="55"/>
      <c r="M65" s="75"/>
      <c r="N65" s="75"/>
      <c r="O65" s="85"/>
      <c r="P65" s="62"/>
      <c r="Q65" s="34"/>
      <c r="R65" s="85"/>
      <c r="S65" s="34"/>
      <c r="T65" s="85"/>
      <c r="U65" s="34"/>
      <c r="V65" s="85"/>
      <c r="W65" s="34"/>
    </row>
    <row r="66" spans="1:31" ht="21.75" customHeight="1">
      <c r="A66" s="41" t="s">
        <v>136</v>
      </c>
      <c r="E66" s="60">
        <f>SUM(E63:E64)</f>
        <v>-178</v>
      </c>
      <c r="F66" s="87"/>
      <c r="G66" s="60">
        <f>SUM(G63:G64)</f>
        <v>-5</v>
      </c>
      <c r="H66" s="87"/>
      <c r="I66" s="60">
        <f>SUM(I63:I64)</f>
        <v>0</v>
      </c>
      <c r="J66" s="87"/>
      <c r="K66" s="60">
        <f>SUM(K63:K64)</f>
        <v>0</v>
      </c>
      <c r="L66" s="55"/>
      <c r="M66" s="75"/>
      <c r="N66" s="75"/>
      <c r="O66" s="85"/>
      <c r="P66" s="62"/>
      <c r="Q66" s="34"/>
      <c r="R66" s="85"/>
      <c r="S66" s="34"/>
      <c r="T66" s="85"/>
      <c r="U66" s="34"/>
      <c r="V66" s="85"/>
      <c r="W66" s="34"/>
      <c r="AA66" s="141"/>
      <c r="AE66" s="141"/>
    </row>
    <row r="67" spans="1:31" ht="21.75" customHeight="1">
      <c r="A67" s="75" t="s">
        <v>95</v>
      </c>
      <c r="B67" s="53"/>
      <c r="D67" s="53"/>
      <c r="E67" s="60">
        <f>SUM(E60,E66)</f>
        <v>-55724</v>
      </c>
      <c r="F67" s="87"/>
      <c r="G67" s="60">
        <f>SUM(G60,G66)</f>
        <v>-14333</v>
      </c>
      <c r="H67" s="87"/>
      <c r="I67" s="60">
        <f>SUM(I60,I66)</f>
        <v>1348</v>
      </c>
      <c r="J67" s="87"/>
      <c r="K67" s="60">
        <f>SUM(K60,K66)</f>
        <v>-1145</v>
      </c>
      <c r="L67" s="55"/>
      <c r="M67" s="58" t="s">
        <v>92</v>
      </c>
      <c r="N67" s="58"/>
      <c r="O67" s="85"/>
      <c r="P67" s="36"/>
      <c r="Q67" s="34">
        <v>1</v>
      </c>
      <c r="R67" s="87"/>
      <c r="S67" s="34">
        <v>-1</v>
      </c>
      <c r="T67" s="87"/>
      <c r="U67" s="34">
        <v>1</v>
      </c>
      <c r="V67" s="87"/>
      <c r="W67" s="34">
        <v>-1</v>
      </c>
      <c r="AA67" s="141"/>
      <c r="AE67" s="141"/>
    </row>
    <row r="68" spans="1:31" ht="21.75" customHeight="1" thickBot="1">
      <c r="A68" s="75" t="s">
        <v>79</v>
      </c>
      <c r="B68" s="53"/>
      <c r="D68" s="53"/>
      <c r="E68" s="106">
        <f>SUM(E46,E67)</f>
        <v>35357</v>
      </c>
      <c r="F68" s="87"/>
      <c r="G68" s="106">
        <f>SUM(G46,G67)</f>
        <v>563933</v>
      </c>
      <c r="H68" s="87"/>
      <c r="I68" s="106">
        <f>SUM(I46,I67)</f>
        <v>62940</v>
      </c>
      <c r="J68" s="87"/>
      <c r="K68" s="106">
        <f>SUM(K46,K67)</f>
        <v>455851</v>
      </c>
      <c r="L68" s="55"/>
      <c r="M68" s="75"/>
      <c r="N68" s="58"/>
      <c r="O68" s="85"/>
      <c r="P68" s="36"/>
      <c r="Q68" s="34"/>
      <c r="R68" s="87"/>
      <c r="S68" s="34"/>
      <c r="T68" s="87"/>
      <c r="U68" s="34"/>
      <c r="V68" s="87"/>
      <c r="W68" s="34"/>
      <c r="AA68" s="141"/>
      <c r="AC68" s="141"/>
      <c r="AE68" s="141"/>
    </row>
    <row r="69" spans="1:31" ht="16.5" customHeight="1" thickTop="1">
      <c r="A69" s="75"/>
      <c r="B69" s="53"/>
      <c r="D69" s="53"/>
      <c r="E69" s="34"/>
      <c r="F69" s="87"/>
      <c r="G69" s="34"/>
      <c r="H69" s="87"/>
      <c r="I69" s="34"/>
      <c r="J69" s="87"/>
      <c r="K69" s="34"/>
      <c r="L69" s="55"/>
      <c r="M69" s="75" t="s">
        <v>69</v>
      </c>
      <c r="N69" s="58"/>
      <c r="O69" s="85"/>
      <c r="P69" s="36"/>
      <c r="Q69" s="88">
        <v>17716</v>
      </c>
      <c r="R69" s="87"/>
      <c r="S69" s="88">
        <v>-43</v>
      </c>
      <c r="T69" s="87"/>
      <c r="U69" s="88">
        <v>-251</v>
      </c>
      <c r="V69" s="87"/>
      <c r="W69" s="88">
        <v>306</v>
      </c>
    </row>
    <row r="70" spans="1:31" ht="21.75" customHeight="1">
      <c r="A70" s="75" t="s">
        <v>164</v>
      </c>
      <c r="B70" s="53"/>
      <c r="D70" s="53"/>
      <c r="E70" s="34"/>
      <c r="F70" s="87"/>
      <c r="G70" s="34"/>
      <c r="H70" s="87"/>
      <c r="I70" s="34"/>
      <c r="J70" s="87"/>
      <c r="K70" s="34"/>
      <c r="L70" s="55"/>
      <c r="M70" s="75"/>
      <c r="N70" s="58"/>
      <c r="O70" s="85"/>
      <c r="P70" s="36"/>
      <c r="Q70" s="34"/>
      <c r="R70" s="87"/>
      <c r="S70" s="34"/>
      <c r="T70" s="87"/>
      <c r="U70" s="34"/>
      <c r="V70" s="87"/>
      <c r="W70" s="34"/>
    </row>
    <row r="71" spans="1:31" ht="21.75" customHeight="1" thickBot="1">
      <c r="A71" s="91" t="s">
        <v>162</v>
      </c>
      <c r="B71" s="53"/>
      <c r="D71" s="53"/>
      <c r="E71" s="34">
        <f>E73-E72</f>
        <v>35232</v>
      </c>
      <c r="F71" s="87"/>
      <c r="G71" s="34">
        <f>G73-G72</f>
        <v>563655</v>
      </c>
      <c r="H71" s="87"/>
      <c r="I71" s="106">
        <f>I68</f>
        <v>62940</v>
      </c>
      <c r="J71" s="87"/>
      <c r="K71" s="106">
        <f>K68</f>
        <v>455851</v>
      </c>
      <c r="L71" s="55"/>
      <c r="M71" s="75"/>
      <c r="N71" s="58"/>
      <c r="O71" s="85"/>
      <c r="P71" s="36"/>
      <c r="Q71" s="34"/>
      <c r="R71" s="87"/>
      <c r="S71" s="34"/>
      <c r="T71" s="87"/>
      <c r="U71" s="34"/>
      <c r="V71" s="87"/>
      <c r="W71" s="34"/>
      <c r="AA71" s="141"/>
      <c r="AC71" s="141"/>
      <c r="AE71" s="141"/>
    </row>
    <row r="72" spans="1:31" ht="21.75" customHeight="1" thickTop="1">
      <c r="A72" s="91" t="s">
        <v>163</v>
      </c>
      <c r="B72" s="53"/>
      <c r="D72" s="53"/>
      <c r="E72" s="60">
        <v>125</v>
      </c>
      <c r="F72" s="87"/>
      <c r="G72" s="60">
        <v>278</v>
      </c>
      <c r="H72" s="87"/>
      <c r="I72" s="34"/>
      <c r="J72" s="87"/>
      <c r="K72" s="34"/>
      <c r="L72" s="55"/>
      <c r="M72" s="75"/>
      <c r="N72" s="58"/>
      <c r="O72" s="85"/>
      <c r="P72" s="36"/>
      <c r="Q72" s="34"/>
      <c r="R72" s="87"/>
      <c r="S72" s="34"/>
      <c r="T72" s="87"/>
      <c r="U72" s="34"/>
      <c r="V72" s="87"/>
      <c r="W72" s="34"/>
      <c r="AA72" s="141"/>
      <c r="AE72" s="141"/>
    </row>
    <row r="73" spans="1:31" ht="21.75" customHeight="1" thickBot="1">
      <c r="A73" s="75"/>
      <c r="B73" s="53"/>
      <c r="D73" s="53"/>
      <c r="E73" s="90">
        <f>E68</f>
        <v>35357</v>
      </c>
      <c r="F73" s="87"/>
      <c r="G73" s="90">
        <f>G68</f>
        <v>563933</v>
      </c>
      <c r="H73" s="87"/>
      <c r="I73" s="34"/>
      <c r="J73" s="87"/>
      <c r="K73" s="34"/>
      <c r="L73" s="55"/>
      <c r="M73" s="75"/>
      <c r="N73" s="58"/>
      <c r="O73" s="85"/>
      <c r="P73" s="36"/>
      <c r="Q73" s="34"/>
      <c r="R73" s="87"/>
      <c r="S73" s="34"/>
      <c r="T73" s="87"/>
      <c r="U73" s="34"/>
      <c r="V73" s="87"/>
      <c r="W73" s="34"/>
      <c r="AA73" s="141"/>
      <c r="AE73" s="141"/>
    </row>
    <row r="74" spans="1:31" ht="18" customHeight="1" thickTop="1">
      <c r="B74" s="53"/>
      <c r="D74" s="53"/>
      <c r="E74" s="55"/>
      <c r="F74" s="86"/>
      <c r="G74" s="55"/>
      <c r="H74" s="86"/>
      <c r="I74" s="55"/>
      <c r="J74" s="86"/>
      <c r="K74" s="55"/>
      <c r="L74" s="55"/>
      <c r="M74" s="58"/>
      <c r="N74" s="58"/>
      <c r="O74" s="85"/>
      <c r="P74" s="36"/>
      <c r="Q74" s="34"/>
      <c r="R74" s="87"/>
      <c r="S74" s="34"/>
      <c r="T74" s="87"/>
      <c r="U74" s="34"/>
      <c r="V74" s="87"/>
      <c r="W74" s="34"/>
      <c r="AA74" s="141"/>
      <c r="AC74" s="141"/>
      <c r="AE74" s="141"/>
    </row>
    <row r="75" spans="1:31" ht="21.75" customHeight="1">
      <c r="A75" s="138" t="s">
        <v>219</v>
      </c>
      <c r="M75" s="58" t="s">
        <v>4</v>
      </c>
      <c r="N75" s="58"/>
      <c r="O75" s="85"/>
      <c r="P75" s="62"/>
      <c r="Q75" s="58"/>
      <c r="R75" s="58"/>
      <c r="S75" s="58"/>
      <c r="T75" s="58"/>
      <c r="U75" s="58"/>
      <c r="V75" s="58"/>
      <c r="W75" s="58"/>
    </row>
    <row r="76" spans="1:31" ht="21.75" customHeight="1">
      <c r="C76" s="42"/>
      <c r="E76" s="43"/>
      <c r="F76" s="43"/>
      <c r="G76" s="43"/>
      <c r="H76" s="43"/>
      <c r="I76" s="43"/>
      <c r="J76" s="43"/>
      <c r="K76" s="44" t="s">
        <v>27</v>
      </c>
      <c r="L76" s="44"/>
      <c r="M76" s="58"/>
      <c r="N76" s="58"/>
      <c r="O76" s="62"/>
      <c r="P76" s="62"/>
      <c r="Q76" s="37"/>
      <c r="R76" s="37"/>
      <c r="S76" s="37"/>
      <c r="T76" s="37"/>
      <c r="U76" s="37"/>
      <c r="V76" s="37"/>
      <c r="W76" s="38" t="s">
        <v>27</v>
      </c>
    </row>
    <row r="77" spans="1:31" s="46" customFormat="1" ht="21.75" customHeight="1">
      <c r="A77" s="155" t="s">
        <v>33</v>
      </c>
      <c r="B77" s="155"/>
      <c r="C77" s="155"/>
      <c r="D77" s="155"/>
      <c r="E77" s="155"/>
      <c r="F77" s="155"/>
      <c r="G77" s="155"/>
      <c r="H77" s="155"/>
      <c r="I77" s="155"/>
      <c r="J77" s="155"/>
      <c r="K77" s="155"/>
      <c r="M77" s="75" t="s">
        <v>33</v>
      </c>
      <c r="N77" s="75"/>
      <c r="O77" s="75"/>
      <c r="P77" s="75"/>
      <c r="Q77" s="75"/>
      <c r="R77" s="75"/>
      <c r="S77" s="75"/>
      <c r="T77" s="75"/>
      <c r="U77" s="75"/>
      <c r="V77" s="75"/>
      <c r="W77" s="75"/>
      <c r="Y77" s="12"/>
      <c r="AA77" s="142"/>
      <c r="AC77" s="142"/>
      <c r="AE77" s="142"/>
    </row>
    <row r="78" spans="1:31" s="46" customFormat="1" ht="21.75" customHeight="1">
      <c r="A78" s="46" t="s">
        <v>11</v>
      </c>
      <c r="C78" s="47"/>
      <c r="M78" s="75" t="s">
        <v>11</v>
      </c>
      <c r="N78" s="75"/>
      <c r="O78" s="76"/>
      <c r="P78" s="75"/>
      <c r="Q78" s="75"/>
      <c r="R78" s="75"/>
      <c r="S78" s="75"/>
      <c r="T78" s="75"/>
      <c r="U78" s="75"/>
      <c r="V78" s="75"/>
      <c r="W78" s="75"/>
      <c r="Y78" s="12"/>
      <c r="AA78" s="142"/>
    </row>
    <row r="79" spans="1:31" s="46" customFormat="1" ht="21.75" customHeight="1">
      <c r="A79" s="46" t="s">
        <v>237</v>
      </c>
      <c r="C79" s="47"/>
      <c r="M79" s="75" t="s">
        <v>228</v>
      </c>
      <c r="N79" s="75"/>
      <c r="O79" s="76"/>
      <c r="P79" s="75"/>
      <c r="Q79" s="75"/>
      <c r="R79" s="75"/>
      <c r="S79" s="75"/>
      <c r="T79" s="75"/>
      <c r="U79" s="75"/>
      <c r="V79" s="75"/>
      <c r="W79" s="75"/>
      <c r="Y79" s="12"/>
      <c r="AA79" s="142"/>
    </row>
    <row r="80" spans="1:31" ht="21.75" customHeight="1">
      <c r="A80" s="77"/>
      <c r="B80" s="77"/>
      <c r="C80" s="77"/>
      <c r="D80" s="77"/>
      <c r="F80" s="77"/>
      <c r="G80" s="77"/>
      <c r="H80" s="77"/>
      <c r="I80" s="77"/>
      <c r="J80" s="77"/>
      <c r="K80" s="48" t="s">
        <v>28</v>
      </c>
      <c r="L80" s="48"/>
      <c r="M80" s="62"/>
      <c r="N80" s="62"/>
      <c r="O80" s="62"/>
      <c r="P80" s="62"/>
      <c r="Q80" s="58"/>
      <c r="R80" s="62"/>
      <c r="S80" s="62"/>
      <c r="T80" s="62"/>
      <c r="U80" s="62"/>
      <c r="V80" s="62"/>
      <c r="W80" s="78" t="s">
        <v>28</v>
      </c>
    </row>
    <row r="81" spans="1:31" s="46" customFormat="1" ht="21.75" customHeight="1">
      <c r="A81" s="79"/>
      <c r="B81" s="79"/>
      <c r="C81" s="79"/>
      <c r="D81" s="79"/>
      <c r="E81" s="152" t="s">
        <v>32</v>
      </c>
      <c r="F81" s="152"/>
      <c r="G81" s="152"/>
      <c r="I81" s="50"/>
      <c r="J81" s="49" t="s">
        <v>34</v>
      </c>
      <c r="K81" s="51"/>
      <c r="L81" s="79"/>
      <c r="M81" s="80"/>
      <c r="N81" s="80"/>
      <c r="O81" s="80"/>
      <c r="P81" s="80"/>
      <c r="Q81" s="81" t="s">
        <v>32</v>
      </c>
      <c r="R81" s="81"/>
      <c r="S81" s="81"/>
      <c r="T81" s="75"/>
      <c r="U81" s="82"/>
      <c r="V81" s="81" t="s">
        <v>34</v>
      </c>
      <c r="W81" s="81"/>
      <c r="Y81" s="12"/>
    </row>
    <row r="82" spans="1:31" ht="21.75" customHeight="1">
      <c r="B82" s="52"/>
      <c r="C82" s="83" t="s">
        <v>0</v>
      </c>
      <c r="D82" s="52"/>
      <c r="E82" s="3">
        <v>2568</v>
      </c>
      <c r="F82" s="52"/>
      <c r="G82" s="3">
        <v>2567</v>
      </c>
      <c r="H82" s="52"/>
      <c r="I82" s="3">
        <v>2568</v>
      </c>
      <c r="J82" s="52"/>
      <c r="K82" s="3">
        <v>2567</v>
      </c>
      <c r="L82" s="2"/>
      <c r="M82" s="58"/>
      <c r="N82" s="58"/>
      <c r="O82" s="84" t="s">
        <v>0</v>
      </c>
      <c r="P82" s="84"/>
      <c r="Q82" s="1">
        <v>2563</v>
      </c>
      <c r="R82" s="84"/>
      <c r="S82" s="1">
        <v>2559</v>
      </c>
      <c r="T82" s="84"/>
      <c r="U82" s="1">
        <v>2563</v>
      </c>
      <c r="V82" s="84"/>
      <c r="W82" s="1">
        <v>2559</v>
      </c>
      <c r="X82" s="42"/>
    </row>
    <row r="83" spans="1:31" ht="21.75" customHeight="1">
      <c r="A83" s="46" t="s">
        <v>12</v>
      </c>
      <c r="F83" s="54"/>
      <c r="H83" s="54"/>
      <c r="J83" s="54"/>
      <c r="M83" s="75" t="s">
        <v>12</v>
      </c>
      <c r="N83" s="75"/>
      <c r="O83" s="85"/>
      <c r="P83" s="62"/>
      <c r="Q83" s="58"/>
      <c r="R83" s="85"/>
      <c r="S83" s="58"/>
      <c r="T83" s="85"/>
      <c r="U83" s="58"/>
      <c r="V83" s="85"/>
      <c r="W83" s="58"/>
    </row>
    <row r="84" spans="1:31" ht="21.75" customHeight="1">
      <c r="A84" s="41" t="s">
        <v>58</v>
      </c>
      <c r="B84" s="53"/>
      <c r="C84" s="54">
        <v>3</v>
      </c>
      <c r="D84" s="53"/>
      <c r="E84" s="34">
        <v>8493361</v>
      </c>
      <c r="F84" s="86"/>
      <c r="G84" s="34">
        <v>11004001</v>
      </c>
      <c r="H84" s="33"/>
      <c r="I84" s="34">
        <v>5452716</v>
      </c>
      <c r="J84" s="33"/>
      <c r="K84" s="34">
        <v>7038084</v>
      </c>
      <c r="L84" s="55"/>
      <c r="M84" s="58" t="s">
        <v>58</v>
      </c>
      <c r="N84" s="58"/>
      <c r="O84" s="85">
        <v>2</v>
      </c>
      <c r="P84" s="36"/>
      <c r="Q84" s="34">
        <v>2099752</v>
      </c>
      <c r="R84" s="87"/>
      <c r="S84" s="34">
        <v>1610383</v>
      </c>
      <c r="T84" s="87"/>
      <c r="U84" s="34">
        <v>2028835</v>
      </c>
      <c r="V84" s="87"/>
      <c r="W84" s="34">
        <v>1552582</v>
      </c>
      <c r="X84" s="135"/>
      <c r="Z84" s="55"/>
      <c r="AA84" s="141"/>
      <c r="AC84" s="141"/>
      <c r="AE84" s="141"/>
    </row>
    <row r="85" spans="1:31" ht="21.75" customHeight="1">
      <c r="A85" s="41" t="s">
        <v>44</v>
      </c>
      <c r="B85" s="53"/>
      <c r="D85" s="53"/>
      <c r="E85" s="55"/>
      <c r="F85" s="86"/>
      <c r="G85" s="55"/>
      <c r="H85" s="33"/>
      <c r="I85" s="34"/>
      <c r="J85" s="33"/>
      <c r="K85" s="34"/>
      <c r="L85" s="55"/>
      <c r="M85" s="58"/>
      <c r="N85" s="58"/>
      <c r="O85" s="85"/>
      <c r="P85" s="36"/>
      <c r="Q85" s="34"/>
      <c r="R85" s="87"/>
      <c r="S85" s="34"/>
      <c r="T85" s="87"/>
      <c r="U85" s="34"/>
      <c r="V85" s="87"/>
      <c r="W85" s="34"/>
      <c r="Z85" s="55"/>
    </row>
    <row r="86" spans="1:31" ht="21.75" customHeight="1">
      <c r="A86" s="41" t="s">
        <v>129</v>
      </c>
      <c r="B86" s="53"/>
      <c r="D86" s="53"/>
      <c r="E86" s="55">
        <v>45403</v>
      </c>
      <c r="F86" s="86"/>
      <c r="G86" s="55">
        <v>103788</v>
      </c>
      <c r="H86" s="33"/>
      <c r="I86" s="55">
        <v>47530</v>
      </c>
      <c r="J86" s="33"/>
      <c r="K86" s="55">
        <v>97110</v>
      </c>
      <c r="L86" s="55"/>
      <c r="M86" s="58"/>
      <c r="N86" s="58"/>
      <c r="O86" s="85"/>
      <c r="P86" s="36"/>
      <c r="Q86" s="34"/>
      <c r="R86" s="87"/>
      <c r="S86" s="34"/>
      <c r="T86" s="87"/>
      <c r="U86" s="34"/>
      <c r="V86" s="87"/>
      <c r="W86" s="34"/>
      <c r="Z86" s="55"/>
      <c r="AA86" s="141"/>
      <c r="AC86" s="141"/>
      <c r="AE86" s="141"/>
    </row>
    <row r="87" spans="1:31" ht="21.75" customHeight="1">
      <c r="A87" s="41" t="s">
        <v>121</v>
      </c>
      <c r="B87" s="53"/>
      <c r="C87" s="54">
        <v>3</v>
      </c>
      <c r="D87" s="53"/>
      <c r="E87" s="55">
        <v>69099</v>
      </c>
      <c r="F87" s="86"/>
      <c r="G87" s="55">
        <v>76088</v>
      </c>
      <c r="H87" s="33"/>
      <c r="I87" s="34">
        <v>48938</v>
      </c>
      <c r="J87" s="33"/>
      <c r="K87" s="34">
        <v>66211</v>
      </c>
      <c r="L87" s="55"/>
      <c r="M87" s="58" t="s">
        <v>44</v>
      </c>
      <c r="N87" s="58"/>
      <c r="O87" s="85">
        <v>2</v>
      </c>
      <c r="P87" s="36"/>
      <c r="Q87" s="34">
        <v>31497</v>
      </c>
      <c r="R87" s="87"/>
      <c r="S87" s="34">
        <v>8699</v>
      </c>
      <c r="T87" s="87"/>
      <c r="U87" s="34">
        <v>31349</v>
      </c>
      <c r="V87" s="87"/>
      <c r="W87" s="34">
        <v>8327</v>
      </c>
      <c r="Z87" s="55"/>
      <c r="AA87" s="141"/>
      <c r="AC87" s="141"/>
      <c r="AE87" s="141"/>
    </row>
    <row r="88" spans="1:31" ht="21.75" customHeight="1">
      <c r="A88" s="46" t="s">
        <v>13</v>
      </c>
      <c r="B88" s="53"/>
      <c r="D88" s="53"/>
      <c r="E88" s="64">
        <f>SUM(E84:E87)</f>
        <v>8607863</v>
      </c>
      <c r="F88" s="86"/>
      <c r="G88" s="64">
        <f>SUM(G84:G87)</f>
        <v>11183877</v>
      </c>
      <c r="H88" s="86"/>
      <c r="I88" s="64">
        <f>SUM(I84:I87)</f>
        <v>5549184</v>
      </c>
      <c r="J88" s="86"/>
      <c r="K88" s="64">
        <f>SUM(K84:K87)</f>
        <v>7201405</v>
      </c>
      <c r="L88" s="55"/>
      <c r="M88" s="75" t="s">
        <v>13</v>
      </c>
      <c r="N88" s="75"/>
      <c r="O88" s="85"/>
      <c r="P88" s="36"/>
      <c r="Q88" s="88">
        <f>SUM(Q84:Q87)</f>
        <v>2131249</v>
      </c>
      <c r="R88" s="87"/>
      <c r="S88" s="88">
        <f>SUM(S84:S87)</f>
        <v>1619082</v>
      </c>
      <c r="T88" s="87"/>
      <c r="U88" s="88">
        <f>SUM(U84:U87)</f>
        <v>2060184</v>
      </c>
      <c r="V88" s="87"/>
      <c r="W88" s="88">
        <f>SUM(W84:W87)</f>
        <v>1560909</v>
      </c>
      <c r="Z88" s="55"/>
      <c r="AA88" s="141"/>
      <c r="AC88" s="141"/>
      <c r="AE88" s="141"/>
    </row>
    <row r="89" spans="1:31" ht="21.75" customHeight="1">
      <c r="A89" s="46" t="s">
        <v>14</v>
      </c>
      <c r="B89" s="53"/>
      <c r="D89" s="53"/>
      <c r="E89" s="55"/>
      <c r="F89" s="86"/>
      <c r="G89" s="55"/>
      <c r="H89" s="86"/>
      <c r="I89" s="55"/>
      <c r="J89" s="86"/>
      <c r="K89" s="55"/>
      <c r="L89" s="55"/>
      <c r="M89" s="75" t="s">
        <v>14</v>
      </c>
      <c r="N89" s="75"/>
      <c r="O89" s="85"/>
      <c r="P89" s="36"/>
      <c r="Q89" s="34"/>
      <c r="R89" s="87"/>
      <c r="S89" s="34"/>
      <c r="T89" s="87"/>
      <c r="U89" s="34"/>
      <c r="V89" s="87"/>
      <c r="W89" s="34"/>
      <c r="Z89" s="55"/>
    </row>
    <row r="90" spans="1:31" ht="21.75" customHeight="1">
      <c r="A90" s="41" t="s">
        <v>45</v>
      </c>
      <c r="B90" s="53"/>
      <c r="C90" s="54">
        <v>3</v>
      </c>
      <c r="D90" s="53"/>
      <c r="E90" s="55">
        <v>7892345</v>
      </c>
      <c r="F90" s="86"/>
      <c r="G90" s="55">
        <v>9756275</v>
      </c>
      <c r="H90" s="33"/>
      <c r="I90" s="34">
        <v>5110273</v>
      </c>
      <c r="J90" s="33"/>
      <c r="K90" s="34">
        <v>6198161</v>
      </c>
      <c r="L90" s="55"/>
      <c r="M90" s="58" t="s">
        <v>45</v>
      </c>
      <c r="N90" s="58"/>
      <c r="O90" s="85">
        <v>2</v>
      </c>
      <c r="P90" s="36"/>
      <c r="Q90" s="34">
        <v>1856780</v>
      </c>
      <c r="R90" s="87"/>
      <c r="S90" s="34">
        <v>1517650</v>
      </c>
      <c r="T90" s="87"/>
      <c r="U90" s="34">
        <v>1806764</v>
      </c>
      <c r="V90" s="87"/>
      <c r="W90" s="34">
        <v>1475267</v>
      </c>
      <c r="X90" s="136"/>
      <c r="Z90" s="55"/>
      <c r="AA90" s="141"/>
      <c r="AC90" s="141"/>
      <c r="AE90" s="141"/>
    </row>
    <row r="91" spans="1:31" ht="21.75" customHeight="1">
      <c r="A91" s="41" t="s">
        <v>120</v>
      </c>
      <c r="B91" s="53"/>
      <c r="C91" s="54">
        <v>3</v>
      </c>
      <c r="D91" s="53"/>
      <c r="E91" s="55">
        <v>140329</v>
      </c>
      <c r="F91" s="86"/>
      <c r="G91" s="55">
        <v>140987</v>
      </c>
      <c r="H91" s="33"/>
      <c r="I91" s="34">
        <v>97757</v>
      </c>
      <c r="J91" s="33"/>
      <c r="K91" s="34">
        <v>107624</v>
      </c>
      <c r="L91" s="55"/>
      <c r="M91" s="58" t="s">
        <v>55</v>
      </c>
      <c r="N91" s="58"/>
      <c r="O91" s="85"/>
      <c r="P91" s="36"/>
      <c r="Q91" s="34">
        <v>30052</v>
      </c>
      <c r="R91" s="87"/>
      <c r="S91" s="34">
        <v>18255</v>
      </c>
      <c r="T91" s="87"/>
      <c r="U91" s="34">
        <v>29348</v>
      </c>
      <c r="V91" s="87"/>
      <c r="W91" s="34">
        <v>17338</v>
      </c>
      <c r="Z91" s="55"/>
      <c r="AA91" s="141"/>
      <c r="AC91" s="141"/>
      <c r="AE91" s="141"/>
    </row>
    <row r="92" spans="1:31" ht="21.75" customHeight="1">
      <c r="A92" s="41" t="s">
        <v>56</v>
      </c>
      <c r="B92" s="53"/>
      <c r="C92" s="54">
        <v>3</v>
      </c>
      <c r="D92" s="53"/>
      <c r="E92" s="55">
        <v>270767</v>
      </c>
      <c r="F92" s="86"/>
      <c r="G92" s="55">
        <v>285869</v>
      </c>
      <c r="H92" s="33"/>
      <c r="I92" s="34">
        <v>149050</v>
      </c>
      <c r="J92" s="33"/>
      <c r="K92" s="34">
        <v>142086</v>
      </c>
      <c r="L92" s="55"/>
      <c r="M92" s="58" t="s">
        <v>56</v>
      </c>
      <c r="N92" s="58"/>
      <c r="O92" s="85"/>
      <c r="P92" s="36"/>
      <c r="Q92" s="34">
        <v>53991</v>
      </c>
      <c r="R92" s="87"/>
      <c r="S92" s="34">
        <v>55285</v>
      </c>
      <c r="T92" s="87"/>
      <c r="U92" s="34">
        <v>41958</v>
      </c>
      <c r="V92" s="87"/>
      <c r="W92" s="34">
        <v>42351</v>
      </c>
      <c r="Z92" s="55"/>
      <c r="AA92" s="141"/>
      <c r="AC92" s="141"/>
      <c r="AE92" s="141"/>
    </row>
    <row r="93" spans="1:31" ht="21.75" customHeight="1">
      <c r="A93" s="46" t="s">
        <v>15</v>
      </c>
      <c r="B93" s="53"/>
      <c r="D93" s="53"/>
      <c r="E93" s="63">
        <f>SUM(E90:E92)</f>
        <v>8303441</v>
      </c>
      <c r="F93" s="86"/>
      <c r="G93" s="63">
        <f>SUM(G90:G92)</f>
        <v>10183131</v>
      </c>
      <c r="H93" s="86"/>
      <c r="I93" s="63">
        <f>SUM(I90:I92)</f>
        <v>5357080</v>
      </c>
      <c r="J93" s="86"/>
      <c r="K93" s="63">
        <f>SUM(K90:K92)</f>
        <v>6447871</v>
      </c>
      <c r="L93" s="57"/>
      <c r="M93" s="75" t="s">
        <v>15</v>
      </c>
      <c r="N93" s="75"/>
      <c r="O93" s="85"/>
      <c r="P93" s="36"/>
      <c r="Q93" s="89">
        <f>SUM(Q90:Q92)</f>
        <v>1940823</v>
      </c>
      <c r="R93" s="87"/>
      <c r="S93" s="89">
        <f>SUM(S90:S92)</f>
        <v>1591190</v>
      </c>
      <c r="T93" s="87"/>
      <c r="U93" s="89">
        <f>SUM(U90:U92)</f>
        <v>1878070</v>
      </c>
      <c r="V93" s="87"/>
      <c r="W93" s="89">
        <f>SUM(W90:W92)</f>
        <v>1534956</v>
      </c>
      <c r="Z93" s="55"/>
      <c r="AA93" s="141"/>
      <c r="AC93" s="141"/>
      <c r="AE93" s="141"/>
    </row>
    <row r="94" spans="1:31" ht="21.75" customHeight="1">
      <c r="A94" s="46" t="s">
        <v>182</v>
      </c>
      <c r="B94" s="53"/>
      <c r="D94" s="53"/>
      <c r="E94" s="57">
        <f>SUM(E88-E93)</f>
        <v>304422</v>
      </c>
      <c r="F94" s="86"/>
      <c r="G94" s="57">
        <f>SUM(G88-G93)</f>
        <v>1000746</v>
      </c>
      <c r="H94" s="86"/>
      <c r="I94" s="57">
        <f>SUM(I88-I93)</f>
        <v>192104</v>
      </c>
      <c r="J94" s="86"/>
      <c r="K94" s="57">
        <f>SUM(K88-K93)</f>
        <v>753534</v>
      </c>
      <c r="L94" s="57"/>
      <c r="M94" s="75"/>
      <c r="N94" s="75"/>
      <c r="O94" s="85"/>
      <c r="P94" s="36"/>
      <c r="Q94" s="56"/>
      <c r="R94" s="87"/>
      <c r="S94" s="56"/>
      <c r="T94" s="87"/>
      <c r="U94" s="56"/>
      <c r="V94" s="87"/>
      <c r="W94" s="56"/>
      <c r="Z94" s="55"/>
      <c r="AA94" s="141"/>
      <c r="AC94" s="141"/>
      <c r="AE94" s="141"/>
    </row>
    <row r="95" spans="1:31" ht="21.75" customHeight="1">
      <c r="A95" s="41" t="s">
        <v>130</v>
      </c>
      <c r="B95" s="53"/>
      <c r="C95" s="54">
        <v>3</v>
      </c>
      <c r="D95" s="53"/>
      <c r="E95" s="57">
        <v>7907</v>
      </c>
      <c r="F95" s="86"/>
      <c r="G95" s="57">
        <v>7455</v>
      </c>
      <c r="H95" s="86"/>
      <c r="I95" s="57">
        <v>5678</v>
      </c>
      <c r="J95" s="86"/>
      <c r="K95" s="57">
        <v>36636</v>
      </c>
      <c r="L95" s="57"/>
      <c r="M95" s="75"/>
      <c r="N95" s="75"/>
      <c r="O95" s="85"/>
      <c r="P95" s="36"/>
      <c r="Q95" s="56"/>
      <c r="R95" s="87"/>
      <c r="S95" s="56"/>
      <c r="T95" s="87"/>
      <c r="U95" s="56"/>
      <c r="V95" s="87"/>
      <c r="W95" s="56"/>
      <c r="Z95" s="55"/>
      <c r="AA95" s="141"/>
      <c r="AE95" s="141"/>
    </row>
    <row r="96" spans="1:31" ht="21.75" customHeight="1">
      <c r="A96" s="41" t="s">
        <v>126</v>
      </c>
      <c r="B96" s="53"/>
      <c r="D96" s="53"/>
      <c r="E96" s="39">
        <v>-30192</v>
      </c>
      <c r="F96" s="86"/>
      <c r="G96" s="39">
        <v>-76076</v>
      </c>
      <c r="H96" s="86"/>
      <c r="I96" s="39">
        <v>-11457</v>
      </c>
      <c r="J96" s="86"/>
      <c r="K96" s="39">
        <v>-49335</v>
      </c>
      <c r="L96" s="57"/>
      <c r="M96" s="75"/>
      <c r="N96" s="75"/>
      <c r="O96" s="85"/>
      <c r="P96" s="36"/>
      <c r="Q96" s="56"/>
      <c r="R96" s="87"/>
      <c r="S96" s="56"/>
      <c r="T96" s="87"/>
      <c r="U96" s="56"/>
      <c r="V96" s="87"/>
      <c r="W96" s="56"/>
      <c r="Z96" s="55"/>
      <c r="AA96" s="141"/>
      <c r="AC96" s="141"/>
      <c r="AE96" s="141"/>
    </row>
    <row r="97" spans="1:31" ht="21.75" customHeight="1">
      <c r="A97" s="46" t="s">
        <v>90</v>
      </c>
      <c r="B97" s="53"/>
      <c r="D97" s="53"/>
      <c r="E97" s="55">
        <f>SUM(E94:E96)</f>
        <v>282137</v>
      </c>
      <c r="F97" s="86"/>
      <c r="G97" s="55">
        <f>SUM(G94:G96)</f>
        <v>932125</v>
      </c>
      <c r="H97" s="86"/>
      <c r="I97" s="55">
        <f>SUM(I94:I96)</f>
        <v>186325</v>
      </c>
      <c r="J97" s="86"/>
      <c r="K97" s="55">
        <f>SUM(K94:K96)</f>
        <v>740835</v>
      </c>
      <c r="L97" s="55"/>
      <c r="M97" s="75" t="s">
        <v>90</v>
      </c>
      <c r="N97" s="75"/>
      <c r="O97" s="85"/>
      <c r="P97" s="36"/>
      <c r="Q97" s="34" t="e">
        <f>SUM(#REF!)</f>
        <v>#REF!</v>
      </c>
      <c r="R97" s="87"/>
      <c r="S97" s="34" t="e">
        <f>SUM(#REF!)</f>
        <v>#REF!</v>
      </c>
      <c r="T97" s="87"/>
      <c r="U97" s="34" t="e">
        <f>SUM(#REF!)</f>
        <v>#REF!</v>
      </c>
      <c r="V97" s="87"/>
      <c r="W97" s="34" t="e">
        <f>SUM(#REF!)</f>
        <v>#REF!</v>
      </c>
      <c r="Z97" s="55"/>
      <c r="AA97" s="141"/>
      <c r="AC97" s="141"/>
      <c r="AE97" s="141"/>
    </row>
    <row r="98" spans="1:31" ht="21.75" customHeight="1">
      <c r="A98" s="41" t="s">
        <v>91</v>
      </c>
      <c r="B98" s="53"/>
      <c r="C98" s="54">
        <v>14</v>
      </c>
      <c r="D98" s="53"/>
      <c r="E98" s="55">
        <v>-47694</v>
      </c>
      <c r="F98" s="86"/>
      <c r="G98" s="55">
        <v>-43223</v>
      </c>
      <c r="H98" s="33"/>
      <c r="I98" s="34">
        <v>-10146</v>
      </c>
      <c r="J98" s="33"/>
      <c r="K98" s="34">
        <v>-19202</v>
      </c>
      <c r="L98" s="57"/>
      <c r="M98" s="58" t="s">
        <v>91</v>
      </c>
      <c r="N98" s="58"/>
      <c r="O98" s="85">
        <v>9</v>
      </c>
      <c r="P98" s="36"/>
      <c r="Q98" s="34">
        <v>-1659</v>
      </c>
      <c r="R98" s="87"/>
      <c r="S98" s="34">
        <v>-882</v>
      </c>
      <c r="T98" s="87"/>
      <c r="U98" s="34">
        <v>-1659</v>
      </c>
      <c r="V98" s="87"/>
      <c r="W98" s="34">
        <v>-642</v>
      </c>
      <c r="Z98" s="55"/>
      <c r="AA98" s="141"/>
      <c r="AC98" s="141"/>
      <c r="AE98" s="141"/>
    </row>
    <row r="99" spans="1:31" ht="21.75" customHeight="1" thickBot="1">
      <c r="A99" s="46" t="s">
        <v>65</v>
      </c>
      <c r="B99" s="53"/>
      <c r="D99" s="53"/>
      <c r="E99" s="65">
        <f>SUM(E97:E98)</f>
        <v>234443</v>
      </c>
      <c r="F99" s="86"/>
      <c r="G99" s="65">
        <f>SUM(G97:G98)</f>
        <v>888902</v>
      </c>
      <c r="H99" s="86"/>
      <c r="I99" s="65">
        <f>SUM(I97:I98)</f>
        <v>176179</v>
      </c>
      <c r="J99" s="86"/>
      <c r="K99" s="65">
        <f>SUM(K97:K98)</f>
        <v>721633</v>
      </c>
      <c r="L99" s="55"/>
      <c r="M99" s="75" t="s">
        <v>65</v>
      </c>
      <c r="N99" s="75"/>
      <c r="O99" s="85"/>
      <c r="P99" s="36"/>
      <c r="Q99" s="90" t="e">
        <f>SUM(Q97:Q98)</f>
        <v>#REF!</v>
      </c>
      <c r="R99" s="87"/>
      <c r="S99" s="90" t="e">
        <f>SUM(S97:S98)</f>
        <v>#REF!</v>
      </c>
      <c r="T99" s="87"/>
      <c r="U99" s="90" t="e">
        <f>SUM(U97:U98)</f>
        <v>#REF!</v>
      </c>
      <c r="V99" s="87"/>
      <c r="W99" s="90" t="e">
        <f>SUM(W97:W98)</f>
        <v>#REF!</v>
      </c>
      <c r="X99" s="66"/>
      <c r="Y99" s="5"/>
      <c r="Z99" s="55"/>
      <c r="AA99" s="141"/>
      <c r="AC99" s="141"/>
      <c r="AE99" s="141"/>
    </row>
    <row r="100" spans="1:31" ht="21.6" customHeight="1" thickTop="1">
      <c r="A100" s="46"/>
      <c r="B100" s="53"/>
      <c r="D100" s="53"/>
      <c r="E100" s="137"/>
      <c r="F100" s="86"/>
      <c r="G100" s="137"/>
      <c r="H100" s="86"/>
      <c r="I100" s="137"/>
      <c r="J100" s="86"/>
      <c r="K100" s="137"/>
      <c r="L100" s="55"/>
    </row>
    <row r="101" spans="1:31" ht="21.75" customHeight="1">
      <c r="A101" s="46" t="s">
        <v>170</v>
      </c>
      <c r="B101" s="53"/>
      <c r="D101" s="53"/>
      <c r="E101" s="55"/>
      <c r="F101" s="86"/>
      <c r="G101" s="55"/>
      <c r="H101" s="86"/>
      <c r="I101" s="55"/>
      <c r="J101" s="86"/>
      <c r="K101" s="55"/>
      <c r="L101" s="55"/>
    </row>
    <row r="102" spans="1:31" ht="21.75" customHeight="1" thickBot="1">
      <c r="A102" s="91" t="s">
        <v>162</v>
      </c>
      <c r="B102" s="53"/>
      <c r="D102" s="53"/>
      <c r="E102" s="55">
        <f>E104-E103</f>
        <v>234443</v>
      </c>
      <c r="F102" s="86"/>
      <c r="G102" s="55">
        <v>896185</v>
      </c>
      <c r="H102" s="86"/>
      <c r="I102" s="32">
        <f>I99</f>
        <v>176179</v>
      </c>
      <c r="J102" s="86"/>
      <c r="K102" s="32">
        <f>K99</f>
        <v>721633</v>
      </c>
      <c r="L102" s="55"/>
      <c r="AA102" s="141"/>
      <c r="AC102" s="141"/>
      <c r="AE102" s="141"/>
    </row>
    <row r="103" spans="1:31" ht="21.75" customHeight="1" thickTop="1">
      <c r="A103" s="91" t="s">
        <v>163</v>
      </c>
      <c r="B103" s="53"/>
      <c r="D103" s="53"/>
      <c r="E103" s="59">
        <v>0</v>
      </c>
      <c r="F103" s="86"/>
      <c r="G103" s="59">
        <v>-7283</v>
      </c>
      <c r="H103" s="86"/>
      <c r="I103" s="55"/>
      <c r="J103" s="86"/>
      <c r="K103" s="55"/>
      <c r="L103" s="55"/>
      <c r="AA103" s="141"/>
    </row>
    <row r="104" spans="1:31" ht="21.75" customHeight="1" thickBot="1">
      <c r="A104" s="91"/>
      <c r="B104" s="53"/>
      <c r="D104" s="53"/>
      <c r="E104" s="65">
        <f>E99</f>
        <v>234443</v>
      </c>
      <c r="F104" s="86"/>
      <c r="G104" s="65">
        <f>SUM(G102:G103)</f>
        <v>888902</v>
      </c>
      <c r="H104" s="86"/>
      <c r="I104" s="55"/>
      <c r="J104" s="86"/>
      <c r="K104" s="55"/>
      <c r="L104" s="55"/>
      <c r="AA104" s="141"/>
    </row>
    <row r="105" spans="1:31" ht="21.75" customHeight="1" thickTop="1">
      <c r="A105" s="46"/>
      <c r="B105" s="53"/>
      <c r="D105" s="53"/>
      <c r="E105" s="55"/>
      <c r="F105" s="86"/>
      <c r="G105" s="55"/>
      <c r="H105" s="86"/>
      <c r="I105" s="55"/>
      <c r="J105" s="86"/>
      <c r="K105" s="55"/>
      <c r="L105" s="55"/>
    </row>
    <row r="106" spans="1:31" ht="21.75" customHeight="1">
      <c r="B106" s="53"/>
      <c r="D106" s="53"/>
      <c r="E106" s="43"/>
      <c r="F106" s="54"/>
      <c r="G106" s="43"/>
      <c r="H106" s="54"/>
      <c r="I106" s="43"/>
      <c r="J106" s="54"/>
      <c r="K106" s="48" t="s">
        <v>29</v>
      </c>
      <c r="L106" s="48"/>
    </row>
    <row r="107" spans="1:31" ht="21.75" customHeight="1">
      <c r="A107" s="46" t="s">
        <v>108</v>
      </c>
      <c r="B107" s="53"/>
      <c r="D107" s="53"/>
      <c r="E107" s="92"/>
      <c r="F107" s="54"/>
      <c r="G107" s="92"/>
      <c r="H107" s="54"/>
      <c r="I107" s="92"/>
      <c r="J107" s="54"/>
      <c r="K107" s="48"/>
      <c r="L107" s="48"/>
    </row>
    <row r="108" spans="1:31" ht="21.75" customHeight="1">
      <c r="A108" s="41" t="s">
        <v>16</v>
      </c>
      <c r="F108" s="54"/>
      <c r="H108" s="54"/>
      <c r="I108" s="43"/>
      <c r="J108" s="54"/>
    </row>
    <row r="109" spans="1:31" ht="21.75" customHeight="1" thickBot="1">
      <c r="A109" s="41" t="s">
        <v>96</v>
      </c>
      <c r="B109" s="93"/>
      <c r="D109" s="93"/>
      <c r="E109" s="94">
        <v>0.11</v>
      </c>
      <c r="F109" s="95"/>
      <c r="G109" s="94">
        <v>0.42</v>
      </c>
      <c r="H109" s="96"/>
      <c r="I109" s="97">
        <v>0.08</v>
      </c>
      <c r="J109" s="96"/>
      <c r="K109" s="97">
        <v>0.34</v>
      </c>
      <c r="L109" s="98"/>
      <c r="X109" s="66"/>
      <c r="Y109" s="5"/>
    </row>
    <row r="110" spans="1:31" ht="21.75" customHeight="1" thickTop="1">
      <c r="B110" s="93"/>
      <c r="D110" s="93"/>
      <c r="E110" s="98"/>
      <c r="F110" s="95"/>
      <c r="G110" s="98"/>
      <c r="H110" s="96"/>
      <c r="I110" s="99"/>
      <c r="J110" s="96"/>
      <c r="K110" s="99"/>
      <c r="L110" s="98"/>
    </row>
    <row r="111" spans="1:31" ht="21.75" customHeight="1">
      <c r="B111" s="93"/>
      <c r="D111" s="93"/>
      <c r="E111" s="98"/>
      <c r="F111" s="95"/>
      <c r="G111" s="98"/>
      <c r="H111" s="96"/>
      <c r="I111" s="99"/>
      <c r="J111" s="96"/>
      <c r="K111" s="99"/>
      <c r="L111" s="98"/>
    </row>
    <row r="112" spans="1:31" ht="21.75" customHeight="1">
      <c r="A112" s="138" t="s">
        <v>219</v>
      </c>
    </row>
    <row r="113" spans="1:31" s="46" customFormat="1" ht="21.75" customHeight="1">
      <c r="A113" s="41"/>
      <c r="B113" s="42"/>
      <c r="C113" s="42"/>
      <c r="D113" s="42"/>
      <c r="E113" s="43"/>
      <c r="F113" s="43"/>
      <c r="G113" s="43"/>
      <c r="H113" s="43"/>
      <c r="I113" s="43"/>
      <c r="J113" s="43"/>
      <c r="K113" s="44" t="s">
        <v>27</v>
      </c>
      <c r="L113" s="44"/>
      <c r="Y113" s="12"/>
    </row>
    <row r="114" spans="1:31" s="46" customFormat="1" ht="21.75" customHeight="1">
      <c r="A114" s="46" t="s">
        <v>33</v>
      </c>
      <c r="M114" s="153" t="s">
        <v>33</v>
      </c>
      <c r="N114" s="153"/>
      <c r="O114" s="153"/>
      <c r="P114" s="153"/>
      <c r="Q114" s="153"/>
      <c r="R114" s="153"/>
      <c r="S114" s="153"/>
      <c r="T114" s="153"/>
      <c r="U114" s="153"/>
      <c r="V114" s="153"/>
      <c r="W114" s="153"/>
      <c r="Y114" s="12"/>
    </row>
    <row r="115" spans="1:31" s="46" customFormat="1" ht="21.75" customHeight="1">
      <c r="A115" s="100" t="s">
        <v>66</v>
      </c>
      <c r="C115" s="47"/>
      <c r="M115" s="101" t="s">
        <v>66</v>
      </c>
      <c r="N115" s="75"/>
      <c r="O115" s="76"/>
      <c r="P115" s="75"/>
      <c r="Q115" s="75"/>
      <c r="R115" s="75"/>
      <c r="S115" s="75"/>
      <c r="T115" s="75"/>
      <c r="U115" s="75"/>
      <c r="V115" s="75"/>
      <c r="W115" s="75"/>
      <c r="Y115" s="12"/>
    </row>
    <row r="116" spans="1:31" ht="21.75" customHeight="1">
      <c r="A116" s="46" t="s">
        <v>237</v>
      </c>
      <c r="B116" s="46"/>
      <c r="C116" s="47"/>
      <c r="D116" s="46"/>
      <c r="E116" s="46"/>
      <c r="F116" s="46"/>
      <c r="G116" s="46"/>
      <c r="H116" s="46"/>
      <c r="I116" s="46"/>
      <c r="J116" s="46"/>
      <c r="K116" s="46"/>
      <c r="L116" s="46"/>
      <c r="M116" s="75" t="s">
        <v>228</v>
      </c>
      <c r="N116" s="75"/>
      <c r="O116" s="76"/>
      <c r="P116" s="75"/>
      <c r="Q116" s="75"/>
      <c r="R116" s="75"/>
      <c r="S116" s="75"/>
      <c r="T116" s="75"/>
      <c r="U116" s="75"/>
      <c r="V116" s="75"/>
      <c r="W116" s="75"/>
    </row>
    <row r="117" spans="1:31" s="46" customFormat="1" ht="21.75" customHeight="1">
      <c r="A117" s="42"/>
      <c r="B117" s="42"/>
      <c r="C117" s="42"/>
      <c r="D117" s="42"/>
      <c r="E117" s="41"/>
      <c r="F117" s="42"/>
      <c r="G117" s="42"/>
      <c r="H117" s="42"/>
      <c r="I117" s="42"/>
      <c r="J117" s="42"/>
      <c r="K117" s="48" t="s">
        <v>28</v>
      </c>
      <c r="L117" s="48"/>
      <c r="M117" s="102"/>
      <c r="N117" s="102"/>
      <c r="O117" s="102"/>
      <c r="P117" s="102"/>
      <c r="Q117" s="58"/>
      <c r="R117" s="102"/>
      <c r="S117" s="102"/>
      <c r="T117" s="102"/>
      <c r="U117" s="102"/>
      <c r="V117" s="102"/>
      <c r="W117" s="78" t="s">
        <v>28</v>
      </c>
      <c r="Y117" s="12"/>
    </row>
    <row r="118" spans="1:31" ht="21.75" customHeight="1">
      <c r="A118" s="45"/>
      <c r="B118" s="45"/>
      <c r="C118" s="45"/>
      <c r="D118" s="45"/>
      <c r="E118" s="152" t="s">
        <v>32</v>
      </c>
      <c r="F118" s="152"/>
      <c r="G118" s="152"/>
      <c r="H118" s="46"/>
      <c r="I118" s="50"/>
      <c r="J118" s="49" t="s">
        <v>34</v>
      </c>
      <c r="K118" s="51"/>
      <c r="L118" s="45"/>
      <c r="M118" s="103"/>
      <c r="N118" s="103"/>
      <c r="O118" s="103"/>
      <c r="P118" s="103"/>
      <c r="Q118" s="154" t="s">
        <v>32</v>
      </c>
      <c r="R118" s="154"/>
      <c r="S118" s="154"/>
      <c r="T118" s="75"/>
      <c r="U118" s="82"/>
      <c r="V118" s="81" t="s">
        <v>34</v>
      </c>
      <c r="W118" s="104"/>
    </row>
    <row r="119" spans="1:31" ht="21.75" customHeight="1">
      <c r="B119" s="52"/>
      <c r="C119" s="46"/>
      <c r="D119" s="52"/>
      <c r="E119" s="3">
        <v>2568</v>
      </c>
      <c r="F119" s="52"/>
      <c r="G119" s="3">
        <v>2567</v>
      </c>
      <c r="H119" s="52"/>
      <c r="I119" s="3">
        <v>2568</v>
      </c>
      <c r="J119" s="52"/>
      <c r="K119" s="3">
        <v>2567</v>
      </c>
      <c r="L119" s="2"/>
      <c r="M119" s="58"/>
      <c r="N119" s="58"/>
      <c r="O119" s="75"/>
      <c r="P119" s="84"/>
      <c r="Q119" s="1">
        <v>2563</v>
      </c>
      <c r="R119" s="84"/>
      <c r="S119" s="1">
        <v>2559</v>
      </c>
      <c r="T119" s="84"/>
      <c r="U119" s="1">
        <v>2563</v>
      </c>
      <c r="V119" s="84"/>
      <c r="W119" s="1">
        <v>2559</v>
      </c>
    </row>
    <row r="120" spans="1:31" ht="21.75" customHeight="1">
      <c r="B120" s="52"/>
      <c r="C120" s="46"/>
      <c r="D120" s="52"/>
      <c r="E120" s="2"/>
      <c r="F120" s="52"/>
      <c r="G120" s="2"/>
      <c r="H120" s="52"/>
      <c r="I120" s="2"/>
      <c r="J120" s="52"/>
      <c r="K120" s="2"/>
      <c r="L120" s="2"/>
      <c r="M120" s="58"/>
      <c r="N120" s="58"/>
      <c r="O120" s="75"/>
      <c r="P120" s="84"/>
      <c r="Q120" s="1"/>
      <c r="R120" s="84"/>
      <c r="S120" s="1"/>
      <c r="T120" s="84"/>
      <c r="U120" s="1"/>
      <c r="V120" s="84"/>
      <c r="W120" s="1"/>
    </row>
    <row r="121" spans="1:31" ht="21.75" customHeight="1">
      <c r="A121" s="46" t="s">
        <v>65</v>
      </c>
      <c r="E121" s="59">
        <f>E99</f>
        <v>234443</v>
      </c>
      <c r="F121" s="54"/>
      <c r="G121" s="59">
        <f>G99</f>
        <v>888902</v>
      </c>
      <c r="H121" s="54"/>
      <c r="I121" s="59">
        <f>I99</f>
        <v>176179</v>
      </c>
      <c r="J121" s="54"/>
      <c r="K121" s="59">
        <f>K99</f>
        <v>721633</v>
      </c>
      <c r="L121" s="55"/>
      <c r="M121" s="75" t="s">
        <v>65</v>
      </c>
      <c r="N121" s="75"/>
      <c r="O121" s="85"/>
      <c r="P121" s="62"/>
      <c r="Q121" s="60">
        <v>256714</v>
      </c>
      <c r="R121" s="85"/>
      <c r="S121" s="60">
        <v>223542</v>
      </c>
      <c r="T121" s="85"/>
      <c r="U121" s="60">
        <v>250220</v>
      </c>
      <c r="V121" s="85"/>
      <c r="W121" s="60">
        <v>226579</v>
      </c>
      <c r="AA121" s="141"/>
      <c r="AC121" s="141"/>
      <c r="AE121" s="141"/>
    </row>
    <row r="122" spans="1:31" ht="21.75" customHeight="1">
      <c r="A122" s="46"/>
      <c r="E122" s="55"/>
      <c r="F122" s="54"/>
      <c r="G122" s="55"/>
      <c r="H122" s="54"/>
      <c r="I122" s="55"/>
      <c r="J122" s="54"/>
      <c r="K122" s="55"/>
      <c r="L122" s="55"/>
      <c r="M122" s="75"/>
      <c r="N122" s="75"/>
      <c r="O122" s="85"/>
      <c r="P122" s="62"/>
      <c r="Q122" s="34"/>
      <c r="R122" s="85"/>
      <c r="S122" s="34"/>
      <c r="T122" s="85"/>
      <c r="U122" s="34"/>
      <c r="V122" s="85"/>
      <c r="W122" s="34"/>
    </row>
    <row r="123" spans="1:31" ht="21.75" customHeight="1">
      <c r="A123" s="46" t="s">
        <v>70</v>
      </c>
      <c r="E123" s="55"/>
      <c r="F123" s="54"/>
      <c r="G123" s="55"/>
      <c r="H123" s="54"/>
      <c r="I123" s="55"/>
      <c r="J123" s="54"/>
      <c r="K123" s="55"/>
      <c r="L123" s="55"/>
      <c r="M123" s="75" t="s">
        <v>70</v>
      </c>
      <c r="N123" s="75"/>
      <c r="O123" s="85"/>
      <c r="P123" s="62"/>
      <c r="Q123" s="34"/>
      <c r="R123" s="85"/>
      <c r="S123" s="34"/>
      <c r="T123" s="85"/>
      <c r="U123" s="34"/>
      <c r="V123" s="85"/>
      <c r="W123" s="34"/>
    </row>
    <row r="124" spans="1:31" ht="21.75" customHeight="1">
      <c r="A124" s="105" t="s">
        <v>101</v>
      </c>
      <c r="E124" s="55"/>
      <c r="F124" s="54"/>
      <c r="G124" s="55"/>
      <c r="H124" s="54"/>
      <c r="I124" s="55"/>
      <c r="J124" s="54"/>
      <c r="K124" s="55"/>
      <c r="L124" s="55"/>
      <c r="M124" s="75"/>
      <c r="N124" s="75"/>
      <c r="O124" s="85"/>
      <c r="P124" s="62"/>
      <c r="Q124" s="34"/>
      <c r="R124" s="85"/>
      <c r="S124" s="34"/>
      <c r="T124" s="85"/>
      <c r="U124" s="34"/>
      <c r="V124" s="85"/>
      <c r="W124" s="34"/>
    </row>
    <row r="125" spans="1:31" ht="21.75" customHeight="1">
      <c r="A125" s="58" t="s">
        <v>67</v>
      </c>
      <c r="E125" s="55"/>
      <c r="F125" s="54"/>
      <c r="G125" s="55"/>
      <c r="H125" s="54"/>
      <c r="I125" s="55"/>
      <c r="J125" s="54"/>
      <c r="K125" s="55"/>
      <c r="L125" s="55"/>
      <c r="M125" s="75"/>
      <c r="N125" s="75"/>
      <c r="O125" s="85"/>
      <c r="P125" s="62"/>
      <c r="Q125" s="34"/>
      <c r="R125" s="85"/>
      <c r="S125" s="34"/>
      <c r="T125" s="85"/>
      <c r="U125" s="34"/>
      <c r="V125" s="85"/>
      <c r="W125" s="34"/>
    </row>
    <row r="126" spans="1:31" ht="21.75" customHeight="1">
      <c r="A126" s="58" t="s">
        <v>68</v>
      </c>
      <c r="E126" s="34">
        <v>-36801</v>
      </c>
      <c r="F126" s="87"/>
      <c r="G126" s="34">
        <v>-5988</v>
      </c>
      <c r="H126" s="87"/>
      <c r="I126" s="34">
        <v>0</v>
      </c>
      <c r="J126" s="87"/>
      <c r="K126" s="34">
        <v>0</v>
      </c>
      <c r="L126" s="55"/>
      <c r="M126" s="75"/>
      <c r="N126" s="75"/>
      <c r="O126" s="85"/>
      <c r="P126" s="62"/>
      <c r="Q126" s="34"/>
      <c r="R126" s="85"/>
      <c r="S126" s="34"/>
      <c r="T126" s="85"/>
      <c r="U126" s="34"/>
      <c r="V126" s="85"/>
      <c r="W126" s="34"/>
      <c r="X126" s="141"/>
      <c r="AA126" s="141"/>
    </row>
    <row r="127" spans="1:31" ht="21.75" customHeight="1">
      <c r="A127" s="58" t="s">
        <v>251</v>
      </c>
      <c r="E127" s="34"/>
      <c r="F127" s="87"/>
      <c r="G127" s="34"/>
      <c r="H127" s="87"/>
      <c r="I127" s="34"/>
      <c r="J127" s="87"/>
      <c r="K127" s="34"/>
      <c r="L127" s="55"/>
      <c r="M127" s="75"/>
      <c r="N127" s="75"/>
      <c r="O127" s="85"/>
      <c r="P127" s="62"/>
      <c r="Q127" s="34"/>
      <c r="R127" s="85"/>
      <c r="S127" s="34"/>
      <c r="T127" s="85"/>
      <c r="U127" s="34"/>
      <c r="V127" s="85"/>
      <c r="W127" s="34"/>
    </row>
    <row r="128" spans="1:31" ht="21.75" customHeight="1">
      <c r="A128" s="58" t="s">
        <v>150</v>
      </c>
      <c r="E128" s="34">
        <v>1044</v>
      </c>
      <c r="F128" s="87"/>
      <c r="G128" s="34">
        <v>20</v>
      </c>
      <c r="H128" s="87"/>
      <c r="I128" s="34">
        <v>1044</v>
      </c>
      <c r="J128" s="87"/>
      <c r="K128" s="34">
        <v>20</v>
      </c>
      <c r="L128" s="55"/>
      <c r="M128" s="75"/>
      <c r="N128" s="75"/>
      <c r="O128" s="85"/>
      <c r="P128" s="62"/>
      <c r="Q128" s="34"/>
      <c r="R128" s="85"/>
      <c r="S128" s="34"/>
      <c r="T128" s="85"/>
      <c r="U128" s="34"/>
      <c r="V128" s="85"/>
      <c r="W128" s="34"/>
      <c r="X128" s="55"/>
      <c r="AA128" s="141"/>
      <c r="AE128" s="141"/>
    </row>
    <row r="129" spans="1:33" ht="21.75" customHeight="1">
      <c r="A129" s="58" t="s">
        <v>102</v>
      </c>
      <c r="E129" s="60">
        <v>-218</v>
      </c>
      <c r="F129" s="87"/>
      <c r="G129" s="60">
        <v>-4</v>
      </c>
      <c r="H129" s="87"/>
      <c r="I129" s="140">
        <v>-218</v>
      </c>
      <c r="J129" s="87"/>
      <c r="K129" s="60">
        <v>-4</v>
      </c>
      <c r="L129" s="55"/>
      <c r="M129" s="75"/>
      <c r="N129" s="75"/>
      <c r="O129" s="85"/>
      <c r="P129" s="62"/>
      <c r="Q129" s="34"/>
      <c r="R129" s="85"/>
      <c r="S129" s="34"/>
      <c r="T129" s="85"/>
      <c r="U129" s="34"/>
      <c r="V129" s="85"/>
      <c r="W129" s="34"/>
      <c r="X129" s="66"/>
    </row>
    <row r="130" spans="1:33" ht="21.75" customHeight="1">
      <c r="A130" s="58"/>
      <c r="E130" s="88">
        <f>SUM(E128:E129)</f>
        <v>826</v>
      </c>
      <c r="F130" s="87"/>
      <c r="G130" s="88">
        <f>SUM(G128:G129)</f>
        <v>16</v>
      </c>
      <c r="H130" s="87"/>
      <c r="I130" s="88">
        <f>SUM(I128:I129)</f>
        <v>826</v>
      </c>
      <c r="J130" s="87"/>
      <c r="K130" s="88">
        <f>SUM(K128:K129)</f>
        <v>16</v>
      </c>
      <c r="L130" s="55"/>
      <c r="M130" s="75"/>
      <c r="N130" s="75"/>
      <c r="O130" s="85"/>
      <c r="P130" s="62"/>
      <c r="Q130" s="34"/>
      <c r="R130" s="85"/>
      <c r="S130" s="34"/>
      <c r="T130" s="85"/>
      <c r="U130" s="34"/>
      <c r="V130" s="85"/>
      <c r="W130" s="34"/>
      <c r="AA130" s="141"/>
      <c r="AE130" s="141"/>
    </row>
    <row r="131" spans="1:33" ht="21.75" customHeight="1">
      <c r="A131" s="58" t="s">
        <v>250</v>
      </c>
      <c r="E131" s="34">
        <v>-14671</v>
      </c>
      <c r="F131" s="87"/>
      <c r="G131" s="34">
        <v>9217</v>
      </c>
      <c r="H131" s="87"/>
      <c r="I131" s="34">
        <v>0</v>
      </c>
      <c r="J131" s="87"/>
      <c r="K131" s="34">
        <v>0</v>
      </c>
      <c r="L131" s="55"/>
      <c r="M131" s="75"/>
      <c r="N131" s="75"/>
      <c r="O131" s="85"/>
      <c r="P131" s="62"/>
      <c r="Q131" s="34"/>
      <c r="R131" s="85"/>
      <c r="S131" s="34"/>
      <c r="T131" s="85"/>
      <c r="U131" s="34"/>
      <c r="V131" s="85"/>
      <c r="W131" s="34"/>
      <c r="AA131" s="141"/>
    </row>
    <row r="132" spans="1:33" ht="21.75" customHeight="1">
      <c r="A132" s="58" t="s">
        <v>102</v>
      </c>
      <c r="E132" s="60">
        <v>3383</v>
      </c>
      <c r="F132" s="87"/>
      <c r="G132" s="60">
        <v>-2095</v>
      </c>
      <c r="H132" s="87"/>
      <c r="I132" s="60">
        <v>0</v>
      </c>
      <c r="J132" s="87"/>
      <c r="K132" s="60">
        <v>0</v>
      </c>
      <c r="L132" s="55"/>
      <c r="M132" s="75"/>
      <c r="N132" s="75"/>
      <c r="O132" s="85"/>
      <c r="P132" s="62"/>
      <c r="Q132" s="34"/>
      <c r="R132" s="85"/>
      <c r="S132" s="34"/>
      <c r="T132" s="85"/>
      <c r="U132" s="34"/>
      <c r="V132" s="85"/>
      <c r="W132" s="34"/>
      <c r="X132" s="66"/>
      <c r="AA132" s="141"/>
    </row>
    <row r="133" spans="1:33" ht="21.75" customHeight="1">
      <c r="A133" s="58"/>
      <c r="E133" s="88">
        <f>SUM(E131:E132)</f>
        <v>-11288</v>
      </c>
      <c r="F133" s="87"/>
      <c r="G133" s="88">
        <f>SUM(G131:G132)</f>
        <v>7122</v>
      </c>
      <c r="H133" s="87"/>
      <c r="I133" s="88">
        <f>SUM(I131:I132)</f>
        <v>0</v>
      </c>
      <c r="J133" s="87"/>
      <c r="K133" s="88">
        <f>SUM(K131:K132)</f>
        <v>0</v>
      </c>
      <c r="L133" s="55"/>
      <c r="M133" s="75"/>
      <c r="N133" s="75"/>
      <c r="O133" s="85"/>
      <c r="P133" s="62"/>
      <c r="Q133" s="34"/>
      <c r="R133" s="85"/>
      <c r="S133" s="34"/>
      <c r="T133" s="85"/>
      <c r="U133" s="34"/>
      <c r="V133" s="85"/>
      <c r="W133" s="34"/>
      <c r="AA133" s="141"/>
    </row>
    <row r="134" spans="1:33" ht="21.75" customHeight="1">
      <c r="A134" s="58" t="s">
        <v>140</v>
      </c>
      <c r="E134" s="34"/>
      <c r="F134" s="87"/>
      <c r="G134" s="34"/>
      <c r="H134" s="87"/>
      <c r="I134" s="34"/>
      <c r="J134" s="87"/>
      <c r="K134" s="34"/>
      <c r="L134" s="55"/>
      <c r="M134" s="75"/>
      <c r="N134" s="75"/>
      <c r="O134" s="85"/>
      <c r="P134" s="62"/>
      <c r="Q134" s="34"/>
      <c r="R134" s="85"/>
      <c r="S134" s="34"/>
      <c r="T134" s="85"/>
      <c r="U134" s="34"/>
      <c r="V134" s="85"/>
      <c r="W134" s="34"/>
    </row>
    <row r="135" spans="1:33" ht="21.75" customHeight="1">
      <c r="A135" s="58" t="s">
        <v>141</v>
      </c>
      <c r="E135" s="60">
        <f>E126+E130+E133</f>
        <v>-47263</v>
      </c>
      <c r="F135" s="87"/>
      <c r="G135" s="60">
        <f>G126+G130+G133</f>
        <v>1150</v>
      </c>
      <c r="H135" s="87"/>
      <c r="I135" s="60">
        <f>I126+I130+I133</f>
        <v>826</v>
      </c>
      <c r="J135" s="87"/>
      <c r="K135" s="60">
        <f>K126+K130+K133</f>
        <v>16</v>
      </c>
      <c r="L135" s="55"/>
      <c r="M135" s="75"/>
      <c r="N135" s="75"/>
      <c r="O135" s="85"/>
      <c r="P135" s="62"/>
      <c r="Q135" s="34"/>
      <c r="R135" s="85"/>
      <c r="S135" s="34"/>
      <c r="T135" s="85"/>
      <c r="U135" s="34"/>
      <c r="V135" s="85"/>
      <c r="W135" s="34"/>
      <c r="AA135" s="141"/>
      <c r="AE135" s="141"/>
    </row>
    <row r="136" spans="1:33" ht="16.5" customHeight="1">
      <c r="A136" s="58"/>
      <c r="E136" s="34"/>
      <c r="F136" s="87"/>
      <c r="G136" s="34"/>
      <c r="H136" s="87"/>
      <c r="I136" s="34"/>
      <c r="J136" s="87"/>
      <c r="K136" s="34"/>
      <c r="L136" s="55"/>
      <c r="M136" s="75"/>
      <c r="N136" s="75"/>
      <c r="O136" s="85"/>
      <c r="P136" s="62"/>
      <c r="Q136" s="34"/>
      <c r="R136" s="85"/>
      <c r="S136" s="34"/>
      <c r="T136" s="85"/>
      <c r="U136" s="34"/>
      <c r="V136" s="85"/>
      <c r="W136" s="34"/>
    </row>
    <row r="137" spans="1:33" ht="21.75" customHeight="1">
      <c r="A137" s="105" t="s">
        <v>128</v>
      </c>
      <c r="E137" s="34"/>
      <c r="F137" s="87"/>
      <c r="G137" s="34"/>
      <c r="H137" s="87"/>
      <c r="I137" s="34"/>
      <c r="J137" s="87"/>
      <c r="K137" s="34"/>
      <c r="L137" s="55"/>
      <c r="M137" s="75"/>
      <c r="N137" s="75"/>
      <c r="O137" s="85"/>
      <c r="P137" s="62"/>
      <c r="Q137" s="34"/>
      <c r="R137" s="85"/>
      <c r="S137" s="34"/>
      <c r="T137" s="85"/>
      <c r="U137" s="34"/>
      <c r="V137" s="85"/>
      <c r="W137" s="34"/>
    </row>
    <row r="138" spans="1:33" ht="21.75" customHeight="1">
      <c r="A138" s="58" t="s">
        <v>216</v>
      </c>
      <c r="E138" s="34"/>
      <c r="F138" s="87"/>
      <c r="G138" s="34"/>
      <c r="H138" s="87"/>
      <c r="I138" s="34"/>
      <c r="J138" s="87"/>
      <c r="K138" s="34"/>
      <c r="L138" s="55"/>
      <c r="M138" s="75"/>
      <c r="N138" s="75"/>
      <c r="O138" s="85"/>
      <c r="P138" s="62"/>
      <c r="Q138" s="34"/>
      <c r="R138" s="85"/>
      <c r="S138" s="34"/>
      <c r="T138" s="85"/>
      <c r="U138" s="34"/>
      <c r="V138" s="85"/>
      <c r="W138" s="34"/>
    </row>
    <row r="139" spans="1:33" ht="21.75" customHeight="1">
      <c r="A139" s="58" t="s">
        <v>148</v>
      </c>
      <c r="E139" s="34"/>
      <c r="F139" s="87"/>
      <c r="G139" s="34"/>
      <c r="H139" s="87"/>
      <c r="I139" s="34"/>
      <c r="J139" s="87"/>
      <c r="K139" s="34"/>
      <c r="L139" s="55"/>
      <c r="M139" s="75"/>
      <c r="N139" s="75"/>
      <c r="O139" s="85"/>
      <c r="P139" s="62"/>
      <c r="Q139" s="34"/>
      <c r="R139" s="85"/>
      <c r="S139" s="34"/>
      <c r="T139" s="85"/>
      <c r="U139" s="34"/>
      <c r="V139" s="85"/>
      <c r="W139" s="34"/>
    </row>
    <row r="140" spans="1:33" ht="21.75" customHeight="1">
      <c r="A140" s="58" t="s">
        <v>149</v>
      </c>
      <c r="E140" s="34">
        <v>0</v>
      </c>
      <c r="F140" s="87"/>
      <c r="G140" s="34">
        <v>-8991</v>
      </c>
      <c r="H140" s="87"/>
      <c r="I140" s="34">
        <v>0</v>
      </c>
      <c r="J140" s="87"/>
      <c r="K140" s="34">
        <v>-8991</v>
      </c>
      <c r="L140" s="55"/>
      <c r="M140" s="75"/>
      <c r="N140" s="75"/>
      <c r="O140" s="85"/>
      <c r="P140" s="62"/>
      <c r="Q140" s="34"/>
      <c r="R140" s="85"/>
      <c r="S140" s="34"/>
      <c r="T140" s="85"/>
      <c r="U140" s="34"/>
      <c r="V140" s="85"/>
      <c r="W140" s="34"/>
      <c r="X140" s="66"/>
      <c r="AA140" s="141"/>
      <c r="AE140" s="141"/>
      <c r="AG140" s="55"/>
    </row>
    <row r="141" spans="1:33" ht="21.75" customHeight="1">
      <c r="A141" s="58" t="s">
        <v>102</v>
      </c>
      <c r="E141" s="60">
        <v>0</v>
      </c>
      <c r="F141" s="87"/>
      <c r="G141" s="60">
        <v>1798</v>
      </c>
      <c r="H141" s="87"/>
      <c r="I141" s="60">
        <v>0</v>
      </c>
      <c r="J141" s="87"/>
      <c r="K141" s="60">
        <v>1798</v>
      </c>
      <c r="L141" s="55"/>
      <c r="M141" s="75"/>
      <c r="N141" s="75"/>
      <c r="O141" s="85"/>
      <c r="P141" s="62"/>
      <c r="Q141" s="34"/>
      <c r="R141" s="85"/>
      <c r="S141" s="34"/>
      <c r="T141" s="85"/>
      <c r="U141" s="34"/>
      <c r="V141" s="85"/>
      <c r="W141" s="34"/>
      <c r="AA141" s="141"/>
      <c r="AE141" s="141"/>
    </row>
    <row r="142" spans="1:33" ht="21.75" customHeight="1">
      <c r="A142" s="58"/>
      <c r="E142" s="88">
        <f>SUM(E140:E141)</f>
        <v>0</v>
      </c>
      <c r="F142" s="87"/>
      <c r="G142" s="88">
        <f>SUM(G140:G141)</f>
        <v>-7193</v>
      </c>
      <c r="H142" s="87"/>
      <c r="I142" s="88">
        <f>SUM(I140:I141)</f>
        <v>0</v>
      </c>
      <c r="J142" s="87"/>
      <c r="K142" s="88">
        <f>SUM(K140:K141)</f>
        <v>-7193</v>
      </c>
      <c r="L142" s="55"/>
      <c r="M142" s="75"/>
      <c r="N142" s="75"/>
      <c r="O142" s="85"/>
      <c r="P142" s="62"/>
      <c r="Q142" s="34"/>
      <c r="R142" s="85"/>
      <c r="S142" s="34"/>
      <c r="T142" s="85"/>
      <c r="U142" s="34"/>
      <c r="V142" s="85"/>
      <c r="W142" s="34"/>
      <c r="AA142" s="141"/>
      <c r="AE142" s="141"/>
    </row>
    <row r="143" spans="1:33" ht="21.75" customHeight="1">
      <c r="A143" s="58" t="s">
        <v>245</v>
      </c>
      <c r="E143" s="34">
        <v>-451</v>
      </c>
      <c r="F143" s="87"/>
      <c r="G143" s="34">
        <v>-76</v>
      </c>
      <c r="H143" s="87"/>
      <c r="I143" s="34">
        <v>0</v>
      </c>
      <c r="J143" s="87"/>
      <c r="K143" s="34">
        <v>0</v>
      </c>
      <c r="L143" s="55"/>
      <c r="M143" s="75"/>
      <c r="N143" s="75"/>
      <c r="O143" s="85"/>
      <c r="P143" s="62"/>
      <c r="Q143" s="34"/>
      <c r="R143" s="85"/>
      <c r="S143" s="34"/>
      <c r="T143" s="85"/>
      <c r="U143" s="34"/>
      <c r="V143" s="85"/>
      <c r="W143" s="34"/>
    </row>
    <row r="144" spans="1:33" ht="21.75" customHeight="1">
      <c r="A144" s="58" t="s">
        <v>102</v>
      </c>
      <c r="E144" s="60">
        <v>107</v>
      </c>
      <c r="F144" s="87"/>
      <c r="G144" s="60">
        <v>19</v>
      </c>
      <c r="H144" s="87"/>
      <c r="I144" s="60">
        <v>0</v>
      </c>
      <c r="J144" s="87"/>
      <c r="K144" s="60">
        <v>0</v>
      </c>
      <c r="L144" s="55"/>
      <c r="M144" s="75"/>
      <c r="N144" s="75"/>
      <c r="O144" s="85"/>
      <c r="P144" s="62"/>
      <c r="Q144" s="34"/>
      <c r="R144" s="85"/>
      <c r="S144" s="34"/>
      <c r="T144" s="85"/>
      <c r="U144" s="34"/>
      <c r="V144" s="85"/>
      <c r="W144" s="34"/>
    </row>
    <row r="145" spans="1:31" ht="21.75" customHeight="1">
      <c r="A145" s="58"/>
      <c r="E145" s="88">
        <f>SUM(E143:E144)</f>
        <v>-344</v>
      </c>
      <c r="F145" s="87"/>
      <c r="G145" s="88">
        <f>SUM(G143:G144)</f>
        <v>-57</v>
      </c>
      <c r="H145" s="87"/>
      <c r="I145" s="88">
        <f>SUM(I143:I144)</f>
        <v>0</v>
      </c>
      <c r="J145" s="87"/>
      <c r="K145" s="88">
        <f>SUM(K143:K144)</f>
        <v>0</v>
      </c>
      <c r="L145" s="55"/>
      <c r="M145" s="75"/>
      <c r="N145" s="75"/>
      <c r="O145" s="85"/>
      <c r="P145" s="62"/>
      <c r="Q145" s="34"/>
      <c r="R145" s="85"/>
      <c r="S145" s="34"/>
      <c r="T145" s="85"/>
      <c r="U145" s="34"/>
      <c r="V145" s="85"/>
      <c r="W145" s="34"/>
    </row>
    <row r="146" spans="1:31" ht="21.75" customHeight="1">
      <c r="A146" s="58" t="s">
        <v>128</v>
      </c>
      <c r="E146" s="34"/>
      <c r="F146" s="87"/>
      <c r="G146" s="34"/>
      <c r="H146" s="87"/>
      <c r="I146" s="34"/>
      <c r="J146" s="87"/>
      <c r="K146" s="34"/>
      <c r="L146" s="55"/>
      <c r="M146" s="75"/>
      <c r="N146" s="75"/>
      <c r="O146" s="85"/>
      <c r="P146" s="62"/>
      <c r="Q146" s="34"/>
      <c r="R146" s="85"/>
      <c r="S146" s="34"/>
      <c r="T146" s="85"/>
      <c r="U146" s="34"/>
      <c r="V146" s="85"/>
      <c r="W146" s="34"/>
    </row>
    <row r="147" spans="1:31" ht="21.75" customHeight="1">
      <c r="A147" s="58" t="s">
        <v>136</v>
      </c>
      <c r="E147" s="34">
        <f>E142+E145</f>
        <v>-344</v>
      </c>
      <c r="F147" s="87"/>
      <c r="G147" s="34">
        <f>G142+G145</f>
        <v>-7250</v>
      </c>
      <c r="H147" s="87"/>
      <c r="I147" s="34">
        <f>I142+I145</f>
        <v>0</v>
      </c>
      <c r="J147" s="87"/>
      <c r="K147" s="34">
        <f>K142+K145</f>
        <v>-7193</v>
      </c>
      <c r="L147" s="55"/>
      <c r="M147" s="75"/>
      <c r="N147" s="75"/>
      <c r="O147" s="85"/>
      <c r="P147" s="62"/>
      <c r="Q147" s="34"/>
      <c r="R147" s="85"/>
      <c r="S147" s="34"/>
      <c r="T147" s="85"/>
      <c r="U147" s="34"/>
      <c r="V147" s="85"/>
      <c r="W147" s="34"/>
      <c r="AA147" s="141"/>
      <c r="AE147" s="141"/>
    </row>
    <row r="148" spans="1:31" ht="21.75" customHeight="1">
      <c r="A148" s="75" t="s">
        <v>95</v>
      </c>
      <c r="B148" s="53"/>
      <c r="D148" s="53"/>
      <c r="E148" s="88">
        <f>SUM(E135,E147)</f>
        <v>-47607</v>
      </c>
      <c r="F148" s="87"/>
      <c r="G148" s="88">
        <f>SUM(G135,G147)</f>
        <v>-6100</v>
      </c>
      <c r="H148" s="87"/>
      <c r="I148" s="88">
        <f>SUM(I135,I147)</f>
        <v>826</v>
      </c>
      <c r="J148" s="87"/>
      <c r="K148" s="88">
        <f>SUM(K135,K147)</f>
        <v>-7177</v>
      </c>
      <c r="L148" s="55"/>
      <c r="M148" s="58" t="s">
        <v>92</v>
      </c>
      <c r="N148" s="58"/>
      <c r="O148" s="85"/>
      <c r="P148" s="36"/>
      <c r="Q148" s="34">
        <v>1</v>
      </c>
      <c r="R148" s="87"/>
      <c r="S148" s="34">
        <v>-1</v>
      </c>
      <c r="T148" s="87"/>
      <c r="U148" s="34">
        <v>1</v>
      </c>
      <c r="V148" s="87"/>
      <c r="W148" s="34">
        <v>-1</v>
      </c>
      <c r="AA148" s="141"/>
      <c r="AE148" s="141"/>
    </row>
    <row r="149" spans="1:31" ht="21.75" customHeight="1" thickBot="1">
      <c r="A149" s="75" t="s">
        <v>79</v>
      </c>
      <c r="B149" s="53"/>
      <c r="D149" s="53"/>
      <c r="E149" s="106">
        <f>SUM(E121,E148)</f>
        <v>186836</v>
      </c>
      <c r="F149" s="87"/>
      <c r="G149" s="106">
        <f>SUM(G121,G148)</f>
        <v>882802</v>
      </c>
      <c r="H149" s="87"/>
      <c r="I149" s="106">
        <f>SUM(I121,I148)</f>
        <v>177005</v>
      </c>
      <c r="J149" s="87"/>
      <c r="K149" s="106">
        <f>SUM(K121,K148)</f>
        <v>714456</v>
      </c>
      <c r="L149" s="55"/>
      <c r="M149" s="75"/>
      <c r="N149" s="58"/>
      <c r="O149" s="85"/>
      <c r="P149" s="36"/>
      <c r="Q149" s="34"/>
      <c r="R149" s="87"/>
      <c r="S149" s="34"/>
      <c r="T149" s="87"/>
      <c r="U149" s="34"/>
      <c r="V149" s="87"/>
      <c r="W149" s="34"/>
      <c r="AA149" s="141"/>
      <c r="AC149" s="141"/>
      <c r="AE149" s="141"/>
    </row>
    <row r="150" spans="1:31" ht="16.5" customHeight="1" thickTop="1">
      <c r="A150" s="75"/>
      <c r="B150" s="53"/>
      <c r="D150" s="53"/>
      <c r="E150" s="34"/>
      <c r="F150" s="87"/>
      <c r="G150" s="34"/>
      <c r="H150" s="87"/>
      <c r="I150" s="34"/>
      <c r="J150" s="87"/>
      <c r="K150" s="34"/>
      <c r="L150" s="55"/>
      <c r="M150" s="75" t="s">
        <v>69</v>
      </c>
      <c r="N150" s="58"/>
      <c r="O150" s="85"/>
      <c r="P150" s="36"/>
      <c r="Q150" s="88">
        <v>17716</v>
      </c>
      <c r="R150" s="87"/>
      <c r="S150" s="88">
        <v>-43</v>
      </c>
      <c r="T150" s="87"/>
      <c r="U150" s="88">
        <v>-251</v>
      </c>
      <c r="V150" s="87"/>
      <c r="W150" s="88">
        <v>306</v>
      </c>
    </row>
    <row r="151" spans="1:31" ht="21.75" customHeight="1">
      <c r="A151" s="75" t="s">
        <v>164</v>
      </c>
      <c r="B151" s="53"/>
      <c r="D151" s="53"/>
      <c r="E151" s="34"/>
      <c r="F151" s="87"/>
      <c r="G151" s="34"/>
      <c r="H151" s="87"/>
      <c r="I151" s="34"/>
      <c r="J151" s="87"/>
      <c r="K151" s="34"/>
      <c r="L151" s="55"/>
      <c r="M151" s="75"/>
      <c r="N151" s="58"/>
      <c r="O151" s="85"/>
      <c r="P151" s="36"/>
      <c r="Q151" s="34"/>
      <c r="R151" s="87"/>
      <c r="S151" s="34"/>
      <c r="T151" s="87"/>
      <c r="U151" s="34"/>
      <c r="V151" s="87"/>
      <c r="W151" s="34"/>
    </row>
    <row r="152" spans="1:31" ht="21.75" customHeight="1" thickBot="1">
      <c r="A152" s="91" t="s">
        <v>162</v>
      </c>
      <c r="B152" s="53"/>
      <c r="D152" s="53"/>
      <c r="E152" s="34">
        <f>E154-E153</f>
        <v>186596</v>
      </c>
      <c r="F152" s="87"/>
      <c r="G152" s="34">
        <f>G154-G153</f>
        <v>889445</v>
      </c>
      <c r="H152" s="87"/>
      <c r="I152" s="106">
        <f>I149</f>
        <v>177005</v>
      </c>
      <c r="J152" s="87"/>
      <c r="K152" s="106">
        <f>K149</f>
        <v>714456</v>
      </c>
      <c r="L152" s="55"/>
      <c r="M152" s="75"/>
      <c r="N152" s="58"/>
      <c r="O152" s="85"/>
      <c r="P152" s="36"/>
      <c r="Q152" s="34"/>
      <c r="R152" s="87"/>
      <c r="S152" s="34"/>
      <c r="T152" s="87"/>
      <c r="U152" s="34"/>
      <c r="V152" s="87"/>
      <c r="W152" s="34"/>
      <c r="AA152" s="141"/>
      <c r="AC152" s="141"/>
      <c r="AE152" s="141"/>
    </row>
    <row r="153" spans="1:31" ht="21.75" customHeight="1" thickTop="1">
      <c r="A153" s="91" t="s">
        <v>163</v>
      </c>
      <c r="B153" s="53"/>
      <c r="D153" s="53"/>
      <c r="E153" s="60">
        <v>240</v>
      </c>
      <c r="F153" s="87"/>
      <c r="G153" s="60">
        <v>-6643</v>
      </c>
      <c r="H153" s="87"/>
      <c r="I153" s="34"/>
      <c r="J153" s="87"/>
      <c r="K153" s="34"/>
      <c r="L153" s="55"/>
      <c r="M153" s="75"/>
      <c r="N153" s="58"/>
      <c r="O153" s="85"/>
      <c r="P153" s="36"/>
      <c r="Q153" s="34"/>
      <c r="R153" s="87"/>
      <c r="S153" s="34"/>
      <c r="T153" s="87"/>
      <c r="U153" s="34"/>
      <c r="V153" s="87"/>
      <c r="W153" s="34"/>
      <c r="AA153" s="141"/>
    </row>
    <row r="154" spans="1:31" ht="21.75" customHeight="1" thickBot="1">
      <c r="A154" s="75"/>
      <c r="B154" s="53"/>
      <c r="D154" s="53"/>
      <c r="E154" s="90">
        <f>E149</f>
        <v>186836</v>
      </c>
      <c r="F154" s="87"/>
      <c r="G154" s="90">
        <f>G149</f>
        <v>882802</v>
      </c>
      <c r="H154" s="87"/>
      <c r="I154" s="34"/>
      <c r="J154" s="87"/>
      <c r="K154" s="34"/>
      <c r="L154" s="55"/>
      <c r="M154" s="75"/>
      <c r="N154" s="58"/>
      <c r="O154" s="85"/>
      <c r="P154" s="36"/>
      <c r="Q154" s="34"/>
      <c r="R154" s="87"/>
      <c r="S154" s="34"/>
      <c r="T154" s="87"/>
      <c r="U154" s="34"/>
      <c r="V154" s="87"/>
      <c r="W154" s="34"/>
      <c r="AA154" s="141"/>
    </row>
    <row r="155" spans="1:31" ht="18" customHeight="1" thickTop="1">
      <c r="B155" s="53"/>
      <c r="D155" s="53"/>
      <c r="E155" s="55"/>
      <c r="F155" s="86"/>
      <c r="G155" s="55"/>
      <c r="H155" s="86"/>
      <c r="I155" s="55"/>
      <c r="J155" s="86"/>
      <c r="K155" s="55"/>
      <c r="L155" s="55"/>
      <c r="M155" s="58"/>
      <c r="N155" s="58"/>
      <c r="O155" s="85"/>
      <c r="P155" s="36"/>
      <c r="Q155" s="34"/>
      <c r="R155" s="87"/>
      <c r="S155" s="34"/>
      <c r="T155" s="87"/>
      <c r="U155" s="34"/>
      <c r="V155" s="87"/>
      <c r="W155" s="34"/>
    </row>
    <row r="156" spans="1:31" ht="21.75" customHeight="1">
      <c r="A156" s="138" t="s">
        <v>219</v>
      </c>
      <c r="M156" s="58" t="s">
        <v>4</v>
      </c>
      <c r="N156" s="58"/>
      <c r="O156" s="85"/>
      <c r="P156" s="62"/>
      <c r="Q156" s="58"/>
      <c r="R156" s="58"/>
      <c r="S156" s="58"/>
      <c r="T156" s="58"/>
      <c r="U156" s="58"/>
      <c r="V156" s="58"/>
      <c r="W156" s="58"/>
    </row>
  </sheetData>
  <mergeCells count="10">
    <mergeCell ref="E81:G81"/>
    <mergeCell ref="M114:W114"/>
    <mergeCell ref="E118:G118"/>
    <mergeCell ref="Q118:S118"/>
    <mergeCell ref="A2:K2"/>
    <mergeCell ref="E6:G6"/>
    <mergeCell ref="M39:W39"/>
    <mergeCell ref="E43:G43"/>
    <mergeCell ref="Q43:S43"/>
    <mergeCell ref="A77:K77"/>
  </mergeCells>
  <pageMargins left="0.67" right="0.196850393700787" top="0.511811023622047" bottom="0.39370078740157499" header="0.196850393700787" footer="0.196850393700787"/>
  <pageSetup paperSize="9" scale="85" orientation="portrait" r:id="rId1"/>
  <headerFooter alignWithMargins="0"/>
  <rowBreaks count="3" manualBreakCount="3">
    <brk id="37" max="16" man="1"/>
    <brk id="75" max="16" man="1"/>
    <brk id="112" max="16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4366D6-0302-49FB-9E3A-B74AE5921840}">
  <dimension ref="A1:AA34"/>
  <sheetViews>
    <sheetView showGridLines="0" tabSelected="1" view="pageBreakPreview" topLeftCell="A9" zoomScale="85" zoomScaleNormal="70" zoomScaleSheetLayoutView="85" workbookViewId="0">
      <selection activeCell="M20" sqref="M20"/>
    </sheetView>
  </sheetViews>
  <sheetFormatPr defaultColWidth="9.140625" defaultRowHeight="21.75" customHeight="1"/>
  <cols>
    <col min="1" max="1" width="40" style="13" customWidth="1"/>
    <col min="2" max="2" width="1.5703125" style="13" customWidth="1"/>
    <col min="3" max="3" width="15.85546875" style="14" customWidth="1"/>
    <col min="4" max="4" width="1.5703125" style="13" customWidth="1"/>
    <col min="5" max="5" width="14.7109375" style="14" customWidth="1"/>
    <col min="6" max="6" width="1.5703125" style="14" customWidth="1"/>
    <col min="7" max="7" width="15.85546875" style="14" customWidth="1"/>
    <col min="8" max="8" width="1.5703125" style="14" customWidth="1"/>
    <col min="9" max="9" width="15.85546875" style="14" customWidth="1"/>
    <col min="10" max="10" width="1.5703125" style="13" customWidth="1"/>
    <col min="11" max="11" width="15.85546875" style="14" customWidth="1"/>
    <col min="12" max="12" width="1.5703125" style="13" customWidth="1"/>
    <col min="13" max="13" width="15.85546875" style="14" customWidth="1"/>
    <col min="14" max="14" width="1.5703125" style="14" customWidth="1"/>
    <col min="15" max="15" width="15.85546875" style="14" customWidth="1"/>
    <col min="16" max="16" width="1.5703125" style="13" customWidth="1"/>
    <col min="17" max="17" width="15.85546875" style="14" customWidth="1"/>
    <col min="18" max="18" width="1.5703125" style="13" customWidth="1"/>
    <col min="19" max="19" width="15.85546875" style="14" customWidth="1"/>
    <col min="20" max="20" width="1.5703125" style="13" customWidth="1"/>
    <col min="21" max="21" width="15.85546875" style="14" customWidth="1"/>
    <col min="22" max="22" width="1.5703125" style="13" customWidth="1"/>
    <col min="23" max="23" width="15.85546875" style="14" customWidth="1"/>
    <col min="24" max="24" width="1.5703125" style="13" customWidth="1"/>
    <col min="25" max="25" width="15.85546875" style="14" customWidth="1"/>
    <col min="26" max="26" width="1.5703125" style="13" customWidth="1"/>
    <col min="27" max="27" width="15.85546875" style="14" customWidth="1"/>
    <col min="28" max="28" width="1.140625" style="13" customWidth="1"/>
    <col min="29" max="16384" width="9.140625" style="13"/>
  </cols>
  <sheetData>
    <row r="1" spans="1:27" ht="21.75" customHeight="1">
      <c r="AA1" s="15" t="s">
        <v>27</v>
      </c>
    </row>
    <row r="2" spans="1:27" s="16" customFormat="1" ht="21.75" customHeight="1">
      <c r="A2" s="157" t="s">
        <v>33</v>
      </c>
      <c r="B2" s="157"/>
      <c r="C2" s="157"/>
      <c r="D2" s="157"/>
      <c r="E2" s="157"/>
      <c r="F2" s="157"/>
      <c r="G2" s="157"/>
      <c r="H2" s="157"/>
      <c r="I2" s="157"/>
      <c r="J2" s="157"/>
      <c r="K2" s="157"/>
      <c r="L2" s="157"/>
      <c r="M2" s="157"/>
      <c r="N2" s="157"/>
      <c r="O2" s="157"/>
      <c r="P2" s="157"/>
      <c r="Q2" s="157"/>
      <c r="R2" s="157"/>
      <c r="S2" s="157"/>
      <c r="T2" s="157"/>
      <c r="U2" s="157"/>
      <c r="V2" s="157"/>
      <c r="W2" s="157"/>
      <c r="X2" s="157"/>
      <c r="Y2" s="157"/>
      <c r="Z2" s="157"/>
      <c r="AA2" s="157"/>
    </row>
    <row r="3" spans="1:27" s="16" customFormat="1" ht="21.75" customHeight="1">
      <c r="A3" s="157" t="s">
        <v>201</v>
      </c>
      <c r="B3" s="157"/>
      <c r="C3" s="157"/>
      <c r="D3" s="157"/>
      <c r="E3" s="157"/>
      <c r="F3" s="157"/>
      <c r="G3" s="157"/>
      <c r="H3" s="157"/>
      <c r="I3" s="157"/>
      <c r="J3" s="157"/>
      <c r="K3" s="157"/>
      <c r="L3" s="157"/>
      <c r="M3" s="157"/>
      <c r="N3" s="157"/>
      <c r="O3" s="157"/>
      <c r="P3" s="157"/>
      <c r="Q3" s="157"/>
      <c r="R3" s="157"/>
      <c r="S3" s="157"/>
      <c r="T3" s="157"/>
      <c r="U3" s="157"/>
      <c r="V3" s="157"/>
      <c r="W3" s="157"/>
      <c r="X3" s="157"/>
      <c r="Y3" s="157"/>
      <c r="Z3" s="157"/>
      <c r="AA3" s="157"/>
    </row>
    <row r="4" spans="1:27" s="16" customFormat="1" ht="26.25" customHeight="1">
      <c r="A4" s="157" t="s">
        <v>237</v>
      </c>
      <c r="B4" s="157"/>
      <c r="C4" s="157"/>
      <c r="D4" s="157"/>
      <c r="E4" s="157"/>
      <c r="F4" s="157"/>
      <c r="G4" s="157"/>
      <c r="H4" s="157"/>
      <c r="I4" s="157"/>
      <c r="J4" s="157"/>
      <c r="K4" s="157"/>
      <c r="L4" s="157"/>
      <c r="M4" s="157"/>
      <c r="N4" s="157"/>
      <c r="O4" s="157"/>
      <c r="P4" s="157"/>
      <c r="Q4" s="157"/>
      <c r="R4" s="157"/>
      <c r="S4" s="157"/>
      <c r="T4" s="157"/>
      <c r="U4" s="157"/>
      <c r="V4" s="157"/>
      <c r="W4" s="157"/>
      <c r="X4" s="157"/>
      <c r="Y4" s="157"/>
      <c r="Z4" s="157"/>
      <c r="AA4" s="157"/>
    </row>
    <row r="5" spans="1:27" ht="21.75" customHeight="1">
      <c r="AA5" s="67" t="s">
        <v>28</v>
      </c>
    </row>
    <row r="6" spans="1:27" s="17" customFormat="1" ht="21.75" customHeight="1">
      <c r="C6" s="158" t="s">
        <v>32</v>
      </c>
      <c r="D6" s="158"/>
      <c r="E6" s="158"/>
      <c r="F6" s="158"/>
      <c r="G6" s="158"/>
      <c r="H6" s="158"/>
      <c r="I6" s="158"/>
      <c r="J6" s="158"/>
      <c r="K6" s="158"/>
      <c r="L6" s="158"/>
      <c r="M6" s="158"/>
      <c r="N6" s="158"/>
      <c r="O6" s="158"/>
      <c r="P6" s="158"/>
      <c r="Q6" s="158"/>
      <c r="R6" s="158"/>
      <c r="S6" s="158"/>
      <c r="T6" s="158"/>
      <c r="U6" s="158"/>
      <c r="V6" s="158"/>
      <c r="W6" s="158"/>
      <c r="X6" s="158"/>
      <c r="Y6" s="158"/>
      <c r="Z6" s="158"/>
      <c r="AA6" s="158"/>
    </row>
    <row r="7" spans="1:27" s="17" customFormat="1" ht="21.75" customHeight="1">
      <c r="C7" s="159" t="s">
        <v>155</v>
      </c>
      <c r="D7" s="159"/>
      <c r="E7" s="159"/>
      <c r="F7" s="159"/>
      <c r="G7" s="159"/>
      <c r="H7" s="159"/>
      <c r="I7" s="159"/>
      <c r="J7" s="159"/>
      <c r="K7" s="159"/>
      <c r="L7" s="159"/>
      <c r="M7" s="159"/>
      <c r="N7" s="159"/>
      <c r="O7" s="159"/>
      <c r="P7" s="159"/>
      <c r="Q7" s="159"/>
      <c r="R7" s="159"/>
      <c r="S7" s="159"/>
      <c r="T7" s="159"/>
      <c r="U7" s="159"/>
      <c r="V7" s="159"/>
      <c r="W7" s="159"/>
      <c r="X7" s="19"/>
      <c r="Y7" s="19"/>
      <c r="Z7" s="19"/>
      <c r="AA7" s="19"/>
    </row>
    <row r="8" spans="1:27" s="17" customFormat="1" ht="21.75" customHeight="1">
      <c r="C8" s="19"/>
      <c r="D8" s="19"/>
      <c r="E8" s="19"/>
      <c r="F8" s="19"/>
      <c r="G8" s="19"/>
      <c r="H8" s="19"/>
      <c r="I8" s="19"/>
      <c r="J8" s="19"/>
      <c r="K8" s="19"/>
      <c r="L8" s="19"/>
      <c r="M8" s="159" t="s">
        <v>64</v>
      </c>
      <c r="N8" s="159"/>
      <c r="O8" s="159"/>
      <c r="P8" s="159"/>
      <c r="Q8" s="159"/>
      <c r="R8" s="159"/>
      <c r="S8" s="159"/>
      <c r="T8" s="159"/>
      <c r="U8" s="159"/>
      <c r="V8" s="19"/>
      <c r="W8" s="19"/>
      <c r="X8" s="19"/>
      <c r="Y8" s="19"/>
      <c r="Z8" s="19"/>
      <c r="AA8" s="19"/>
    </row>
    <row r="9" spans="1:27" ht="21.75" customHeight="1">
      <c r="G9" s="13"/>
      <c r="I9" s="13"/>
      <c r="K9" s="13"/>
      <c r="M9" s="156" t="s">
        <v>74</v>
      </c>
      <c r="N9" s="156"/>
      <c r="O9" s="156"/>
      <c r="P9" s="156"/>
      <c r="Q9" s="156"/>
      <c r="R9" s="68"/>
      <c r="T9" s="21"/>
      <c r="AA9" s="69"/>
    </row>
    <row r="10" spans="1:27" ht="21.75" customHeight="1">
      <c r="G10" s="13"/>
      <c r="I10" s="13"/>
      <c r="K10" s="13"/>
      <c r="M10" s="21"/>
      <c r="N10" s="21"/>
      <c r="O10" s="21" t="s">
        <v>207</v>
      </c>
      <c r="P10" s="21"/>
      <c r="Q10" s="21"/>
      <c r="R10" s="21"/>
      <c r="S10" s="21"/>
      <c r="T10" s="21"/>
      <c r="AA10" s="69"/>
    </row>
    <row r="11" spans="1:27" ht="21.75" customHeight="1">
      <c r="G11" s="13"/>
      <c r="I11" s="13"/>
      <c r="K11" s="13"/>
      <c r="M11" s="21"/>
      <c r="N11" s="21"/>
      <c r="O11" s="21" t="s">
        <v>142</v>
      </c>
      <c r="P11" s="21"/>
      <c r="Q11" s="13"/>
      <c r="R11" s="21"/>
      <c r="S11" s="22" t="s">
        <v>165</v>
      </c>
      <c r="T11" s="21"/>
      <c r="AA11" s="69"/>
    </row>
    <row r="12" spans="1:27" ht="21.75" customHeight="1">
      <c r="I12" s="156" t="s">
        <v>30</v>
      </c>
      <c r="J12" s="156"/>
      <c r="K12" s="156"/>
      <c r="M12" s="21" t="s">
        <v>109</v>
      </c>
      <c r="O12" s="21" t="s">
        <v>143</v>
      </c>
      <c r="Q12" s="21" t="s">
        <v>253</v>
      </c>
      <c r="S12" s="21" t="s">
        <v>166</v>
      </c>
      <c r="U12" s="21"/>
      <c r="W12" s="21"/>
      <c r="Y12" s="21" t="s">
        <v>158</v>
      </c>
      <c r="AA12" s="21"/>
    </row>
    <row r="13" spans="1:27" ht="21.75" customHeight="1">
      <c r="C13" s="21" t="s">
        <v>23</v>
      </c>
      <c r="G13" s="21" t="s">
        <v>82</v>
      </c>
      <c r="I13" s="21" t="s">
        <v>215</v>
      </c>
      <c r="J13" s="14"/>
      <c r="K13" s="21"/>
      <c r="M13" s="21" t="s">
        <v>110</v>
      </c>
      <c r="O13" s="21" t="s">
        <v>191</v>
      </c>
      <c r="Q13" s="21" t="s">
        <v>144</v>
      </c>
      <c r="S13" s="21" t="s">
        <v>167</v>
      </c>
      <c r="U13" s="21" t="s">
        <v>24</v>
      </c>
      <c r="W13" s="21" t="s">
        <v>24</v>
      </c>
      <c r="Y13" s="21" t="s">
        <v>159</v>
      </c>
      <c r="AA13" s="21"/>
    </row>
    <row r="14" spans="1:27" s="22" customFormat="1" ht="21.75" customHeight="1">
      <c r="C14" s="22" t="s">
        <v>184</v>
      </c>
      <c r="E14" s="21" t="s">
        <v>93</v>
      </c>
      <c r="F14" s="21"/>
      <c r="G14" s="22" t="s">
        <v>111</v>
      </c>
      <c r="H14" s="21"/>
      <c r="I14" s="22" t="s">
        <v>112</v>
      </c>
      <c r="M14" s="21" t="s">
        <v>75</v>
      </c>
      <c r="N14" s="21"/>
      <c r="O14" s="21" t="s">
        <v>147</v>
      </c>
      <c r="Q14" s="21" t="s">
        <v>145</v>
      </c>
      <c r="S14" s="21" t="s">
        <v>168</v>
      </c>
      <c r="U14" s="21" t="s">
        <v>72</v>
      </c>
      <c r="W14" s="21" t="s">
        <v>8</v>
      </c>
      <c r="Y14" s="21" t="s">
        <v>160</v>
      </c>
      <c r="AA14" s="21" t="s">
        <v>78</v>
      </c>
    </row>
    <row r="15" spans="1:27" s="22" customFormat="1" ht="21.75" customHeight="1">
      <c r="C15" s="20" t="s">
        <v>185</v>
      </c>
      <c r="E15" s="20" t="s">
        <v>25</v>
      </c>
      <c r="F15" s="21"/>
      <c r="G15" s="20" t="s">
        <v>113</v>
      </c>
      <c r="H15" s="21"/>
      <c r="I15" s="20" t="s">
        <v>114</v>
      </c>
      <c r="K15" s="20" t="s">
        <v>31</v>
      </c>
      <c r="M15" s="20" t="s">
        <v>76</v>
      </c>
      <c r="N15" s="21"/>
      <c r="O15" s="20" t="s">
        <v>146</v>
      </c>
      <c r="Q15" s="20" t="s">
        <v>186</v>
      </c>
      <c r="S15" s="20" t="s">
        <v>169</v>
      </c>
      <c r="U15" s="20" t="s">
        <v>73</v>
      </c>
      <c r="W15" s="20" t="s">
        <v>157</v>
      </c>
      <c r="Y15" s="20" t="s">
        <v>161</v>
      </c>
      <c r="AA15" s="20" t="s">
        <v>77</v>
      </c>
    </row>
    <row r="16" spans="1:27" s="22" customFormat="1" ht="23.25" customHeight="1">
      <c r="A16" s="17" t="s">
        <v>198</v>
      </c>
      <c r="C16" s="23">
        <v>2153210</v>
      </c>
      <c r="D16" s="24"/>
      <c r="E16" s="23">
        <v>90204</v>
      </c>
      <c r="F16" s="24"/>
      <c r="G16" s="23">
        <v>29803</v>
      </c>
      <c r="H16" s="24"/>
      <c r="I16" s="23">
        <v>231204</v>
      </c>
      <c r="J16" s="24"/>
      <c r="K16" s="23">
        <v>4414465</v>
      </c>
      <c r="L16" s="24"/>
      <c r="M16" s="23">
        <v>-56449</v>
      </c>
      <c r="N16" s="24"/>
      <c r="O16" s="23">
        <v>-90552</v>
      </c>
      <c r="P16" s="24"/>
      <c r="Q16" s="23">
        <v>11311</v>
      </c>
      <c r="R16" s="24"/>
      <c r="S16" s="23">
        <v>-1057</v>
      </c>
      <c r="T16" s="24"/>
      <c r="U16" s="70">
        <v>-136747</v>
      </c>
      <c r="W16" s="23">
        <v>6782139</v>
      </c>
      <c r="Y16" s="23">
        <v>9335</v>
      </c>
      <c r="AA16" s="23">
        <f>SUM(W16:Y16)</f>
        <v>6791474</v>
      </c>
    </row>
    <row r="17" spans="1:27" ht="21.75" customHeight="1">
      <c r="A17" s="13" t="s">
        <v>65</v>
      </c>
      <c r="C17" s="23">
        <v>0</v>
      </c>
      <c r="D17" s="23"/>
      <c r="E17" s="23">
        <v>0</v>
      </c>
      <c r="F17" s="23"/>
      <c r="G17" s="23">
        <v>0</v>
      </c>
      <c r="H17" s="23"/>
      <c r="I17" s="23">
        <v>0</v>
      </c>
      <c r="J17" s="23"/>
      <c r="K17" s="23">
        <f>PL!G102</f>
        <v>896185</v>
      </c>
      <c r="L17" s="23"/>
      <c r="M17" s="23">
        <v>0</v>
      </c>
      <c r="N17" s="23"/>
      <c r="O17" s="23">
        <v>0</v>
      </c>
      <c r="P17" s="23"/>
      <c r="Q17" s="23">
        <v>0</v>
      </c>
      <c r="R17" s="23"/>
      <c r="S17" s="23">
        <v>0</v>
      </c>
      <c r="T17" s="23"/>
      <c r="U17" s="70">
        <f>SUM(M17:S17)</f>
        <v>0</v>
      </c>
      <c r="V17" s="23"/>
      <c r="W17" s="23">
        <f>SUM(C17:K17,U17)</f>
        <v>896185</v>
      </c>
      <c r="X17" s="23"/>
      <c r="Y17" s="70">
        <f>PL!G103</f>
        <v>-7283</v>
      </c>
      <c r="Z17" s="23"/>
      <c r="AA17" s="23">
        <f>SUM(W17:Y17)</f>
        <v>888902</v>
      </c>
    </row>
    <row r="18" spans="1:27" ht="21.75" customHeight="1">
      <c r="A18" s="13" t="s">
        <v>95</v>
      </c>
      <c r="C18" s="71">
        <v>0</v>
      </c>
      <c r="D18" s="22"/>
      <c r="E18" s="25">
        <v>0</v>
      </c>
      <c r="F18" s="21"/>
      <c r="G18" s="25">
        <v>0</v>
      </c>
      <c r="H18" s="21"/>
      <c r="I18" s="25">
        <v>0</v>
      </c>
      <c r="J18" s="22"/>
      <c r="K18" s="25">
        <f>PL!G145</f>
        <v>-57</v>
      </c>
      <c r="L18" s="23"/>
      <c r="M18" s="25">
        <f>PL!G126-Consolidated!Y18</f>
        <v>-6628</v>
      </c>
      <c r="N18" s="23"/>
      <c r="O18" s="71">
        <f>PL!G130+PL!G142</f>
        <v>-7177</v>
      </c>
      <c r="P18" s="22"/>
      <c r="Q18" s="71">
        <f>PL!G133</f>
        <v>7122</v>
      </c>
      <c r="R18" s="22"/>
      <c r="S18" s="71">
        <v>0</v>
      </c>
      <c r="T18" s="22"/>
      <c r="U18" s="72">
        <f>SUM(M18:S18)</f>
        <v>-6683</v>
      </c>
      <c r="V18" s="23"/>
      <c r="W18" s="25">
        <f>SUM(C18:K18,U18)</f>
        <v>-6740</v>
      </c>
      <c r="X18" s="23"/>
      <c r="Y18" s="72">
        <v>640</v>
      </c>
      <c r="Z18" s="23"/>
      <c r="AA18" s="25">
        <f>SUM(W18:Y18)</f>
        <v>-6100</v>
      </c>
    </row>
    <row r="19" spans="1:27" ht="21.75" customHeight="1">
      <c r="A19" s="13" t="s">
        <v>79</v>
      </c>
      <c r="C19" s="23">
        <f>SUM(C18:C18)</f>
        <v>0</v>
      </c>
      <c r="D19" s="22"/>
      <c r="E19" s="23">
        <f>SUM(E17:E18)</f>
        <v>0</v>
      </c>
      <c r="F19" s="21"/>
      <c r="G19" s="23">
        <f>SUM(G17:G18)</f>
        <v>0</v>
      </c>
      <c r="H19" s="21"/>
      <c r="I19" s="23">
        <f>SUM(I17:I18)</f>
        <v>0</v>
      </c>
      <c r="J19" s="22"/>
      <c r="K19" s="23">
        <f>SUM(K17:K18)</f>
        <v>896128</v>
      </c>
      <c r="L19" s="22"/>
      <c r="M19" s="23">
        <f>SUM(M17:M18)</f>
        <v>-6628</v>
      </c>
      <c r="N19" s="21"/>
      <c r="O19" s="23">
        <f>SUM(O17:O18)</f>
        <v>-7177</v>
      </c>
      <c r="P19" s="22"/>
      <c r="Q19" s="23">
        <f>SUM(Q17:Q18)</f>
        <v>7122</v>
      </c>
      <c r="R19" s="22"/>
      <c r="S19" s="23">
        <f>SUM(S17:S18)</f>
        <v>0</v>
      </c>
      <c r="T19" s="22"/>
      <c r="U19" s="23">
        <f>SUM(U17:U18)</f>
        <v>-6683</v>
      </c>
      <c r="V19" s="22"/>
      <c r="W19" s="23">
        <f>SUM(C19:K19,U19)</f>
        <v>889445</v>
      </c>
      <c r="X19" s="22"/>
      <c r="Y19" s="23">
        <f>SUM(Y17:Y18)</f>
        <v>-6643</v>
      </c>
      <c r="Z19" s="22"/>
      <c r="AA19" s="23">
        <f>SUM(W19:Y19)</f>
        <v>882802</v>
      </c>
    </row>
    <row r="20" spans="1:27" ht="21.75" customHeight="1">
      <c r="A20" s="13" t="s">
        <v>255</v>
      </c>
      <c r="C20" s="23">
        <v>0</v>
      </c>
      <c r="D20" s="22"/>
      <c r="E20" s="23">
        <v>0</v>
      </c>
      <c r="F20" s="21"/>
      <c r="G20" s="23">
        <v>0</v>
      </c>
      <c r="H20" s="21"/>
      <c r="I20" s="23">
        <v>0</v>
      </c>
      <c r="J20" s="22"/>
      <c r="K20" s="23">
        <v>-290683</v>
      </c>
      <c r="L20" s="22"/>
      <c r="M20" s="23">
        <v>0</v>
      </c>
      <c r="N20" s="21"/>
      <c r="O20" s="23">
        <v>0</v>
      </c>
      <c r="P20" s="22"/>
      <c r="Q20" s="23">
        <v>0</v>
      </c>
      <c r="R20" s="22"/>
      <c r="S20" s="23">
        <v>0</v>
      </c>
      <c r="T20" s="22"/>
      <c r="U20" s="23">
        <f>SUM(M20:S20)</f>
        <v>0</v>
      </c>
      <c r="V20" s="22"/>
      <c r="W20" s="23">
        <f>SUM(C20:K20,U20)</f>
        <v>-290683</v>
      </c>
      <c r="X20" s="22"/>
      <c r="Y20" s="23">
        <v>0</v>
      </c>
      <c r="Z20" s="22"/>
      <c r="AA20" s="23">
        <f>SUM(W20:Y20)</f>
        <v>-290683</v>
      </c>
    </row>
    <row r="21" spans="1:27" ht="21.75" customHeight="1">
      <c r="A21" s="13" t="s">
        <v>256</v>
      </c>
      <c r="C21" s="23"/>
      <c r="D21" s="22"/>
      <c r="E21" s="23"/>
      <c r="F21" s="21"/>
      <c r="G21" s="23"/>
      <c r="H21" s="21"/>
      <c r="I21" s="23"/>
      <c r="J21" s="22"/>
      <c r="K21" s="23"/>
      <c r="L21" s="22"/>
      <c r="M21" s="23"/>
      <c r="N21" s="21"/>
      <c r="O21" s="23"/>
      <c r="P21" s="22"/>
      <c r="Q21" s="23"/>
      <c r="R21" s="22"/>
      <c r="S21" s="23"/>
      <c r="T21" s="22"/>
      <c r="U21" s="23"/>
      <c r="V21" s="22"/>
      <c r="W21" s="23"/>
      <c r="X21" s="22"/>
      <c r="Y21" s="23"/>
      <c r="Z21" s="22"/>
      <c r="AA21" s="23"/>
    </row>
    <row r="22" spans="1:27" ht="21.75" customHeight="1">
      <c r="A22" s="13" t="s">
        <v>257</v>
      </c>
      <c r="C22" s="23"/>
      <c r="D22" s="22"/>
      <c r="E22" s="23"/>
      <c r="F22" s="21"/>
      <c r="G22" s="23"/>
      <c r="H22" s="21"/>
      <c r="I22" s="23"/>
      <c r="J22" s="22"/>
      <c r="K22" s="23"/>
      <c r="L22" s="22"/>
      <c r="M22" s="23"/>
      <c r="N22" s="21"/>
      <c r="O22" s="23"/>
      <c r="P22" s="22"/>
      <c r="Q22" s="23"/>
      <c r="R22" s="22"/>
      <c r="S22" s="23"/>
      <c r="T22" s="22"/>
      <c r="U22" s="23"/>
      <c r="V22" s="22"/>
      <c r="W22" s="23"/>
      <c r="X22" s="22"/>
      <c r="Y22" s="23"/>
      <c r="Z22" s="22"/>
      <c r="AA22" s="23"/>
    </row>
    <row r="23" spans="1:27" ht="21.75" customHeight="1">
      <c r="A23" s="13" t="s">
        <v>258</v>
      </c>
      <c r="C23" s="23">
        <v>0</v>
      </c>
      <c r="D23" s="22"/>
      <c r="E23" s="23">
        <v>0</v>
      </c>
      <c r="F23" s="21"/>
      <c r="G23" s="23">
        <v>0</v>
      </c>
      <c r="H23" s="21"/>
      <c r="I23" s="23">
        <v>0</v>
      </c>
      <c r="J23" s="22"/>
      <c r="K23" s="23">
        <v>-94437</v>
      </c>
      <c r="L23" s="22"/>
      <c r="M23" s="23">
        <v>0</v>
      </c>
      <c r="N23" s="21"/>
      <c r="O23" s="23">
        <v>94437</v>
      </c>
      <c r="P23" s="22"/>
      <c r="Q23" s="23">
        <v>0</v>
      </c>
      <c r="R23" s="22"/>
      <c r="S23" s="23">
        <v>0</v>
      </c>
      <c r="T23" s="22"/>
      <c r="U23" s="23">
        <f>SUM(M23:S23)</f>
        <v>94437</v>
      </c>
      <c r="V23" s="22"/>
      <c r="W23" s="25">
        <f>SUM(C23:K23,U23)</f>
        <v>0</v>
      </c>
      <c r="X23" s="22"/>
      <c r="Y23" s="23">
        <v>0</v>
      </c>
      <c r="Z23" s="22"/>
      <c r="AA23" s="25">
        <f>SUM(W23:Y23)</f>
        <v>0</v>
      </c>
    </row>
    <row r="24" spans="1:27" ht="21.75" customHeight="1" thickBot="1">
      <c r="A24" s="17" t="s">
        <v>229</v>
      </c>
      <c r="C24" s="26">
        <f>SUM(C16,C19:C23)</f>
        <v>2153210</v>
      </c>
      <c r="D24" s="23"/>
      <c r="E24" s="26">
        <f>SUM(E16,E19:E23)</f>
        <v>90204</v>
      </c>
      <c r="F24" s="23"/>
      <c r="G24" s="26">
        <f>SUM(G16,G19:G23)</f>
        <v>29803</v>
      </c>
      <c r="H24" s="23"/>
      <c r="I24" s="26">
        <f>SUM(I16,I19:I23)</f>
        <v>231204</v>
      </c>
      <c r="J24" s="23"/>
      <c r="K24" s="26">
        <f>SUM(K16,K19:K23)</f>
        <v>4925473</v>
      </c>
      <c r="L24" s="23"/>
      <c r="M24" s="26">
        <f>SUM(M16,M19:M23)</f>
        <v>-63077</v>
      </c>
      <c r="N24" s="23"/>
      <c r="O24" s="26">
        <f>SUM(O16,O19:O23)</f>
        <v>-3292</v>
      </c>
      <c r="P24" s="23"/>
      <c r="Q24" s="26">
        <f>SUM(Q16,Q19:Q23)</f>
        <v>18433</v>
      </c>
      <c r="R24" s="23"/>
      <c r="S24" s="26">
        <f>SUM(S16,S19:S23)</f>
        <v>-1057</v>
      </c>
      <c r="T24" s="23"/>
      <c r="U24" s="26">
        <f>SUM(U16,U19:U23)</f>
        <v>-48993</v>
      </c>
      <c r="V24" s="23"/>
      <c r="W24" s="26">
        <f>SUM(C24:K24,U24)</f>
        <v>7380901</v>
      </c>
      <c r="X24" s="23"/>
      <c r="Y24" s="26">
        <f>SUM(Y16,Y19:Y23)</f>
        <v>2692</v>
      </c>
      <c r="Z24" s="23"/>
      <c r="AA24" s="73">
        <f>SUM(W24:Y24)</f>
        <v>7383593</v>
      </c>
    </row>
    <row r="25" spans="1:27" ht="21.75" customHeight="1" thickTop="1">
      <c r="C25" s="23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</row>
    <row r="26" spans="1:27" s="22" customFormat="1" ht="23.25" customHeight="1">
      <c r="A26" s="17" t="s">
        <v>217</v>
      </c>
      <c r="C26" s="23">
        <v>2153210</v>
      </c>
      <c r="D26" s="24"/>
      <c r="E26" s="23">
        <v>90204</v>
      </c>
      <c r="F26" s="24"/>
      <c r="G26" s="23">
        <v>29803</v>
      </c>
      <c r="H26" s="24"/>
      <c r="I26" s="23">
        <v>231204</v>
      </c>
      <c r="J26" s="24"/>
      <c r="K26" s="23">
        <v>5399733</v>
      </c>
      <c r="L26" s="24"/>
      <c r="M26" s="23">
        <v>-257850</v>
      </c>
      <c r="N26" s="24"/>
      <c r="O26" s="23">
        <v>297</v>
      </c>
      <c r="P26" s="24"/>
      <c r="Q26" s="23">
        <v>13000</v>
      </c>
      <c r="R26" s="24"/>
      <c r="S26" s="23">
        <v>-1057</v>
      </c>
      <c r="T26" s="24"/>
      <c r="U26" s="70">
        <f>SUM(M26:S26)</f>
        <v>-245610</v>
      </c>
      <c r="W26" s="23">
        <f t="shared" ref="W26:W31" si="0">SUM(C26:K26,U26)</f>
        <v>7658544</v>
      </c>
      <c r="Y26" s="23">
        <v>1006</v>
      </c>
      <c r="AA26" s="23">
        <f t="shared" ref="AA26:AA31" si="1">SUM(W26:Y26)</f>
        <v>7659550</v>
      </c>
    </row>
    <row r="27" spans="1:27" ht="21.75" customHeight="1">
      <c r="A27" s="13" t="s">
        <v>65</v>
      </c>
      <c r="C27" s="23">
        <v>0</v>
      </c>
      <c r="D27" s="23"/>
      <c r="E27" s="23">
        <v>0</v>
      </c>
      <c r="F27" s="23"/>
      <c r="G27" s="23">
        <v>0</v>
      </c>
      <c r="H27" s="23"/>
      <c r="I27" s="23">
        <v>0</v>
      </c>
      <c r="J27" s="23"/>
      <c r="K27" s="23">
        <f>PL!E102</f>
        <v>234443</v>
      </c>
      <c r="L27" s="23"/>
      <c r="M27" s="23">
        <v>0</v>
      </c>
      <c r="N27" s="23"/>
      <c r="O27" s="23">
        <v>0</v>
      </c>
      <c r="P27" s="23"/>
      <c r="Q27" s="23">
        <v>0</v>
      </c>
      <c r="R27" s="23"/>
      <c r="S27" s="23">
        <v>0</v>
      </c>
      <c r="T27" s="23"/>
      <c r="U27" s="70">
        <f>SUM(M27:S27)</f>
        <v>0</v>
      </c>
      <c r="V27" s="23"/>
      <c r="W27" s="23">
        <f t="shared" si="0"/>
        <v>234443</v>
      </c>
      <c r="X27" s="23"/>
      <c r="Y27" s="70">
        <f>PL!E103</f>
        <v>0</v>
      </c>
      <c r="Z27" s="23"/>
      <c r="AA27" s="23">
        <f t="shared" si="1"/>
        <v>234443</v>
      </c>
    </row>
    <row r="28" spans="1:27" ht="21.75" customHeight="1">
      <c r="A28" s="13" t="s">
        <v>95</v>
      </c>
      <c r="C28" s="71">
        <v>0</v>
      </c>
      <c r="D28" s="22"/>
      <c r="E28" s="25">
        <v>0</v>
      </c>
      <c r="F28" s="21"/>
      <c r="G28" s="25">
        <v>0</v>
      </c>
      <c r="H28" s="21"/>
      <c r="I28" s="25">
        <v>0</v>
      </c>
      <c r="J28" s="22"/>
      <c r="K28" s="25">
        <f>PL!E145</f>
        <v>-344</v>
      </c>
      <c r="L28" s="23"/>
      <c r="M28" s="25">
        <f>PL!E126-Consolidated!Y28</f>
        <v>-37041</v>
      </c>
      <c r="N28" s="23"/>
      <c r="O28" s="71">
        <f>PL!E130+PL!E142</f>
        <v>826</v>
      </c>
      <c r="P28" s="22"/>
      <c r="Q28" s="71">
        <f>PL!E133</f>
        <v>-11288</v>
      </c>
      <c r="R28" s="22"/>
      <c r="S28" s="71">
        <v>0</v>
      </c>
      <c r="T28" s="22"/>
      <c r="U28" s="72">
        <f>SUM(M28:S28)</f>
        <v>-47503</v>
      </c>
      <c r="V28" s="23"/>
      <c r="W28" s="25">
        <f t="shared" si="0"/>
        <v>-47847</v>
      </c>
      <c r="X28" s="23"/>
      <c r="Y28" s="72">
        <v>240</v>
      </c>
      <c r="Z28" s="23"/>
      <c r="AA28" s="25">
        <f t="shared" si="1"/>
        <v>-47607</v>
      </c>
    </row>
    <row r="29" spans="1:27" ht="21.75" customHeight="1">
      <c r="A29" s="13" t="s">
        <v>79</v>
      </c>
      <c r="C29" s="23">
        <f>SUM(C28:C28)</f>
        <v>0</v>
      </c>
      <c r="D29" s="22"/>
      <c r="E29" s="23">
        <f>SUM(E27:E28)</f>
        <v>0</v>
      </c>
      <c r="F29" s="21"/>
      <c r="G29" s="23">
        <f>SUM(G27:G28)</f>
        <v>0</v>
      </c>
      <c r="H29" s="21"/>
      <c r="I29" s="23">
        <f>SUM(I27:I28)</f>
        <v>0</v>
      </c>
      <c r="J29" s="22"/>
      <c r="K29" s="23">
        <f>SUM(K27:K28)</f>
        <v>234099</v>
      </c>
      <c r="L29" s="22"/>
      <c r="M29" s="23">
        <f>SUM(M27:M28)</f>
        <v>-37041</v>
      </c>
      <c r="N29" s="21"/>
      <c r="O29" s="23">
        <f>SUM(O27:O28)</f>
        <v>826</v>
      </c>
      <c r="P29" s="22"/>
      <c r="Q29" s="23">
        <f>SUM(Q27:Q28)</f>
        <v>-11288</v>
      </c>
      <c r="R29" s="22"/>
      <c r="S29" s="23">
        <f>SUM(S27:S28)</f>
        <v>0</v>
      </c>
      <c r="T29" s="22"/>
      <c r="U29" s="23">
        <f>SUM(U27:U28)</f>
        <v>-47503</v>
      </c>
      <c r="V29" s="22"/>
      <c r="W29" s="23">
        <f t="shared" si="0"/>
        <v>186596</v>
      </c>
      <c r="X29" s="22"/>
      <c r="Y29" s="23">
        <f>SUM(Y27:Y28)</f>
        <v>240</v>
      </c>
      <c r="Z29" s="22"/>
      <c r="AA29" s="23">
        <f t="shared" si="1"/>
        <v>186836</v>
      </c>
    </row>
    <row r="30" spans="1:27" ht="21.75" customHeight="1">
      <c r="A30" s="13" t="s">
        <v>255</v>
      </c>
      <c r="C30" s="23">
        <v>0</v>
      </c>
      <c r="D30" s="22"/>
      <c r="E30" s="23">
        <v>0</v>
      </c>
      <c r="F30" s="21"/>
      <c r="G30" s="23">
        <v>0</v>
      </c>
      <c r="H30" s="21"/>
      <c r="I30" s="23">
        <v>0</v>
      </c>
      <c r="J30" s="22"/>
      <c r="K30" s="23">
        <v>-516770</v>
      </c>
      <c r="L30" s="22"/>
      <c r="M30" s="23">
        <v>0</v>
      </c>
      <c r="N30" s="21"/>
      <c r="O30" s="23">
        <v>0</v>
      </c>
      <c r="P30" s="22"/>
      <c r="Q30" s="23">
        <v>0</v>
      </c>
      <c r="R30" s="22"/>
      <c r="S30" s="23">
        <v>0</v>
      </c>
      <c r="T30" s="22"/>
      <c r="U30" s="23">
        <f>SUM(M30:S30)</f>
        <v>0</v>
      </c>
      <c r="V30" s="22"/>
      <c r="W30" s="23">
        <f t="shared" si="0"/>
        <v>-516770</v>
      </c>
      <c r="X30" s="22"/>
      <c r="Y30" s="23">
        <v>0</v>
      </c>
      <c r="Z30" s="22"/>
      <c r="AA30" s="25">
        <f t="shared" si="1"/>
        <v>-516770</v>
      </c>
    </row>
    <row r="31" spans="1:27" ht="21.75" customHeight="1" thickBot="1">
      <c r="A31" s="17" t="s">
        <v>238</v>
      </c>
      <c r="C31" s="26">
        <f>SUM(C26,C29:C30)</f>
        <v>2153210</v>
      </c>
      <c r="D31" s="23"/>
      <c r="E31" s="26">
        <f>SUM(E26,E29:E30)</f>
        <v>90204</v>
      </c>
      <c r="F31" s="23"/>
      <c r="G31" s="26">
        <f>SUM(G26,G29:G30)</f>
        <v>29803</v>
      </c>
      <c r="H31" s="23"/>
      <c r="I31" s="26">
        <f>SUM(I26,I29:I30)</f>
        <v>231204</v>
      </c>
      <c r="J31" s="23"/>
      <c r="K31" s="26">
        <f>SUM(K26,K29:K30)</f>
        <v>5117062</v>
      </c>
      <c r="L31" s="23"/>
      <c r="M31" s="26">
        <f>SUM(M26,M29:M30)</f>
        <v>-294891</v>
      </c>
      <c r="N31" s="23"/>
      <c r="O31" s="26">
        <f>SUM(O26,O29:O30)</f>
        <v>1123</v>
      </c>
      <c r="P31" s="23"/>
      <c r="Q31" s="26">
        <f>SUM(Q26,Q29:Q30)</f>
        <v>1712</v>
      </c>
      <c r="R31" s="23"/>
      <c r="S31" s="26">
        <f>SUM(S26,S29:S30)</f>
        <v>-1057</v>
      </c>
      <c r="T31" s="23"/>
      <c r="U31" s="26">
        <f>SUM(U26,U29:U30)</f>
        <v>-293113</v>
      </c>
      <c r="V31" s="23"/>
      <c r="W31" s="26">
        <f t="shared" si="0"/>
        <v>7328370</v>
      </c>
      <c r="X31" s="23"/>
      <c r="Y31" s="26">
        <f>SUM(Y26,Y29:Y30)</f>
        <v>1246</v>
      </c>
      <c r="Z31" s="23"/>
      <c r="AA31" s="73">
        <f t="shared" si="1"/>
        <v>7329616</v>
      </c>
    </row>
    <row r="32" spans="1:27" ht="21.75" customHeight="1" thickTop="1">
      <c r="C32" s="23">
        <f>C26-BS!G80</f>
        <v>0</v>
      </c>
      <c r="D32" s="23"/>
      <c r="E32" s="23">
        <f>E26-BS!G81</f>
        <v>0</v>
      </c>
      <c r="F32" s="23"/>
      <c r="G32" s="23">
        <f>G26-BS!G82</f>
        <v>0</v>
      </c>
      <c r="H32" s="23"/>
      <c r="I32" s="23">
        <f>I26-BS!G84</f>
        <v>0</v>
      </c>
      <c r="J32" s="23"/>
      <c r="K32" s="23">
        <f>K26-BS!G85</f>
        <v>0</v>
      </c>
      <c r="L32" s="23"/>
      <c r="M32" s="23"/>
      <c r="N32" s="23"/>
      <c r="O32" s="23"/>
      <c r="P32" s="23"/>
      <c r="Q32" s="70"/>
      <c r="R32" s="23"/>
      <c r="S32" s="23"/>
      <c r="T32" s="23"/>
      <c r="U32" s="23">
        <f>U26-BS!G86</f>
        <v>0</v>
      </c>
      <c r="V32" s="23"/>
      <c r="W32" s="23">
        <f>W26-BS!G87</f>
        <v>0</v>
      </c>
      <c r="X32" s="23"/>
      <c r="Y32" s="23">
        <f>Y26-BS!G88</f>
        <v>0</v>
      </c>
      <c r="Z32" s="23"/>
      <c r="AA32" s="74">
        <f>AA26-BS!G89</f>
        <v>0</v>
      </c>
    </row>
    <row r="33" spans="1:27" ht="21.75" customHeight="1">
      <c r="C33" s="23">
        <f>C31-BS!E80</f>
        <v>0</v>
      </c>
      <c r="D33" s="23"/>
      <c r="E33" s="23">
        <f>E31-BS!E81</f>
        <v>0</v>
      </c>
      <c r="F33" s="23"/>
      <c r="G33" s="23">
        <f>G31-BS!E82</f>
        <v>0</v>
      </c>
      <c r="H33" s="23"/>
      <c r="I33" s="23">
        <f>I31-BS!E84</f>
        <v>0</v>
      </c>
      <c r="J33" s="23"/>
      <c r="K33" s="23">
        <f>K31-BS!E85</f>
        <v>0</v>
      </c>
      <c r="L33" s="23"/>
      <c r="M33" s="23"/>
      <c r="N33" s="23"/>
      <c r="O33" s="23"/>
      <c r="P33" s="23"/>
      <c r="Q33" s="23"/>
      <c r="R33" s="23"/>
      <c r="S33" s="23"/>
      <c r="T33" s="23"/>
      <c r="U33" s="23">
        <f>U31-BS!E86</f>
        <v>0</v>
      </c>
      <c r="V33" s="23"/>
      <c r="W33" s="23">
        <f>W31-BS!E87</f>
        <v>0</v>
      </c>
      <c r="X33" s="23"/>
      <c r="Y33" s="23">
        <f>Y31-BS!E88</f>
        <v>0</v>
      </c>
      <c r="Z33" s="23"/>
      <c r="AA33" s="74">
        <f>AA31-BS!E89</f>
        <v>0</v>
      </c>
    </row>
    <row r="34" spans="1:27" ht="21.75" customHeight="1">
      <c r="A34" s="139" t="s">
        <v>219</v>
      </c>
    </row>
  </sheetData>
  <mergeCells count="8">
    <mergeCell ref="M9:Q9"/>
    <mergeCell ref="I12:K12"/>
    <mergeCell ref="A2:AA2"/>
    <mergeCell ref="A3:AA3"/>
    <mergeCell ref="A4:AA4"/>
    <mergeCell ref="C6:AA6"/>
    <mergeCell ref="C7:W7"/>
    <mergeCell ref="M8:U8"/>
  </mergeCells>
  <pageMargins left="0.51181102362204722" right="0.23622047244094491" top="0.74803149606299213" bottom="0.39370078740157483" header="0.31496062992125984" footer="0.31496062992125984"/>
  <pageSetup paperSize="9" scale="57" fitToWidth="0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F262FD-42DE-47F0-8BC3-0ECC0D235A38}">
  <dimension ref="A1:P33"/>
  <sheetViews>
    <sheetView showGridLines="0" view="pageBreakPreview" topLeftCell="A3" zoomScale="70" zoomScaleNormal="70" zoomScaleSheetLayoutView="70" workbookViewId="0">
      <selection activeCell="I19" sqref="I19"/>
    </sheetView>
  </sheetViews>
  <sheetFormatPr defaultColWidth="9.140625" defaultRowHeight="23.25"/>
  <cols>
    <col min="1" max="1" width="42.85546875" style="13" customWidth="1"/>
    <col min="2" max="2" width="1.7109375" style="13" customWidth="1"/>
    <col min="3" max="3" width="20.28515625" style="14" customWidth="1"/>
    <col min="4" max="4" width="1.7109375" style="13" customWidth="1"/>
    <col min="5" max="5" width="19.140625" style="14" customWidth="1"/>
    <col min="6" max="6" width="1.7109375" style="13" customWidth="1"/>
    <col min="7" max="7" width="20.7109375" style="13" customWidth="1"/>
    <col min="8" max="8" width="1.7109375" style="13" customWidth="1"/>
    <col min="9" max="9" width="20.7109375" style="14" customWidth="1"/>
    <col min="10" max="10" width="1.7109375" style="13" customWidth="1"/>
    <col min="11" max="11" width="20.7109375" style="14" customWidth="1"/>
    <col min="12" max="12" width="1.7109375" style="13" customWidth="1"/>
    <col min="13" max="13" width="30.28515625" style="14" customWidth="1"/>
    <col min="14" max="14" width="1.7109375" style="13" customWidth="1"/>
    <col min="15" max="15" width="20.7109375" style="14" customWidth="1"/>
    <col min="16" max="16" width="0.85546875" style="13" customWidth="1"/>
    <col min="17" max="16384" width="9.140625" style="13"/>
  </cols>
  <sheetData>
    <row r="1" spans="1:16" ht="23.25" customHeight="1">
      <c r="O1" s="15" t="s">
        <v>27</v>
      </c>
    </row>
    <row r="2" spans="1:16" s="16" customFormat="1" ht="23.25" customHeight="1">
      <c r="A2" s="157" t="s">
        <v>33</v>
      </c>
      <c r="B2" s="157"/>
      <c r="C2" s="157"/>
      <c r="D2" s="157"/>
      <c r="E2" s="157"/>
      <c r="F2" s="157"/>
      <c r="G2" s="157"/>
      <c r="H2" s="157"/>
      <c r="I2" s="157"/>
      <c r="J2" s="157"/>
      <c r="K2" s="157"/>
      <c r="L2" s="157"/>
      <c r="M2" s="157"/>
      <c r="N2" s="157"/>
      <c r="O2" s="157"/>
    </row>
    <row r="3" spans="1:16" s="16" customFormat="1" ht="23.25" customHeight="1">
      <c r="A3" s="157" t="s">
        <v>202</v>
      </c>
      <c r="B3" s="157"/>
      <c r="C3" s="157"/>
      <c r="D3" s="157"/>
      <c r="E3" s="157"/>
      <c r="F3" s="157"/>
      <c r="G3" s="157"/>
      <c r="H3" s="157"/>
      <c r="I3" s="157"/>
      <c r="J3" s="157"/>
      <c r="K3" s="157"/>
      <c r="L3" s="157"/>
      <c r="M3" s="157"/>
      <c r="N3" s="157"/>
      <c r="O3" s="157"/>
    </row>
    <row r="4" spans="1:16" s="16" customFormat="1" ht="23.25" customHeight="1">
      <c r="A4" s="157" t="s">
        <v>237</v>
      </c>
      <c r="B4" s="157"/>
      <c r="C4" s="157"/>
      <c r="D4" s="157"/>
      <c r="E4" s="157"/>
      <c r="F4" s="157"/>
      <c r="G4" s="157"/>
      <c r="H4" s="157"/>
      <c r="I4" s="157"/>
      <c r="J4" s="157"/>
      <c r="K4" s="157"/>
      <c r="L4" s="157"/>
      <c r="M4" s="157"/>
      <c r="N4" s="157"/>
      <c r="O4" s="157"/>
    </row>
    <row r="5" spans="1:16" ht="23.25" customHeight="1">
      <c r="O5" s="27" t="s">
        <v>28</v>
      </c>
    </row>
    <row r="6" spans="1:16" s="17" customFormat="1" ht="23.25" customHeight="1">
      <c r="C6" s="158" t="s">
        <v>34</v>
      </c>
      <c r="D6" s="158"/>
      <c r="E6" s="158"/>
      <c r="F6" s="158"/>
      <c r="G6" s="158"/>
      <c r="H6" s="158"/>
      <c r="I6" s="158"/>
      <c r="J6" s="158"/>
      <c r="K6" s="158"/>
      <c r="L6" s="158"/>
      <c r="M6" s="158"/>
      <c r="N6" s="158"/>
      <c r="O6" s="158"/>
      <c r="P6" s="28"/>
    </row>
    <row r="7" spans="1:16" s="17" customFormat="1" ht="23.25" customHeight="1">
      <c r="C7" s="19"/>
      <c r="D7" s="19"/>
      <c r="E7" s="19"/>
      <c r="F7" s="19"/>
      <c r="G7" s="19"/>
      <c r="H7" s="19"/>
      <c r="I7" s="29"/>
      <c r="J7" s="29"/>
      <c r="K7" s="29"/>
      <c r="L7" s="29"/>
      <c r="M7" s="18" t="s">
        <v>64</v>
      </c>
      <c r="N7" s="19"/>
      <c r="O7" s="19"/>
      <c r="P7" s="28"/>
    </row>
    <row r="8" spans="1:16" s="17" customFormat="1" ht="23.25" customHeight="1">
      <c r="C8" s="19"/>
      <c r="D8" s="19"/>
      <c r="E8" s="19"/>
      <c r="F8" s="19"/>
      <c r="G8" s="19"/>
      <c r="H8" s="19"/>
      <c r="I8" s="19"/>
      <c r="J8" s="19"/>
      <c r="K8" s="19"/>
      <c r="L8" s="19"/>
      <c r="M8" s="20" t="s">
        <v>74</v>
      </c>
      <c r="N8" s="14"/>
      <c r="O8" s="19"/>
      <c r="P8" s="28"/>
    </row>
    <row r="9" spans="1:16" ht="23.25" customHeight="1">
      <c r="I9" s="156" t="s">
        <v>30</v>
      </c>
      <c r="J9" s="156"/>
      <c r="K9" s="156"/>
      <c r="M9" s="21" t="s">
        <v>208</v>
      </c>
      <c r="O9" s="30"/>
    </row>
    <row r="10" spans="1:16" ht="23.25" customHeight="1">
      <c r="I10" s="22" t="s">
        <v>215</v>
      </c>
      <c r="K10" s="22"/>
      <c r="M10" s="21" t="s">
        <v>139</v>
      </c>
      <c r="O10" s="13"/>
    </row>
    <row r="11" spans="1:16" s="22" customFormat="1" ht="23.25" customHeight="1">
      <c r="C11" s="21" t="s">
        <v>23</v>
      </c>
      <c r="E11" s="21" t="s">
        <v>93</v>
      </c>
      <c r="G11" s="22" t="s">
        <v>115</v>
      </c>
      <c r="I11" s="22" t="s">
        <v>112</v>
      </c>
      <c r="M11" s="21" t="s">
        <v>187</v>
      </c>
      <c r="O11" s="22" t="s">
        <v>78</v>
      </c>
    </row>
    <row r="12" spans="1:16" s="22" customFormat="1" ht="23.25" customHeight="1">
      <c r="C12" s="20" t="s">
        <v>183</v>
      </c>
      <c r="E12" s="20" t="s">
        <v>25</v>
      </c>
      <c r="G12" s="20" t="s">
        <v>116</v>
      </c>
      <c r="I12" s="20" t="s">
        <v>114</v>
      </c>
      <c r="K12" s="20" t="s">
        <v>31</v>
      </c>
      <c r="M12" s="20" t="s">
        <v>194</v>
      </c>
      <c r="O12" s="20" t="s">
        <v>77</v>
      </c>
    </row>
    <row r="13" spans="1:16" s="22" customFormat="1" ht="23.25" customHeight="1">
      <c r="A13" s="17" t="s">
        <v>198</v>
      </c>
      <c r="C13" s="23">
        <v>2153210</v>
      </c>
      <c r="D13" s="24"/>
      <c r="E13" s="23">
        <v>90204</v>
      </c>
      <c r="F13" s="24"/>
      <c r="G13" s="23">
        <v>29803</v>
      </c>
      <c r="H13" s="24"/>
      <c r="I13" s="23">
        <v>231204</v>
      </c>
      <c r="J13" s="24"/>
      <c r="K13" s="23">
        <v>3874778</v>
      </c>
      <c r="L13" s="24"/>
      <c r="M13" s="23">
        <v>-90552</v>
      </c>
      <c r="N13" s="24"/>
      <c r="O13" s="23">
        <v>6288647</v>
      </c>
    </row>
    <row r="14" spans="1:16" s="22" customFormat="1" ht="23.25" customHeight="1">
      <c r="A14" s="13" t="s">
        <v>65</v>
      </c>
      <c r="C14" s="23">
        <v>0</v>
      </c>
      <c r="D14" s="24"/>
      <c r="E14" s="23">
        <v>0</v>
      </c>
      <c r="F14" s="24"/>
      <c r="G14" s="23">
        <v>0</v>
      </c>
      <c r="H14" s="24"/>
      <c r="I14" s="23">
        <v>0</v>
      </c>
      <c r="J14" s="24"/>
      <c r="K14" s="23">
        <f>PL!K99</f>
        <v>721633</v>
      </c>
      <c r="L14" s="24"/>
      <c r="M14" s="23">
        <v>0</v>
      </c>
      <c r="N14" s="24"/>
      <c r="O14" s="23">
        <f t="shared" ref="O14:O15" si="0">SUM(C14:M14)</f>
        <v>721633</v>
      </c>
    </row>
    <row r="15" spans="1:16" s="22" customFormat="1" ht="23.25" customHeight="1">
      <c r="A15" s="13" t="s">
        <v>95</v>
      </c>
      <c r="C15" s="25">
        <v>0</v>
      </c>
      <c r="D15" s="24"/>
      <c r="E15" s="25">
        <v>0</v>
      </c>
      <c r="F15" s="24"/>
      <c r="G15" s="25">
        <v>0</v>
      </c>
      <c r="H15" s="24"/>
      <c r="I15" s="25">
        <v>0</v>
      </c>
      <c r="J15" s="24"/>
      <c r="K15" s="25">
        <v>0</v>
      </c>
      <c r="L15" s="24"/>
      <c r="M15" s="25">
        <f>PL!K142+PL!K135</f>
        <v>-7177</v>
      </c>
      <c r="N15" s="24"/>
      <c r="O15" s="25">
        <f t="shared" si="0"/>
        <v>-7177</v>
      </c>
    </row>
    <row r="16" spans="1:16" s="22" customFormat="1" ht="23.25" customHeight="1">
      <c r="A16" s="13" t="s">
        <v>79</v>
      </c>
      <c r="C16" s="23">
        <f>SUM(C14:C15)</f>
        <v>0</v>
      </c>
      <c r="D16" s="24"/>
      <c r="E16" s="23">
        <f>SUM(E14:E15)</f>
        <v>0</v>
      </c>
      <c r="F16" s="24"/>
      <c r="G16" s="23">
        <f>SUM(G14:G15)</f>
        <v>0</v>
      </c>
      <c r="H16" s="24"/>
      <c r="I16" s="23">
        <f>SUM(I14:I15)</f>
        <v>0</v>
      </c>
      <c r="J16" s="24"/>
      <c r="K16" s="23">
        <f>SUM(K14:K15)</f>
        <v>721633</v>
      </c>
      <c r="L16" s="24"/>
      <c r="M16" s="23">
        <f>SUM(M14:M15)</f>
        <v>-7177</v>
      </c>
      <c r="N16" s="24"/>
      <c r="O16" s="23">
        <f>SUM(O14:O15)</f>
        <v>714456</v>
      </c>
    </row>
    <row r="17" spans="1:15" s="22" customFormat="1" ht="23.25" customHeight="1">
      <c r="A17" s="13" t="s">
        <v>255</v>
      </c>
      <c r="C17" s="23">
        <v>0</v>
      </c>
      <c r="D17" s="24"/>
      <c r="E17" s="23">
        <v>0</v>
      </c>
      <c r="F17" s="24"/>
      <c r="G17" s="23">
        <v>0</v>
      </c>
      <c r="H17" s="24"/>
      <c r="I17" s="23">
        <v>0</v>
      </c>
      <c r="J17" s="24"/>
      <c r="K17" s="23">
        <v>-290683</v>
      </c>
      <c r="L17" s="24"/>
      <c r="M17" s="23">
        <v>0</v>
      </c>
      <c r="N17" s="24"/>
      <c r="O17" s="23">
        <f>SUM(C17:M17)</f>
        <v>-290683</v>
      </c>
    </row>
    <row r="18" spans="1:15" s="22" customFormat="1" ht="23.25" customHeight="1">
      <c r="A18" s="13" t="s">
        <v>256</v>
      </c>
      <c r="C18" s="23"/>
      <c r="D18" s="24"/>
      <c r="E18" s="23"/>
      <c r="F18" s="24"/>
      <c r="G18" s="23"/>
      <c r="H18" s="24"/>
      <c r="I18" s="23"/>
      <c r="J18" s="24"/>
      <c r="K18" s="23"/>
      <c r="L18" s="24"/>
      <c r="M18" s="23"/>
      <c r="N18" s="24"/>
      <c r="O18" s="23"/>
    </row>
    <row r="19" spans="1:15" s="22" customFormat="1" ht="23.25" customHeight="1">
      <c r="A19" s="13" t="s">
        <v>257</v>
      </c>
      <c r="C19" s="23"/>
      <c r="D19" s="24"/>
      <c r="E19" s="23"/>
      <c r="F19" s="24"/>
      <c r="G19" s="23"/>
      <c r="H19" s="24"/>
      <c r="I19" s="23"/>
      <c r="J19" s="24"/>
      <c r="K19" s="23"/>
      <c r="L19" s="24"/>
      <c r="M19" s="23"/>
      <c r="N19" s="24"/>
      <c r="O19" s="23"/>
    </row>
    <row r="20" spans="1:15" s="22" customFormat="1" ht="23.25" customHeight="1">
      <c r="A20" s="13" t="s">
        <v>258</v>
      </c>
      <c r="C20" s="23">
        <v>0</v>
      </c>
      <c r="D20" s="24"/>
      <c r="E20" s="23">
        <v>0</v>
      </c>
      <c r="F20" s="24"/>
      <c r="G20" s="23">
        <v>0</v>
      </c>
      <c r="H20" s="24"/>
      <c r="I20" s="23">
        <v>0</v>
      </c>
      <c r="J20" s="24"/>
      <c r="K20" s="23">
        <v>-94437</v>
      </c>
      <c r="L20" s="24"/>
      <c r="M20" s="23">
        <v>94437</v>
      </c>
      <c r="N20" s="13"/>
      <c r="O20" s="23">
        <f t="shared" ref="O20" si="1">SUM(C20:M20)</f>
        <v>0</v>
      </c>
    </row>
    <row r="21" spans="1:15" ht="23.25" customHeight="1" thickBot="1">
      <c r="A21" s="17" t="s">
        <v>229</v>
      </c>
      <c r="B21" s="31"/>
      <c r="C21" s="26">
        <f>SUM(C16:C20,C13)</f>
        <v>2153210</v>
      </c>
      <c r="D21" s="23"/>
      <c r="E21" s="26">
        <f>SUM(E16:E20,E13)</f>
        <v>90204</v>
      </c>
      <c r="F21" s="23"/>
      <c r="G21" s="26">
        <f>SUM(G16:G20,G13)</f>
        <v>29803</v>
      </c>
      <c r="H21" s="23"/>
      <c r="I21" s="26">
        <f>SUM(I16:I20,I13)</f>
        <v>231204</v>
      </c>
      <c r="J21" s="23"/>
      <c r="K21" s="26">
        <f>SUM(K16:K20,K13)</f>
        <v>4211291</v>
      </c>
      <c r="L21" s="23"/>
      <c r="M21" s="26">
        <f>SUM(M16:M20,M13)</f>
        <v>-3292</v>
      </c>
      <c r="O21" s="26">
        <f>SUM(O16:O20,O13)</f>
        <v>6712420</v>
      </c>
    </row>
    <row r="22" spans="1:15" ht="23.25" customHeight="1" thickTop="1">
      <c r="A22" s="17"/>
      <c r="C22" s="23"/>
      <c r="D22" s="23"/>
      <c r="E22" s="23"/>
      <c r="F22" s="23"/>
      <c r="G22" s="23"/>
      <c r="H22" s="23"/>
      <c r="I22" s="23"/>
      <c r="J22" s="23"/>
      <c r="K22" s="23"/>
      <c r="L22" s="23"/>
      <c r="M22" s="24"/>
      <c r="N22" s="23"/>
      <c r="O22" s="23"/>
    </row>
    <row r="23" spans="1:15" s="22" customFormat="1" ht="23.25" customHeight="1">
      <c r="A23" s="17" t="s">
        <v>217</v>
      </c>
      <c r="C23" s="23">
        <v>2153210</v>
      </c>
      <c r="D23" s="24"/>
      <c r="E23" s="23">
        <v>90204</v>
      </c>
      <c r="F23" s="24"/>
      <c r="G23" s="23">
        <v>29803</v>
      </c>
      <c r="H23" s="24"/>
      <c r="I23" s="23">
        <v>231204</v>
      </c>
      <c r="J23" s="24"/>
      <c r="K23" s="23">
        <v>4497018</v>
      </c>
      <c r="L23" s="24"/>
      <c r="M23" s="23">
        <v>298</v>
      </c>
      <c r="N23" s="24"/>
      <c r="O23" s="23">
        <f>SUM(C23:M23)</f>
        <v>7001737</v>
      </c>
    </row>
    <row r="24" spans="1:15" s="22" customFormat="1" ht="23.25" customHeight="1">
      <c r="A24" s="13" t="s">
        <v>65</v>
      </c>
      <c r="C24" s="23">
        <v>0</v>
      </c>
      <c r="D24" s="24"/>
      <c r="E24" s="23">
        <v>0</v>
      </c>
      <c r="F24" s="24"/>
      <c r="G24" s="23">
        <v>0</v>
      </c>
      <c r="H24" s="24"/>
      <c r="I24" s="23">
        <v>0</v>
      </c>
      <c r="J24" s="24"/>
      <c r="K24" s="23">
        <f>PL!I99</f>
        <v>176179</v>
      </c>
      <c r="L24" s="24"/>
      <c r="M24" s="23">
        <v>0</v>
      </c>
      <c r="N24" s="24"/>
      <c r="O24" s="23">
        <f t="shared" ref="O24:O25" si="2">SUM(C24:M24)</f>
        <v>176179</v>
      </c>
    </row>
    <row r="25" spans="1:15" s="22" customFormat="1" ht="23.25" customHeight="1">
      <c r="A25" s="13" t="s">
        <v>95</v>
      </c>
      <c r="C25" s="25">
        <v>0</v>
      </c>
      <c r="D25" s="24"/>
      <c r="E25" s="25">
        <v>0</v>
      </c>
      <c r="F25" s="24"/>
      <c r="G25" s="25">
        <v>0</v>
      </c>
      <c r="H25" s="24"/>
      <c r="I25" s="25">
        <v>0</v>
      </c>
      <c r="J25" s="24"/>
      <c r="K25" s="25">
        <v>0</v>
      </c>
      <c r="L25" s="24"/>
      <c r="M25" s="25">
        <f>PL!I142+PL!I135</f>
        <v>826</v>
      </c>
      <c r="N25" s="24"/>
      <c r="O25" s="25">
        <f t="shared" si="2"/>
        <v>826</v>
      </c>
    </row>
    <row r="26" spans="1:15" s="22" customFormat="1" ht="23.25" customHeight="1">
      <c r="A26" s="13" t="s">
        <v>79</v>
      </c>
      <c r="C26" s="23">
        <f>SUM(C24:C25)</f>
        <v>0</v>
      </c>
      <c r="D26" s="24"/>
      <c r="E26" s="23">
        <f>SUM(E24:E25)</f>
        <v>0</v>
      </c>
      <c r="F26" s="24"/>
      <c r="G26" s="23">
        <f>SUM(G24:G25)</f>
        <v>0</v>
      </c>
      <c r="H26" s="24"/>
      <c r="I26" s="23">
        <f>SUM(I24:I25)</f>
        <v>0</v>
      </c>
      <c r="J26" s="24"/>
      <c r="K26" s="23">
        <f>SUM(K24:K25)</f>
        <v>176179</v>
      </c>
      <c r="L26" s="24"/>
      <c r="M26" s="23">
        <f>SUM(M24:M25)</f>
        <v>826</v>
      </c>
      <c r="N26" s="24"/>
      <c r="O26" s="23">
        <f>SUM(O24:O25)</f>
        <v>177005</v>
      </c>
    </row>
    <row r="27" spans="1:15" s="22" customFormat="1" ht="23.25" customHeight="1">
      <c r="A27" s="13" t="s">
        <v>255</v>
      </c>
      <c r="C27" s="23">
        <v>0</v>
      </c>
      <c r="D27" s="24"/>
      <c r="E27" s="23">
        <v>0</v>
      </c>
      <c r="F27" s="24"/>
      <c r="G27" s="23">
        <v>0</v>
      </c>
      <c r="H27" s="24"/>
      <c r="I27" s="23">
        <v>0</v>
      </c>
      <c r="J27" s="24"/>
      <c r="K27" s="23">
        <v>-516770</v>
      </c>
      <c r="L27" s="24"/>
      <c r="M27" s="23">
        <v>0</v>
      </c>
      <c r="N27" s="24"/>
      <c r="O27" s="23">
        <f>SUM(C27:M27)</f>
        <v>-516770</v>
      </c>
    </row>
    <row r="28" spans="1:15" ht="23.25" customHeight="1" thickBot="1">
      <c r="A28" s="17" t="s">
        <v>238</v>
      </c>
      <c r="B28" s="31"/>
      <c r="C28" s="26">
        <f>SUM(C26:C27,C23)</f>
        <v>2153210</v>
      </c>
      <c r="D28" s="23"/>
      <c r="E28" s="26">
        <f>SUM(E26:E27,E23)</f>
        <v>90204</v>
      </c>
      <c r="F28" s="23"/>
      <c r="G28" s="26">
        <f>SUM(G26:G27,G23)</f>
        <v>29803</v>
      </c>
      <c r="H28" s="23"/>
      <c r="I28" s="26">
        <f>SUM(I26:I27,I23)</f>
        <v>231204</v>
      </c>
      <c r="J28" s="23"/>
      <c r="K28" s="26">
        <f>SUM(K26:K27,K23)</f>
        <v>4156427</v>
      </c>
      <c r="L28" s="23"/>
      <c r="M28" s="26">
        <f>SUM(M26:M27,M23)</f>
        <v>1124</v>
      </c>
      <c r="O28" s="26">
        <f>SUM(O26:O27,O23)</f>
        <v>6661972</v>
      </c>
    </row>
    <row r="29" spans="1:15" ht="23.25" customHeight="1" thickTop="1">
      <c r="C29" s="23">
        <f>C23-BS!K80</f>
        <v>0</v>
      </c>
      <c r="D29" s="23"/>
      <c r="E29" s="23">
        <f>E23-BS!K81</f>
        <v>0</v>
      </c>
      <c r="F29" s="23"/>
      <c r="G29" s="23">
        <f>G23-BS!K82</f>
        <v>0</v>
      </c>
      <c r="H29" s="23"/>
      <c r="I29" s="23">
        <f>I23-BS!K84</f>
        <v>0</v>
      </c>
      <c r="J29" s="23"/>
      <c r="K29" s="23">
        <f>K23-BS!K85</f>
        <v>0</v>
      </c>
      <c r="L29" s="23"/>
      <c r="M29" s="23"/>
      <c r="O29" s="23">
        <f>O23-BS!K89</f>
        <v>0</v>
      </c>
    </row>
    <row r="30" spans="1:15" ht="23.25" customHeight="1">
      <c r="C30" s="23">
        <f>C28-BS!I80</f>
        <v>0</v>
      </c>
      <c r="D30" s="23"/>
      <c r="E30" s="23">
        <f>E28-BS!I81</f>
        <v>0</v>
      </c>
      <c r="F30" s="23"/>
      <c r="G30" s="23">
        <f>G28-BS!I82</f>
        <v>0</v>
      </c>
      <c r="H30" s="23"/>
      <c r="I30" s="23">
        <f>I28-BS!I84</f>
        <v>0</v>
      </c>
      <c r="J30" s="23"/>
      <c r="K30" s="23">
        <f>K28-BS!I85</f>
        <v>0</v>
      </c>
      <c r="L30" s="23"/>
      <c r="M30" s="23"/>
      <c r="O30" s="23">
        <f>O28-BS!I89</f>
        <v>0</v>
      </c>
    </row>
    <row r="31" spans="1:15">
      <c r="A31" s="41" t="s">
        <v>219</v>
      </c>
    </row>
    <row r="32" spans="1:15" ht="16.5" customHeight="1"/>
    <row r="33" ht="16.5" customHeight="1"/>
  </sheetData>
  <mergeCells count="5">
    <mergeCell ref="A2:O2"/>
    <mergeCell ref="A3:O3"/>
    <mergeCell ref="A4:O4"/>
    <mergeCell ref="C6:O6"/>
    <mergeCell ref="I9:K9"/>
  </mergeCells>
  <pageMargins left="0.77" right="0.15748031496062992" top="0.67" bottom="0.27559055118110237" header="0.19685039370078741" footer="0.19685039370078741"/>
  <pageSetup paperSize="9" scale="70" fitToWidth="0" fitToHeight="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0B0AA3-E57D-4C77-9653-56E6678CA381}">
  <dimension ref="A1:O101"/>
  <sheetViews>
    <sheetView showGridLines="0" view="pageBreakPreview" topLeftCell="A77" zoomScaleNormal="100" zoomScaleSheetLayoutView="100" workbookViewId="0">
      <selection activeCell="A88" sqref="A88"/>
    </sheetView>
  </sheetViews>
  <sheetFormatPr defaultColWidth="9.140625" defaultRowHeight="21.75" customHeight="1"/>
  <cols>
    <col min="1" max="1" width="41.140625" style="41" customWidth="1"/>
    <col min="2" max="2" width="1.7109375" style="42" customWidth="1"/>
    <col min="3" max="3" width="13.42578125" style="54" customWidth="1"/>
    <col min="4" max="4" width="1.7109375" style="42" customWidth="1"/>
    <col min="5" max="5" width="14.85546875" style="41" customWidth="1"/>
    <col min="6" max="6" width="1.7109375" style="41" customWidth="1"/>
    <col min="7" max="7" width="14.85546875" style="41" customWidth="1"/>
    <col min="8" max="8" width="1.7109375" style="41" customWidth="1"/>
    <col min="9" max="9" width="14.85546875" style="41" customWidth="1"/>
    <col min="10" max="10" width="1.7109375" style="41" customWidth="1"/>
    <col min="11" max="11" width="14.85546875" style="41" customWidth="1"/>
    <col min="12" max="12" width="2.42578125" style="41" customWidth="1"/>
    <col min="13" max="13" width="9.140625" style="41"/>
    <col min="14" max="14" width="11.28515625" style="41" bestFit="1" customWidth="1"/>
    <col min="15" max="15" width="12" style="41" bestFit="1" customWidth="1"/>
    <col min="16" max="16384" width="9.140625" style="41"/>
  </cols>
  <sheetData>
    <row r="1" spans="1:14" s="46" customFormat="1" ht="21.75" customHeight="1">
      <c r="A1" s="41"/>
      <c r="B1" s="42"/>
      <c r="C1" s="42"/>
      <c r="D1" s="42"/>
      <c r="E1" s="43"/>
      <c r="F1" s="43"/>
      <c r="G1" s="43"/>
      <c r="H1" s="43"/>
      <c r="I1" s="43"/>
      <c r="J1" s="43"/>
      <c r="K1" s="44" t="s">
        <v>27</v>
      </c>
      <c r="L1" s="44"/>
    </row>
    <row r="2" spans="1:14" s="46" customFormat="1" ht="21.75" customHeight="1">
      <c r="A2" s="46" t="s">
        <v>33</v>
      </c>
    </row>
    <row r="3" spans="1:14" s="46" customFormat="1" ht="21.75" customHeight="1">
      <c r="A3" s="46" t="s">
        <v>17</v>
      </c>
      <c r="C3" s="47"/>
      <c r="G3" s="143"/>
    </row>
    <row r="4" spans="1:14" ht="21.75" customHeight="1">
      <c r="A4" s="46" t="s">
        <v>237</v>
      </c>
      <c r="B4" s="46"/>
      <c r="C4" s="47"/>
      <c r="D4" s="46"/>
      <c r="E4" s="46"/>
      <c r="F4" s="46"/>
      <c r="G4" s="46"/>
      <c r="H4" s="46"/>
      <c r="I4" s="46"/>
      <c r="J4" s="46"/>
      <c r="K4" s="46"/>
      <c r="L4" s="46"/>
    </row>
    <row r="5" spans="1:14" s="46" customFormat="1" ht="21.75" customHeight="1">
      <c r="A5" s="42"/>
      <c r="B5" s="42"/>
      <c r="C5" s="42"/>
      <c r="D5" s="42"/>
      <c r="E5" s="41"/>
      <c r="F5" s="42"/>
      <c r="G5" s="144"/>
      <c r="H5" s="42"/>
      <c r="I5" s="42"/>
      <c r="J5" s="42"/>
      <c r="K5" s="48" t="s">
        <v>28</v>
      </c>
      <c r="L5" s="48"/>
    </row>
    <row r="6" spans="1:14" ht="21.75" customHeight="1">
      <c r="A6" s="45"/>
      <c r="B6" s="45"/>
      <c r="C6" s="45"/>
      <c r="D6" s="45"/>
      <c r="E6" s="152" t="s">
        <v>32</v>
      </c>
      <c r="F6" s="152"/>
      <c r="G6" s="152"/>
      <c r="H6" s="46"/>
      <c r="I6" s="50"/>
      <c r="J6" s="49" t="s">
        <v>34</v>
      </c>
      <c r="K6" s="51"/>
      <c r="L6" s="45"/>
    </row>
    <row r="7" spans="1:14" ht="21.75" customHeight="1">
      <c r="B7" s="52"/>
      <c r="C7" s="52"/>
      <c r="D7" s="52"/>
      <c r="E7" s="4">
        <v>2568</v>
      </c>
      <c r="F7" s="52"/>
      <c r="G7" s="4">
        <v>2567</v>
      </c>
      <c r="H7" s="52"/>
      <c r="I7" s="4">
        <v>2568</v>
      </c>
      <c r="J7" s="52"/>
      <c r="K7" s="4">
        <v>2567</v>
      </c>
      <c r="L7" s="2"/>
    </row>
    <row r="8" spans="1:14" ht="21.75" customHeight="1">
      <c r="A8" s="46" t="s">
        <v>154</v>
      </c>
      <c r="B8" s="52"/>
      <c r="C8" s="145"/>
      <c r="D8" s="52"/>
      <c r="E8" s="42"/>
      <c r="F8" s="42"/>
      <c r="G8" s="42"/>
      <c r="H8" s="42"/>
      <c r="I8" s="42"/>
      <c r="J8" s="42"/>
      <c r="K8" s="42"/>
      <c r="L8" s="42"/>
    </row>
    <row r="9" spans="1:14" ht="21.75" customHeight="1">
      <c r="A9" s="41" t="s">
        <v>104</v>
      </c>
      <c r="B9" s="53"/>
      <c r="D9" s="53"/>
      <c r="E9" s="55">
        <f>PL!E97</f>
        <v>282137</v>
      </c>
      <c r="F9" s="55"/>
      <c r="G9" s="55">
        <f>PL!G97</f>
        <v>932125</v>
      </c>
      <c r="H9" s="55"/>
      <c r="I9" s="55">
        <f>PL!I97</f>
        <v>186325</v>
      </c>
      <c r="J9" s="55"/>
      <c r="K9" s="55">
        <f>PL!K97</f>
        <v>740835</v>
      </c>
      <c r="L9" s="55"/>
    </row>
    <row r="10" spans="1:14" ht="21.75" customHeight="1">
      <c r="A10" s="41" t="s">
        <v>71</v>
      </c>
      <c r="B10" s="53"/>
      <c r="D10" s="53"/>
      <c r="E10" s="55"/>
      <c r="F10" s="55"/>
      <c r="G10" s="55"/>
      <c r="H10" s="55"/>
      <c r="I10" s="55"/>
      <c r="J10" s="55"/>
      <c r="K10" s="55"/>
      <c r="L10" s="55"/>
    </row>
    <row r="11" spans="1:14" ht="21.75" customHeight="1">
      <c r="A11" s="41" t="s">
        <v>60</v>
      </c>
      <c r="B11" s="53"/>
      <c r="D11" s="53"/>
      <c r="E11" s="55"/>
      <c r="F11" s="55"/>
      <c r="G11" s="55"/>
      <c r="H11" s="55"/>
      <c r="I11" s="55"/>
      <c r="J11" s="55"/>
      <c r="K11" s="55"/>
      <c r="L11" s="55"/>
    </row>
    <row r="12" spans="1:14" ht="21.75" customHeight="1">
      <c r="A12" s="41" t="s">
        <v>46</v>
      </c>
      <c r="B12" s="53"/>
      <c r="D12" s="53"/>
      <c r="E12" s="146">
        <v>175735</v>
      </c>
      <c r="F12" s="55"/>
      <c r="G12" s="55">
        <v>168673</v>
      </c>
      <c r="H12" s="33"/>
      <c r="I12" s="56">
        <v>92065</v>
      </c>
      <c r="J12" s="33"/>
      <c r="K12" s="56">
        <v>98574</v>
      </c>
      <c r="L12" s="55"/>
    </row>
    <row r="13" spans="1:14" ht="21.75" customHeight="1">
      <c r="A13" s="41" t="s">
        <v>230</v>
      </c>
      <c r="B13" s="53"/>
      <c r="D13" s="53"/>
      <c r="E13" s="146">
        <v>17930</v>
      </c>
      <c r="F13" s="57"/>
      <c r="G13" s="57">
        <v>-4766</v>
      </c>
      <c r="H13" s="33"/>
      <c r="I13" s="34">
        <v>12101</v>
      </c>
      <c r="J13" s="33"/>
      <c r="K13" s="34">
        <v>3310</v>
      </c>
      <c r="L13" s="57"/>
    </row>
    <row r="14" spans="1:14" ht="21.75" customHeight="1">
      <c r="A14" s="41" t="s">
        <v>175</v>
      </c>
      <c r="B14" s="53"/>
      <c r="D14" s="53"/>
      <c r="E14" s="146">
        <v>41060</v>
      </c>
      <c r="F14" s="57"/>
      <c r="G14" s="57">
        <v>49654</v>
      </c>
      <c r="H14" s="33"/>
      <c r="I14" s="34">
        <v>13394</v>
      </c>
      <c r="J14" s="33"/>
      <c r="K14" s="34">
        <v>19434</v>
      </c>
      <c r="L14" s="57"/>
    </row>
    <row r="15" spans="1:14" ht="21.75" customHeight="1">
      <c r="A15" s="41" t="s">
        <v>206</v>
      </c>
      <c r="B15" s="53"/>
      <c r="D15" s="53"/>
      <c r="E15" s="57">
        <v>0</v>
      </c>
      <c r="F15" s="57"/>
      <c r="G15" s="57">
        <v>1236</v>
      </c>
      <c r="H15" s="33"/>
      <c r="I15" s="57">
        <v>0</v>
      </c>
      <c r="J15" s="57"/>
      <c r="K15" s="57">
        <v>1236</v>
      </c>
      <c r="L15" s="57"/>
      <c r="N15" s="55"/>
    </row>
    <row r="16" spans="1:14" ht="21.75" customHeight="1">
      <c r="A16" s="41" t="s">
        <v>209</v>
      </c>
      <c r="B16" s="53"/>
      <c r="D16" s="53"/>
      <c r="E16" s="146">
        <v>6228</v>
      </c>
      <c r="F16" s="57"/>
      <c r="G16" s="146">
        <v>1219</v>
      </c>
      <c r="H16" s="33"/>
      <c r="I16" s="57">
        <v>5217</v>
      </c>
      <c r="J16" s="57"/>
      <c r="K16" s="57">
        <v>-336</v>
      </c>
      <c r="L16" s="57"/>
    </row>
    <row r="17" spans="1:15" ht="21.75" customHeight="1">
      <c r="A17" s="41" t="s">
        <v>239</v>
      </c>
      <c r="B17" s="53"/>
      <c r="D17" s="53"/>
      <c r="E17" s="57">
        <v>14929</v>
      </c>
      <c r="F17" s="57"/>
      <c r="G17" s="57">
        <v>13676</v>
      </c>
      <c r="H17" s="33"/>
      <c r="I17" s="57">
        <v>9793</v>
      </c>
      <c r="J17" s="57"/>
      <c r="K17" s="57">
        <v>9878</v>
      </c>
      <c r="L17" s="57"/>
      <c r="M17" s="55"/>
    </row>
    <row r="18" spans="1:15" ht="21.75" customHeight="1">
      <c r="A18" s="58" t="s">
        <v>117</v>
      </c>
      <c r="B18" s="53"/>
      <c r="D18" s="53"/>
      <c r="E18" s="34">
        <v>-434</v>
      </c>
      <c r="F18" s="55"/>
      <c r="G18" s="34">
        <v>-486</v>
      </c>
      <c r="H18" s="33"/>
      <c r="I18" s="34">
        <v>-4999</v>
      </c>
      <c r="J18" s="33"/>
      <c r="K18" s="34">
        <v>-2481</v>
      </c>
      <c r="L18" s="55"/>
    </row>
    <row r="19" spans="1:15" ht="21.75" customHeight="1">
      <c r="A19" s="41" t="s">
        <v>210</v>
      </c>
      <c r="B19" s="53"/>
      <c r="D19" s="53"/>
      <c r="E19" s="57">
        <v>135</v>
      </c>
      <c r="F19" s="57"/>
      <c r="G19" s="57">
        <v>235</v>
      </c>
      <c r="H19" s="33"/>
      <c r="I19" s="34">
        <v>135</v>
      </c>
      <c r="J19" s="33"/>
      <c r="K19" s="34">
        <v>235</v>
      </c>
      <c r="L19" s="57"/>
    </row>
    <row r="20" spans="1:15" ht="21.75" customHeight="1">
      <c r="A20" s="41" t="s">
        <v>138</v>
      </c>
      <c r="B20" s="53"/>
      <c r="D20" s="53"/>
      <c r="E20" s="57">
        <v>-44100</v>
      </c>
      <c r="F20" s="55"/>
      <c r="G20" s="57">
        <v>6908</v>
      </c>
      <c r="H20" s="33"/>
      <c r="I20" s="34">
        <v>-50943</v>
      </c>
      <c r="J20" s="33"/>
      <c r="K20" s="34">
        <v>-5818</v>
      </c>
      <c r="L20" s="55"/>
    </row>
    <row r="21" spans="1:15" ht="21.75" customHeight="1">
      <c r="A21" s="41" t="s">
        <v>246</v>
      </c>
      <c r="B21" s="53"/>
      <c r="D21" s="53"/>
      <c r="E21" s="57">
        <v>-343</v>
      </c>
      <c r="F21" s="55"/>
      <c r="G21" s="57">
        <v>0</v>
      </c>
      <c r="H21" s="33"/>
      <c r="I21" s="34">
        <v>0</v>
      </c>
      <c r="J21" s="33"/>
      <c r="K21" s="34">
        <v>0</v>
      </c>
      <c r="L21" s="55"/>
    </row>
    <row r="22" spans="1:15" ht="21.75" customHeight="1">
      <c r="A22" s="41" t="s">
        <v>173</v>
      </c>
      <c r="B22" s="53"/>
      <c r="D22" s="53"/>
      <c r="E22" s="55">
        <v>0</v>
      </c>
      <c r="F22" s="55"/>
      <c r="G22" s="55">
        <v>-2863</v>
      </c>
      <c r="H22" s="33"/>
      <c r="I22" s="56">
        <v>0</v>
      </c>
      <c r="J22" s="33"/>
      <c r="K22" s="56">
        <v>-2863</v>
      </c>
      <c r="L22" s="55"/>
    </row>
    <row r="23" spans="1:15" ht="21.75" customHeight="1">
      <c r="A23" s="41" t="s">
        <v>131</v>
      </c>
      <c r="B23" s="53"/>
      <c r="D23" s="53"/>
      <c r="E23" s="55">
        <v>-7907</v>
      </c>
      <c r="F23" s="55"/>
      <c r="G23" s="55">
        <v>-7455</v>
      </c>
      <c r="H23" s="33"/>
      <c r="I23" s="56">
        <v>-5678</v>
      </c>
      <c r="J23" s="33"/>
      <c r="K23" s="56">
        <v>-36636</v>
      </c>
      <c r="L23" s="55"/>
      <c r="N23" s="55"/>
    </row>
    <row r="24" spans="1:15" ht="21.75" customHeight="1">
      <c r="A24" s="41" t="s">
        <v>195</v>
      </c>
      <c r="B24" s="53"/>
      <c r="D24" s="53"/>
      <c r="E24" s="59">
        <v>24652</v>
      </c>
      <c r="F24" s="55"/>
      <c r="G24" s="59">
        <v>67928</v>
      </c>
      <c r="H24" s="33"/>
      <c r="I24" s="60">
        <v>9064</v>
      </c>
      <c r="J24" s="33"/>
      <c r="K24" s="60">
        <v>44533</v>
      </c>
      <c r="L24" s="55"/>
    </row>
    <row r="25" spans="1:15" ht="21.75" customHeight="1">
      <c r="A25" s="41" t="s">
        <v>61</v>
      </c>
      <c r="B25" s="53"/>
      <c r="D25" s="53"/>
      <c r="E25" s="55"/>
      <c r="F25" s="55"/>
      <c r="G25" s="55"/>
      <c r="H25" s="55"/>
      <c r="I25" s="55"/>
      <c r="J25" s="55"/>
      <c r="K25" s="55"/>
      <c r="L25" s="55"/>
    </row>
    <row r="26" spans="1:15" ht="21.75" customHeight="1">
      <c r="A26" s="41" t="s">
        <v>59</v>
      </c>
      <c r="B26" s="53"/>
      <c r="D26" s="53"/>
      <c r="E26" s="55">
        <f>SUM(E9:E24)</f>
        <v>510022</v>
      </c>
      <c r="F26" s="55"/>
      <c r="G26" s="55">
        <f>SUM(G9:G24)</f>
        <v>1226084</v>
      </c>
      <c r="H26" s="55"/>
      <c r="I26" s="55">
        <f>SUM(I9:I24)</f>
        <v>266474</v>
      </c>
      <c r="J26" s="55"/>
      <c r="K26" s="55">
        <f>SUM(K9:K24)</f>
        <v>869901</v>
      </c>
      <c r="L26" s="55"/>
    </row>
    <row r="27" spans="1:15" ht="21.75" customHeight="1">
      <c r="A27" s="41" t="s">
        <v>47</v>
      </c>
      <c r="B27" s="53"/>
      <c r="D27" s="53"/>
      <c r="E27" s="55"/>
      <c r="F27" s="55"/>
      <c r="G27" s="55"/>
      <c r="H27" s="55"/>
      <c r="I27" s="55"/>
      <c r="J27" s="55"/>
      <c r="K27" s="55"/>
      <c r="L27" s="55"/>
    </row>
    <row r="28" spans="1:15" ht="21.75" customHeight="1">
      <c r="A28" s="41" t="s">
        <v>240</v>
      </c>
      <c r="B28" s="53"/>
      <c r="D28" s="53"/>
      <c r="E28" s="55">
        <v>384250</v>
      </c>
      <c r="F28" s="55"/>
      <c r="G28" s="55">
        <v>-181793</v>
      </c>
      <c r="H28" s="33"/>
      <c r="I28" s="34">
        <v>384119</v>
      </c>
      <c r="J28" s="33"/>
      <c r="K28" s="34">
        <v>9870</v>
      </c>
      <c r="L28" s="55"/>
      <c r="N28" s="5"/>
      <c r="O28" s="66"/>
    </row>
    <row r="29" spans="1:15" ht="21.75" customHeight="1">
      <c r="A29" s="41" t="s">
        <v>48</v>
      </c>
      <c r="B29" s="53"/>
      <c r="D29" s="53"/>
      <c r="E29" s="55">
        <v>-277510</v>
      </c>
      <c r="F29" s="55"/>
      <c r="G29" s="55">
        <v>153128</v>
      </c>
      <c r="H29" s="33"/>
      <c r="I29" s="34">
        <v>-270565</v>
      </c>
      <c r="J29" s="33"/>
      <c r="K29" s="34">
        <v>115787</v>
      </c>
      <c r="L29" s="55"/>
      <c r="O29" s="66"/>
    </row>
    <row r="30" spans="1:15" ht="21.75" customHeight="1">
      <c r="A30" s="41" t="s">
        <v>49</v>
      </c>
      <c r="B30" s="53"/>
      <c r="D30" s="53"/>
      <c r="E30" s="55">
        <v>-8205</v>
      </c>
      <c r="F30" s="55"/>
      <c r="G30" s="55">
        <v>41460</v>
      </c>
      <c r="H30" s="33"/>
      <c r="I30" s="34">
        <v>9729</v>
      </c>
      <c r="J30" s="33"/>
      <c r="K30" s="34">
        <v>-21264</v>
      </c>
      <c r="L30" s="55"/>
    </row>
    <row r="31" spans="1:15" ht="21.75" customHeight="1">
      <c r="A31" s="41" t="s">
        <v>50</v>
      </c>
      <c r="B31" s="53"/>
      <c r="D31" s="53"/>
      <c r="E31" s="55">
        <v>6236</v>
      </c>
      <c r="F31" s="55"/>
      <c r="G31" s="55">
        <v>-7097</v>
      </c>
      <c r="H31" s="33"/>
      <c r="I31" s="34">
        <v>4081</v>
      </c>
      <c r="J31" s="33"/>
      <c r="K31" s="34">
        <v>-72</v>
      </c>
      <c r="L31" s="55"/>
    </row>
    <row r="32" spans="1:15" ht="21.75" customHeight="1">
      <c r="A32" s="41" t="s">
        <v>51</v>
      </c>
      <c r="B32" s="53"/>
      <c r="D32" s="53"/>
      <c r="E32" s="55"/>
      <c r="F32" s="55"/>
      <c r="G32" s="55"/>
      <c r="H32" s="62"/>
      <c r="I32" s="58"/>
      <c r="J32" s="62"/>
      <c r="K32" s="58"/>
      <c r="L32" s="55"/>
    </row>
    <row r="33" spans="1:12" ht="21.75" customHeight="1">
      <c r="A33" s="41" t="s">
        <v>241</v>
      </c>
      <c r="B33" s="53"/>
      <c r="D33" s="53"/>
      <c r="E33" s="55">
        <v>654080</v>
      </c>
      <c r="F33" s="55"/>
      <c r="G33" s="55">
        <v>236365</v>
      </c>
      <c r="H33" s="33"/>
      <c r="I33" s="34">
        <v>642243</v>
      </c>
      <c r="J33" s="33"/>
      <c r="K33" s="34">
        <v>264167</v>
      </c>
      <c r="L33" s="55"/>
    </row>
    <row r="34" spans="1:12" ht="21.75" customHeight="1">
      <c r="A34" s="41" t="s">
        <v>132</v>
      </c>
      <c r="B34" s="53"/>
      <c r="D34" s="53"/>
      <c r="E34" s="55">
        <v>37298</v>
      </c>
      <c r="F34" s="55"/>
      <c r="G34" s="55">
        <v>-53386</v>
      </c>
      <c r="H34" s="33"/>
      <c r="I34" s="56">
        <v>18744</v>
      </c>
      <c r="J34" s="33"/>
      <c r="K34" s="56">
        <v>-24260</v>
      </c>
      <c r="L34" s="55"/>
    </row>
    <row r="35" spans="1:12" ht="21.75" customHeight="1">
      <c r="A35" s="41" t="s">
        <v>242</v>
      </c>
      <c r="B35" s="53"/>
      <c r="D35" s="53"/>
      <c r="E35" s="59">
        <v>-14801</v>
      </c>
      <c r="F35" s="55"/>
      <c r="G35" s="59">
        <v>-4297</v>
      </c>
      <c r="H35" s="33"/>
      <c r="I35" s="147">
        <v>-9898</v>
      </c>
      <c r="J35" s="33"/>
      <c r="K35" s="147">
        <v>-2476</v>
      </c>
      <c r="L35" s="55"/>
    </row>
    <row r="36" spans="1:12" ht="21.75" customHeight="1">
      <c r="A36" s="41" t="s">
        <v>176</v>
      </c>
      <c r="B36" s="43"/>
      <c r="D36" s="43"/>
      <c r="E36" s="57">
        <f>SUM(E26:E35)</f>
        <v>1291370</v>
      </c>
      <c r="F36" s="57"/>
      <c r="G36" s="57">
        <f>SUM(G26:G35)</f>
        <v>1410464</v>
      </c>
      <c r="H36" s="57"/>
      <c r="I36" s="57">
        <f>SUM(I26:I35)</f>
        <v>1044927</v>
      </c>
      <c r="J36" s="57"/>
      <c r="K36" s="57">
        <f>SUM(K26:K35)</f>
        <v>1211653</v>
      </c>
      <c r="L36" s="57"/>
    </row>
    <row r="37" spans="1:12" ht="21.75" customHeight="1">
      <c r="A37" s="41" t="s">
        <v>80</v>
      </c>
      <c r="B37" s="43"/>
      <c r="D37" s="43"/>
      <c r="E37" s="57">
        <v>-22812</v>
      </c>
      <c r="F37" s="57"/>
      <c r="G37" s="57">
        <v>-29451</v>
      </c>
      <c r="H37" s="62"/>
      <c r="I37" s="56">
        <v>-60</v>
      </c>
      <c r="J37" s="62"/>
      <c r="K37" s="56">
        <v>-11426</v>
      </c>
      <c r="L37" s="57"/>
    </row>
    <row r="38" spans="1:12" ht="21.75" customHeight="1">
      <c r="A38" s="46" t="s">
        <v>174</v>
      </c>
      <c r="B38" s="43"/>
      <c r="D38" s="43"/>
      <c r="E38" s="63">
        <f>SUM(E36:E37)</f>
        <v>1268558</v>
      </c>
      <c r="F38" s="57"/>
      <c r="G38" s="63">
        <f>SUM(G36:G37)</f>
        <v>1381013</v>
      </c>
      <c r="H38" s="57"/>
      <c r="I38" s="63">
        <f>SUM(I36:I37)</f>
        <v>1044867</v>
      </c>
      <c r="J38" s="57"/>
      <c r="K38" s="63">
        <f>SUM(K36:K37)</f>
        <v>1200227</v>
      </c>
      <c r="L38" s="57"/>
    </row>
    <row r="39" spans="1:12" ht="21.75" customHeight="1">
      <c r="A39" s="46"/>
      <c r="B39" s="43"/>
      <c r="D39" s="43"/>
      <c r="E39" s="57"/>
      <c r="F39" s="57"/>
      <c r="G39" s="57"/>
      <c r="H39" s="57"/>
      <c r="I39" s="57"/>
      <c r="J39" s="57"/>
      <c r="K39" s="57"/>
      <c r="L39" s="57"/>
    </row>
    <row r="40" spans="1:12" ht="21.75" customHeight="1">
      <c r="A40" s="46"/>
      <c r="B40" s="43"/>
      <c r="D40" s="43"/>
      <c r="E40" s="57"/>
      <c r="F40" s="57"/>
      <c r="G40" s="57"/>
      <c r="H40" s="57"/>
      <c r="I40" s="57"/>
      <c r="J40" s="57"/>
      <c r="K40" s="57"/>
      <c r="L40" s="57"/>
    </row>
    <row r="41" spans="1:12" s="42" customFormat="1" ht="21.75" customHeight="1">
      <c r="A41" s="41" t="s">
        <v>219</v>
      </c>
      <c r="C41" s="54"/>
      <c r="E41" s="41"/>
      <c r="F41" s="41"/>
      <c r="G41" s="41"/>
      <c r="H41" s="41"/>
      <c r="I41" s="41"/>
      <c r="J41" s="41"/>
      <c r="K41" s="41"/>
      <c r="L41" s="41"/>
    </row>
    <row r="42" spans="1:12" s="46" customFormat="1" ht="21.75" customHeight="1">
      <c r="A42" s="41"/>
      <c r="B42" s="42"/>
      <c r="C42" s="42"/>
      <c r="D42" s="42"/>
      <c r="E42" s="43"/>
      <c r="F42" s="43"/>
      <c r="G42" s="43"/>
      <c r="H42" s="43"/>
      <c r="I42" s="43"/>
      <c r="J42" s="43"/>
      <c r="K42" s="44" t="s">
        <v>27</v>
      </c>
      <c r="L42" s="44"/>
    </row>
    <row r="43" spans="1:12" s="46" customFormat="1" ht="21.75" customHeight="1">
      <c r="A43" s="46" t="s">
        <v>33</v>
      </c>
    </row>
    <row r="44" spans="1:12" s="46" customFormat="1" ht="21.75" customHeight="1">
      <c r="A44" s="46" t="s">
        <v>18</v>
      </c>
      <c r="C44" s="47"/>
    </row>
    <row r="45" spans="1:12" ht="21.75" customHeight="1">
      <c r="A45" s="46" t="s">
        <v>237</v>
      </c>
      <c r="B45" s="46"/>
      <c r="C45" s="47"/>
      <c r="D45" s="46"/>
      <c r="E45" s="46"/>
      <c r="F45" s="46"/>
      <c r="G45" s="46"/>
      <c r="H45" s="46"/>
      <c r="I45" s="46"/>
      <c r="J45" s="46"/>
      <c r="K45" s="46"/>
      <c r="L45" s="46"/>
    </row>
    <row r="46" spans="1:12" s="46" customFormat="1" ht="21.75" customHeight="1">
      <c r="A46" s="42"/>
      <c r="B46" s="42"/>
      <c r="C46" s="42"/>
      <c r="D46" s="42"/>
      <c r="E46" s="41"/>
      <c r="F46" s="42"/>
      <c r="G46" s="42"/>
      <c r="H46" s="42"/>
      <c r="I46" s="42"/>
      <c r="J46" s="42"/>
      <c r="K46" s="48" t="s">
        <v>28</v>
      </c>
      <c r="L46" s="48"/>
    </row>
    <row r="47" spans="1:12" ht="21.75" customHeight="1">
      <c r="A47" s="45"/>
      <c r="B47" s="45"/>
      <c r="C47" s="45"/>
      <c r="D47" s="45"/>
      <c r="E47" s="152" t="s">
        <v>32</v>
      </c>
      <c r="F47" s="152"/>
      <c r="G47" s="152"/>
      <c r="H47" s="46"/>
      <c r="I47" s="50"/>
      <c r="J47" s="49" t="s">
        <v>34</v>
      </c>
      <c r="K47" s="51"/>
      <c r="L47" s="45"/>
    </row>
    <row r="48" spans="1:12" ht="21.75" customHeight="1">
      <c r="B48" s="52"/>
      <c r="C48" s="52"/>
      <c r="D48" s="52"/>
      <c r="E48" s="4">
        <v>2568</v>
      </c>
      <c r="F48" s="52"/>
      <c r="G48" s="4">
        <v>2567</v>
      </c>
      <c r="H48" s="52"/>
      <c r="I48" s="4">
        <v>2568</v>
      </c>
      <c r="J48" s="52"/>
      <c r="K48" s="4">
        <v>2567</v>
      </c>
      <c r="L48" s="2"/>
    </row>
    <row r="49" spans="1:14" ht="21.75" customHeight="1">
      <c r="A49" s="46" t="s">
        <v>53</v>
      </c>
      <c r="B49" s="53"/>
      <c r="C49" s="148"/>
      <c r="D49" s="53"/>
      <c r="E49" s="55"/>
      <c r="F49" s="55"/>
      <c r="G49" s="55"/>
      <c r="H49" s="55"/>
      <c r="I49" s="55"/>
      <c r="J49" s="55"/>
      <c r="K49" s="55"/>
      <c r="L49" s="55"/>
    </row>
    <row r="50" spans="1:14" ht="21.75" customHeight="1">
      <c r="A50" s="41" t="s">
        <v>227</v>
      </c>
      <c r="B50" s="53"/>
      <c r="C50" s="148"/>
      <c r="D50" s="53"/>
      <c r="E50" s="55">
        <v>47806</v>
      </c>
      <c r="F50" s="55"/>
      <c r="G50" s="55">
        <v>307381</v>
      </c>
      <c r="H50" s="33"/>
      <c r="I50" s="55">
        <v>47806</v>
      </c>
      <c r="J50" s="33"/>
      <c r="K50" s="55">
        <v>307381</v>
      </c>
      <c r="L50" s="55"/>
      <c r="M50" s="55"/>
      <c r="N50" s="55"/>
    </row>
    <row r="51" spans="1:14" ht="21.75" customHeight="1">
      <c r="A51" s="41" t="s">
        <v>188</v>
      </c>
      <c r="B51" s="53"/>
      <c r="C51" s="148"/>
      <c r="D51" s="53"/>
      <c r="E51" s="34">
        <v>0</v>
      </c>
      <c r="F51" s="55"/>
      <c r="G51" s="34">
        <v>2863</v>
      </c>
      <c r="H51" s="33"/>
      <c r="I51" s="34">
        <v>0</v>
      </c>
      <c r="J51" s="33"/>
      <c r="K51" s="34">
        <v>2863</v>
      </c>
      <c r="L51" s="55"/>
    </row>
    <row r="52" spans="1:14" ht="21.75" customHeight="1">
      <c r="A52" s="41" t="s">
        <v>231</v>
      </c>
      <c r="B52" s="53"/>
      <c r="C52" s="148"/>
      <c r="D52" s="53"/>
      <c r="E52" s="55">
        <v>0</v>
      </c>
      <c r="F52" s="55"/>
      <c r="G52" s="55">
        <v>0</v>
      </c>
      <c r="H52" s="33"/>
      <c r="I52" s="55">
        <v>-33342</v>
      </c>
      <c r="J52" s="33"/>
      <c r="K52" s="55">
        <v>-1806116</v>
      </c>
      <c r="L52" s="55"/>
    </row>
    <row r="53" spans="1:14" ht="21.75" customHeight="1">
      <c r="A53" s="58" t="s">
        <v>248</v>
      </c>
      <c r="B53" s="53"/>
      <c r="C53" s="148"/>
      <c r="D53" s="53"/>
      <c r="E53" s="55">
        <v>0</v>
      </c>
      <c r="F53" s="55"/>
      <c r="G53" s="55">
        <v>0</v>
      </c>
      <c r="H53" s="33"/>
      <c r="I53" s="34">
        <v>3868</v>
      </c>
      <c r="J53" s="33"/>
      <c r="K53" s="34">
        <v>1408370</v>
      </c>
      <c r="L53" s="55"/>
    </row>
    <row r="54" spans="1:14" ht="21.75" customHeight="1">
      <c r="A54" s="41" t="s">
        <v>57</v>
      </c>
      <c r="B54" s="53"/>
      <c r="C54" s="148"/>
      <c r="D54" s="53"/>
      <c r="E54" s="55">
        <v>7907</v>
      </c>
      <c r="F54" s="55"/>
      <c r="G54" s="55">
        <v>7455</v>
      </c>
      <c r="H54" s="33"/>
      <c r="I54" s="6">
        <v>5580</v>
      </c>
      <c r="J54" s="33"/>
      <c r="K54" s="6">
        <v>36648</v>
      </c>
      <c r="L54" s="55"/>
    </row>
    <row r="55" spans="1:14" ht="21.75" customHeight="1">
      <c r="A55" s="41" t="s">
        <v>94</v>
      </c>
      <c r="B55" s="53"/>
      <c r="C55" s="148"/>
      <c r="D55" s="53"/>
      <c r="E55" s="55">
        <v>1673</v>
      </c>
      <c r="F55" s="55"/>
      <c r="G55" s="55">
        <v>1069</v>
      </c>
      <c r="H55" s="149"/>
      <c r="I55" s="149">
        <v>6129</v>
      </c>
      <c r="J55" s="149"/>
      <c r="K55" s="149">
        <v>32590</v>
      </c>
      <c r="L55" s="55"/>
    </row>
    <row r="56" spans="1:14" ht="21.75" customHeight="1">
      <c r="A56" s="41" t="s">
        <v>100</v>
      </c>
      <c r="B56" s="53"/>
      <c r="D56" s="53"/>
      <c r="E56" s="55">
        <v>-89046</v>
      </c>
      <c r="F56" s="55"/>
      <c r="G56" s="55">
        <v>-264351</v>
      </c>
      <c r="H56" s="33"/>
      <c r="I56" s="34">
        <v>-58732</v>
      </c>
      <c r="J56" s="33"/>
      <c r="K56" s="34">
        <v>-175527</v>
      </c>
      <c r="L56" s="55"/>
    </row>
    <row r="57" spans="1:14" ht="21.75" customHeight="1">
      <c r="A57" s="41" t="s">
        <v>52</v>
      </c>
      <c r="B57" s="53"/>
      <c r="D57" s="53"/>
      <c r="E57" s="55">
        <v>-2046</v>
      </c>
      <c r="F57" s="55"/>
      <c r="G57" s="55">
        <v>-2772</v>
      </c>
      <c r="H57" s="33"/>
      <c r="I57" s="34">
        <v>-1350</v>
      </c>
      <c r="J57" s="33"/>
      <c r="K57" s="34">
        <v>-424</v>
      </c>
      <c r="L57" s="55"/>
    </row>
    <row r="58" spans="1:14" ht="21.75" customHeight="1">
      <c r="A58" s="46" t="s">
        <v>212</v>
      </c>
      <c r="B58" s="43"/>
      <c r="D58" s="43"/>
      <c r="E58" s="63">
        <f>SUM(E50:E57)</f>
        <v>-33706</v>
      </c>
      <c r="F58" s="55"/>
      <c r="G58" s="63">
        <f>SUM(G50:G57)</f>
        <v>51645</v>
      </c>
      <c r="H58" s="55"/>
      <c r="I58" s="63">
        <f>SUM(I50:I57)</f>
        <v>-30041</v>
      </c>
      <c r="J58" s="55"/>
      <c r="K58" s="63">
        <f>SUM(K50:K57)</f>
        <v>-194215</v>
      </c>
      <c r="L58" s="57"/>
    </row>
    <row r="59" spans="1:14" ht="21.75" customHeight="1">
      <c r="A59" s="46" t="s">
        <v>54</v>
      </c>
      <c r="B59" s="53"/>
      <c r="D59" s="53"/>
      <c r="E59" s="43"/>
      <c r="F59" s="43"/>
      <c r="G59" s="43"/>
      <c r="H59" s="43"/>
      <c r="I59" s="43"/>
      <c r="J59" s="43"/>
      <c r="K59" s="43"/>
      <c r="L59" s="43"/>
    </row>
    <row r="60" spans="1:14" ht="21.75" customHeight="1">
      <c r="A60" s="41" t="s">
        <v>252</v>
      </c>
      <c r="B60" s="53"/>
      <c r="D60" s="53"/>
      <c r="E60" s="43">
        <v>-843995</v>
      </c>
      <c r="F60" s="43"/>
      <c r="G60" s="43">
        <v>-291734</v>
      </c>
      <c r="H60" s="33"/>
      <c r="I60" s="34">
        <v>-820000</v>
      </c>
      <c r="J60" s="33"/>
      <c r="K60" s="34">
        <v>-291734</v>
      </c>
      <c r="L60" s="43"/>
    </row>
    <row r="61" spans="1:14" ht="21.75" customHeight="1">
      <c r="A61" s="41" t="s">
        <v>232</v>
      </c>
      <c r="B61" s="53"/>
      <c r="D61" s="53"/>
      <c r="E61" s="43">
        <v>-516770</v>
      </c>
      <c r="F61" s="43"/>
      <c r="G61" s="43">
        <v>-290683</v>
      </c>
      <c r="H61" s="33"/>
      <c r="I61" s="34">
        <v>-516770</v>
      </c>
      <c r="J61" s="33"/>
      <c r="K61" s="34">
        <v>-290683</v>
      </c>
      <c r="L61" s="43"/>
    </row>
    <row r="62" spans="1:14" ht="21.75" customHeight="1">
      <c r="A62" s="41" t="s">
        <v>189</v>
      </c>
      <c r="B62" s="53"/>
      <c r="D62" s="53"/>
      <c r="E62" s="55">
        <v>-20959</v>
      </c>
      <c r="F62" s="55"/>
      <c r="G62" s="55">
        <v>-20063</v>
      </c>
      <c r="H62" s="33"/>
      <c r="I62" s="34">
        <v>-6340</v>
      </c>
      <c r="J62" s="33"/>
      <c r="K62" s="34">
        <v>-7885</v>
      </c>
      <c r="L62" s="55"/>
    </row>
    <row r="63" spans="1:14" ht="21.75" customHeight="1">
      <c r="A63" s="41" t="s">
        <v>118</v>
      </c>
      <c r="B63" s="53"/>
      <c r="D63" s="53"/>
      <c r="E63" s="55">
        <v>-62045</v>
      </c>
      <c r="F63" s="55"/>
      <c r="G63" s="55">
        <v>-615091</v>
      </c>
      <c r="H63" s="33"/>
      <c r="I63" s="34">
        <v>0</v>
      </c>
      <c r="J63" s="33"/>
      <c r="K63" s="34">
        <v>-551727</v>
      </c>
      <c r="L63" s="55"/>
    </row>
    <row r="64" spans="1:14" ht="21.75" customHeight="1">
      <c r="A64" s="41" t="s">
        <v>133</v>
      </c>
      <c r="B64" s="53"/>
      <c r="D64" s="53"/>
      <c r="E64" s="55">
        <v>-24590</v>
      </c>
      <c r="F64" s="55"/>
      <c r="G64" s="55">
        <v>-67971</v>
      </c>
      <c r="H64" s="33"/>
      <c r="I64" s="34">
        <v>-9003</v>
      </c>
      <c r="J64" s="55"/>
      <c r="K64" s="34">
        <v>-44576</v>
      </c>
      <c r="L64" s="55"/>
    </row>
    <row r="65" spans="1:12" ht="21.75" customHeight="1">
      <c r="A65" s="46" t="s">
        <v>213</v>
      </c>
      <c r="B65" s="43"/>
      <c r="D65" s="43"/>
      <c r="E65" s="64">
        <f>SUM(E60:E64)</f>
        <v>-1468359</v>
      </c>
      <c r="F65" s="55"/>
      <c r="G65" s="64">
        <f>SUM(G60:G64)</f>
        <v>-1285542</v>
      </c>
      <c r="H65" s="55"/>
      <c r="I65" s="64">
        <f>SUM(I60:I64)</f>
        <v>-1352113</v>
      </c>
      <c r="J65" s="55"/>
      <c r="K65" s="64">
        <f>SUM(K60:K64)</f>
        <v>-1186605</v>
      </c>
      <c r="L65" s="55"/>
    </row>
    <row r="66" spans="1:12" ht="21.75" customHeight="1">
      <c r="A66" s="41" t="s">
        <v>243</v>
      </c>
      <c r="B66" s="43"/>
      <c r="D66" s="43"/>
      <c r="E66" s="57">
        <v>21359</v>
      </c>
      <c r="F66" s="55"/>
      <c r="G66" s="57">
        <v>-32851</v>
      </c>
      <c r="H66" s="34"/>
      <c r="I66" s="56">
        <v>0</v>
      </c>
      <c r="J66" s="34"/>
      <c r="K66" s="56">
        <v>0</v>
      </c>
      <c r="L66" s="57"/>
    </row>
    <row r="67" spans="1:12" ht="21.75" customHeight="1">
      <c r="A67" s="41" t="s">
        <v>105</v>
      </c>
      <c r="B67" s="43"/>
      <c r="D67" s="43"/>
      <c r="E67" s="57"/>
      <c r="F67" s="55"/>
      <c r="G67" s="57"/>
      <c r="H67" s="34"/>
      <c r="I67" s="56"/>
      <c r="J67" s="34"/>
      <c r="K67" s="56"/>
      <c r="L67" s="57"/>
    </row>
    <row r="68" spans="1:12" ht="21.75" customHeight="1">
      <c r="A68" s="41" t="s">
        <v>106</v>
      </c>
      <c r="B68" s="43"/>
      <c r="D68" s="43"/>
      <c r="E68" s="39">
        <v>19131</v>
      </c>
      <c r="F68" s="55"/>
      <c r="G68" s="39">
        <v>43287</v>
      </c>
      <c r="H68" s="34"/>
      <c r="I68" s="147">
        <v>19131</v>
      </c>
      <c r="J68" s="34"/>
      <c r="K68" s="147">
        <v>43287</v>
      </c>
      <c r="L68" s="57"/>
    </row>
    <row r="69" spans="1:12" ht="21.75" customHeight="1">
      <c r="A69" s="46" t="s">
        <v>225</v>
      </c>
      <c r="B69" s="53"/>
      <c r="D69" s="53"/>
      <c r="E69" s="55">
        <f>SUM(E38,E58,E65,E66,E68)</f>
        <v>-193017</v>
      </c>
      <c r="F69" s="55"/>
      <c r="G69" s="55">
        <f>SUM(G38,G58,G65,G66,G68)</f>
        <v>157552</v>
      </c>
      <c r="H69" s="55"/>
      <c r="I69" s="55">
        <f>SUM(I38,I58,I65,I66:I68)</f>
        <v>-318156</v>
      </c>
      <c r="J69" s="55"/>
      <c r="K69" s="55">
        <f>SUM(K38,K58,K65,K66:K68)</f>
        <v>-137306</v>
      </c>
      <c r="L69" s="55"/>
    </row>
    <row r="70" spans="1:12" ht="21.75" customHeight="1">
      <c r="A70" s="41" t="s">
        <v>107</v>
      </c>
      <c r="B70" s="53"/>
      <c r="D70" s="53"/>
      <c r="E70" s="55">
        <v>1227309</v>
      </c>
      <c r="F70" s="55"/>
      <c r="G70" s="55">
        <v>917989</v>
      </c>
      <c r="H70" s="33"/>
      <c r="I70" s="34">
        <v>809525</v>
      </c>
      <c r="J70" s="33"/>
      <c r="K70" s="34">
        <v>651486</v>
      </c>
      <c r="L70" s="55"/>
    </row>
    <row r="71" spans="1:12" ht="21.75" customHeight="1" thickBot="1">
      <c r="A71" s="46" t="s">
        <v>171</v>
      </c>
      <c r="B71" s="43"/>
      <c r="D71" s="43"/>
      <c r="E71" s="65">
        <f>SUM(E69:E70)</f>
        <v>1034292</v>
      </c>
      <c r="F71" s="55"/>
      <c r="G71" s="65">
        <f>SUM(G69:G70)</f>
        <v>1075541</v>
      </c>
      <c r="H71" s="55"/>
      <c r="I71" s="65">
        <f>SUM(I69:I70)</f>
        <v>491369</v>
      </c>
      <c r="J71" s="55"/>
      <c r="K71" s="65">
        <f>SUM(K69:K70)</f>
        <v>514180</v>
      </c>
      <c r="L71" s="55"/>
    </row>
    <row r="72" spans="1:12" ht="21.75" customHeight="1" thickTop="1">
      <c r="A72" s="46"/>
      <c r="B72" s="43"/>
      <c r="D72" s="43"/>
      <c r="E72" s="55"/>
      <c r="F72" s="55"/>
      <c r="G72" s="55"/>
      <c r="H72" s="55"/>
      <c r="I72" s="55"/>
      <c r="J72" s="55"/>
      <c r="K72" s="55"/>
      <c r="L72" s="55"/>
    </row>
    <row r="73" spans="1:12" ht="21.75" customHeight="1">
      <c r="A73" s="46"/>
      <c r="B73" s="43"/>
      <c r="D73" s="43"/>
      <c r="E73" s="55"/>
      <c r="F73" s="55"/>
      <c r="G73" s="55"/>
      <c r="H73" s="55"/>
      <c r="I73" s="55"/>
      <c r="J73" s="55"/>
      <c r="K73" s="55"/>
      <c r="L73" s="55"/>
    </row>
    <row r="74" spans="1:12" s="42" customFormat="1" ht="21.75" customHeight="1">
      <c r="A74" s="41" t="s">
        <v>219</v>
      </c>
      <c r="C74" s="54"/>
      <c r="E74" s="41"/>
      <c r="F74" s="41"/>
      <c r="G74" s="41"/>
      <c r="H74" s="41"/>
      <c r="I74" s="41"/>
      <c r="J74" s="41"/>
      <c r="K74" s="41"/>
      <c r="L74" s="41"/>
    </row>
    <row r="75" spans="1:12" s="46" customFormat="1" ht="21.75" customHeight="1">
      <c r="A75" s="41"/>
      <c r="B75" s="42"/>
      <c r="C75" s="42"/>
      <c r="D75" s="42"/>
      <c r="E75" s="43"/>
      <c r="F75" s="43"/>
      <c r="G75" s="43"/>
      <c r="H75" s="43"/>
      <c r="I75" s="43"/>
      <c r="J75" s="43"/>
      <c r="K75" s="44" t="s">
        <v>27</v>
      </c>
      <c r="L75" s="44"/>
    </row>
    <row r="76" spans="1:12" s="46" customFormat="1" ht="21.75" customHeight="1">
      <c r="A76" s="46" t="s">
        <v>33</v>
      </c>
    </row>
    <row r="77" spans="1:12" s="46" customFormat="1" ht="21.75" customHeight="1">
      <c r="A77" s="46" t="s">
        <v>18</v>
      </c>
      <c r="C77" s="47"/>
    </row>
    <row r="78" spans="1:12" ht="21.75" customHeight="1">
      <c r="A78" s="46" t="s">
        <v>237</v>
      </c>
      <c r="B78" s="46"/>
      <c r="C78" s="47"/>
      <c r="D78" s="46"/>
      <c r="E78" s="46"/>
      <c r="F78" s="46"/>
      <c r="G78" s="46"/>
      <c r="H78" s="46"/>
      <c r="I78" s="46"/>
      <c r="J78" s="46"/>
      <c r="K78" s="46"/>
      <c r="L78" s="46"/>
    </row>
    <row r="79" spans="1:12" s="46" customFormat="1" ht="21.75" customHeight="1">
      <c r="A79" s="42"/>
      <c r="B79" s="42"/>
      <c r="C79" s="42"/>
      <c r="D79" s="42"/>
      <c r="E79" s="41"/>
      <c r="F79" s="42"/>
      <c r="G79" s="42"/>
      <c r="H79" s="42"/>
      <c r="I79" s="42"/>
      <c r="J79" s="42"/>
      <c r="K79" s="48" t="s">
        <v>28</v>
      </c>
      <c r="L79" s="48"/>
    </row>
    <row r="80" spans="1:12" ht="21.75" customHeight="1">
      <c r="A80" s="45"/>
      <c r="B80" s="45"/>
      <c r="C80" s="45"/>
      <c r="D80" s="45"/>
      <c r="E80" s="152" t="s">
        <v>32</v>
      </c>
      <c r="F80" s="152"/>
      <c r="G80" s="152"/>
      <c r="H80" s="46"/>
      <c r="I80" s="50"/>
      <c r="J80" s="49" t="s">
        <v>34</v>
      </c>
      <c r="K80" s="51"/>
      <c r="L80" s="45"/>
    </row>
    <row r="81" spans="1:12" ht="21.75" customHeight="1">
      <c r="B81" s="52"/>
      <c r="C81" s="52"/>
      <c r="D81" s="52"/>
      <c r="E81" s="4">
        <v>2568</v>
      </c>
      <c r="F81" s="52"/>
      <c r="G81" s="4">
        <v>2567</v>
      </c>
      <c r="H81" s="52"/>
      <c r="I81" s="4">
        <v>2568</v>
      </c>
      <c r="J81" s="52"/>
      <c r="K81" s="4">
        <v>2567</v>
      </c>
      <c r="L81" s="2"/>
    </row>
    <row r="82" spans="1:12" ht="21.75" customHeight="1">
      <c r="A82" s="46" t="s">
        <v>62</v>
      </c>
      <c r="B82" s="43"/>
      <c r="D82" s="43"/>
      <c r="E82" s="55"/>
      <c r="F82" s="55"/>
      <c r="G82" s="55"/>
      <c r="H82" s="55"/>
      <c r="I82" s="55"/>
      <c r="J82" s="55"/>
      <c r="K82" s="55"/>
      <c r="L82" s="55"/>
    </row>
    <row r="83" spans="1:12" ht="21.75" customHeight="1">
      <c r="A83" s="41" t="s">
        <v>63</v>
      </c>
      <c r="B83" s="43"/>
      <c r="D83" s="43"/>
      <c r="E83" s="55"/>
      <c r="F83" s="55"/>
      <c r="G83" s="55"/>
      <c r="H83" s="55"/>
      <c r="I83" s="55"/>
      <c r="J83" s="55"/>
      <c r="K83" s="55"/>
      <c r="L83" s="55"/>
    </row>
    <row r="84" spans="1:12" ht="21.75" customHeight="1">
      <c r="A84" s="41" t="s">
        <v>260</v>
      </c>
      <c r="B84" s="43"/>
      <c r="D84" s="43"/>
      <c r="E84" s="55"/>
      <c r="F84" s="55"/>
      <c r="G84" s="55"/>
      <c r="H84" s="55"/>
      <c r="I84" s="55"/>
      <c r="J84" s="55"/>
      <c r="K84" s="55"/>
      <c r="L84" s="55"/>
    </row>
    <row r="85" spans="1:12" ht="21.75" customHeight="1">
      <c r="A85" s="41" t="s">
        <v>153</v>
      </c>
      <c r="B85" s="43"/>
      <c r="D85" s="43"/>
      <c r="E85" s="55"/>
      <c r="F85" s="55"/>
      <c r="G85" s="55"/>
      <c r="H85" s="55"/>
      <c r="I85" s="55"/>
      <c r="J85" s="55"/>
      <c r="K85" s="55"/>
      <c r="L85" s="55"/>
    </row>
    <row r="86" spans="1:12" ht="21.75" customHeight="1">
      <c r="A86" s="41" t="s">
        <v>152</v>
      </c>
      <c r="B86" s="43"/>
      <c r="D86" s="43"/>
      <c r="E86" s="55">
        <v>0</v>
      </c>
      <c r="F86" s="55"/>
      <c r="G86" s="55">
        <v>7193</v>
      </c>
      <c r="H86" s="55"/>
      <c r="I86" s="55">
        <v>0</v>
      </c>
      <c r="J86" s="55"/>
      <c r="K86" s="55">
        <v>7193</v>
      </c>
      <c r="L86" s="55"/>
    </row>
    <row r="87" spans="1:12" ht="21.75" customHeight="1">
      <c r="A87" s="41" t="s">
        <v>262</v>
      </c>
      <c r="B87" s="43"/>
      <c r="D87" s="43"/>
      <c r="E87" s="55"/>
      <c r="F87" s="55"/>
      <c r="G87" s="55"/>
      <c r="H87" s="55"/>
      <c r="I87" s="55"/>
      <c r="J87" s="55"/>
      <c r="K87" s="55"/>
      <c r="L87" s="55"/>
    </row>
    <row r="88" spans="1:12" ht="21.75" customHeight="1">
      <c r="A88" s="41" t="s">
        <v>261</v>
      </c>
      <c r="B88" s="43"/>
      <c r="D88" s="43"/>
      <c r="E88" s="55">
        <v>-826</v>
      </c>
      <c r="F88" s="55"/>
      <c r="G88" s="55">
        <v>-16</v>
      </c>
      <c r="H88" s="55"/>
      <c r="I88" s="55">
        <v>-826</v>
      </c>
      <c r="J88" s="55"/>
      <c r="K88" s="55">
        <v>-16</v>
      </c>
      <c r="L88" s="55"/>
    </row>
    <row r="89" spans="1:12" ht="21.6" customHeight="1">
      <c r="A89" s="41" t="s">
        <v>249</v>
      </c>
      <c r="B89" s="43"/>
      <c r="D89" s="43"/>
      <c r="F89" s="55"/>
      <c r="H89" s="55"/>
      <c r="J89" s="55"/>
      <c r="L89" s="55"/>
    </row>
    <row r="90" spans="1:12" ht="21.6" customHeight="1">
      <c r="A90" s="41" t="s">
        <v>172</v>
      </c>
      <c r="B90" s="43"/>
      <c r="D90" s="43"/>
      <c r="E90" s="55">
        <v>3613</v>
      </c>
      <c r="F90" s="55"/>
      <c r="G90" s="55">
        <v>96371</v>
      </c>
      <c r="H90" s="55"/>
      <c r="I90" s="55">
        <v>-10715</v>
      </c>
      <c r="J90" s="55"/>
      <c r="K90" s="55">
        <v>105037</v>
      </c>
      <c r="L90" s="55"/>
    </row>
    <row r="91" spans="1:12" ht="21.75" customHeight="1">
      <c r="A91" s="41" t="s">
        <v>190</v>
      </c>
      <c r="B91" s="43"/>
      <c r="D91" s="43"/>
      <c r="E91" s="149">
        <v>43729</v>
      </c>
      <c r="F91" s="55"/>
      <c r="G91" s="149">
        <v>61158</v>
      </c>
      <c r="H91" s="55"/>
      <c r="I91" s="55">
        <v>0</v>
      </c>
      <c r="J91" s="55"/>
      <c r="K91" s="55">
        <v>23500</v>
      </c>
      <c r="L91" s="57"/>
    </row>
    <row r="92" spans="1:12" ht="21.75" customHeight="1">
      <c r="A92" s="41" t="s">
        <v>151</v>
      </c>
      <c r="B92" s="43"/>
      <c r="D92" s="43"/>
      <c r="E92" s="56">
        <v>7421</v>
      </c>
      <c r="F92" s="55"/>
      <c r="G92" s="56">
        <v>1586</v>
      </c>
      <c r="H92" s="55"/>
      <c r="I92" s="56">
        <v>6259</v>
      </c>
      <c r="J92" s="55"/>
      <c r="K92" s="56">
        <v>25</v>
      </c>
      <c r="L92" s="57"/>
    </row>
    <row r="93" spans="1:12" ht="21.75" customHeight="1">
      <c r="A93" s="41" t="s">
        <v>244</v>
      </c>
      <c r="B93" s="43"/>
      <c r="D93" s="43"/>
      <c r="E93" s="149"/>
      <c r="F93" s="55"/>
      <c r="G93" s="149"/>
      <c r="H93" s="55"/>
      <c r="I93" s="55"/>
      <c r="J93" s="55"/>
      <c r="K93" s="55"/>
      <c r="L93" s="57"/>
    </row>
    <row r="94" spans="1:12" ht="21.75" customHeight="1">
      <c r="A94" s="41" t="s">
        <v>152</v>
      </c>
      <c r="B94" s="43"/>
      <c r="D94" s="43"/>
      <c r="E94" s="149">
        <v>11288</v>
      </c>
      <c r="F94" s="55"/>
      <c r="G94" s="149">
        <v>-7122</v>
      </c>
      <c r="H94" s="55"/>
      <c r="I94" s="149">
        <v>0</v>
      </c>
      <c r="J94" s="55"/>
      <c r="K94" s="149">
        <v>0</v>
      </c>
      <c r="L94" s="57"/>
    </row>
    <row r="95" spans="1:12" ht="21.75" customHeight="1">
      <c r="A95" s="41" t="s">
        <v>259</v>
      </c>
      <c r="B95" s="43"/>
      <c r="D95" s="43"/>
      <c r="E95" s="149"/>
      <c r="F95" s="55"/>
      <c r="G95" s="149"/>
      <c r="H95" s="55"/>
      <c r="I95" s="55"/>
      <c r="J95" s="55"/>
      <c r="K95" s="55"/>
      <c r="L95" s="57"/>
    </row>
    <row r="96" spans="1:12" ht="21.75" customHeight="1">
      <c r="A96" s="41" t="s">
        <v>152</v>
      </c>
      <c r="B96" s="43"/>
      <c r="D96" s="43"/>
      <c r="E96" s="149">
        <v>344</v>
      </c>
      <c r="F96" s="55"/>
      <c r="G96" s="149">
        <v>57</v>
      </c>
      <c r="H96" s="55"/>
      <c r="I96" s="149">
        <v>0</v>
      </c>
      <c r="J96" s="55"/>
      <c r="K96" s="149">
        <v>0</v>
      </c>
      <c r="L96" s="57"/>
    </row>
    <row r="97" spans="1:12" ht="21.75" customHeight="1">
      <c r="A97" s="41" t="s">
        <v>211</v>
      </c>
      <c r="B97" s="43"/>
      <c r="D97" s="43"/>
      <c r="E97" s="56">
        <v>0</v>
      </c>
      <c r="F97" s="55"/>
      <c r="G97" s="56">
        <v>0</v>
      </c>
      <c r="H97" s="55"/>
      <c r="I97" s="55">
        <v>51663</v>
      </c>
      <c r="J97" s="55"/>
      <c r="K97" s="55">
        <v>30821</v>
      </c>
      <c r="L97" s="57"/>
    </row>
    <row r="98" spans="1:12" ht="21.75" customHeight="1">
      <c r="A98" s="41" t="s">
        <v>196</v>
      </c>
      <c r="B98" s="43"/>
      <c r="D98" s="43"/>
      <c r="E98" s="55">
        <v>66990</v>
      </c>
      <c r="F98" s="55"/>
      <c r="G98" s="55">
        <v>22477</v>
      </c>
      <c r="H98" s="55"/>
      <c r="I98" s="55">
        <v>79975</v>
      </c>
      <c r="J98" s="55"/>
      <c r="K98" s="55">
        <v>22477</v>
      </c>
      <c r="L98" s="57"/>
    </row>
    <row r="99" spans="1:12" ht="21.75" customHeight="1">
      <c r="A99" s="41" t="s">
        <v>233</v>
      </c>
      <c r="B99" s="43"/>
      <c r="D99" s="43"/>
      <c r="E99" s="55">
        <v>107</v>
      </c>
      <c r="F99" s="55"/>
      <c r="G99" s="55">
        <v>0</v>
      </c>
      <c r="H99" s="55"/>
      <c r="I99" s="55">
        <v>107</v>
      </c>
      <c r="J99" s="55"/>
      <c r="K99" s="55">
        <v>0</v>
      </c>
      <c r="L99" s="57"/>
    </row>
    <row r="100" spans="1:12" ht="21.75" customHeight="1">
      <c r="B100" s="43"/>
      <c r="D100" s="43"/>
      <c r="E100" s="149"/>
      <c r="F100" s="55"/>
      <c r="G100" s="149"/>
      <c r="H100" s="55"/>
      <c r="I100" s="55"/>
      <c r="J100" s="55"/>
      <c r="K100" s="55"/>
      <c r="L100" s="57"/>
    </row>
    <row r="101" spans="1:12" s="42" customFormat="1" ht="21.75" customHeight="1">
      <c r="A101" s="41" t="s">
        <v>219</v>
      </c>
      <c r="C101" s="54"/>
      <c r="E101" s="41"/>
      <c r="F101" s="41"/>
      <c r="G101" s="41"/>
      <c r="H101" s="41"/>
      <c r="I101" s="41"/>
      <c r="J101" s="41"/>
      <c r="K101" s="41"/>
      <c r="L101" s="41"/>
    </row>
  </sheetData>
  <mergeCells count="3">
    <mergeCell ref="E6:G6"/>
    <mergeCell ref="E47:G47"/>
    <mergeCell ref="E80:G80"/>
  </mergeCells>
  <pageMargins left="0.74803149606299213" right="0.19685039370078741" top="0.62992125984251968" bottom="0.35433070866141736" header="0.19685039370078741" footer="0.19685039370078741"/>
  <pageSetup paperSize="9" scale="80" orientation="portrait" r:id="rId1"/>
  <headerFooter alignWithMargins="0"/>
  <rowBreaks count="2" manualBreakCount="2">
    <brk id="41" max="16383" man="1"/>
    <brk id="74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9A95F046E720043B3F87C9930BAB631" ma:contentTypeVersion="12" ma:contentTypeDescription="Create a new document." ma:contentTypeScope="" ma:versionID="3064addabaeb03d611c27cc9ffc4d3e4">
  <xsd:schema xmlns:xsd="http://www.w3.org/2001/XMLSchema" xmlns:xs="http://www.w3.org/2001/XMLSchema" xmlns:p="http://schemas.microsoft.com/office/2006/metadata/properties" xmlns:ns2="fc9c46bb-2eba-4110-8d64-00106886c3a4" xmlns:ns3="fbd419f6-9b38-4814-bcd4-094fd5df534b" targetNamespace="http://schemas.microsoft.com/office/2006/metadata/properties" ma:root="true" ma:fieldsID="1025b7484dc3f2385b2866f83f8048b6" ns2:_="" ns3:_="">
    <xsd:import namespace="fc9c46bb-2eba-4110-8d64-00106886c3a4"/>
    <xsd:import namespace="fbd419f6-9b38-4814-bcd4-094fd5df534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ServiceDateTaken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c9c46bb-2eba-4110-8d64-00106886c3a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Image Tags" ma:readOnly="false" ma:fieldId="{5cf76f15-5ced-4ddc-b409-7134ff3c332f}" ma:taxonomyMulti="true" ma:sspId="33ef62f9-2e07-484b-bd79-00aec90129f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6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419f6-9b38-4814-bcd4-094fd5df534b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a479dff7-35e7-4e8c-9927-05978bf249d7}" ma:internalName="TaxCatchAll" ma:showField="CatchAllData" ma:web="fbd419f6-9b38-4814-bcd4-094fd5df534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c9c46bb-2eba-4110-8d64-00106886c3a4">
      <Terms xmlns="http://schemas.microsoft.com/office/infopath/2007/PartnerControls"/>
    </lcf76f155ced4ddcb4097134ff3c332f>
    <TaxCatchAll xmlns="fbd419f6-9b38-4814-bcd4-094fd5df534b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69A9CBF-75CC-4AB6-8EE9-81DA67ABE96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c9c46bb-2eba-4110-8d64-00106886c3a4"/>
    <ds:schemaRef ds:uri="fbd419f6-9b38-4814-bcd4-094fd5df534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1DBE90C-D3BD-42B1-AEEE-9EA25D4F45CE}">
  <ds:schemaRefs>
    <ds:schemaRef ds:uri="http://purl.org/dc/dcmitype/"/>
    <ds:schemaRef ds:uri="http://schemas.microsoft.com/office/2006/documentManagement/types"/>
    <ds:schemaRef ds:uri="e65fdb26-f33d-4ecf-981e-cc5b7c8b8300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http://purl.org/dc/terms/"/>
    <ds:schemaRef ds:uri="dda35238-fdc7-4a1b-975f-bd528ae1d951"/>
    <ds:schemaRef ds:uri="http://schemas.microsoft.com/office/2006/metadata/properties"/>
    <ds:schemaRef ds:uri="http://www.w3.org/XML/1998/namespace"/>
    <ds:schemaRef ds:uri="fc9c46bb-2eba-4110-8d64-00106886c3a4"/>
    <ds:schemaRef ds:uri="fbd419f6-9b38-4814-bcd4-094fd5df534b"/>
  </ds:schemaRefs>
</ds:datastoreItem>
</file>

<file path=customXml/itemProps3.xml><?xml version="1.0" encoding="utf-8"?>
<ds:datastoreItem xmlns:ds="http://schemas.openxmlformats.org/officeDocument/2006/customXml" ds:itemID="{FBAC3BFD-A8E7-485A-937E-F76050E805B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3</vt:i4>
      </vt:variant>
    </vt:vector>
  </HeadingPairs>
  <TitlesOfParts>
    <vt:vector size="8" baseType="lpstr">
      <vt:lpstr>BS</vt:lpstr>
      <vt:lpstr>PL</vt:lpstr>
      <vt:lpstr>Consolidated</vt:lpstr>
      <vt:lpstr>company</vt:lpstr>
      <vt:lpstr>cashflow</vt:lpstr>
      <vt:lpstr>BS!Print_Area</vt:lpstr>
      <vt:lpstr>cashflow!Print_Area</vt:lpstr>
      <vt:lpstr>PL!Print_Area</vt:lpstr>
    </vt:vector>
  </TitlesOfParts>
  <Company>Ernst &amp; Young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bknt</dc:creator>
  <cp:lastModifiedBy>Kamolwan Theeravetch</cp:lastModifiedBy>
  <cp:lastPrinted>2025-08-06T02:22:22Z</cp:lastPrinted>
  <dcterms:created xsi:type="dcterms:W3CDTF">2001-04-30T13:55:39Z</dcterms:created>
  <dcterms:modified xsi:type="dcterms:W3CDTF">2025-08-06T02:22:24Z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0x010100F9A95F046E720043B3F87C9930BAB631</vt:lpwstr>
  </property>
  <property fmtid="{D5CDD505-2E9C-101B-9397-08002B2CF9AE}" pid="3" name="MediaServiceImageTags">
    <vt:lpwstr/>
  </property>
</Properties>
</file>