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hannapha.Mahakit\AppData\Local\Microsoft\Windows\INetCache\Content.Outlook\X2PDBGN4\"/>
    </mc:Choice>
  </mc:AlternateContent>
  <xr:revisionPtr revIDLastSave="0" documentId="13_ncr:1_{28A5E2A2-6BC6-4822-B488-31BF40CAA667}" xr6:coauthVersionLast="47" xr6:coauthVersionMax="47" xr10:uidLastSave="{00000000-0000-0000-0000-000000000000}"/>
  <bookViews>
    <workbookView xWindow="-110" yWindow="-110" windowWidth="19420" windowHeight="11500" tabRatio="926" xr2:uid="{0012B8E0-31B7-4B83-A599-B4E5A7D33CD9}"/>
  </bookViews>
  <sheets>
    <sheet name="BS" sheetId="1" r:id="rId1"/>
    <sheet name="securities-e" sheetId="3" r:id="rId2"/>
    <sheet name="PL" sheetId="7" r:id="rId3"/>
    <sheet name="Statement of changes and CF" sheetId="8" r:id="rId4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45771.1261805556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2">PL!$A$1:$L$65</definedName>
    <definedName name="_xlnm.Print_Area" localSheetId="1">'securities-e'!$A$1:$R$34</definedName>
    <definedName name="_xlnm.Print_Area" localSheetId="3">'Statement of changes and CF'!$A$1:$M$62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2" i="8" l="1"/>
  <c r="M9" i="8"/>
  <c r="L57" i="7"/>
  <c r="L53" i="7"/>
  <c r="L44" i="7"/>
  <c r="L54" i="7" s="1"/>
  <c r="M8" i="8" s="1"/>
  <c r="L24" i="7"/>
  <c r="L20" i="7"/>
  <c r="L11" i="7"/>
  <c r="K52" i="8"/>
  <c r="K9" i="8"/>
  <c r="J57" i="7"/>
  <c r="J53" i="7"/>
  <c r="J44" i="7"/>
  <c r="J24" i="7"/>
  <c r="J20" i="7"/>
  <c r="J11" i="7"/>
  <c r="J21" i="7" s="1"/>
  <c r="H15" i="3"/>
  <c r="J15" i="3"/>
  <c r="L15" i="3"/>
  <c r="N15" i="3"/>
  <c r="P15" i="3"/>
  <c r="P36" i="3" s="1"/>
  <c r="P28" i="3"/>
  <c r="R15" i="3"/>
  <c r="H27" i="3"/>
  <c r="J27" i="3"/>
  <c r="J37" i="3" s="1"/>
  <c r="L27" i="3"/>
  <c r="N27" i="3"/>
  <c r="P27" i="3"/>
  <c r="R27" i="3"/>
  <c r="R28" i="3" s="1"/>
  <c r="J36" i="3"/>
  <c r="P37" i="3"/>
  <c r="F18" i="1"/>
  <c r="H18" i="1"/>
  <c r="H23" i="1"/>
  <c r="H28" i="1" s="1"/>
  <c r="F22" i="1"/>
  <c r="H22" i="1"/>
  <c r="F27" i="1"/>
  <c r="F29" i="1" s="1"/>
  <c r="H27" i="1"/>
  <c r="H29" i="1"/>
  <c r="L21" i="7" l="1"/>
  <c r="L25" i="7" s="1"/>
  <c r="M10" i="8"/>
  <c r="J54" i="7"/>
  <c r="J58" i="7" s="1"/>
  <c r="K30" i="8" s="1"/>
  <c r="L58" i="7"/>
  <c r="M30" i="8" s="1"/>
  <c r="J25" i="7"/>
  <c r="L28" i="3"/>
  <c r="J28" i="3"/>
  <c r="F23" i="1"/>
  <c r="F28" i="1" s="1"/>
  <c r="K45" i="8" l="1"/>
  <c r="M45" i="8"/>
  <c r="M13" i="8"/>
  <c r="K8" i="8"/>
  <c r="M53" i="8" l="1"/>
  <c r="K53" i="8"/>
  <c r="K10" i="8"/>
  <c r="M15" i="8"/>
  <c r="K55" i="8" l="1"/>
  <c r="M55" i="8"/>
  <c r="K13" i="8"/>
  <c r="K63" i="8" l="1"/>
  <c r="K15" i="8"/>
</calcChain>
</file>

<file path=xl/sharedStrings.xml><?xml version="1.0" encoding="utf-8"?>
<sst xmlns="http://schemas.openxmlformats.org/spreadsheetml/2006/main" count="218" uniqueCount="130">
  <si>
    <t>Note</t>
  </si>
  <si>
    <t>Total assets</t>
  </si>
  <si>
    <t>Total liabilities</t>
  </si>
  <si>
    <t>Net assets</t>
  </si>
  <si>
    <t>Total expenses</t>
  </si>
  <si>
    <t>Cash flows from operating activities</t>
  </si>
  <si>
    <t>Percentage</t>
  </si>
  <si>
    <t>Fair value</t>
  </si>
  <si>
    <t>of investment</t>
  </si>
  <si>
    <t>(Unit: Thousand Baht)</t>
  </si>
  <si>
    <t>(Unaudited but reviewed)</t>
  </si>
  <si>
    <t>Assets</t>
  </si>
  <si>
    <t>Management fee</t>
  </si>
  <si>
    <t>Registrar fee</t>
  </si>
  <si>
    <t>Expenses</t>
  </si>
  <si>
    <t>Details of investments</t>
  </si>
  <si>
    <t>Professional fees</t>
  </si>
  <si>
    <t>Other expenses</t>
  </si>
  <si>
    <t xml:space="preserve">Liabilities </t>
  </si>
  <si>
    <t>Statement of changes in net assets</t>
  </si>
  <si>
    <t>Statement of cash flows</t>
  </si>
  <si>
    <t>Investment income</t>
  </si>
  <si>
    <t>Total income</t>
  </si>
  <si>
    <t>Net investment income</t>
  </si>
  <si>
    <t xml:space="preserve">Net investment income </t>
  </si>
  <si>
    <t>Net assets at the beginning of period</t>
  </si>
  <si>
    <t>Net assets at the end of period</t>
  </si>
  <si>
    <t>(%)</t>
  </si>
  <si>
    <t>Cash at banks</t>
  </si>
  <si>
    <t>Cash at banks at the beginning of period</t>
  </si>
  <si>
    <t>Cash at banks at the end of period</t>
  </si>
  <si>
    <t>Cost</t>
  </si>
  <si>
    <t xml:space="preserve">Net assets </t>
  </si>
  <si>
    <t>Total investment in power plant infrastucture business</t>
  </si>
  <si>
    <t xml:space="preserve">Super Energy Power Plant Infrastructure Fund </t>
  </si>
  <si>
    <t>Super Energy Power Plant Infrastructure Fund</t>
  </si>
  <si>
    <t>Capital from unitholders</t>
  </si>
  <si>
    <t xml:space="preserve">   Increase in prepaid expenses</t>
  </si>
  <si>
    <t>Accounts receivable from the Net Revenue Transfer Agreement</t>
  </si>
  <si>
    <t>Long-term loan from financial institution</t>
  </si>
  <si>
    <t>Investment in the Net Revenue Transfer Agreement at fair value</t>
  </si>
  <si>
    <t>Prepaid expenses</t>
  </si>
  <si>
    <t xml:space="preserve">   Interest expenses</t>
  </si>
  <si>
    <t xml:space="preserve">Interest income </t>
  </si>
  <si>
    <t>Cash paid for interest</t>
  </si>
  <si>
    <t>Restricted bank deposit</t>
  </si>
  <si>
    <t>Amortisation of deferred units issuance costs</t>
  </si>
  <si>
    <t>Finance costs</t>
  </si>
  <si>
    <t xml:space="preserve">   Amortisation of deferred units issuance costs </t>
  </si>
  <si>
    <t xml:space="preserve">   Amortisation of deferred transaction cost</t>
  </si>
  <si>
    <t>Income from investment in the Net Revenue Transfer Agreement</t>
  </si>
  <si>
    <t>Investment in the Net Revenue Transfer Agreement with respect to</t>
  </si>
  <si>
    <t>Accrued interest receivables</t>
  </si>
  <si>
    <t>(Mr. Winai Hirunpinyopard)</t>
  </si>
  <si>
    <t>Managing Director</t>
  </si>
  <si>
    <t xml:space="preserve">(Unaudited </t>
  </si>
  <si>
    <t>but reviewed)</t>
  </si>
  <si>
    <t>(Audited)</t>
  </si>
  <si>
    <t>Statement of financial position</t>
  </si>
  <si>
    <t>Statement of comprehensive income</t>
  </si>
  <si>
    <t>(Thousand Baht)</t>
  </si>
  <si>
    <t xml:space="preserve">   19 projects of ground-mounted solar power plant business operations.</t>
  </si>
  <si>
    <t>Other income</t>
  </si>
  <si>
    <t xml:space="preserve">   Purchases of investments in securities</t>
  </si>
  <si>
    <t xml:space="preserve">   Disposals of investments in securities</t>
  </si>
  <si>
    <t xml:space="preserve">   Amortisation of discount on investments in securities</t>
  </si>
  <si>
    <t>Accrued expenses</t>
  </si>
  <si>
    <t>Cash paid for distributions of net income during the period</t>
  </si>
  <si>
    <t xml:space="preserve">Cash paid for distributions of net income </t>
  </si>
  <si>
    <t>Repayment of long-term loan</t>
  </si>
  <si>
    <t>Maturity date</t>
  </si>
  <si>
    <t>Face value</t>
  </si>
  <si>
    <t>Total investments in debt securities</t>
  </si>
  <si>
    <t>Total investments</t>
  </si>
  <si>
    <t>Investment in power plant infrastructure business (Note 6)</t>
  </si>
  <si>
    <t>Net cash flows from operating activities</t>
  </si>
  <si>
    <t>Net cash used in financing activities</t>
  </si>
  <si>
    <t>Fund supervisor fee</t>
  </si>
  <si>
    <t xml:space="preserve">   14 August 2019 to the expiry date of power purchase agreeement of each project.</t>
  </si>
  <si>
    <t xml:space="preserve">   The Net Revenue Transfer Agreement covers the net revenue from </t>
  </si>
  <si>
    <t xml:space="preserve">Details of investments classified by investment category </t>
  </si>
  <si>
    <t>2024</t>
  </si>
  <si>
    <t>Cash paid for capital reduction during the period</t>
  </si>
  <si>
    <t xml:space="preserve">Cash paid for capital reduction </t>
  </si>
  <si>
    <t>2025</t>
  </si>
  <si>
    <t>31 December 2024</t>
  </si>
  <si>
    <t>Investment in securities at fair value</t>
  </si>
  <si>
    <t xml:space="preserve">Net asset value per unit </t>
  </si>
  <si>
    <t>Bonds</t>
  </si>
  <si>
    <t xml:space="preserve">Bank of Thailand Bond </t>
  </si>
  <si>
    <t>CB25306B</t>
  </si>
  <si>
    <t>6 March 2025</t>
  </si>
  <si>
    <t>Treasury Bill</t>
  </si>
  <si>
    <t>Ministry of Finance Treasury bill</t>
  </si>
  <si>
    <t>TB25213A</t>
  </si>
  <si>
    <t>13 February 2025</t>
  </si>
  <si>
    <t>The accompanying condensed notes are an integral part of the interim financial statements.</t>
  </si>
  <si>
    <t>Investments in debt securities (Note 6)</t>
  </si>
  <si>
    <t xml:space="preserve">   (at cost: Baht 7,928.0 million)</t>
  </si>
  <si>
    <t>Number of units issued at the end of period (thousand units)</t>
  </si>
  <si>
    <t>Net loss on investment</t>
  </si>
  <si>
    <t>Net loss on valuation of investment</t>
  </si>
  <si>
    <t>Total net loss on investment</t>
  </si>
  <si>
    <t>Increase in net assets from operations</t>
  </si>
  <si>
    <t>The accompanying notes are an integral part of the interim financial statements.</t>
  </si>
  <si>
    <t>Increase in net assets from operations during the period</t>
  </si>
  <si>
    <t xml:space="preserve">Increase in net assets from operations </t>
  </si>
  <si>
    <t>Decrease in net assets during period</t>
  </si>
  <si>
    <t xml:space="preserve">Adjustments to reconcile increase in net assets from </t>
  </si>
  <si>
    <t xml:space="preserve">   operations to net cash provided by operating activities:</t>
  </si>
  <si>
    <t xml:space="preserve">      Net Revenue Transfer Agreement</t>
  </si>
  <si>
    <t xml:space="preserve">   Net loss on valuation of investment</t>
  </si>
  <si>
    <t>Decrease in restricted bank deposit</t>
  </si>
  <si>
    <t>Cash flows from financing activities</t>
  </si>
  <si>
    <t>14, 15</t>
  </si>
  <si>
    <t>As at 30 September 2025</t>
  </si>
  <si>
    <t>30 September 2025</t>
  </si>
  <si>
    <t>For the three-month period ended 30 September 2025</t>
  </si>
  <si>
    <t>For the nine-month period ended 30 September 2025</t>
  </si>
  <si>
    <t xml:space="preserve">CB25N06B </t>
  </si>
  <si>
    <t>CB25N20A</t>
  </si>
  <si>
    <t>6 November 2025</t>
  </si>
  <si>
    <t>20 November 2025</t>
  </si>
  <si>
    <t xml:space="preserve">   Decrease in accounts receivable from the </t>
  </si>
  <si>
    <t xml:space="preserve">   Increase in accrued expenses</t>
  </si>
  <si>
    <t>Net increase in cash at banks</t>
  </si>
  <si>
    <t xml:space="preserve">   (at cost: Baht 139.6 million (31 December 2024: Baht 59.7 million))</t>
  </si>
  <si>
    <t>Retained earnings (deficits)</t>
  </si>
  <si>
    <t>Increase (decrease) in net assets from operations</t>
  </si>
  <si>
    <t xml:space="preserve">   Increase in accrued interest receivables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</si>
</sst>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1" formatCode="_(* #,##0_);_(* \(#,##0\);_(* &quot;-&quot;_);_(@_)"/>
    <numFmt numFmtId="43" formatCode="_(* #,##0.00_);_(* \(#,##0.00\);_(* &quot;-&quot;??_);_(@_)"/>
    <numFmt numFmtId="164" formatCode="#,##0.0000_);\(#,##0.0000\)"/>
    <numFmt numFmtId="165" formatCode="_(* #,##0_);_(* \(#,##0\);_(* &quot;-&quot;??_);_(@_)"/>
    <numFmt numFmtId="166" formatCode="_(* #,##0.00_);_(* \(#,##0.00\);_(* &quot;-&quot;_);_(@_)"/>
    <numFmt numFmtId="167" formatCode="#,##0.0_);\(#,##0.0\)"/>
    <numFmt numFmtId="168" formatCode="_(* #,##0.000000_);_(* \(#,##0.000000\);_(* &quot;-&quot;_);_(@_)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4"/>
      <name val="Cordia New"/>
      <family val="2"/>
    </font>
    <font>
      <sz val="12"/>
      <name val="Tms Rmn"/>
    </font>
    <font>
      <sz val="14"/>
      <name val="CordiaUPC"/>
      <family val="2"/>
      <charset val="22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Arial"/>
      <family val="2"/>
    </font>
    <font>
      <sz val="11"/>
      <color theme="1"/>
      <name val="Arial"/>
      <family val="2"/>
    </font>
    <font>
      <sz val="16"/>
      <color rgb="FFFF0000"/>
      <name val="Angsana New"/>
      <family val="1"/>
    </font>
    <font>
      <b/>
      <sz val="11"/>
      <color theme="1"/>
      <name val="ARIAL"/>
      <family val="2"/>
    </font>
    <font>
      <sz val="11"/>
      <color theme="1"/>
      <name val="Airal"/>
    </font>
    <font>
      <sz val="1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tted">
        <color indexed="64"/>
      </top>
      <bottom/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/>
    <xf numFmtId="0" fontId="12" fillId="0" borderId="0"/>
    <xf numFmtId="0" fontId="8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17">
    <xf numFmtId="0" fontId="0" fillId="0" borderId="0" xfId="0"/>
    <xf numFmtId="37" fontId="4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left" vertical="center"/>
    </xf>
    <xf numFmtId="37" fontId="5" fillId="0" borderId="0" xfId="0" applyNumberFormat="1" applyFont="1" applyAlignment="1">
      <alignment horizontal="right" vertical="center"/>
    </xf>
    <xf numFmtId="37" fontId="5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center" vertical="center"/>
    </xf>
    <xf numFmtId="37" fontId="7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41" fontId="5" fillId="0" borderId="1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horizontal="right" vertical="center"/>
    </xf>
    <xf numFmtId="41" fontId="5" fillId="0" borderId="0" xfId="0" applyNumberFormat="1" applyFont="1" applyAlignment="1">
      <alignment horizontal="right" vertical="center"/>
    </xf>
    <xf numFmtId="37" fontId="5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37" fontId="13" fillId="0" borderId="0" xfId="0" applyNumberFormat="1" applyFont="1" applyAlignment="1">
      <alignment vertical="center"/>
    </xf>
    <xf numFmtId="0" fontId="4" fillId="0" borderId="0" xfId="0" applyFont="1" applyAlignment="1">
      <alignment horizontal="centerContinuous" vertical="center"/>
    </xf>
    <xf numFmtId="37" fontId="4" fillId="0" borderId="0" xfId="0" applyNumberFormat="1" applyFont="1" applyAlignment="1">
      <alignment horizontal="centerContinuous" vertical="center"/>
    </xf>
    <xf numFmtId="37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3" fontId="5" fillId="0" borderId="1" xfId="1" applyFont="1" applyFill="1" applyBorder="1" applyAlignment="1">
      <alignment horizontal="center" vertical="center"/>
    </xf>
    <xf numFmtId="43" fontId="5" fillId="0" borderId="3" xfId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39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43" fontId="13" fillId="0" borderId="0" xfId="1" applyFont="1" applyFill="1" applyAlignment="1">
      <alignment vertical="center"/>
    </xf>
    <xf numFmtId="41" fontId="5" fillId="0" borderId="0" xfId="1" applyNumberFormat="1" applyFont="1" applyFill="1" applyAlignment="1">
      <alignment vertical="center"/>
    </xf>
    <xf numFmtId="41" fontId="5" fillId="0" borderId="0" xfId="1" applyNumberFormat="1" applyFont="1" applyFill="1" applyBorder="1" applyAlignment="1">
      <alignment horizontal="right" vertical="center"/>
    </xf>
    <xf numFmtId="41" fontId="5" fillId="0" borderId="3" xfId="1" applyNumberFormat="1" applyFont="1" applyFill="1" applyBorder="1" applyAlignment="1">
      <alignment vertical="center"/>
    </xf>
    <xf numFmtId="41" fontId="5" fillId="0" borderId="1" xfId="1" applyNumberFormat="1" applyFont="1" applyFill="1" applyBorder="1" applyAlignment="1">
      <alignment horizontal="center" vertical="center"/>
    </xf>
    <xf numFmtId="41" fontId="5" fillId="0" borderId="4" xfId="1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quotePrefix="1" applyNumberFormat="1" applyFont="1" applyAlignment="1">
      <alignment horizontal="centerContinuous" vertical="center"/>
    </xf>
    <xf numFmtId="168" fontId="5" fillId="0" borderId="0" xfId="0" applyNumberFormat="1" applyFont="1" applyAlignment="1">
      <alignment horizontal="right" vertical="center"/>
    </xf>
    <xf numFmtId="37" fontId="5" fillId="0" borderId="0" xfId="11" applyNumberFormat="1" applyFont="1" applyAlignment="1">
      <alignment vertical="center"/>
    </xf>
    <xf numFmtId="43" fontId="5" fillId="0" borderId="0" xfId="1" applyFont="1" applyFill="1" applyAlignment="1">
      <alignment horizontal="right" vertical="center"/>
    </xf>
    <xf numFmtId="43" fontId="5" fillId="0" borderId="0" xfId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7" fontId="7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vertical="top"/>
    </xf>
    <xf numFmtId="41" fontId="5" fillId="0" borderId="3" xfId="0" applyNumberFormat="1" applyFont="1" applyBorder="1" applyAlignment="1">
      <alignment horizontal="right" vertical="center"/>
    </xf>
    <xf numFmtId="37" fontId="5" fillId="0" borderId="0" xfId="8" applyNumberFormat="1" applyFont="1" applyAlignment="1">
      <alignment vertical="center"/>
    </xf>
    <xf numFmtId="41" fontId="5" fillId="0" borderId="4" xfId="0" applyNumberFormat="1" applyFont="1" applyBorder="1" applyAlignment="1">
      <alignment horizontal="right" vertical="center"/>
    </xf>
    <xf numFmtId="41" fontId="5" fillId="0" borderId="5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4" fillId="0" borderId="0" xfId="11" applyFont="1" applyAlignment="1">
      <alignment vertical="center"/>
    </xf>
    <xf numFmtId="0" fontId="5" fillId="0" borderId="0" xfId="11" applyFont="1" applyAlignment="1">
      <alignment vertical="center"/>
    </xf>
    <xf numFmtId="41" fontId="5" fillId="0" borderId="0" xfId="11" applyNumberFormat="1" applyFont="1" applyAlignment="1">
      <alignment horizontal="right" vertical="center"/>
    </xf>
    <xf numFmtId="41" fontId="4" fillId="0" borderId="0" xfId="11" applyNumberFormat="1" applyFont="1" applyAlignment="1">
      <alignment vertical="center"/>
    </xf>
    <xf numFmtId="166" fontId="4" fillId="0" borderId="0" xfId="11" applyNumberFormat="1" applyFont="1" applyAlignment="1">
      <alignment vertical="center"/>
    </xf>
    <xf numFmtId="41" fontId="5" fillId="0" borderId="1" xfId="8" applyNumberFormat="1" applyFont="1" applyBorder="1" applyAlignment="1">
      <alignment horizontal="center" vertical="center"/>
    </xf>
    <xf numFmtId="0" fontId="5" fillId="0" borderId="0" xfId="8" applyFont="1" applyAlignment="1">
      <alignment horizontal="centerContinuous" vertical="center"/>
    </xf>
    <xf numFmtId="37" fontId="5" fillId="0" borderId="0" xfId="8" applyNumberFormat="1" applyFont="1" applyAlignment="1">
      <alignment horizontal="center" vertical="center"/>
    </xf>
    <xf numFmtId="41" fontId="5" fillId="0" borderId="5" xfId="11" applyNumberFormat="1" applyFont="1" applyBorder="1" applyAlignment="1">
      <alignment horizontal="right" vertical="center"/>
    </xf>
    <xf numFmtId="41" fontId="5" fillId="0" borderId="3" xfId="11" applyNumberFormat="1" applyFont="1" applyBorder="1" applyAlignment="1">
      <alignment horizontal="right" vertical="center"/>
    </xf>
    <xf numFmtId="0" fontId="4" fillId="0" borderId="0" xfId="11" applyFont="1" applyAlignment="1">
      <alignment horizontal="centerContinuous" vertical="center"/>
    </xf>
    <xf numFmtId="37" fontId="4" fillId="0" borderId="0" xfId="11" applyNumberFormat="1" applyFont="1" applyAlignment="1">
      <alignment horizontal="centerContinuous" vertical="center"/>
    </xf>
    <xf numFmtId="0" fontId="5" fillId="0" borderId="0" xfId="11" applyFont="1" applyAlignment="1">
      <alignment horizontal="center" vertical="center"/>
    </xf>
    <xf numFmtId="0" fontId="5" fillId="0" borderId="1" xfId="11" applyFont="1" applyBorder="1" applyAlignment="1">
      <alignment horizontal="center" vertical="center"/>
    </xf>
    <xf numFmtId="37" fontId="5" fillId="0" borderId="1" xfId="11" applyNumberFormat="1" applyFont="1" applyBorder="1" applyAlignment="1">
      <alignment horizontal="center" vertical="center"/>
    </xf>
    <xf numFmtId="0" fontId="5" fillId="0" borderId="0" xfId="11" applyFont="1" applyAlignment="1">
      <alignment horizontal="centerContinuous" vertical="center"/>
    </xf>
    <xf numFmtId="37" fontId="5" fillId="0" borderId="0" xfId="11" applyNumberFormat="1" applyFont="1" applyAlignment="1">
      <alignment horizontal="center" vertical="center"/>
    </xf>
    <xf numFmtId="0" fontId="5" fillId="0" borderId="0" xfId="11" quotePrefix="1" applyFont="1" applyAlignment="1">
      <alignment horizontal="center" vertical="center"/>
    </xf>
    <xf numFmtId="41" fontId="5" fillId="0" borderId="0" xfId="8" applyNumberFormat="1" applyFont="1" applyAlignment="1">
      <alignment horizontal="center" vertical="center"/>
    </xf>
    <xf numFmtId="0" fontId="14" fillId="0" borderId="0" xfId="8" applyFont="1" applyAlignment="1">
      <alignment vertical="center"/>
    </xf>
    <xf numFmtId="41" fontId="5" fillId="0" borderId="0" xfId="8" applyNumberFormat="1" applyFont="1" applyAlignment="1">
      <alignment horizontal="centerContinuous" vertical="center"/>
    </xf>
    <xf numFmtId="15" fontId="5" fillId="0" borderId="0" xfId="11" quotePrefix="1" applyNumberFormat="1" applyFont="1" applyAlignment="1">
      <alignment horizontal="center" vertical="center"/>
    </xf>
    <xf numFmtId="0" fontId="14" fillId="0" borderId="0" xfId="11" applyFont="1" applyAlignment="1">
      <alignment vertical="center"/>
    </xf>
    <xf numFmtId="41" fontId="5" fillId="0" borderId="1" xfId="11" applyNumberFormat="1" applyFont="1" applyBorder="1" applyAlignment="1">
      <alignment horizontal="right" vertical="center"/>
    </xf>
    <xf numFmtId="166" fontId="5" fillId="0" borderId="1" xfId="11" applyNumberFormat="1" applyFont="1" applyBorder="1" applyAlignment="1">
      <alignment horizontal="right" vertical="center"/>
    </xf>
    <xf numFmtId="0" fontId="15" fillId="0" borderId="0" xfId="8" applyFont="1" applyAlignment="1">
      <alignment vertical="center"/>
    </xf>
    <xf numFmtId="0" fontId="5" fillId="0" borderId="0" xfId="11" applyFont="1" applyAlignment="1">
      <alignment horizontal="right" vertical="center"/>
    </xf>
    <xf numFmtId="37" fontId="4" fillId="0" borderId="0" xfId="11" applyNumberFormat="1" applyFont="1" applyAlignment="1">
      <alignment vertical="center"/>
    </xf>
    <xf numFmtId="166" fontId="5" fillId="0" borderId="5" xfId="11" applyNumberFormat="1" applyFont="1" applyBorder="1" applyAlignment="1">
      <alignment horizontal="right" vertical="center"/>
    </xf>
    <xf numFmtId="41" fontId="5" fillId="0" borderId="4" xfId="11" applyNumberFormat="1" applyFont="1" applyBorder="1" applyAlignment="1">
      <alignment horizontal="right" vertical="center"/>
    </xf>
    <xf numFmtId="166" fontId="5" fillId="0" borderId="0" xfId="11" applyNumberFormat="1" applyFont="1" applyAlignment="1">
      <alignment horizontal="right" vertical="center"/>
    </xf>
    <xf numFmtId="166" fontId="5" fillId="0" borderId="0" xfId="1" applyNumberFormat="1" applyFont="1" applyFill="1" applyBorder="1" applyAlignment="1">
      <alignment horizontal="center" vertical="center"/>
    </xf>
    <xf numFmtId="0" fontId="16" fillId="0" borderId="0" xfId="11" applyFont="1" applyAlignment="1">
      <alignment vertical="center"/>
    </xf>
    <xf numFmtId="37" fontId="6" fillId="0" borderId="0" xfId="0" quotePrefix="1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37" fontId="14" fillId="0" borderId="0" xfId="0" applyNumberFormat="1" applyFont="1" applyAlignment="1">
      <alignment horizontal="right" vertical="center"/>
    </xf>
    <xf numFmtId="41" fontId="14" fillId="0" borderId="3" xfId="1" applyNumberFormat="1" applyFont="1" applyFill="1" applyBorder="1" applyAlignment="1">
      <alignment vertical="center"/>
    </xf>
    <xf numFmtId="41" fontId="14" fillId="0" borderId="0" xfId="0" applyNumberFormat="1" applyFont="1" applyAlignment="1">
      <alignment horizontal="right" vertical="center"/>
    </xf>
    <xf numFmtId="37" fontId="5" fillId="0" borderId="0" xfId="0" quotePrefix="1" applyNumberFormat="1" applyFont="1" applyAlignment="1">
      <alignment horizontal="left" vertical="center"/>
    </xf>
    <xf numFmtId="41" fontId="14" fillId="0" borderId="1" xfId="0" applyNumberFormat="1" applyFont="1" applyBorder="1" applyAlignment="1">
      <alignment vertical="center"/>
    </xf>
    <xf numFmtId="41" fontId="14" fillId="0" borderId="3" xfId="0" applyNumberFormat="1" applyFont="1" applyBorder="1" applyAlignment="1">
      <alignment vertical="center"/>
    </xf>
    <xf numFmtId="41" fontId="14" fillId="0" borderId="1" xfId="1" applyNumberFormat="1" applyFont="1" applyFill="1" applyBorder="1" applyAlignment="1">
      <alignment horizontal="right" vertical="center"/>
    </xf>
    <xf numFmtId="41" fontId="14" fillId="0" borderId="1" xfId="0" applyNumberFormat="1" applyFont="1" applyBorder="1" applyAlignment="1">
      <alignment horizontal="right" vertical="center"/>
    </xf>
    <xf numFmtId="165" fontId="14" fillId="0" borderId="4" xfId="1" applyNumberFormat="1" applyFont="1" applyFill="1" applyBorder="1" applyAlignment="1">
      <alignment vertical="center"/>
    </xf>
    <xf numFmtId="41" fontId="14" fillId="0" borderId="0" xfId="0" applyNumberFormat="1" applyFont="1" applyAlignment="1">
      <alignment vertical="center"/>
    </xf>
    <xf numFmtId="41" fontId="14" fillId="0" borderId="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1" fontId="5" fillId="0" borderId="5" xfId="0" applyNumberFormat="1" applyFont="1" applyBorder="1" applyAlignment="1">
      <alignment vertical="center"/>
    </xf>
    <xf numFmtId="43" fontId="5" fillId="0" borderId="0" xfId="1" applyFont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41" fontId="5" fillId="0" borderId="1" xfId="1" applyNumberFormat="1" applyFont="1" applyFill="1" applyBorder="1" applyAlignment="1">
      <alignment vertical="center"/>
    </xf>
    <xf numFmtId="41" fontId="13" fillId="0" borderId="0" xfId="0" applyNumberFormat="1" applyFont="1" applyAlignment="1">
      <alignment vertical="center"/>
    </xf>
    <xf numFmtId="41" fontId="5" fillId="0" borderId="0" xfId="8" applyNumberFormat="1" applyFont="1" applyAlignment="1">
      <alignment horizontal="right" vertical="center"/>
    </xf>
    <xf numFmtId="41" fontId="14" fillId="0" borderId="0" xfId="1" applyNumberFormat="1" applyFont="1" applyFill="1" applyBorder="1" applyAlignment="1">
      <alignment vertical="center"/>
    </xf>
    <xf numFmtId="41" fontId="14" fillId="0" borderId="0" xfId="1" applyNumberFormat="1" applyFont="1" applyFill="1" applyBorder="1" applyAlignment="1">
      <alignment horizontal="right" vertical="center"/>
    </xf>
    <xf numFmtId="165" fontId="14" fillId="0" borderId="0" xfId="1" applyNumberFormat="1" applyFont="1" applyFill="1" applyBorder="1" applyAlignment="1">
      <alignment vertical="center"/>
    </xf>
    <xf numFmtId="41" fontId="14" fillId="0" borderId="1" xfId="1" applyNumberFormat="1" applyFont="1" applyFill="1" applyBorder="1" applyAlignment="1">
      <alignment vertical="center"/>
    </xf>
    <xf numFmtId="41" fontId="5" fillId="0" borderId="0" xfId="11" applyNumberFormat="1" applyFont="1" applyAlignment="1">
      <alignment vertical="center"/>
    </xf>
    <xf numFmtId="0" fontId="17" fillId="0" borderId="0" xfId="8" applyFont="1" applyAlignment="1">
      <alignment vertical="center"/>
    </xf>
    <xf numFmtId="10" fontId="5" fillId="0" borderId="0" xfId="22" applyNumberFormat="1" applyFont="1" applyAlignment="1">
      <alignment vertical="center"/>
    </xf>
    <xf numFmtId="10" fontId="19" fillId="0" borderId="0" xfId="22" applyNumberFormat="1" applyFont="1" applyFill="1" applyAlignment="1">
      <alignment vertical="center"/>
    </xf>
    <xf numFmtId="37" fontId="5" fillId="0" borderId="0" xfId="0" applyNumberFormat="1" applyFont="1" applyAlignment="1">
      <alignment horizontal="center" vertical="center"/>
    </xf>
    <xf numFmtId="37" fontId="5" fillId="0" borderId="6" xfId="0" applyNumberFormat="1" applyFont="1" applyBorder="1" applyAlignment="1">
      <alignment horizontal="center" vertical="center"/>
    </xf>
    <xf numFmtId="37" fontId="5" fillId="0" borderId="1" xfId="0" quotePrefix="1" applyNumberFormat="1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7" fontId="5" fillId="0" borderId="2" xfId="0" applyNumberFormat="1" applyFont="1" applyBorder="1" applyAlignment="1">
      <alignment horizontal="center" vertical="center"/>
    </xf>
    <xf numFmtId="37" fontId="4" fillId="0" borderId="0" xfId="0" applyNumberFormat="1" applyFont="1" applyAlignment="1">
      <alignment horizontal="left" vertical="center"/>
    </xf>
  </cellXfs>
  <cellStyles count="23">
    <cellStyle name="Comma" xfId="1" builtinId="3"/>
    <cellStyle name="Comma 2" xfId="2" xr:uid="{22715155-AF5F-41F3-9C25-7DBBF7BDEAC3}"/>
    <cellStyle name="Comma 2 2" xfId="3" xr:uid="{07FC0FDA-EF91-40B9-BE8E-10CE71BB764E}"/>
    <cellStyle name="Comma 2 3" xfId="4" xr:uid="{37402D09-BB5A-4325-95E8-C8557FE67899}"/>
    <cellStyle name="Comma 3" xfId="5" xr:uid="{B8DA30CE-2288-4E9B-A222-6C677D95BC25}"/>
    <cellStyle name="Comma 3 2" xfId="19" xr:uid="{709F6B6C-1EC1-454A-B002-E9BAC1794BCC}"/>
    <cellStyle name="E&amp;Y House" xfId="6" xr:uid="{AF9DFC13-B4D8-4A8A-B8D1-BB39E7BFB3FE}"/>
    <cellStyle name="Normal" xfId="0" builtinId="0"/>
    <cellStyle name="Normal 10 3 2" xfId="7" xr:uid="{7C989405-8EE3-4F62-9EFA-EAA694B9D8E8}"/>
    <cellStyle name="Normal 2" xfId="8" xr:uid="{59563FCB-83F4-44EA-A125-2925C99A37E9}"/>
    <cellStyle name="Normal 2 2" xfId="9" xr:uid="{13BF6058-795F-4501-BD7C-AB121A5B4195}"/>
    <cellStyle name="Normal 2 2 2" xfId="10" xr:uid="{25983278-F4B2-4E61-A397-30632B058EF8}"/>
    <cellStyle name="Normal 3" xfId="11" xr:uid="{84CA362F-0053-4B5D-A042-659BD1C4BEF7}"/>
    <cellStyle name="Normal 3 2" xfId="12" xr:uid="{6D86A1F2-DED3-44C4-ACCA-B2E092ED6564}"/>
    <cellStyle name="Normal 37" xfId="13" xr:uid="{A098BCEE-AB59-4978-83CB-C2533CC64BFB}"/>
    <cellStyle name="Normal 4" xfId="14" xr:uid="{CBAB3608-9A97-46E8-BD16-62AE2C7C1545}"/>
    <cellStyle name="Normal 5" xfId="15" xr:uid="{F86182A5-E089-4D78-A382-B1DA48DF9B4D}"/>
    <cellStyle name="Normal 5 2" xfId="20" xr:uid="{5286D963-6F53-4603-B3BD-320AB762ECA9}"/>
    <cellStyle name="Percent" xfId="22" builtinId="5"/>
    <cellStyle name="Percent 2" xfId="16" xr:uid="{04F3580C-C7FF-44C9-B502-B494578E46F9}"/>
    <cellStyle name="Percent 3" xfId="17" xr:uid="{CCF030C4-FE11-4166-8430-809A991B7E54}"/>
    <cellStyle name="Percent 3 2" xfId="18" xr:uid="{FFAA5DF9-5923-4E47-9B74-D3076D95085B}"/>
    <cellStyle name="Percent 3 3" xfId="21" xr:uid="{865FD6C2-61E7-400A-9217-67A99138B25D}"/>
  </cellStyles>
  <dxfs count="0"/>
  <tableStyles count="1" defaultTableStyle="TableStyleMedium9" defaultPivotStyle="PivotStyleLight16">
    <tableStyle name="Invisible" pivot="0" table="0" count="0" xr9:uid="{63F84540-6061-43F8-8DDC-CF47A97599A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24720-7FB4-4B6D-B968-BB009F357A8D}">
  <sheetPr>
    <pageSetUpPr fitToPage="1"/>
  </sheetPr>
  <dimension ref="A1:H38"/>
  <sheetViews>
    <sheetView showGridLines="0" tabSelected="1" view="pageBreakPreview" zoomScale="70" zoomScaleNormal="90" zoomScaleSheetLayoutView="70" workbookViewId="0">
      <selection activeCell="F8" sqref="F8"/>
    </sheetView>
  </sheetViews>
  <sheetFormatPr defaultColWidth="10.81640625" defaultRowHeight="24" customHeight="1"/>
  <cols>
    <col min="1" max="1" width="4.453125" style="4" customWidth="1"/>
    <col min="2" max="2" width="59.453125" style="4" customWidth="1"/>
    <col min="3" max="3" width="1.81640625" style="4" customWidth="1"/>
    <col min="4" max="4" width="5.453125" style="7" customWidth="1"/>
    <col min="5" max="5" width="1.54296875" style="4" customWidth="1"/>
    <col min="6" max="6" width="17.54296875" style="4" customWidth="1"/>
    <col min="7" max="7" width="1.54296875" style="4" customWidth="1"/>
    <col min="8" max="8" width="17.54296875" style="4" customWidth="1"/>
    <col min="9" max="11" width="10.81640625" style="4"/>
    <col min="12" max="12" width="14.54296875" style="4" customWidth="1"/>
    <col min="13" max="16384" width="10.81640625" style="4"/>
  </cols>
  <sheetData>
    <row r="1" spans="1:8" ht="24" customHeight="1">
      <c r="A1" s="1" t="s">
        <v>34</v>
      </c>
      <c r="B1" s="1"/>
      <c r="C1" s="1"/>
      <c r="D1" s="1"/>
      <c r="E1" s="1"/>
      <c r="F1" s="1"/>
    </row>
    <row r="2" spans="1:8" ht="24" customHeight="1">
      <c r="A2" s="1" t="s">
        <v>58</v>
      </c>
      <c r="B2" s="1"/>
      <c r="C2" s="1"/>
      <c r="D2" s="1"/>
      <c r="E2" s="1"/>
      <c r="F2" s="1"/>
    </row>
    <row r="3" spans="1:8" ht="24" customHeight="1">
      <c r="A3" s="1" t="s">
        <v>115</v>
      </c>
      <c r="B3" s="1"/>
      <c r="C3" s="1"/>
      <c r="D3" s="1"/>
      <c r="E3" s="1"/>
      <c r="F3" s="1"/>
    </row>
    <row r="4" spans="1:8" ht="24" customHeight="1">
      <c r="A4" s="2"/>
      <c r="B4" s="2"/>
      <c r="C4" s="2"/>
      <c r="D4" s="2"/>
      <c r="E4" s="2"/>
      <c r="F4" s="3"/>
      <c r="H4" s="3" t="s">
        <v>9</v>
      </c>
    </row>
    <row r="5" spans="1:8" ht="24" customHeight="1">
      <c r="D5" s="5" t="s">
        <v>0</v>
      </c>
      <c r="E5" s="6"/>
      <c r="F5" s="36" t="s">
        <v>116</v>
      </c>
      <c r="H5" s="36" t="s">
        <v>85</v>
      </c>
    </row>
    <row r="6" spans="1:8" ht="24" customHeight="1">
      <c r="D6" s="5"/>
      <c r="E6" s="6"/>
      <c r="F6" s="35" t="s">
        <v>55</v>
      </c>
      <c r="H6" s="35" t="s">
        <v>57</v>
      </c>
    </row>
    <row r="7" spans="1:8" ht="24" customHeight="1">
      <c r="D7" s="5"/>
      <c r="E7" s="6"/>
      <c r="F7" s="35" t="s">
        <v>56</v>
      </c>
      <c r="H7" s="36"/>
    </row>
    <row r="8" spans="1:8" ht="24" customHeight="1">
      <c r="A8" s="41" t="s">
        <v>11</v>
      </c>
      <c r="D8" s="4"/>
      <c r="E8" s="7"/>
      <c r="F8" s="6"/>
      <c r="G8" s="6"/>
      <c r="H8" s="6"/>
    </row>
    <row r="9" spans="1:8" ht="24" customHeight="1">
      <c r="A9" s="4" t="s">
        <v>40</v>
      </c>
      <c r="D9" s="4"/>
      <c r="E9" s="42"/>
      <c r="F9" s="6"/>
      <c r="G9" s="6"/>
      <c r="H9" s="6"/>
    </row>
    <row r="10" spans="1:8" ht="24" customHeight="1">
      <c r="A10" s="4" t="s">
        <v>98</v>
      </c>
      <c r="D10" s="8">
        <v>6</v>
      </c>
      <c r="E10" s="8"/>
      <c r="F10" s="6">
        <v>6047000</v>
      </c>
      <c r="G10" s="6"/>
      <c r="H10" s="6">
        <v>6422000</v>
      </c>
    </row>
    <row r="11" spans="1:8" ht="24" customHeight="1">
      <c r="A11" s="4" t="s">
        <v>86</v>
      </c>
      <c r="D11" s="8"/>
      <c r="E11" s="8"/>
      <c r="F11" s="43"/>
      <c r="G11" s="6"/>
      <c r="H11" s="43"/>
    </row>
    <row r="12" spans="1:8" ht="24" customHeight="1">
      <c r="A12" s="4" t="s">
        <v>126</v>
      </c>
      <c r="D12" s="8">
        <v>6</v>
      </c>
      <c r="E12" s="8"/>
      <c r="F12" s="6">
        <v>139762</v>
      </c>
      <c r="G12" s="6"/>
      <c r="H12" s="6">
        <v>59802</v>
      </c>
    </row>
    <row r="13" spans="1:8" ht="24" customHeight="1">
      <c r="A13" s="9" t="s">
        <v>28</v>
      </c>
      <c r="D13" s="8">
        <v>7</v>
      </c>
      <c r="E13" s="8"/>
      <c r="F13" s="6">
        <v>9095</v>
      </c>
      <c r="G13" s="6"/>
      <c r="H13" s="6">
        <v>8236</v>
      </c>
    </row>
    <row r="14" spans="1:8" ht="24" customHeight="1">
      <c r="A14" s="9" t="s">
        <v>38</v>
      </c>
      <c r="D14" s="8">
        <v>9</v>
      </c>
      <c r="E14" s="8"/>
      <c r="F14" s="6">
        <v>118514</v>
      </c>
      <c r="H14" s="6">
        <v>127067</v>
      </c>
    </row>
    <row r="15" spans="1:8" ht="24" customHeight="1">
      <c r="A15" s="9" t="s">
        <v>52</v>
      </c>
      <c r="D15" s="8"/>
      <c r="E15" s="8"/>
      <c r="F15" s="6">
        <v>78</v>
      </c>
      <c r="H15" s="6">
        <v>7</v>
      </c>
    </row>
    <row r="16" spans="1:8" ht="24" customHeight="1">
      <c r="A16" s="9" t="s">
        <v>45</v>
      </c>
      <c r="D16" s="8">
        <v>8</v>
      </c>
      <c r="E16" s="8"/>
      <c r="F16" s="6">
        <v>73198</v>
      </c>
      <c r="H16" s="6">
        <v>78883</v>
      </c>
    </row>
    <row r="17" spans="1:8" ht="24" customHeight="1">
      <c r="A17" s="9" t="s">
        <v>41</v>
      </c>
      <c r="D17" s="8"/>
      <c r="E17" s="8"/>
      <c r="F17" s="6">
        <v>890</v>
      </c>
      <c r="H17" s="6">
        <v>80</v>
      </c>
    </row>
    <row r="18" spans="1:8" ht="24" customHeight="1">
      <c r="A18" s="1" t="s">
        <v>1</v>
      </c>
      <c r="D18" s="8"/>
      <c r="E18" s="7"/>
      <c r="F18" s="44">
        <f>SUM(F10:F17)</f>
        <v>6388537</v>
      </c>
      <c r="G18" s="13"/>
      <c r="H18" s="44">
        <f>SUM(H10:H17)</f>
        <v>6696075</v>
      </c>
    </row>
    <row r="19" spans="1:8" ht="24" customHeight="1">
      <c r="A19" s="41" t="s">
        <v>18</v>
      </c>
      <c r="D19" s="8"/>
      <c r="E19" s="7"/>
      <c r="F19" s="6"/>
      <c r="G19" s="6"/>
      <c r="H19" s="6"/>
    </row>
    <row r="20" spans="1:8" ht="24" customHeight="1">
      <c r="A20" s="10" t="s">
        <v>66</v>
      </c>
      <c r="D20" s="8"/>
      <c r="E20" s="8"/>
      <c r="F20" s="6">
        <v>6218</v>
      </c>
      <c r="G20" s="6"/>
      <c r="H20" s="6">
        <v>6116</v>
      </c>
    </row>
    <row r="21" spans="1:8" ht="24" customHeight="1">
      <c r="A21" s="45" t="s">
        <v>39</v>
      </c>
      <c r="D21" s="8">
        <v>10</v>
      </c>
      <c r="E21" s="8"/>
      <c r="F21" s="11">
        <v>1617294</v>
      </c>
      <c r="G21" s="6"/>
      <c r="H21" s="11">
        <v>1781923</v>
      </c>
    </row>
    <row r="22" spans="1:8" ht="24" customHeight="1">
      <c r="A22" s="2" t="s">
        <v>2</v>
      </c>
      <c r="D22" s="4"/>
      <c r="E22" s="8"/>
      <c r="F22" s="12">
        <f>SUM(F20:F21)</f>
        <v>1623512</v>
      </c>
      <c r="G22" s="13"/>
      <c r="H22" s="12">
        <f>SUM(H20:H21)</f>
        <v>1788039</v>
      </c>
    </row>
    <row r="23" spans="1:8" ht="24" customHeight="1" thickBot="1">
      <c r="A23" s="41" t="s">
        <v>3</v>
      </c>
      <c r="D23" s="4"/>
      <c r="E23" s="7"/>
      <c r="F23" s="46">
        <f>F18-F22</f>
        <v>4765025</v>
      </c>
      <c r="G23" s="13"/>
      <c r="H23" s="46">
        <f>H18-H22</f>
        <v>4908036</v>
      </c>
    </row>
    <row r="24" spans="1:8" ht="24" customHeight="1" thickTop="1">
      <c r="A24" s="2" t="s">
        <v>32</v>
      </c>
      <c r="D24" s="4"/>
      <c r="E24" s="7"/>
      <c r="F24" s="13"/>
      <c r="G24" s="13"/>
      <c r="H24" s="13"/>
    </row>
    <row r="25" spans="1:8" ht="24" customHeight="1">
      <c r="A25" s="45" t="s">
        <v>36</v>
      </c>
      <c r="D25" s="8">
        <v>11</v>
      </c>
      <c r="E25" s="8"/>
      <c r="F25" s="3">
        <v>4781775</v>
      </c>
      <c r="G25" s="3"/>
      <c r="H25" s="3">
        <v>4891985</v>
      </c>
    </row>
    <row r="26" spans="1:8" ht="24" customHeight="1">
      <c r="A26" s="9" t="s">
        <v>127</v>
      </c>
      <c r="D26" s="8">
        <v>12</v>
      </c>
      <c r="E26" s="8"/>
      <c r="F26" s="11">
        <v>-16750</v>
      </c>
      <c r="G26" s="6"/>
      <c r="H26" s="11">
        <v>16051</v>
      </c>
    </row>
    <row r="27" spans="1:8" ht="24" customHeight="1" thickBot="1">
      <c r="A27" s="1" t="s">
        <v>3</v>
      </c>
      <c r="D27" s="4"/>
      <c r="E27" s="8"/>
      <c r="F27" s="47">
        <f>SUM(F25:F26)</f>
        <v>4765025</v>
      </c>
      <c r="G27" s="13"/>
      <c r="H27" s="47">
        <f>SUM(H25:H26)</f>
        <v>4908036</v>
      </c>
    </row>
    <row r="28" spans="1:8" ht="15.75" customHeight="1" thickTop="1">
      <c r="D28" s="4"/>
      <c r="E28" s="7"/>
      <c r="F28" s="13">
        <f>SUM(F27-F23)</f>
        <v>0</v>
      </c>
      <c r="G28" s="13"/>
      <c r="H28" s="13">
        <f>SUM(H27-H23)</f>
        <v>0</v>
      </c>
    </row>
    <row r="29" spans="1:8" ht="24" customHeight="1">
      <c r="A29" s="4" t="s">
        <v>87</v>
      </c>
      <c r="D29" s="4"/>
      <c r="E29" s="7"/>
      <c r="F29" s="48">
        <f>TRUNC(ROUND((F27)/F30,5),4)</f>
        <v>9.2523999999999997</v>
      </c>
      <c r="G29" s="48"/>
      <c r="H29" s="48">
        <f>TRUNC(ROUND((H27)/H30,5),4)</f>
        <v>9.5300999999999991</v>
      </c>
    </row>
    <row r="30" spans="1:8" ht="24" customHeight="1">
      <c r="A30" s="4" t="s">
        <v>99</v>
      </c>
      <c r="D30" s="4"/>
      <c r="E30" s="7"/>
      <c r="F30" s="3">
        <v>515000</v>
      </c>
      <c r="G30" s="3"/>
      <c r="H30" s="3">
        <v>515000</v>
      </c>
    </row>
    <row r="31" spans="1:8" ht="24" customHeight="1">
      <c r="A31" s="2"/>
      <c r="E31" s="6"/>
      <c r="F31" s="37"/>
    </row>
    <row r="32" spans="1:8" ht="24" customHeight="1">
      <c r="A32" s="4" t="s">
        <v>96</v>
      </c>
      <c r="E32" s="6"/>
      <c r="F32" s="37"/>
    </row>
    <row r="33" spans="1:6" ht="24" customHeight="1">
      <c r="E33" s="6"/>
      <c r="F33" s="37"/>
    </row>
    <row r="34" spans="1:6" ht="24" customHeight="1">
      <c r="E34" s="6"/>
      <c r="F34" s="13"/>
    </row>
    <row r="35" spans="1:6" ht="24" customHeight="1">
      <c r="A35" s="14"/>
      <c r="B35" s="14"/>
      <c r="E35" s="3"/>
      <c r="F35" s="3"/>
    </row>
    <row r="36" spans="1:6" ht="24" customHeight="1">
      <c r="A36" s="111" t="s">
        <v>53</v>
      </c>
      <c r="B36" s="111"/>
      <c r="E36" s="3"/>
      <c r="F36" s="3"/>
    </row>
    <row r="37" spans="1:6" ht="24" customHeight="1">
      <c r="A37" s="110" t="s">
        <v>54</v>
      </c>
      <c r="B37" s="110"/>
      <c r="E37" s="3"/>
      <c r="F37" s="3"/>
    </row>
    <row r="38" spans="1:6" ht="24" customHeight="1">
      <c r="A38" s="16"/>
    </row>
  </sheetData>
  <mergeCells count="2">
    <mergeCell ref="A37:B37"/>
    <mergeCell ref="A36:B36"/>
  </mergeCells>
  <phoneticPr fontId="3" type="noConversion"/>
  <pageMargins left="0.78740157480314965" right="0.39370078740157483" top="0.78740157480314965" bottom="0.39370078740157483" header="0.19685039370078741" footer="0.19685039370078741"/>
  <pageSetup paperSize="9" scale="8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70D97-22D9-4B6A-B4F2-AA3626A72D4F}">
  <sheetPr>
    <pageSetUpPr fitToPage="1"/>
  </sheetPr>
  <dimension ref="A1:AC37"/>
  <sheetViews>
    <sheetView showGridLines="0" topLeftCell="A13" zoomScale="70" zoomScaleNormal="70" zoomScaleSheetLayoutView="70" workbookViewId="0">
      <selection activeCell="F23" sqref="F23"/>
    </sheetView>
  </sheetViews>
  <sheetFormatPr defaultColWidth="9.1796875" defaultRowHeight="24" customHeight="1"/>
  <cols>
    <col min="1" max="1" width="2.81640625" style="10" customWidth="1"/>
    <col min="2" max="2" width="1.81640625" style="10" customWidth="1"/>
    <col min="3" max="3" width="39.81640625" style="10" customWidth="1"/>
    <col min="4" max="4" width="19.54296875" style="10" customWidth="1"/>
    <col min="5" max="5" width="1.81640625" style="10" customWidth="1"/>
    <col min="6" max="6" width="23.453125" style="10" customWidth="1"/>
    <col min="7" max="7" width="1.1796875" style="10" customWidth="1"/>
    <col min="8" max="8" width="15.54296875" style="10" customWidth="1"/>
    <col min="9" max="9" width="1.54296875" style="10" customWidth="1"/>
    <col min="10" max="10" width="15.54296875" style="10" customWidth="1"/>
    <col min="11" max="11" width="1.54296875" style="10" customWidth="1"/>
    <col min="12" max="12" width="15.54296875" style="10" customWidth="1"/>
    <col min="13" max="13" width="1.54296875" style="10" customWidth="1"/>
    <col min="14" max="14" width="15.54296875" style="10" customWidth="1"/>
    <col min="15" max="15" width="1.54296875" style="10" customWidth="1"/>
    <col min="16" max="16" width="15.54296875" style="10" customWidth="1"/>
    <col min="17" max="17" width="1.54296875" style="10" customWidth="1"/>
    <col min="18" max="18" width="15.54296875" style="10" customWidth="1"/>
    <col min="19" max="16384" width="9.1796875" style="10"/>
  </cols>
  <sheetData>
    <row r="1" spans="1:29" ht="24" customHeight="1">
      <c r="A1" s="1" t="s">
        <v>34</v>
      </c>
      <c r="B1" s="2"/>
      <c r="C1" s="17"/>
      <c r="D1" s="17"/>
      <c r="E1" s="17"/>
      <c r="F1" s="17"/>
      <c r="G1" s="17"/>
      <c r="H1" s="3"/>
    </row>
    <row r="2" spans="1:29" ht="24" customHeight="1">
      <c r="A2" s="2" t="s">
        <v>15</v>
      </c>
      <c r="B2" s="2"/>
      <c r="C2" s="17"/>
      <c r="D2" s="17"/>
      <c r="E2" s="17"/>
      <c r="F2" s="17"/>
      <c r="G2" s="17"/>
      <c r="H2" s="17"/>
    </row>
    <row r="3" spans="1:29" ht="24" customHeight="1">
      <c r="A3" s="1" t="s">
        <v>115</v>
      </c>
      <c r="B3" s="2"/>
      <c r="C3" s="17"/>
      <c r="D3" s="17"/>
      <c r="E3" s="17"/>
      <c r="F3" s="17"/>
      <c r="G3" s="17"/>
      <c r="H3" s="17"/>
    </row>
    <row r="4" spans="1:29" ht="24" customHeight="1">
      <c r="A4" s="1" t="s">
        <v>80</v>
      </c>
      <c r="C4" s="17"/>
      <c r="D4" s="17"/>
      <c r="E4" s="17"/>
      <c r="F4" s="17"/>
      <c r="G4" s="17"/>
      <c r="H4" s="17"/>
    </row>
    <row r="5" spans="1:29" ht="24" customHeight="1">
      <c r="A5" s="1"/>
      <c r="B5" s="2"/>
      <c r="C5" s="17"/>
      <c r="D5" s="17"/>
      <c r="E5" s="17"/>
      <c r="F5" s="17"/>
      <c r="G5" s="17"/>
      <c r="H5" s="112" t="s">
        <v>116</v>
      </c>
      <c r="I5" s="112"/>
      <c r="J5" s="112"/>
      <c r="K5" s="112"/>
      <c r="L5" s="112"/>
      <c r="N5" s="113" t="s">
        <v>85</v>
      </c>
      <c r="O5" s="113"/>
      <c r="P5" s="113"/>
      <c r="Q5" s="113"/>
      <c r="R5" s="113"/>
    </row>
    <row r="6" spans="1:29" ht="24" customHeight="1">
      <c r="A6" s="1"/>
      <c r="B6" s="2"/>
      <c r="C6" s="17"/>
      <c r="D6" s="17"/>
      <c r="E6" s="17"/>
      <c r="F6" s="17"/>
      <c r="G6" s="17"/>
      <c r="H6" s="110" t="s">
        <v>10</v>
      </c>
      <c r="I6" s="110"/>
      <c r="J6" s="110"/>
      <c r="K6" s="110"/>
      <c r="L6" s="110"/>
      <c r="N6" s="110" t="s">
        <v>57</v>
      </c>
      <c r="O6" s="110"/>
      <c r="P6" s="110"/>
      <c r="Q6" s="110"/>
      <c r="R6" s="110"/>
    </row>
    <row r="7" spans="1:29" ht="24" customHeight="1">
      <c r="C7" s="17"/>
      <c r="D7" s="17"/>
      <c r="E7" s="17"/>
      <c r="F7" s="17"/>
      <c r="G7" s="17"/>
      <c r="H7" s="15"/>
      <c r="I7" s="17"/>
      <c r="J7" s="18"/>
      <c r="K7" s="18"/>
      <c r="L7" s="15" t="s">
        <v>6</v>
      </c>
      <c r="N7" s="15"/>
      <c r="O7" s="17"/>
      <c r="P7" s="18"/>
      <c r="Q7" s="18"/>
      <c r="R7" s="15" t="s">
        <v>6</v>
      </c>
    </row>
    <row r="8" spans="1:29" s="22" customFormat="1" ht="24" customHeight="1">
      <c r="A8" s="114"/>
      <c r="B8" s="114"/>
      <c r="C8" s="114"/>
      <c r="D8" s="114"/>
      <c r="E8" s="114"/>
      <c r="F8" s="114"/>
      <c r="G8" s="114"/>
      <c r="H8" s="19" t="s">
        <v>31</v>
      </c>
      <c r="I8" s="20"/>
      <c r="J8" s="19" t="s">
        <v>7</v>
      </c>
      <c r="K8" s="7"/>
      <c r="L8" s="21" t="s">
        <v>8</v>
      </c>
      <c r="N8" s="19" t="s">
        <v>31</v>
      </c>
      <c r="O8" s="20"/>
      <c r="P8" s="19" t="s">
        <v>7</v>
      </c>
      <c r="Q8" s="7"/>
      <c r="R8" s="21" t="s">
        <v>8</v>
      </c>
    </row>
    <row r="9" spans="1:29" ht="24" customHeight="1">
      <c r="A9" s="15"/>
      <c r="B9" s="15"/>
      <c r="C9" s="15"/>
      <c r="D9" s="15"/>
      <c r="E9" s="15"/>
      <c r="F9" s="15"/>
      <c r="G9" s="15"/>
      <c r="H9" s="7" t="s">
        <v>60</v>
      </c>
      <c r="I9" s="20"/>
      <c r="J9" s="7" t="s">
        <v>60</v>
      </c>
      <c r="K9" s="7"/>
      <c r="L9" s="15" t="s">
        <v>27</v>
      </c>
      <c r="N9" s="7" t="s">
        <v>60</v>
      </c>
      <c r="O9" s="20"/>
      <c r="P9" s="7" t="s">
        <v>60</v>
      </c>
      <c r="Q9" s="7"/>
      <c r="R9" s="15" t="s">
        <v>27</v>
      </c>
    </row>
    <row r="10" spans="1:29" s="50" customFormat="1" ht="24" customHeight="1">
      <c r="A10" s="49" t="s">
        <v>74</v>
      </c>
      <c r="B10" s="49"/>
      <c r="H10" s="51"/>
      <c r="I10" s="51"/>
      <c r="J10" s="52"/>
      <c r="K10" s="52"/>
      <c r="L10" s="53"/>
      <c r="N10" s="51"/>
      <c r="O10" s="51"/>
      <c r="P10" s="52"/>
      <c r="Q10" s="52"/>
      <c r="R10" s="53"/>
    </row>
    <row r="11" spans="1:29" s="50" customFormat="1" ht="24" customHeight="1">
      <c r="A11" s="38" t="s">
        <v>51</v>
      </c>
      <c r="B11" s="49"/>
      <c r="H11" s="51"/>
      <c r="I11" s="51"/>
      <c r="J11" s="52"/>
      <c r="K11" s="52"/>
      <c r="L11" s="53"/>
      <c r="N11" s="51"/>
      <c r="O11" s="51"/>
      <c r="P11" s="52"/>
      <c r="Q11" s="52"/>
      <c r="R11" s="53"/>
    </row>
    <row r="12" spans="1:29" s="50" customFormat="1" ht="24" customHeight="1">
      <c r="A12" s="50" t="s">
        <v>61</v>
      </c>
      <c r="H12" s="51"/>
      <c r="I12" s="51"/>
      <c r="J12" s="52"/>
      <c r="K12" s="52"/>
      <c r="L12" s="53"/>
      <c r="N12" s="51"/>
      <c r="O12" s="51"/>
      <c r="P12" s="52"/>
      <c r="Q12" s="52"/>
      <c r="R12" s="53"/>
    </row>
    <row r="13" spans="1:29" s="50" customFormat="1" ht="24" customHeight="1">
      <c r="A13" s="50" t="s">
        <v>79</v>
      </c>
      <c r="H13" s="51"/>
      <c r="I13" s="51"/>
      <c r="J13" s="52"/>
      <c r="K13" s="52"/>
      <c r="L13" s="53"/>
      <c r="N13" s="51"/>
      <c r="O13" s="51"/>
      <c r="P13" s="52"/>
      <c r="Q13" s="52"/>
      <c r="R13" s="53"/>
    </row>
    <row r="14" spans="1:29" s="50" customFormat="1" ht="24" customHeight="1">
      <c r="A14" s="50" t="s">
        <v>78</v>
      </c>
      <c r="H14" s="54">
        <v>7928000</v>
      </c>
      <c r="I14" s="55"/>
      <c r="J14" s="54">
        <v>6047000</v>
      </c>
      <c r="K14" s="56"/>
      <c r="L14" s="40">
        <v>97.74</v>
      </c>
      <c r="N14" s="54">
        <v>7928000</v>
      </c>
      <c r="O14" s="55"/>
      <c r="P14" s="54">
        <v>6422000</v>
      </c>
      <c r="Q14" s="56"/>
      <c r="R14" s="23">
        <v>99.08</v>
      </c>
      <c r="S14" s="109"/>
      <c r="U14" s="106"/>
      <c r="W14" s="106"/>
      <c r="Y14" s="106"/>
      <c r="AA14" s="106"/>
      <c r="AC14" s="106"/>
    </row>
    <row r="15" spans="1:29" s="50" customFormat="1" ht="24" customHeight="1" thickBot="1">
      <c r="A15" s="49" t="s">
        <v>33</v>
      </c>
      <c r="B15" s="49"/>
      <c r="H15" s="57">
        <f>SUM(H14)</f>
        <v>7928000</v>
      </c>
      <c r="I15" s="51"/>
      <c r="J15" s="58">
        <f>SUM(J14)</f>
        <v>6047000</v>
      </c>
      <c r="K15" s="52"/>
      <c r="L15" s="24">
        <f>SUM(L14)</f>
        <v>97.74</v>
      </c>
      <c r="N15" s="57">
        <f>SUM(N14)</f>
        <v>7928000</v>
      </c>
      <c r="O15" s="51"/>
      <c r="P15" s="58">
        <f>SUM(P14)</f>
        <v>6422000</v>
      </c>
      <c r="Q15" s="52"/>
      <c r="R15" s="24">
        <f>SUM(R14)</f>
        <v>99.08</v>
      </c>
      <c r="U15" s="106"/>
      <c r="W15" s="106"/>
      <c r="Y15" s="106"/>
      <c r="AA15" s="106"/>
      <c r="AC15" s="106"/>
    </row>
    <row r="16" spans="1:29" s="50" customFormat="1" ht="24" customHeight="1" thickTop="1">
      <c r="U16" s="106"/>
      <c r="W16" s="106"/>
      <c r="Y16" s="106"/>
      <c r="AA16" s="106"/>
      <c r="AC16" s="106"/>
    </row>
    <row r="17" spans="1:29" s="50" customFormat="1" ht="23.5" customHeight="1">
      <c r="A17" s="49"/>
      <c r="B17" s="49"/>
      <c r="H17" s="59"/>
      <c r="I17" s="59"/>
      <c r="J17" s="60"/>
      <c r="K17" s="60"/>
      <c r="L17" s="61" t="s">
        <v>6</v>
      </c>
      <c r="N17" s="59"/>
      <c r="O17" s="59"/>
      <c r="P17" s="60"/>
      <c r="Q17" s="60"/>
      <c r="R17" s="61" t="s">
        <v>6</v>
      </c>
      <c r="U17" s="106"/>
      <c r="W17" s="106"/>
      <c r="Y17" s="106"/>
      <c r="AA17" s="106"/>
      <c r="AC17" s="106"/>
    </row>
    <row r="18" spans="1:29" s="50" customFormat="1" ht="24" customHeight="1">
      <c r="A18" s="49"/>
      <c r="B18" s="49"/>
      <c r="F18" s="62" t="s">
        <v>70</v>
      </c>
      <c r="G18" s="61"/>
      <c r="H18" s="63" t="s">
        <v>71</v>
      </c>
      <c r="I18" s="64"/>
      <c r="J18" s="63" t="s">
        <v>7</v>
      </c>
      <c r="K18" s="65"/>
      <c r="L18" s="62" t="s">
        <v>8</v>
      </c>
      <c r="M18" s="61"/>
      <c r="N18" s="63" t="s">
        <v>71</v>
      </c>
      <c r="O18" s="64"/>
      <c r="P18" s="63" t="s">
        <v>7</v>
      </c>
      <c r="Q18" s="65"/>
      <c r="R18" s="62" t="s">
        <v>8</v>
      </c>
      <c r="U18" s="106"/>
      <c r="W18" s="106"/>
      <c r="Y18" s="106"/>
      <c r="AA18" s="106"/>
      <c r="AC18" s="106"/>
    </row>
    <row r="19" spans="1:29" s="50" customFormat="1" ht="24" customHeight="1">
      <c r="A19" s="49"/>
      <c r="B19" s="49"/>
      <c r="F19" s="61"/>
      <c r="G19" s="61"/>
      <c r="H19" s="7" t="s">
        <v>60</v>
      </c>
      <c r="I19" s="64"/>
      <c r="J19" s="7" t="s">
        <v>60</v>
      </c>
      <c r="K19" s="65"/>
      <c r="L19" s="61" t="s">
        <v>27</v>
      </c>
      <c r="M19" s="61"/>
      <c r="N19" s="7" t="s">
        <v>60</v>
      </c>
      <c r="O19" s="64"/>
      <c r="P19" s="7" t="s">
        <v>60</v>
      </c>
      <c r="Q19" s="65"/>
      <c r="R19" s="61" t="s">
        <v>27</v>
      </c>
      <c r="U19" s="106"/>
      <c r="W19" s="106"/>
      <c r="Y19" s="106"/>
      <c r="AA19" s="106"/>
      <c r="AC19" s="106"/>
    </row>
    <row r="20" spans="1:29" s="50" customFormat="1" ht="24" customHeight="1">
      <c r="A20" s="49" t="s">
        <v>97</v>
      </c>
      <c r="B20" s="49"/>
      <c r="C20" s="61"/>
      <c r="H20" s="51"/>
      <c r="I20" s="51"/>
      <c r="J20" s="51"/>
      <c r="K20" s="52"/>
      <c r="L20" s="39"/>
      <c r="N20" s="51"/>
      <c r="O20" s="51"/>
      <c r="P20" s="51"/>
      <c r="Q20" s="52"/>
      <c r="R20" s="39"/>
      <c r="U20" s="106"/>
      <c r="W20" s="106"/>
      <c r="Y20" s="106"/>
      <c r="AA20" s="106"/>
      <c r="AC20" s="106"/>
    </row>
    <row r="21" spans="1:29" s="50" customFormat="1" ht="24" customHeight="1">
      <c r="A21" s="49" t="s">
        <v>88</v>
      </c>
      <c r="B21" s="49"/>
      <c r="C21" s="61"/>
      <c r="H21" s="51"/>
      <c r="I21" s="51"/>
      <c r="J21" s="51"/>
      <c r="K21" s="52"/>
      <c r="L21" s="39"/>
      <c r="N21" s="51"/>
      <c r="O21" s="51"/>
      <c r="P21" s="51"/>
      <c r="Q21" s="52"/>
      <c r="R21" s="39"/>
      <c r="U21" s="106"/>
      <c r="W21" s="106"/>
      <c r="Y21" s="106"/>
      <c r="AA21" s="106"/>
      <c r="AC21" s="106"/>
    </row>
    <row r="22" spans="1:29" s="50" customFormat="1" ht="24" customHeight="1">
      <c r="A22" s="49"/>
      <c r="B22" s="49"/>
      <c r="C22" s="50" t="s">
        <v>89</v>
      </c>
      <c r="D22" s="107" t="s">
        <v>90</v>
      </c>
      <c r="F22" s="66" t="s">
        <v>91</v>
      </c>
      <c r="H22" s="67">
        <v>0</v>
      </c>
      <c r="I22" s="69"/>
      <c r="J22" s="67">
        <v>0</v>
      </c>
      <c r="K22" s="56"/>
      <c r="L22" s="34">
        <v>0</v>
      </c>
      <c r="N22" s="67">
        <v>50000</v>
      </c>
      <c r="O22" s="69"/>
      <c r="P22" s="67">
        <v>49827</v>
      </c>
      <c r="Q22" s="56"/>
      <c r="R22" s="40">
        <v>0.77</v>
      </c>
      <c r="U22" s="106"/>
      <c r="W22" s="106"/>
      <c r="Y22" s="106"/>
      <c r="AA22" s="106"/>
      <c r="AC22" s="106"/>
    </row>
    <row r="23" spans="1:29" s="50" customFormat="1" ht="24" customHeight="1">
      <c r="A23" s="49"/>
      <c r="B23" s="49"/>
      <c r="C23" s="50" t="s">
        <v>89</v>
      </c>
      <c r="D23" s="107" t="s">
        <v>119</v>
      </c>
      <c r="F23" s="66" t="s">
        <v>121</v>
      </c>
      <c r="H23" s="67">
        <v>20000</v>
      </c>
      <c r="I23" s="69"/>
      <c r="J23" s="67">
        <v>19978</v>
      </c>
      <c r="K23" s="56"/>
      <c r="L23" s="80">
        <v>0.32</v>
      </c>
      <c r="N23" s="67">
        <v>0</v>
      </c>
      <c r="O23" s="69"/>
      <c r="P23" s="67">
        <v>0</v>
      </c>
      <c r="Q23" s="56"/>
      <c r="R23" s="67">
        <v>0</v>
      </c>
      <c r="T23" s="108"/>
      <c r="U23" s="106"/>
      <c r="W23" s="106"/>
      <c r="Y23" s="106"/>
      <c r="AA23" s="106"/>
      <c r="AC23" s="106"/>
    </row>
    <row r="24" spans="1:29" s="50" customFormat="1" ht="24" customHeight="1">
      <c r="A24" s="49"/>
      <c r="B24" s="49"/>
      <c r="C24" s="50" t="s">
        <v>89</v>
      </c>
      <c r="D24" s="107" t="s">
        <v>120</v>
      </c>
      <c r="F24" s="66" t="s">
        <v>122</v>
      </c>
      <c r="H24" s="67">
        <v>120000</v>
      </c>
      <c r="I24" s="69"/>
      <c r="J24" s="67">
        <v>119784</v>
      </c>
      <c r="K24" s="56"/>
      <c r="L24" s="80">
        <v>1.94</v>
      </c>
      <c r="N24" s="67">
        <v>0</v>
      </c>
      <c r="O24" s="69"/>
      <c r="P24" s="67">
        <v>0</v>
      </c>
      <c r="Q24" s="56"/>
      <c r="R24" s="34">
        <v>0</v>
      </c>
      <c r="T24" s="108"/>
      <c r="U24" s="106"/>
      <c r="W24" s="106"/>
      <c r="Y24" s="106"/>
      <c r="AA24" s="106"/>
      <c r="AC24" s="106"/>
    </row>
    <row r="25" spans="1:29" s="50" customFormat="1" ht="24" customHeight="1">
      <c r="A25" s="41" t="s">
        <v>92</v>
      </c>
      <c r="B25" s="49"/>
      <c r="D25" s="107"/>
      <c r="F25" s="70"/>
      <c r="H25" s="67"/>
      <c r="I25" s="69"/>
      <c r="J25" s="67"/>
      <c r="K25" s="56"/>
      <c r="L25" s="40"/>
      <c r="N25" s="67"/>
      <c r="O25" s="69"/>
      <c r="P25" s="101"/>
      <c r="Q25" s="56"/>
      <c r="R25" s="40"/>
      <c r="U25" s="106"/>
      <c r="W25" s="106"/>
      <c r="Y25" s="106"/>
      <c r="AA25" s="106"/>
      <c r="AC25" s="106"/>
    </row>
    <row r="26" spans="1:29" s="50" customFormat="1" ht="24" customHeight="1">
      <c r="A26" s="49"/>
      <c r="B26" s="49"/>
      <c r="C26" s="50" t="s">
        <v>93</v>
      </c>
      <c r="D26" s="107" t="s">
        <v>94</v>
      </c>
      <c r="F26" s="70" t="s">
        <v>95</v>
      </c>
      <c r="H26" s="67">
        <v>0</v>
      </c>
      <c r="I26" s="69"/>
      <c r="J26" s="54">
        <v>0</v>
      </c>
      <c r="K26" s="56"/>
      <c r="L26" s="32">
        <v>0</v>
      </c>
      <c r="N26" s="67">
        <v>10000</v>
      </c>
      <c r="O26" s="69"/>
      <c r="P26" s="54">
        <v>9975</v>
      </c>
      <c r="Q26" s="56"/>
      <c r="R26" s="23">
        <v>0.15</v>
      </c>
      <c r="U26" s="106"/>
      <c r="W26" s="106"/>
      <c r="Y26" s="106"/>
      <c r="AA26" s="106"/>
      <c r="AC26" s="106"/>
    </row>
    <row r="27" spans="1:29" s="50" customFormat="1" ht="24" customHeight="1" thickBot="1">
      <c r="A27" s="81" t="s">
        <v>72</v>
      </c>
      <c r="B27" s="49"/>
      <c r="H27" s="57">
        <f>SUM(H22:H26)</f>
        <v>140000</v>
      </c>
      <c r="I27" s="51"/>
      <c r="J27" s="72">
        <f>SUM(J22:J26)</f>
        <v>139762</v>
      </c>
      <c r="K27" s="52"/>
      <c r="L27" s="73">
        <f>SUM(L22:L26)</f>
        <v>2.2599999999999998</v>
      </c>
      <c r="N27" s="57">
        <f>SUM(N22:N26)</f>
        <v>60000</v>
      </c>
      <c r="O27" s="51"/>
      <c r="P27" s="58">
        <f>SUM(P22:P26)</f>
        <v>59802</v>
      </c>
      <c r="Q27" s="52"/>
      <c r="R27" s="73">
        <f>SUM(R22:R26)</f>
        <v>0.92</v>
      </c>
      <c r="S27" s="74"/>
      <c r="U27" s="106"/>
      <c r="W27" s="106"/>
      <c r="Y27" s="106"/>
      <c r="AA27" s="106"/>
      <c r="AC27" s="106"/>
    </row>
    <row r="28" spans="1:29" s="50" customFormat="1" ht="24" customHeight="1" thickTop="1" thickBot="1">
      <c r="A28" s="81" t="s">
        <v>73</v>
      </c>
      <c r="B28" s="49"/>
      <c r="H28" s="51"/>
      <c r="I28" s="75"/>
      <c r="J28" s="57">
        <f>J15+J27</f>
        <v>6186762</v>
      </c>
      <c r="K28" s="76"/>
      <c r="L28" s="77">
        <f>L15+L27</f>
        <v>100</v>
      </c>
      <c r="N28" s="51"/>
      <c r="O28" s="75"/>
      <c r="P28" s="78">
        <f>P15+P27</f>
        <v>6481802</v>
      </c>
      <c r="Q28" s="76"/>
      <c r="R28" s="77">
        <f>R15+R27</f>
        <v>100</v>
      </c>
      <c r="U28" s="106"/>
      <c r="W28" s="106"/>
      <c r="Y28" s="106"/>
      <c r="AA28" s="106"/>
      <c r="AC28" s="106"/>
    </row>
    <row r="29" spans="1:29" s="50" customFormat="1" ht="20.25" customHeight="1" thickTop="1">
      <c r="A29" s="71"/>
      <c r="B29" s="49"/>
      <c r="H29" s="51"/>
      <c r="I29" s="75"/>
      <c r="J29" s="51"/>
      <c r="K29" s="76"/>
      <c r="L29" s="79"/>
      <c r="N29" s="51"/>
      <c r="O29" s="75"/>
      <c r="P29" s="51"/>
      <c r="Q29" s="76"/>
      <c r="R29" s="79"/>
      <c r="U29" s="106"/>
      <c r="W29" s="106"/>
      <c r="Y29" s="106"/>
      <c r="AA29" s="106"/>
      <c r="AC29" s="106"/>
    </row>
    <row r="30" spans="1:29" ht="24" customHeight="1">
      <c r="A30" s="38" t="s">
        <v>96</v>
      </c>
    </row>
    <row r="32" spans="1:29" ht="24" customHeight="1">
      <c r="A32" s="115"/>
      <c r="B32" s="115"/>
      <c r="C32" s="115"/>
      <c r="D32" s="14"/>
      <c r="E32" s="14"/>
      <c r="F32" s="4"/>
      <c r="H32" s="25"/>
      <c r="I32" s="25"/>
      <c r="J32" s="1"/>
      <c r="K32" s="1"/>
      <c r="L32" s="26"/>
    </row>
    <row r="33" spans="1:16" ht="24" customHeight="1">
      <c r="A33" s="111" t="s">
        <v>53</v>
      </c>
      <c r="B33" s="111"/>
      <c r="C33" s="111"/>
      <c r="D33" s="111"/>
      <c r="E33" s="111"/>
      <c r="F33" s="4"/>
      <c r="H33" s="25"/>
      <c r="I33" s="25"/>
      <c r="J33" s="1"/>
      <c r="K33" s="1"/>
      <c r="L33" s="26"/>
    </row>
    <row r="34" spans="1:16" ht="24" customHeight="1">
      <c r="A34" s="110" t="s">
        <v>54</v>
      </c>
      <c r="B34" s="110"/>
      <c r="C34" s="110"/>
      <c r="D34" s="110"/>
      <c r="E34" s="110"/>
      <c r="F34" s="4"/>
      <c r="G34" s="4"/>
      <c r="J34" s="4"/>
      <c r="K34" s="4"/>
    </row>
    <row r="36" spans="1:16" ht="24" customHeight="1">
      <c r="J36" s="6">
        <f>+J14-BS!F10</f>
        <v>0</v>
      </c>
      <c r="P36" s="6">
        <f>+P15-BS!H10</f>
        <v>0</v>
      </c>
    </row>
    <row r="37" spans="1:16" ht="24" customHeight="1">
      <c r="D37" s="68"/>
      <c r="J37" s="6">
        <f>+J27-BS!F12</f>
        <v>0</v>
      </c>
      <c r="P37" s="6">
        <f>+P27-BS!H12</f>
        <v>0</v>
      </c>
    </row>
  </sheetData>
  <mergeCells count="8">
    <mergeCell ref="A34:E34"/>
    <mergeCell ref="H6:L6"/>
    <mergeCell ref="H5:L5"/>
    <mergeCell ref="N5:R5"/>
    <mergeCell ref="N6:R6"/>
    <mergeCell ref="A8:G8"/>
    <mergeCell ref="A32:C32"/>
    <mergeCell ref="A33:E33"/>
  </mergeCells>
  <phoneticPr fontId="3" type="noConversion"/>
  <pageMargins left="0.98425196850393704" right="0.31496062992125984" top="0.78740157480314965" bottom="0.39370078740157483" header="0.23622047244094491" footer="0.19685039370078741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F80C7-77B2-46DC-8DEE-52085AD394A0}">
  <dimension ref="A1:N65"/>
  <sheetViews>
    <sheetView showGridLines="0" view="pageBreakPreview" topLeftCell="A3" zoomScale="70" zoomScaleNormal="70" zoomScaleSheetLayoutView="70" workbookViewId="0">
      <selection activeCell="J50" sqref="J50"/>
    </sheetView>
  </sheetViews>
  <sheetFormatPr defaultColWidth="10.81640625" defaultRowHeight="24" customHeight="1"/>
  <cols>
    <col min="1" max="1" width="5" style="4" customWidth="1"/>
    <col min="2" max="2" width="11.81640625" style="4" customWidth="1"/>
    <col min="3" max="3" width="16.453125" style="4" customWidth="1"/>
    <col min="4" max="4" width="6.1796875" style="4" customWidth="1"/>
    <col min="5" max="5" width="2.81640625" style="4" customWidth="1"/>
    <col min="6" max="6" width="19.453125" style="4" customWidth="1"/>
    <col min="7" max="7" width="1.81640625" style="4" customWidth="1"/>
    <col min="8" max="8" width="9.81640625" style="4" customWidth="1"/>
    <col min="9" max="9" width="1.81640625" style="4" customWidth="1"/>
    <col min="10" max="10" width="17.54296875" style="4" customWidth="1"/>
    <col min="11" max="11" width="1.81640625" style="4" customWidth="1"/>
    <col min="12" max="12" width="17.54296875" style="4" customWidth="1"/>
    <col min="13" max="13" width="1" style="4" customWidth="1"/>
    <col min="14" max="16384" width="10.81640625" style="4"/>
  </cols>
  <sheetData>
    <row r="1" spans="1:13" ht="24" customHeight="1">
      <c r="B1" s="1"/>
      <c r="C1" s="1"/>
      <c r="D1" s="1"/>
      <c r="E1" s="1"/>
      <c r="F1" s="1"/>
      <c r="G1" s="1"/>
      <c r="H1" s="1"/>
      <c r="I1" s="1"/>
      <c r="J1" s="1"/>
      <c r="K1" s="1"/>
      <c r="L1" s="3" t="s">
        <v>10</v>
      </c>
    </row>
    <row r="2" spans="1:13" ht="24" customHeight="1">
      <c r="A2" s="1" t="s">
        <v>34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ht="24" customHeight="1">
      <c r="A3" s="1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24" customHeight="1">
      <c r="A4" s="1" t="s">
        <v>117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ht="24" customHeight="1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3" t="s">
        <v>9</v>
      </c>
    </row>
    <row r="6" spans="1:13" ht="24" customHeight="1">
      <c r="A6" s="2"/>
      <c r="B6" s="2"/>
      <c r="C6" s="2"/>
      <c r="D6" s="2"/>
      <c r="E6" s="2"/>
      <c r="F6" s="2"/>
      <c r="G6" s="2"/>
      <c r="H6" s="5" t="s">
        <v>0</v>
      </c>
      <c r="I6" s="3"/>
      <c r="J6" s="82" t="s">
        <v>84</v>
      </c>
      <c r="K6" s="2"/>
      <c r="L6" s="82" t="s">
        <v>81</v>
      </c>
    </row>
    <row r="7" spans="1:13" ht="24" customHeight="1">
      <c r="A7" s="1" t="s">
        <v>21</v>
      </c>
      <c r="H7" s="10"/>
      <c r="I7" s="10"/>
    </row>
    <row r="8" spans="1:13" ht="24" customHeight="1">
      <c r="A8" s="4" t="s">
        <v>50</v>
      </c>
      <c r="G8" s="83"/>
      <c r="H8" s="27" t="s">
        <v>114</v>
      </c>
      <c r="I8" s="27"/>
      <c r="J8" s="84">
        <v>160083</v>
      </c>
      <c r="K8" s="83"/>
      <c r="L8" s="84">
        <v>158449</v>
      </c>
    </row>
    <row r="9" spans="1:13" ht="24" customHeight="1">
      <c r="A9" s="9" t="s">
        <v>43</v>
      </c>
      <c r="G9" s="83"/>
      <c r="H9" s="27"/>
      <c r="I9" s="27"/>
      <c r="J9" s="84">
        <v>639</v>
      </c>
      <c r="K9" s="83"/>
      <c r="L9" s="84">
        <v>580</v>
      </c>
    </row>
    <row r="10" spans="1:13" ht="24" customHeight="1">
      <c r="A10" s="9" t="s">
        <v>62</v>
      </c>
      <c r="G10" s="83"/>
      <c r="H10" s="27"/>
      <c r="I10" s="27"/>
      <c r="J10" s="93">
        <v>0</v>
      </c>
      <c r="K10" s="83"/>
      <c r="L10" s="84">
        <v>8405</v>
      </c>
    </row>
    <row r="11" spans="1:13" ht="24" customHeight="1">
      <c r="A11" s="1" t="s">
        <v>22</v>
      </c>
      <c r="G11" s="83"/>
      <c r="H11" s="10"/>
      <c r="I11" s="10"/>
      <c r="J11" s="85">
        <f>SUM(J8:J10)</f>
        <v>160722</v>
      </c>
      <c r="K11" s="83"/>
      <c r="L11" s="85">
        <f>SUM(L8:L10)</f>
        <v>167434</v>
      </c>
      <c r="M11" s="6"/>
    </row>
    <row r="12" spans="1:13" ht="24" customHeight="1">
      <c r="A12" s="1" t="s">
        <v>14</v>
      </c>
      <c r="G12" s="83"/>
      <c r="H12" s="10"/>
      <c r="I12" s="10"/>
      <c r="J12" s="86"/>
      <c r="K12" s="83"/>
      <c r="L12" s="86"/>
    </row>
    <row r="13" spans="1:13" ht="24" customHeight="1">
      <c r="A13" s="87" t="s">
        <v>12</v>
      </c>
      <c r="E13" s="8"/>
      <c r="G13" s="83"/>
      <c r="H13" s="8">
        <v>15</v>
      </c>
      <c r="I13" s="8"/>
      <c r="J13" s="84">
        <v>4396</v>
      </c>
      <c r="K13" s="83"/>
      <c r="L13" s="84">
        <v>4632</v>
      </c>
    </row>
    <row r="14" spans="1:13" ht="24" customHeight="1">
      <c r="A14" s="4" t="s">
        <v>77</v>
      </c>
      <c r="G14" s="83"/>
      <c r="H14" s="8"/>
      <c r="I14" s="8"/>
      <c r="J14" s="84">
        <v>633</v>
      </c>
      <c r="K14" s="83"/>
      <c r="L14" s="84">
        <v>667</v>
      </c>
    </row>
    <row r="15" spans="1:13" ht="24" customHeight="1">
      <c r="A15" s="9" t="s">
        <v>13</v>
      </c>
      <c r="E15" s="8"/>
      <c r="G15" s="83"/>
      <c r="H15" s="8"/>
      <c r="I15" s="8"/>
      <c r="J15" s="84">
        <v>400</v>
      </c>
      <c r="K15" s="83"/>
      <c r="L15" s="84">
        <v>408</v>
      </c>
    </row>
    <row r="16" spans="1:13" ht="24" customHeight="1">
      <c r="A16" s="9" t="s">
        <v>16</v>
      </c>
      <c r="G16" s="83"/>
      <c r="H16" s="8"/>
      <c r="I16" s="8"/>
      <c r="J16" s="84">
        <v>1989</v>
      </c>
      <c r="K16" s="83"/>
      <c r="L16" s="84">
        <v>1389</v>
      </c>
    </row>
    <row r="17" spans="1:12" ht="24" customHeight="1">
      <c r="A17" s="9" t="s">
        <v>46</v>
      </c>
      <c r="E17" s="8"/>
      <c r="G17" s="83"/>
      <c r="H17" s="8"/>
      <c r="I17" s="8"/>
      <c r="J17" s="93">
        <v>0</v>
      </c>
      <c r="K17" s="83"/>
      <c r="L17" s="84">
        <v>2643</v>
      </c>
    </row>
    <row r="18" spans="1:12" ht="24" customHeight="1">
      <c r="A18" s="9" t="s">
        <v>47</v>
      </c>
      <c r="E18" s="8"/>
      <c r="G18" s="83"/>
      <c r="H18" s="8"/>
      <c r="I18" s="8"/>
      <c r="J18" s="84">
        <v>20828</v>
      </c>
      <c r="K18" s="83"/>
      <c r="L18" s="84">
        <v>25909</v>
      </c>
    </row>
    <row r="19" spans="1:12" ht="24" customHeight="1">
      <c r="A19" s="9" t="s">
        <v>17</v>
      </c>
      <c r="E19" s="8"/>
      <c r="G19" s="83"/>
      <c r="H19" s="15"/>
      <c r="I19" s="15"/>
      <c r="J19" s="88">
        <v>4220</v>
      </c>
      <c r="K19" s="83"/>
      <c r="L19" s="88">
        <v>4879</v>
      </c>
    </row>
    <row r="20" spans="1:12" ht="24" customHeight="1">
      <c r="A20" s="1" t="s">
        <v>4</v>
      </c>
      <c r="E20" s="8"/>
      <c r="G20" s="83"/>
      <c r="H20" s="10"/>
      <c r="I20" s="10"/>
      <c r="J20" s="86">
        <f>SUM(J13:J19)</f>
        <v>32466</v>
      </c>
      <c r="K20" s="83"/>
      <c r="L20" s="86">
        <f>SUM(L13:L19)</f>
        <v>40527</v>
      </c>
    </row>
    <row r="21" spans="1:12" ht="24" customHeight="1">
      <c r="A21" s="2" t="s">
        <v>23</v>
      </c>
      <c r="G21" s="83"/>
      <c r="H21" s="10"/>
      <c r="I21" s="10"/>
      <c r="J21" s="89">
        <f>SUM(J11,)-J20</f>
        <v>128256</v>
      </c>
      <c r="K21" s="83"/>
      <c r="L21" s="89">
        <f>SUM(L11,)-L20</f>
        <v>126907</v>
      </c>
    </row>
    <row r="22" spans="1:12" ht="24" customHeight="1">
      <c r="A22" s="1" t="s">
        <v>100</v>
      </c>
      <c r="G22" s="83"/>
      <c r="H22" s="10"/>
      <c r="I22" s="10"/>
      <c r="J22" s="86"/>
      <c r="K22" s="83"/>
      <c r="L22" s="86"/>
    </row>
    <row r="23" spans="1:12" ht="24" customHeight="1">
      <c r="A23" s="87" t="s">
        <v>101</v>
      </c>
      <c r="E23" s="8"/>
      <c r="G23" s="83"/>
      <c r="H23" s="8"/>
      <c r="I23" s="8"/>
      <c r="J23" s="90">
        <v>-145007</v>
      </c>
      <c r="K23" s="83"/>
      <c r="L23" s="90">
        <v>-58001</v>
      </c>
    </row>
    <row r="24" spans="1:12" ht="24" customHeight="1">
      <c r="A24" s="1" t="s">
        <v>102</v>
      </c>
      <c r="G24" s="83"/>
      <c r="H24" s="10"/>
      <c r="I24" s="10"/>
      <c r="J24" s="91">
        <f>SUM(J23:J23)</f>
        <v>-145007</v>
      </c>
      <c r="K24" s="83"/>
      <c r="L24" s="91">
        <f>SUM(L23:L23)</f>
        <v>-58001</v>
      </c>
    </row>
    <row r="25" spans="1:12" ht="24" customHeight="1" thickBot="1">
      <c r="A25" s="2" t="s">
        <v>128</v>
      </c>
      <c r="G25" s="83"/>
      <c r="H25" s="10"/>
      <c r="I25" s="10"/>
      <c r="J25" s="92">
        <f>SUM(J24,J21)</f>
        <v>-16751</v>
      </c>
      <c r="K25" s="83"/>
      <c r="L25" s="92">
        <f>SUM(L24,L21)</f>
        <v>68906</v>
      </c>
    </row>
    <row r="26" spans="1:12" ht="24" customHeight="1" thickTop="1">
      <c r="A26" s="9"/>
    </row>
    <row r="27" spans="1:12" ht="24" customHeight="1">
      <c r="A27" s="4" t="s">
        <v>104</v>
      </c>
    </row>
    <row r="30" spans="1:12" ht="24" customHeight="1">
      <c r="A30" s="14"/>
      <c r="B30" s="14"/>
      <c r="C30" s="14"/>
      <c r="D30" s="14"/>
      <c r="E30" s="14"/>
      <c r="F30" s="14"/>
    </row>
    <row r="31" spans="1:12" ht="24" customHeight="1">
      <c r="A31" s="111" t="s">
        <v>53</v>
      </c>
      <c r="B31" s="111"/>
      <c r="C31" s="111"/>
      <c r="D31" s="111"/>
      <c r="E31" s="111"/>
      <c r="F31" s="111"/>
    </row>
    <row r="32" spans="1:12" ht="24" customHeight="1">
      <c r="A32" s="110" t="s">
        <v>54</v>
      </c>
      <c r="B32" s="110"/>
      <c r="C32" s="110"/>
      <c r="D32" s="110"/>
      <c r="E32" s="110"/>
      <c r="F32" s="110"/>
    </row>
    <row r="34" spans="1:14" ht="24" customHeight="1">
      <c r="B34" s="1"/>
      <c r="C34" s="1"/>
      <c r="D34" s="1"/>
      <c r="E34" s="1"/>
      <c r="F34" s="1"/>
      <c r="G34" s="1"/>
      <c r="H34" s="1"/>
      <c r="I34" s="1"/>
      <c r="J34" s="1"/>
      <c r="K34" s="1"/>
      <c r="L34" s="3" t="s">
        <v>10</v>
      </c>
    </row>
    <row r="35" spans="1:14" ht="24" customHeight="1">
      <c r="A35" s="1" t="s">
        <v>34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4" ht="24" customHeight="1">
      <c r="A36" s="1" t="s">
        <v>59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4" ht="24" customHeight="1">
      <c r="A37" s="1" t="s">
        <v>118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4" ht="24" customHeight="1">
      <c r="A38" s="2"/>
      <c r="B38" s="2"/>
      <c r="C38" s="2"/>
      <c r="D38" s="2"/>
      <c r="E38" s="2"/>
      <c r="F38" s="2"/>
      <c r="G38" s="2"/>
      <c r="H38" s="3"/>
      <c r="I38" s="3"/>
      <c r="J38" s="3"/>
      <c r="K38" s="2"/>
      <c r="L38" s="3" t="s">
        <v>9</v>
      </c>
    </row>
    <row r="39" spans="1:14" ht="24" customHeight="1">
      <c r="A39" s="2"/>
      <c r="B39" s="2"/>
      <c r="C39" s="2"/>
      <c r="D39" s="2"/>
      <c r="E39" s="2"/>
      <c r="F39" s="2"/>
      <c r="G39" s="2"/>
      <c r="H39" s="5" t="s">
        <v>0</v>
      </c>
      <c r="I39" s="3"/>
      <c r="J39" s="82" t="s">
        <v>84</v>
      </c>
      <c r="K39" s="2"/>
      <c r="L39" s="82" t="s">
        <v>81</v>
      </c>
    </row>
    <row r="40" spans="1:14" ht="24" customHeight="1">
      <c r="A40" s="1" t="s">
        <v>21</v>
      </c>
      <c r="H40" s="10"/>
      <c r="I40" s="10"/>
    </row>
    <row r="41" spans="1:14" ht="24" customHeight="1">
      <c r="A41" s="4" t="s">
        <v>50</v>
      </c>
      <c r="G41" s="83"/>
      <c r="H41" s="27" t="s">
        <v>114</v>
      </c>
      <c r="I41" s="27"/>
      <c r="J41" s="84">
        <v>555644</v>
      </c>
      <c r="K41" s="83"/>
      <c r="L41" s="84">
        <v>585266</v>
      </c>
      <c r="N41" s="84"/>
    </row>
    <row r="42" spans="1:14" ht="24" customHeight="1">
      <c r="A42" s="9" t="s">
        <v>43</v>
      </c>
      <c r="G42" s="83"/>
      <c r="H42" s="27"/>
      <c r="I42" s="27"/>
      <c r="J42" s="93">
        <v>1511</v>
      </c>
      <c r="K42" s="83"/>
      <c r="L42" s="93">
        <v>1923</v>
      </c>
      <c r="N42" s="93"/>
    </row>
    <row r="43" spans="1:14" ht="24" customHeight="1">
      <c r="A43" s="9" t="s">
        <v>62</v>
      </c>
      <c r="G43" s="83"/>
      <c r="H43" s="27"/>
      <c r="I43" s="27"/>
      <c r="J43" s="88">
        <v>818</v>
      </c>
      <c r="K43" s="83"/>
      <c r="L43" s="88">
        <v>9505</v>
      </c>
      <c r="N43" s="93"/>
    </row>
    <row r="44" spans="1:14" ht="24" customHeight="1">
      <c r="A44" s="1" t="s">
        <v>22</v>
      </c>
      <c r="G44" s="83"/>
      <c r="H44" s="10"/>
      <c r="I44" s="10"/>
      <c r="J44" s="85">
        <f>SUM(J41:J43)</f>
        <v>557973</v>
      </c>
      <c r="K44" s="83"/>
      <c r="L44" s="85">
        <f>SUM(L41:L43)</f>
        <v>596694</v>
      </c>
      <c r="N44" s="102"/>
    </row>
    <row r="45" spans="1:14" ht="24" customHeight="1">
      <c r="A45" s="1" t="s">
        <v>14</v>
      </c>
      <c r="G45" s="83"/>
      <c r="H45" s="10"/>
      <c r="I45" s="10"/>
      <c r="J45" s="86"/>
      <c r="K45" s="83"/>
      <c r="L45" s="86"/>
      <c r="N45" s="86"/>
    </row>
    <row r="46" spans="1:14" ht="24" customHeight="1">
      <c r="A46" s="87" t="s">
        <v>12</v>
      </c>
      <c r="E46" s="8"/>
      <c r="G46" s="83"/>
      <c r="H46" s="8">
        <v>15</v>
      </c>
      <c r="I46" s="8"/>
      <c r="J46" s="93">
        <v>13173</v>
      </c>
      <c r="K46" s="83"/>
      <c r="L46" s="93">
        <v>14049</v>
      </c>
      <c r="N46" s="93"/>
    </row>
    <row r="47" spans="1:14" ht="24" customHeight="1">
      <c r="A47" s="4" t="s">
        <v>77</v>
      </c>
      <c r="G47" s="83"/>
      <c r="H47" s="8"/>
      <c r="I47" s="8"/>
      <c r="J47" s="94">
        <v>1897</v>
      </c>
      <c r="K47" s="83"/>
      <c r="L47" s="94">
        <v>2023</v>
      </c>
      <c r="N47" s="94"/>
    </row>
    <row r="48" spans="1:14" ht="24" customHeight="1">
      <c r="A48" s="9" t="s">
        <v>13</v>
      </c>
      <c r="E48" s="8"/>
      <c r="G48" s="83"/>
      <c r="H48" s="8"/>
      <c r="I48" s="8"/>
      <c r="J48" s="93">
        <v>1196</v>
      </c>
      <c r="K48" s="83"/>
      <c r="L48" s="93">
        <v>1227</v>
      </c>
      <c r="N48" s="93"/>
    </row>
    <row r="49" spans="1:14" ht="24" customHeight="1">
      <c r="A49" s="9" t="s">
        <v>16</v>
      </c>
      <c r="G49" s="83"/>
      <c r="H49" s="8"/>
      <c r="I49" s="8"/>
      <c r="J49" s="93">
        <v>4678</v>
      </c>
      <c r="K49" s="83"/>
      <c r="L49" s="93">
        <v>4462</v>
      </c>
      <c r="N49" s="93"/>
    </row>
    <row r="50" spans="1:14" ht="24" customHeight="1">
      <c r="A50" s="9" t="s">
        <v>46</v>
      </c>
      <c r="E50" s="8"/>
      <c r="G50" s="83"/>
      <c r="H50" s="8"/>
      <c r="I50" s="8"/>
      <c r="J50" s="93">
        <v>0</v>
      </c>
      <c r="K50" s="83"/>
      <c r="L50" s="93">
        <v>15646</v>
      </c>
      <c r="N50" s="93"/>
    </row>
    <row r="51" spans="1:14" ht="24" customHeight="1">
      <c r="A51" s="9" t="s">
        <v>47</v>
      </c>
      <c r="E51" s="8"/>
      <c r="G51" s="83"/>
      <c r="H51" s="8"/>
      <c r="I51" s="8"/>
      <c r="J51" s="93">
        <v>65657</v>
      </c>
      <c r="K51" s="83"/>
      <c r="L51" s="93">
        <v>79713</v>
      </c>
      <c r="N51" s="93"/>
    </row>
    <row r="52" spans="1:14" ht="24" customHeight="1">
      <c r="A52" s="9" t="s">
        <v>17</v>
      </c>
      <c r="E52" s="8"/>
      <c r="G52" s="83"/>
      <c r="H52" s="15"/>
      <c r="I52" s="15"/>
      <c r="J52" s="88">
        <v>14723</v>
      </c>
      <c r="K52" s="83"/>
      <c r="L52" s="88">
        <v>16201</v>
      </c>
      <c r="N52" s="93"/>
    </row>
    <row r="53" spans="1:14" ht="24" customHeight="1">
      <c r="A53" s="1" t="s">
        <v>4</v>
      </c>
      <c r="E53" s="8"/>
      <c r="G53" s="83"/>
      <c r="H53" s="10"/>
      <c r="I53" s="10"/>
      <c r="J53" s="86">
        <f>SUM(J46:J52)</f>
        <v>101324</v>
      </c>
      <c r="K53" s="83"/>
      <c r="L53" s="86">
        <f>SUM(L46:L52)</f>
        <v>133321</v>
      </c>
      <c r="N53" s="86"/>
    </row>
    <row r="54" spans="1:14" ht="24" customHeight="1">
      <c r="A54" s="2" t="s">
        <v>23</v>
      </c>
      <c r="G54" s="83"/>
      <c r="H54" s="10"/>
      <c r="I54" s="10"/>
      <c r="J54" s="89">
        <f>SUM(J44,)-J53</f>
        <v>456649</v>
      </c>
      <c r="K54" s="83"/>
      <c r="L54" s="89">
        <f>SUM(L44,)-L53</f>
        <v>463373</v>
      </c>
      <c r="N54" s="93"/>
    </row>
    <row r="55" spans="1:14" ht="24" customHeight="1">
      <c r="A55" s="1" t="s">
        <v>100</v>
      </c>
      <c r="G55" s="83"/>
      <c r="H55" s="10"/>
      <c r="I55" s="10"/>
      <c r="J55" s="86"/>
      <c r="K55" s="83"/>
      <c r="L55" s="86"/>
      <c r="N55" s="86"/>
    </row>
    <row r="56" spans="1:14" ht="24" customHeight="1">
      <c r="A56" s="87" t="s">
        <v>101</v>
      </c>
      <c r="E56" s="8"/>
      <c r="G56" s="83"/>
      <c r="H56" s="8"/>
      <c r="I56" s="8"/>
      <c r="J56" s="90">
        <v>-375007</v>
      </c>
      <c r="K56" s="83"/>
      <c r="L56" s="90">
        <v>-173003</v>
      </c>
      <c r="N56" s="103"/>
    </row>
    <row r="57" spans="1:14" ht="24" customHeight="1">
      <c r="A57" s="1" t="s">
        <v>102</v>
      </c>
      <c r="G57" s="83"/>
      <c r="H57" s="10"/>
      <c r="I57" s="10"/>
      <c r="J57" s="91">
        <f>SUM(J56:J56)</f>
        <v>-375007</v>
      </c>
      <c r="K57" s="83"/>
      <c r="L57" s="91">
        <f>SUM(L56:L56)</f>
        <v>-173003</v>
      </c>
      <c r="N57" s="86"/>
    </row>
    <row r="58" spans="1:14" ht="24" customHeight="1" thickBot="1">
      <c r="A58" s="2" t="s">
        <v>103</v>
      </c>
      <c r="G58" s="83"/>
      <c r="H58" s="10"/>
      <c r="I58" s="10"/>
      <c r="J58" s="92">
        <f>SUM(J57,J54)</f>
        <v>81642</v>
      </c>
      <c r="K58" s="83"/>
      <c r="L58" s="92">
        <f>SUM(L57,L54)</f>
        <v>290370</v>
      </c>
      <c r="N58" s="104"/>
    </row>
    <row r="59" spans="1:14" ht="24" customHeight="1" thickTop="1">
      <c r="A59" s="9"/>
    </row>
    <row r="60" spans="1:14" ht="24" customHeight="1">
      <c r="A60" s="4" t="s">
        <v>104</v>
      </c>
    </row>
    <row r="63" spans="1:14" ht="24" customHeight="1">
      <c r="A63" s="14"/>
      <c r="B63" s="14"/>
      <c r="C63" s="14"/>
      <c r="D63" s="14"/>
      <c r="E63" s="14"/>
      <c r="F63" s="14"/>
    </row>
    <row r="64" spans="1:14" ht="24" customHeight="1">
      <c r="A64" s="111" t="s">
        <v>53</v>
      </c>
      <c r="B64" s="111"/>
      <c r="C64" s="111"/>
      <c r="D64" s="111"/>
      <c r="E64" s="111"/>
      <c r="F64" s="111"/>
    </row>
    <row r="65" spans="1:6" ht="24" customHeight="1">
      <c r="A65" s="110" t="s">
        <v>54</v>
      </c>
      <c r="B65" s="110"/>
      <c r="C65" s="110"/>
      <c r="D65" s="110"/>
      <c r="E65" s="110"/>
      <c r="F65" s="110"/>
    </row>
  </sheetData>
  <mergeCells count="4">
    <mergeCell ref="A31:F31"/>
    <mergeCell ref="A32:F32"/>
    <mergeCell ref="A64:F64"/>
    <mergeCell ref="A65:F65"/>
  </mergeCells>
  <pageMargins left="0.9055118110236221" right="0.39370078740157483" top="0.78740157480314965" bottom="0.39370078740157483" header="0.19685039370078741" footer="0.19685039370078741"/>
  <pageSetup paperSize="9" scale="79" orientation="portrait" r:id="rId1"/>
  <headerFooter alignWithMargins="0"/>
  <rowBreaks count="1" manualBreakCount="1">
    <brk id="33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C6B99-296E-461B-AD51-169886815FF9}">
  <dimension ref="A1:M63"/>
  <sheetViews>
    <sheetView showGridLines="0" zoomScale="70" zoomScaleNormal="70" workbookViewId="0">
      <selection activeCell="K39" sqref="K39"/>
    </sheetView>
  </sheetViews>
  <sheetFormatPr defaultColWidth="10.81640625" defaultRowHeight="24" customHeight="1"/>
  <cols>
    <col min="1" max="1" width="5" style="4" customWidth="1"/>
    <col min="2" max="2" width="11.81640625" style="4" customWidth="1"/>
    <col min="3" max="3" width="16.453125" style="4" customWidth="1"/>
    <col min="4" max="4" width="6.1796875" style="4" customWidth="1"/>
    <col min="5" max="5" width="2.81640625" style="4" customWidth="1"/>
    <col min="6" max="6" width="8" style="4" customWidth="1"/>
    <col min="7" max="7" width="12.54296875" style="4" customWidth="1"/>
    <col min="8" max="8" width="1.81640625" style="4" customWidth="1"/>
    <col min="9" max="9" width="6.81640625" style="4" customWidth="1"/>
    <col min="10" max="10" width="1.81640625" style="4" customWidth="1"/>
    <col min="11" max="11" width="19" style="4" customWidth="1"/>
    <col min="12" max="12" width="1.81640625" style="4" customWidth="1"/>
    <col min="13" max="13" width="19" style="4" customWidth="1"/>
    <col min="14" max="16384" width="10.81640625" style="4"/>
  </cols>
  <sheetData>
    <row r="1" spans="1:13" ht="24" customHeight="1">
      <c r="F1" s="3"/>
      <c r="I1" s="3"/>
      <c r="J1" s="3"/>
      <c r="K1" s="3"/>
      <c r="M1" s="3" t="s">
        <v>10</v>
      </c>
    </row>
    <row r="2" spans="1:13" ht="24" customHeight="1">
      <c r="A2" s="1" t="s">
        <v>35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24" customHeight="1">
      <c r="A3" s="116" t="s">
        <v>19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13" ht="24" customHeight="1">
      <c r="A4" s="1" t="s">
        <v>118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24" customHeight="1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2"/>
      <c r="M5" s="3" t="s">
        <v>9</v>
      </c>
    </row>
    <row r="6" spans="1:13" ht="24" customHeight="1">
      <c r="A6" s="2"/>
      <c r="B6" s="2"/>
      <c r="C6" s="2"/>
      <c r="D6" s="2"/>
      <c r="E6" s="2"/>
      <c r="F6" s="2"/>
      <c r="G6" s="2"/>
      <c r="H6" s="2"/>
      <c r="I6" s="5" t="s">
        <v>0</v>
      </c>
      <c r="J6" s="3"/>
      <c r="K6" s="82" t="s">
        <v>84</v>
      </c>
      <c r="L6" s="2"/>
      <c r="M6" s="82" t="s">
        <v>81</v>
      </c>
    </row>
    <row r="7" spans="1:13" ht="24" customHeight="1">
      <c r="A7" s="1" t="s">
        <v>105</v>
      </c>
      <c r="E7" s="5"/>
      <c r="G7" s="7"/>
      <c r="H7" s="95"/>
      <c r="I7" s="10"/>
      <c r="J7" s="10"/>
      <c r="K7" s="10"/>
      <c r="L7" s="95"/>
      <c r="M7" s="15"/>
    </row>
    <row r="8" spans="1:13" ht="24" customHeight="1">
      <c r="A8" s="4" t="s">
        <v>24</v>
      </c>
      <c r="H8" s="6"/>
      <c r="I8" s="10"/>
      <c r="J8" s="10"/>
      <c r="K8" s="6">
        <f>SUM(PL!J54)</f>
        <v>456649</v>
      </c>
      <c r="L8" s="6"/>
      <c r="M8" s="6">
        <f>SUM(PL!L54)</f>
        <v>463373</v>
      </c>
    </row>
    <row r="9" spans="1:13" ht="24" customHeight="1">
      <c r="A9" s="4" t="s">
        <v>101</v>
      </c>
      <c r="G9" s="8"/>
      <c r="H9" s="6"/>
      <c r="I9" s="8">
        <v>6</v>
      </c>
      <c r="J9" s="8"/>
      <c r="K9" s="11">
        <f>SUM(PL!J56)</f>
        <v>-375007</v>
      </c>
      <c r="L9" s="6"/>
      <c r="M9" s="11">
        <f>SUM(PL!L56)</f>
        <v>-173003</v>
      </c>
    </row>
    <row r="10" spans="1:13" ht="24" customHeight="1">
      <c r="A10" s="1" t="s">
        <v>106</v>
      </c>
      <c r="H10" s="6"/>
      <c r="I10" s="10"/>
      <c r="J10" s="10"/>
      <c r="K10" s="6">
        <f>SUM(K8:K9)</f>
        <v>81642</v>
      </c>
      <c r="L10" s="6"/>
      <c r="M10" s="6">
        <f>SUM(M8:M9)</f>
        <v>290370</v>
      </c>
    </row>
    <row r="11" spans="1:13" ht="24" customHeight="1">
      <c r="A11" s="4" t="s">
        <v>67</v>
      </c>
      <c r="H11" s="6"/>
      <c r="I11" s="27">
        <v>13</v>
      </c>
      <c r="J11" s="10"/>
      <c r="K11" s="102">
        <v>-114443</v>
      </c>
      <c r="L11" s="6"/>
      <c r="M11" s="6">
        <v>-266996</v>
      </c>
    </row>
    <row r="12" spans="1:13" ht="24" customHeight="1">
      <c r="A12" s="4" t="s">
        <v>82</v>
      </c>
      <c r="H12" s="6"/>
      <c r="I12" s="27">
        <v>11</v>
      </c>
      <c r="J12" s="10"/>
      <c r="K12" s="105">
        <v>-110210</v>
      </c>
      <c r="L12" s="6"/>
      <c r="M12" s="11">
        <v>-144715</v>
      </c>
    </row>
    <row r="13" spans="1:13" ht="24" customHeight="1">
      <c r="A13" s="1" t="s">
        <v>107</v>
      </c>
      <c r="H13" s="6"/>
      <c r="I13" s="10"/>
      <c r="J13" s="10"/>
      <c r="K13" s="6">
        <f>SUM(K10:K12)</f>
        <v>-143011</v>
      </c>
      <c r="L13" s="6"/>
      <c r="M13" s="6">
        <f>SUM(M10:M12)</f>
        <v>-121341</v>
      </c>
    </row>
    <row r="14" spans="1:13" ht="24" customHeight="1">
      <c r="A14" s="4" t="s">
        <v>25</v>
      </c>
      <c r="H14" s="6"/>
      <c r="I14" s="10"/>
      <c r="J14" s="10"/>
      <c r="K14" s="86">
        <v>4908036</v>
      </c>
      <c r="L14" s="6"/>
      <c r="M14" s="6">
        <v>5082236</v>
      </c>
    </row>
    <row r="15" spans="1:13" ht="24" customHeight="1" thickBot="1">
      <c r="A15" s="1" t="s">
        <v>26</v>
      </c>
      <c r="H15" s="6"/>
      <c r="I15" s="10"/>
      <c r="J15" s="10"/>
      <c r="K15" s="96">
        <f>SUM(K13:K14)</f>
        <v>4765025</v>
      </c>
      <c r="L15" s="6"/>
      <c r="M15" s="96">
        <f>SUM(M13:M14)</f>
        <v>4960895</v>
      </c>
    </row>
    <row r="16" spans="1:13" ht="24" customHeight="1" thickTop="1">
      <c r="I16" s="10"/>
      <c r="J16" s="10"/>
      <c r="K16" s="6"/>
      <c r="M16" s="28"/>
    </row>
    <row r="17" spans="1:13" ht="24" customHeight="1">
      <c r="A17" s="4" t="s">
        <v>104</v>
      </c>
      <c r="I17" s="10"/>
      <c r="J17" s="10"/>
      <c r="K17" s="10"/>
      <c r="M17" s="28"/>
    </row>
    <row r="18" spans="1:13" ht="24" customHeight="1">
      <c r="I18" s="10"/>
      <c r="J18" s="10"/>
      <c r="K18" s="10"/>
      <c r="M18" s="28"/>
    </row>
    <row r="19" spans="1:13" ht="24" customHeight="1">
      <c r="I19" s="10"/>
      <c r="J19" s="10"/>
      <c r="M19" s="28"/>
    </row>
    <row r="20" spans="1:13" ht="21.75" customHeight="1">
      <c r="A20" s="14"/>
      <c r="B20" s="14"/>
      <c r="C20" s="14"/>
      <c r="D20" s="14"/>
      <c r="E20" s="14"/>
      <c r="F20" s="14"/>
    </row>
    <row r="21" spans="1:13" ht="21.75" customHeight="1">
      <c r="A21" s="111" t="s">
        <v>53</v>
      </c>
      <c r="B21" s="111"/>
      <c r="C21" s="111"/>
      <c r="D21" s="111"/>
      <c r="E21" s="111"/>
      <c r="F21" s="111"/>
    </row>
    <row r="22" spans="1:13" ht="21.75" customHeight="1">
      <c r="A22" s="110" t="s">
        <v>54</v>
      </c>
      <c r="B22" s="110"/>
      <c r="C22" s="110"/>
      <c r="D22" s="110"/>
      <c r="E22" s="110"/>
      <c r="F22" s="110"/>
    </row>
    <row r="23" spans="1:13" ht="24" customHeight="1">
      <c r="F23" s="3"/>
      <c r="I23" s="3"/>
      <c r="J23" s="3"/>
      <c r="K23" s="3"/>
      <c r="M23" s="3" t="s">
        <v>10</v>
      </c>
    </row>
    <row r="24" spans="1:13" ht="24" customHeight="1">
      <c r="A24" s="1" t="s">
        <v>35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24" customHeight="1">
      <c r="A25" s="116" t="s">
        <v>20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</row>
    <row r="26" spans="1:13" ht="24" customHeight="1">
      <c r="A26" s="116" t="s">
        <v>118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</row>
    <row r="27" spans="1:13" ht="24" customHeight="1">
      <c r="E27" s="5"/>
      <c r="H27" s="95"/>
      <c r="I27" s="3"/>
      <c r="J27" s="3"/>
      <c r="K27" s="3"/>
      <c r="L27" s="95"/>
      <c r="M27" s="3" t="s">
        <v>9</v>
      </c>
    </row>
    <row r="28" spans="1:13" ht="24" customHeight="1">
      <c r="A28" s="2"/>
      <c r="B28" s="2"/>
      <c r="C28" s="2"/>
      <c r="D28" s="2"/>
      <c r="E28" s="2"/>
      <c r="F28" s="2"/>
      <c r="G28" s="2"/>
      <c r="H28" s="2"/>
      <c r="I28" s="5" t="s">
        <v>0</v>
      </c>
      <c r="J28" s="3"/>
      <c r="K28" s="82" t="s">
        <v>84</v>
      </c>
      <c r="L28" s="2"/>
      <c r="M28" s="82" t="s">
        <v>81</v>
      </c>
    </row>
    <row r="29" spans="1:13" ht="24" customHeight="1">
      <c r="A29" s="1" t="s">
        <v>5</v>
      </c>
      <c r="I29" s="10"/>
      <c r="J29" s="10"/>
      <c r="K29" s="10"/>
    </row>
    <row r="30" spans="1:13" ht="24" customHeight="1">
      <c r="A30" s="4" t="s">
        <v>103</v>
      </c>
      <c r="H30" s="6"/>
      <c r="I30" s="10"/>
      <c r="J30" s="10"/>
      <c r="K30" s="29">
        <f>SUM(PL!J58)</f>
        <v>81642</v>
      </c>
      <c r="L30" s="6"/>
      <c r="M30" s="29">
        <f>SUM(PL!L58)</f>
        <v>290370</v>
      </c>
    </row>
    <row r="31" spans="1:13" ht="24" customHeight="1">
      <c r="A31" s="4" t="s">
        <v>108</v>
      </c>
      <c r="H31" s="6"/>
      <c r="I31" s="10"/>
      <c r="J31" s="10"/>
      <c r="K31" s="29"/>
      <c r="L31" s="6"/>
      <c r="M31" s="29"/>
    </row>
    <row r="32" spans="1:13" ht="24" customHeight="1">
      <c r="A32" s="4" t="s">
        <v>109</v>
      </c>
      <c r="H32" s="6"/>
      <c r="I32" s="10"/>
      <c r="J32" s="10"/>
      <c r="L32" s="6"/>
    </row>
    <row r="33" spans="1:13" ht="24" customHeight="1">
      <c r="A33" s="4" t="s">
        <v>63</v>
      </c>
      <c r="H33" s="6"/>
      <c r="I33" s="27"/>
      <c r="J33" s="27"/>
      <c r="K33" s="4">
        <v>-443777</v>
      </c>
      <c r="L33" s="6"/>
      <c r="M33" s="4">
        <v>-448983</v>
      </c>
    </row>
    <row r="34" spans="1:13" ht="24" customHeight="1">
      <c r="A34" s="4" t="s">
        <v>64</v>
      </c>
      <c r="H34" s="6"/>
      <c r="I34" s="27"/>
      <c r="J34" s="27"/>
      <c r="K34" s="4">
        <v>365000</v>
      </c>
      <c r="L34" s="6"/>
      <c r="M34" s="4">
        <v>555000</v>
      </c>
    </row>
    <row r="35" spans="1:13" ht="24" customHeight="1">
      <c r="A35" s="4" t="s">
        <v>123</v>
      </c>
      <c r="H35" s="6"/>
      <c r="I35" s="27"/>
      <c r="J35" s="27"/>
      <c r="L35" s="6"/>
      <c r="M35" s="29"/>
    </row>
    <row r="36" spans="1:13" ht="24" customHeight="1">
      <c r="A36" s="4" t="s">
        <v>110</v>
      </c>
      <c r="H36" s="6"/>
      <c r="I36" s="27"/>
      <c r="J36" s="27"/>
      <c r="K36" s="4">
        <v>8553</v>
      </c>
      <c r="L36" s="6"/>
      <c r="M36" s="29">
        <v>6595</v>
      </c>
    </row>
    <row r="37" spans="1:13" ht="24" customHeight="1">
      <c r="A37" s="4" t="s">
        <v>129</v>
      </c>
      <c r="H37" s="6"/>
      <c r="I37" s="10"/>
      <c r="J37" s="10"/>
      <c r="K37" s="29">
        <v>-71</v>
      </c>
      <c r="M37" s="29">
        <v>-146</v>
      </c>
    </row>
    <row r="38" spans="1:13" ht="24" customHeight="1">
      <c r="A38" s="4" t="s">
        <v>37</v>
      </c>
      <c r="H38" s="6"/>
      <c r="I38" s="27"/>
      <c r="J38" s="27"/>
      <c r="K38" s="29">
        <v>-810</v>
      </c>
      <c r="L38" s="6"/>
      <c r="M38" s="29">
        <v>-821</v>
      </c>
    </row>
    <row r="39" spans="1:13" ht="24" customHeight="1">
      <c r="A39" s="4" t="s">
        <v>48</v>
      </c>
      <c r="H39" s="6"/>
      <c r="I39" s="27"/>
      <c r="J39" s="27"/>
      <c r="K39" s="29">
        <v>0</v>
      </c>
      <c r="L39" s="6"/>
      <c r="M39" s="29">
        <v>15646</v>
      </c>
    </row>
    <row r="40" spans="1:13" ht="24" customHeight="1">
      <c r="A40" s="4" t="s">
        <v>124</v>
      </c>
      <c r="H40" s="6"/>
      <c r="I40" s="27"/>
      <c r="J40" s="27"/>
      <c r="K40" s="29">
        <v>396</v>
      </c>
      <c r="L40" s="6"/>
      <c r="M40" s="29">
        <v>2814</v>
      </c>
    </row>
    <row r="41" spans="1:13" ht="24" customHeight="1">
      <c r="A41" s="4" t="s">
        <v>65</v>
      </c>
      <c r="H41" s="6"/>
      <c r="I41" s="27"/>
      <c r="J41" s="27"/>
      <c r="K41" s="29">
        <v>-1190</v>
      </c>
      <c r="L41" s="6"/>
      <c r="M41" s="29">
        <v>-1342</v>
      </c>
    </row>
    <row r="42" spans="1:13" ht="24" customHeight="1">
      <c r="A42" s="4" t="s">
        <v>111</v>
      </c>
      <c r="H42" s="6"/>
      <c r="I42" s="27">
        <v>6</v>
      </c>
      <c r="J42" s="27"/>
      <c r="K42" s="29">
        <v>375007</v>
      </c>
      <c r="L42" s="6"/>
      <c r="M42" s="29">
        <v>173003</v>
      </c>
    </row>
    <row r="43" spans="1:13" ht="24" customHeight="1">
      <c r="A43" s="4" t="s">
        <v>49</v>
      </c>
      <c r="H43" s="6"/>
      <c r="I43" s="27">
        <v>10</v>
      </c>
      <c r="J43" s="27"/>
      <c r="K43" s="29">
        <v>1371</v>
      </c>
      <c r="L43" s="6"/>
      <c r="M43" s="29">
        <v>1519</v>
      </c>
    </row>
    <row r="44" spans="1:13" s="1" customFormat="1" ht="24" customHeight="1">
      <c r="A44" s="4" t="s">
        <v>42</v>
      </c>
      <c r="H44" s="6"/>
      <c r="I44" s="10"/>
      <c r="J44" s="10"/>
      <c r="K44" s="29">
        <v>64286</v>
      </c>
      <c r="L44" s="6"/>
      <c r="M44" s="29">
        <v>78194</v>
      </c>
    </row>
    <row r="45" spans="1:13" s="1" customFormat="1" ht="24" customHeight="1">
      <c r="A45" s="1" t="s">
        <v>75</v>
      </c>
      <c r="H45" s="6"/>
      <c r="I45" s="10"/>
      <c r="J45" s="10"/>
      <c r="K45" s="31">
        <f>SUM(K30:K44)</f>
        <v>450407</v>
      </c>
      <c r="L45" s="6"/>
      <c r="M45" s="31">
        <f>SUM(M30:M44)</f>
        <v>671849</v>
      </c>
    </row>
    <row r="46" spans="1:13" s="1" customFormat="1" ht="24" customHeight="1">
      <c r="A46" s="1" t="s">
        <v>113</v>
      </c>
      <c r="H46" s="6"/>
      <c r="I46" s="10"/>
      <c r="J46" s="10"/>
      <c r="K46" s="30"/>
      <c r="L46" s="6"/>
      <c r="M46" s="30"/>
    </row>
    <row r="47" spans="1:13" s="1" customFormat="1" ht="24" customHeight="1">
      <c r="A47" s="4" t="s">
        <v>68</v>
      </c>
      <c r="H47" s="6"/>
      <c r="I47" s="27">
        <v>13</v>
      </c>
      <c r="J47" s="27"/>
      <c r="K47" s="98">
        <v>-114443</v>
      </c>
      <c r="L47" s="6"/>
      <c r="M47" s="98">
        <v>-266996</v>
      </c>
    </row>
    <row r="48" spans="1:13" s="1" customFormat="1" ht="24" customHeight="1">
      <c r="A48" s="4" t="s">
        <v>83</v>
      </c>
      <c r="H48" s="6"/>
      <c r="I48" s="27">
        <v>11</v>
      </c>
      <c r="J48" s="27"/>
      <c r="K48" s="98">
        <v>-110210</v>
      </c>
      <c r="L48" s="6"/>
      <c r="M48" s="98">
        <v>-144715</v>
      </c>
    </row>
    <row r="49" spans="1:13" s="1" customFormat="1" ht="24" customHeight="1">
      <c r="A49" s="9" t="s">
        <v>69</v>
      </c>
      <c r="H49" s="6"/>
      <c r="I49" s="27">
        <v>10</v>
      </c>
      <c r="J49" s="27"/>
      <c r="K49" s="98">
        <v>-166000</v>
      </c>
      <c r="L49" s="6"/>
      <c r="M49" s="98">
        <v>-186500</v>
      </c>
    </row>
    <row r="50" spans="1:13" ht="24" customHeight="1">
      <c r="A50" s="4" t="s">
        <v>44</v>
      </c>
      <c r="H50" s="6"/>
      <c r="I50" s="10"/>
      <c r="J50" s="10"/>
      <c r="K50" s="98">
        <v>-64580</v>
      </c>
      <c r="L50" s="6"/>
      <c r="M50" s="98">
        <v>-79115</v>
      </c>
    </row>
    <row r="51" spans="1:13" ht="24" customHeight="1">
      <c r="A51" s="4" t="s">
        <v>112</v>
      </c>
      <c r="H51" s="6"/>
      <c r="I51" s="10"/>
      <c r="J51" s="10"/>
      <c r="K51" s="99">
        <v>5685</v>
      </c>
      <c r="L51" s="6"/>
      <c r="M51" s="99">
        <v>11300</v>
      </c>
    </row>
    <row r="52" spans="1:13" s="1" customFormat="1" ht="24" customHeight="1">
      <c r="A52" s="1" t="s">
        <v>76</v>
      </c>
      <c r="B52" s="4"/>
      <c r="C52" s="4"/>
      <c r="H52" s="6"/>
      <c r="I52" s="10"/>
      <c r="J52" s="10"/>
      <c r="K52" s="31">
        <f>SUM(K47:K51)</f>
        <v>-449548</v>
      </c>
      <c r="L52" s="6"/>
      <c r="M52" s="31">
        <f>SUM(M47:M51)</f>
        <v>-666026</v>
      </c>
    </row>
    <row r="53" spans="1:13" ht="24" customHeight="1">
      <c r="A53" s="1" t="s">
        <v>125</v>
      </c>
      <c r="H53" s="6"/>
      <c r="I53" s="10"/>
      <c r="J53" s="10"/>
      <c r="K53" s="29">
        <f>SUM(K45,K52)</f>
        <v>859</v>
      </c>
      <c r="L53" s="6"/>
      <c r="M53" s="29">
        <f>SUM(M45,M52)</f>
        <v>5823</v>
      </c>
    </row>
    <row r="54" spans="1:13" ht="24" customHeight="1">
      <c r="A54" s="4" t="s">
        <v>29</v>
      </c>
      <c r="G54" s="3"/>
      <c r="H54" s="6"/>
      <c r="I54" s="10"/>
      <c r="J54" s="10"/>
      <c r="K54" s="32">
        <v>8236</v>
      </c>
      <c r="L54" s="6"/>
      <c r="M54" s="32">
        <v>5791</v>
      </c>
    </row>
    <row r="55" spans="1:13" ht="24" customHeight="1" thickBot="1">
      <c r="A55" s="1" t="s">
        <v>30</v>
      </c>
      <c r="H55" s="6"/>
      <c r="I55" s="10"/>
      <c r="J55" s="10"/>
      <c r="K55" s="33">
        <f>SUM(K53:K54)</f>
        <v>9095</v>
      </c>
      <c r="L55" s="6"/>
      <c r="M55" s="33">
        <f>SUM(M53:M54)</f>
        <v>11614</v>
      </c>
    </row>
    <row r="56" spans="1:13" ht="13.5" customHeight="1" thickTop="1">
      <c r="H56" s="6"/>
      <c r="I56" s="100"/>
      <c r="J56" s="100"/>
      <c r="K56" s="6"/>
      <c r="L56" s="6"/>
      <c r="M56" s="6"/>
    </row>
    <row r="57" spans="1:13" ht="24" customHeight="1">
      <c r="A57" s="4" t="s">
        <v>104</v>
      </c>
      <c r="H57" s="6"/>
      <c r="I57" s="100"/>
      <c r="J57" s="100"/>
      <c r="K57" s="100"/>
      <c r="L57" s="6"/>
      <c r="M57" s="6"/>
    </row>
    <row r="58" spans="1:13" ht="24" customHeight="1">
      <c r="H58" s="6"/>
      <c r="I58" s="100"/>
      <c r="J58" s="100"/>
      <c r="K58" s="100"/>
      <c r="L58" s="6"/>
      <c r="M58" s="6"/>
    </row>
    <row r="59" spans="1:13" ht="24" customHeight="1">
      <c r="H59" s="6"/>
      <c r="I59" s="100"/>
      <c r="J59" s="100"/>
      <c r="K59" s="100"/>
      <c r="L59" s="6"/>
      <c r="M59" s="6"/>
    </row>
    <row r="60" spans="1:13" ht="21.75" customHeight="1">
      <c r="A60" s="14"/>
      <c r="B60" s="14"/>
      <c r="C60" s="14"/>
      <c r="D60" s="14"/>
      <c r="E60" s="14"/>
      <c r="F60" s="14"/>
    </row>
    <row r="61" spans="1:13" ht="21.75" customHeight="1">
      <c r="A61" s="111" t="s">
        <v>53</v>
      </c>
      <c r="B61" s="111"/>
      <c r="C61" s="111"/>
      <c r="D61" s="111"/>
      <c r="E61" s="111"/>
      <c r="F61" s="111"/>
    </row>
    <row r="62" spans="1:13" ht="21.75" customHeight="1">
      <c r="A62" s="110" t="s">
        <v>54</v>
      </c>
      <c r="B62" s="110"/>
      <c r="C62" s="110"/>
      <c r="D62" s="110"/>
      <c r="E62" s="110"/>
      <c r="F62" s="110"/>
    </row>
    <row r="63" spans="1:13" ht="24" customHeight="1">
      <c r="K63" s="97">
        <f>+K55-BS!F13</f>
        <v>0</v>
      </c>
    </row>
  </sheetData>
  <mergeCells count="7">
    <mergeCell ref="A62:F62"/>
    <mergeCell ref="A3:M3"/>
    <mergeCell ref="A21:F21"/>
    <mergeCell ref="A22:F22"/>
    <mergeCell ref="A25:M25"/>
    <mergeCell ref="A26:M26"/>
    <mergeCell ref="A61:F61"/>
  </mergeCells>
  <pageMargins left="0.9055118110236221" right="0.39370078740157483" top="0.78740157480314965" bottom="0.39370078740157483" header="0.19685039370078741" footer="0.19685039370078741"/>
  <pageSetup paperSize="9" scale="78" orientation="portrait" r:id="rId1"/>
  <headerFooter alignWithMargins="0"/>
  <rowBreaks count="1" manualBreakCount="1">
    <brk id="2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B5E793A98544B1498E71B1100B7B8076" ma:contentTypeVersion="4" ma:contentTypeDescription="สร้างเอกสารใหม่" ma:contentTypeScope="" ma:versionID="f76c394b529a88d6b108840b6ba9d4eb">
  <xsd:schema xmlns:xsd="http://www.w3.org/2001/XMLSchema" xmlns:xs="http://www.w3.org/2001/XMLSchema" xmlns:p="http://schemas.microsoft.com/office/2006/metadata/properties" xmlns:ns2="e3df6e35-199d-465d-ad42-f0c7cac2546e" targetNamespace="http://schemas.microsoft.com/office/2006/metadata/properties" ma:root="true" ma:fieldsID="643f6e9d1719c460d0393ad63e28f4d9" ns2:_="">
    <xsd:import namespace="e3df6e35-199d-465d-ad42-f0c7cac254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df6e35-199d-465d-ad42-f0c7cac254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1CCAB8-76EA-4BAB-87D7-048637BBE4E9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e3df6e35-199d-465d-ad42-f0c7cac2546e"/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C0B916D-DD21-4084-B839-91EF3D9B5F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152845-8BD1-4CCD-8BE1-2C0FAD24B6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df6e35-199d-465d-ad42-f0c7cac254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BS</vt:lpstr>
      <vt:lpstr>securities-e</vt:lpstr>
      <vt:lpstr>PL</vt:lpstr>
      <vt:lpstr>Statement of changes and CF</vt:lpstr>
      <vt:lpstr>PL!Print_Area</vt:lpstr>
      <vt:lpstr>'securities-e'!Print_Area</vt:lpstr>
      <vt:lpstr>'Statement of changes and CF'!Print_Area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YourNameHere</dc:creator>
  <cp:lastModifiedBy>Phannapha Mahakit</cp:lastModifiedBy>
  <cp:lastPrinted>2025-11-03T13:39:50Z</cp:lastPrinted>
  <dcterms:created xsi:type="dcterms:W3CDTF">2007-04-28T09:55:46Z</dcterms:created>
  <dcterms:modified xsi:type="dcterms:W3CDTF">2025-11-06T02:14:37Z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0x010100B5E793A98544B1498E71B1100B7B8076</vt:lpwstr>
  </property>
  <property fmtid="{D5CDD505-2E9C-101B-9397-08002B2CF9AE}" pid="3" name="FileName">
    <vt:lpwstr/>
  </property>
</Properties>
</file>