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hannapha.Mahakit\AppData\Local\Microsoft\Windows\INetCache\Content.Outlook\X2PDBGN4\"/>
    </mc:Choice>
  </mc:AlternateContent>
  <xr:revisionPtr revIDLastSave="0" documentId="13_ncr:1_{9DD5CF4F-98C8-45C2-8B60-53E625286B9E}" xr6:coauthVersionLast="47" xr6:coauthVersionMax="47" xr10:uidLastSave="{00000000-0000-0000-0000-000000000000}"/>
  <bookViews>
    <workbookView xWindow="-108" yWindow="-108" windowWidth="23256" windowHeight="13896" tabRatio="736" xr2:uid="{81DFD5C6-52B5-492B-B646-1838FB220370}"/>
  </bookViews>
  <sheets>
    <sheet name="BS" sheetId="9" r:id="rId1"/>
    <sheet name="securities" sheetId="13" r:id="rId2"/>
    <sheet name="PL" sheetId="15" r:id="rId3"/>
    <sheet name="CF" sheetId="16" r:id="rId4"/>
  </sheets>
  <definedNames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45771.1261805556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0">BS!$A$1:$L$36</definedName>
    <definedName name="_xlnm.Print_Area" localSheetId="3">CF!$A$1:$J$38</definedName>
    <definedName name="_xlnm.Print_Area" localSheetId="2">PL!$A$1:$J$84</definedName>
    <definedName name="_xlnm.Print_Area" localSheetId="1">securities!$A$1:$Q$35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2" i="16" l="1"/>
  <c r="H30" i="16"/>
  <c r="J30" i="16"/>
  <c r="J29" i="16"/>
  <c r="H29" i="16"/>
  <c r="H86" i="15"/>
  <c r="H31" i="16"/>
  <c r="I28" i="13" l="1"/>
  <c r="G28" i="13"/>
  <c r="J8" i="16" l="1"/>
  <c r="J22" i="16" s="1"/>
  <c r="J72" i="15"/>
  <c r="J71" i="15"/>
  <c r="J73" i="15"/>
  <c r="J76" i="15"/>
  <c r="J78" i="15"/>
  <c r="J55" i="15"/>
  <c r="J51" i="15"/>
  <c r="J52" i="15"/>
  <c r="J42" i="15"/>
  <c r="J24" i="15"/>
  <c r="J20" i="15"/>
  <c r="J21" i="15"/>
  <c r="J11" i="15"/>
  <c r="H72" i="15"/>
  <c r="H55" i="15"/>
  <c r="H51" i="15"/>
  <c r="H42" i="15"/>
  <c r="H24" i="15"/>
  <c r="H20" i="15"/>
  <c r="H11" i="15"/>
  <c r="G16" i="13"/>
  <c r="I16" i="13"/>
  <c r="K16" i="13"/>
  <c r="M16" i="13"/>
  <c r="O16" i="13"/>
  <c r="O29" i="13" s="1"/>
  <c r="Q16" i="13"/>
  <c r="K28" i="13"/>
  <c r="M28" i="13"/>
  <c r="O28" i="13"/>
  <c r="O38" i="13" s="1"/>
  <c r="Q28" i="13"/>
  <c r="I18" i="9"/>
  <c r="K18" i="9"/>
  <c r="K23" i="9"/>
  <c r="K28" i="9"/>
  <c r="I22" i="9"/>
  <c r="K22" i="9"/>
  <c r="I27" i="9"/>
  <c r="I29" i="9" s="1"/>
  <c r="K27" i="9"/>
  <c r="K29" i="9"/>
  <c r="H52" i="15"/>
  <c r="H56" i="15" s="1"/>
  <c r="J56" i="15"/>
  <c r="J25" i="15"/>
  <c r="Q29" i="13" l="1"/>
  <c r="H21" i="15"/>
  <c r="H25" i="15" s="1"/>
  <c r="H71" i="15"/>
  <c r="H73" i="15" s="1"/>
  <c r="K29" i="13"/>
  <c r="I37" i="13"/>
  <c r="I29" i="13"/>
  <c r="I38" i="13"/>
  <c r="O37" i="13"/>
  <c r="I23" i="9"/>
  <c r="J32" i="16"/>
  <c r="I28" i="9" l="1"/>
  <c r="H76" i="15"/>
  <c r="H78" i="15" s="1"/>
  <c r="H85" i="15" s="1"/>
  <c r="H8" i="16"/>
  <c r="H22" i="16" s="1"/>
  <c r="H39" i="16" s="1"/>
</calcChain>
</file>

<file path=xl/sharedStrings.xml><?xml version="1.0" encoding="utf-8"?>
<sst xmlns="http://schemas.openxmlformats.org/spreadsheetml/2006/main" count="214" uniqueCount="122">
  <si>
    <t>กองทุนรวมโครงสร้างพื้นฐานโรงไฟฟ้า ซุปเปอร์ เอนเนอร์ยี</t>
  </si>
  <si>
    <t>ณ วันที่ 30 มิถุนายน 2568</t>
  </si>
  <si>
    <t>(หน่วย: พันบาท)</t>
  </si>
  <si>
    <t>หมายเหตุ</t>
  </si>
  <si>
    <t>30 มิถุนายน 2568</t>
  </si>
  <si>
    <t>31 ธันวาคม 2567</t>
  </si>
  <si>
    <t>(ยังไม่ได้ตรวจสอบ</t>
  </si>
  <si>
    <t>(ตรวจสอบแล้ว)</t>
  </si>
  <si>
    <t>แต่สอบทานแล้ว)</t>
  </si>
  <si>
    <t>สินทรัพย์</t>
  </si>
  <si>
    <t>เงินลงทุนในสัญญาโอนสิทธิรายได้สุทธิตามมูลค่ายุติธรรม</t>
  </si>
  <si>
    <t xml:space="preserve">   (ราคาทุน: 7,928.0 ล้านบาท)</t>
  </si>
  <si>
    <t>เงินลงทุนในหลักทรัพย์ตามมูลค่ายุติธรรม</t>
  </si>
  <si>
    <t xml:space="preserve">   (ราคาทุน: 164.5 ล้านบาท (31 ธันวาคม 2567: 59.7 ล้านบาท))</t>
  </si>
  <si>
    <t>เงินฝากธนาคาร</t>
  </si>
  <si>
    <t>ลูกหนี้จากสัญญาโอนสิทธิรายได้สุทธิ</t>
  </si>
  <si>
    <t>ดอกเบี้ยค้างรับ</t>
  </si>
  <si>
    <t>เงินฝากธนาคารที่มีข้อจำกัดในการใช้</t>
  </si>
  <si>
    <t>ค่าใช้จ่ายจ่ายล่วงหน้า</t>
  </si>
  <si>
    <t>รวมสินทรัพย์</t>
  </si>
  <si>
    <t>หนี้สิน</t>
  </si>
  <si>
    <t>ค่าใช้จ่ายค้างจ่าย</t>
  </si>
  <si>
    <t>เงินกู้ยืมระยะยาวจากสถาบันการเงิน</t>
  </si>
  <si>
    <t>รวมหนี้สิน</t>
  </si>
  <si>
    <t>สินทรัพย์สุทธิ</t>
  </si>
  <si>
    <t>ทุนที่ได้รับจากผู้ถือหน่วยลงทุน</t>
  </si>
  <si>
    <t>กำไรสะสม</t>
  </si>
  <si>
    <t>สินทรัพย์สุทธิต่อหน่วย</t>
  </si>
  <si>
    <t>จำนวนหน่วยลงทุนที่จำหน่ายแล้วทั้งหมด ณ วันสิ้นงวด (พันหน่วย)</t>
  </si>
  <si>
    <t>หมายเหตุประกอบงบการเงินระหว่างกาลแบบย่อเป็นส่วนหนึ่งของงบการเงินนี้</t>
  </si>
  <si>
    <t>(นายวินัย หิรัณย์ภิญโญภาศ)</t>
  </si>
  <si>
    <t>กรรมการผู้จัดการ</t>
  </si>
  <si>
    <t>งบประกอบรายละเอียดเงินลงทุน</t>
  </si>
  <si>
    <t>การแสดงรายละเอียดเงินลงทุนใช้การจัดกลุ่มตามประเภทของเงินลงทุน</t>
  </si>
  <si>
    <t>(ยังไม่ได้ตรวจสอบ แต่สอบทานแล้ว)</t>
  </si>
  <si>
    <t>ร้อยละของ</t>
  </si>
  <si>
    <t>ราคาทุน</t>
  </si>
  <si>
    <t>มูลค่ายุติธรรม</t>
  </si>
  <si>
    <t>มูลค่าเงินลงทุน</t>
  </si>
  <si>
    <t>(พันบาท)</t>
  </si>
  <si>
    <t>(ร้อยละ)</t>
  </si>
  <si>
    <t>เงินลงทุนในธุรกิจโครงสร้างพื้นฐานโรงไฟฟ้า (หมายเหตุ 6)</t>
  </si>
  <si>
    <t>เงินลงทุนในสัญญาโอนสิทธิรายได้สุทธิเกี่ยวกับการประกอบกิจการ</t>
  </si>
  <si>
    <t>โรงไฟฟ้าพลังงานแสงอาทิตย์แบบติดตั้งบนพื้นดินจำนวน 19 โครงการ</t>
  </si>
  <si>
    <t>โดยสัญญาโอนสิทธิรายได้สุทธิครอบคลุมรายได้สุทธิตั้งแต่</t>
  </si>
  <si>
    <t>วันที่ 14 สิงหาคม 2562 จนถึงวันสิ้นสุดอายุสัญญาซื้อขายไฟฟ้า</t>
  </si>
  <si>
    <t>ของแต่ละโครงการ</t>
  </si>
  <si>
    <t>รวมเงินลงทุนในธุรกิจโครงสร้างพื้นฐานโรงไฟฟ้า</t>
  </si>
  <si>
    <t>วันครบกำหนด</t>
  </si>
  <si>
    <t>มูลค่าที่ตราไว้</t>
  </si>
  <si>
    <t>เงินลงทุนในหลักทรัพย์ประเภทตราสารหนี้ (หมายเหตุ 6)</t>
  </si>
  <si>
    <t>พันธบัตร</t>
  </si>
  <si>
    <t>พันธบัตรธนาคารแห่งประเทศไทย</t>
  </si>
  <si>
    <t>CB25306B</t>
  </si>
  <si>
    <t>CB25821A</t>
  </si>
  <si>
    <t>CB25828A</t>
  </si>
  <si>
    <t>ตั๋วเงินคลัง</t>
  </si>
  <si>
    <t>ตั๋วเงินคลังกระทรวงการคลัง</t>
  </si>
  <si>
    <t>TB25213A</t>
  </si>
  <si>
    <t>รวมเงินลงทุนในหลักทรัพย์ประเภทตราสารหนี้</t>
  </si>
  <si>
    <t>รวมเงินลงทุน</t>
  </si>
  <si>
    <t>งบกำไรขาดทุนเบ็ดเสร็จ</t>
  </si>
  <si>
    <t>สำหรับงวดสามเดือนสิ้นสุดวันที่ 30 มิถุนายน 2568</t>
  </si>
  <si>
    <t>2568</t>
  </si>
  <si>
    <t>2567</t>
  </si>
  <si>
    <t>รายได้จากการลงทุน</t>
  </si>
  <si>
    <t>รายได้จากเงินลงทุนในสัญญาโอนสิทธิรายได้สุทธิ</t>
  </si>
  <si>
    <t>14, 15</t>
  </si>
  <si>
    <t>ดอกเบี้ยรับ</t>
  </si>
  <si>
    <t>รายได้อื่น</t>
  </si>
  <si>
    <t>รวมรายได้</t>
  </si>
  <si>
    <t>ค่าใช้จ่าย</t>
  </si>
  <si>
    <t>ค่าธรรมเนียมการจัดการกองทุน</t>
  </si>
  <si>
    <t>ค่าธรรมเนียมผู้ดูแลผลประโยชน์</t>
  </si>
  <si>
    <t>ค่าธรรมเนียมนายทะเบียน</t>
  </si>
  <si>
    <t>ค่าธรรมเนียมวิชาชีพ</t>
  </si>
  <si>
    <t>ค่าใช้จ่ายในการออกและเสนอขายหน่วยลงทุนตัดจำหน่าย</t>
  </si>
  <si>
    <t>ต้นทุนทางการเงิน</t>
  </si>
  <si>
    <t>ค่าใช้จ่ายอื่น</t>
  </si>
  <si>
    <t>รวมค่าใช้จ่าย</t>
  </si>
  <si>
    <t>รายได้จากการลงทุนสุทธิ</t>
  </si>
  <si>
    <t>รายการขาดทุนสุทธิจากเงินลงทุน</t>
  </si>
  <si>
    <t>รายการขาดทุนสุทธิจากการวัดมูลค่าเงินลงทุน</t>
  </si>
  <si>
    <t>รวมรายการขาดทุนสุทธิจากเงินลงทุน</t>
  </si>
  <si>
    <t>การเพิ่มขึ้นในสินทรัพย์สุทธิจากการดำเนินงาน</t>
  </si>
  <si>
    <t>หมายเหตุประกอบงบการเงินเป็นส่วนหนึ่งของงบการเงินระหว่างกาลนี้</t>
  </si>
  <si>
    <t>สำหรับงวดหกเดือนสิ้นสุดวันที่ 30 มิถุนายน 2568</t>
  </si>
  <si>
    <t>งบแสดงการเปลี่ยนแปลงสินทรัพย์สุทธิ</t>
  </si>
  <si>
    <t>การเพิ่มขึ้นในสินทรัพย์สุทธิจากการดำเนินงานในระหว่างงวด</t>
  </si>
  <si>
    <t>การเพิ่มขึ้นของสินทรัพย์สุทธิจากการดำเนินงาน</t>
  </si>
  <si>
    <t>การแบ่งปันส่วนทุนให้ผู้ถือหน่วยลงทุนในระหว่างงวด</t>
  </si>
  <si>
    <t>การจ่ายลดทุนให้แก่ผู้ถือหน่วยลงทุนในระหว่างงวด</t>
  </si>
  <si>
    <t>การลดลงของสินทรัพย์สุทธิในระหว่างงวด</t>
  </si>
  <si>
    <t>สินทรัพย์สุทธิต้นงวด</t>
  </si>
  <si>
    <t>สินทรัพย์สุทธิปลายงวด</t>
  </si>
  <si>
    <t>งบกระแสเงินสด</t>
  </si>
  <si>
    <t>กระแสเงินสดจากกิจกรรมดำเนินงาน</t>
  </si>
  <si>
    <r>
      <t>ปรับกระทบรายการเพิ่มขึ้น</t>
    </r>
    <r>
      <rPr>
        <sz val="16"/>
        <color indexed="8"/>
        <rFont val="Angsana New"/>
        <family val="1"/>
      </rPr>
      <t>ในสินทรัพย์สุทธิจากการดำเนินงาน</t>
    </r>
  </si>
  <si>
    <t xml:space="preserve">   ให้เป็นเงินสดสุทธิจากกิจกรรมดำเนินงาน</t>
  </si>
  <si>
    <t xml:space="preserve">   การซื้อเงินลงทุนในหลักทรัพย์</t>
  </si>
  <si>
    <t xml:space="preserve">   การจำหน่ายเงินลงทุนในหลักทรัพย์</t>
  </si>
  <si>
    <t xml:space="preserve">   ลูกหนี้จากสัญญาโอนสิทธิรายได้สุทธิลดลง (เพิ่มขึ้น)</t>
  </si>
  <si>
    <t xml:space="preserve">   ดอกเบี้ยค้างรับลดลง </t>
  </si>
  <si>
    <t xml:space="preserve">   ค่าใช้จ่ายจ่ายล่วงหน้าเพิ่มขึ้น </t>
  </si>
  <si>
    <t xml:space="preserve">   ค่าใช้จ่ายในการออกและเสนอขายหน่วยลงทุนตัดจำหน่าย</t>
  </si>
  <si>
    <t xml:space="preserve">   ค่าใช้จ่ายค้างจ่ายเพิ่มขึ้น (ลดลง)</t>
  </si>
  <si>
    <t xml:space="preserve">   ส่วนลดมูลค่าเงินลงทุนในหลักทรัพย์ตัดจำหน่าย</t>
  </si>
  <si>
    <t xml:space="preserve">   รายการขาดทุนสุทธิจากการวัดมูลค่าเงินลงทุน</t>
  </si>
  <si>
    <t xml:space="preserve">   การตัดจำหน่ายค่าธรรมเนียมและค่าใช้จ่ายในการกู้ยืม</t>
  </si>
  <si>
    <t xml:space="preserve">   ค่าใช้จ่ายดอกเบี้ย</t>
  </si>
  <si>
    <t>เงินสดสุทธิจากกิจกรรมดำเนินงาน</t>
  </si>
  <si>
    <t>กระแสเงินสดจากกิจกรรมจัดหาเงิน</t>
  </si>
  <si>
    <t>การแบ่งปันส่วนทุนให้ผู้ถือหน่วยลงทุน</t>
  </si>
  <si>
    <t>การจ่ายลดทุนให้แก่ผู้ถือหน่วยลงทุน</t>
  </si>
  <si>
    <t>ชำระคืนเงินกู้ยืมระยะยาว</t>
  </si>
  <si>
    <t>เงินสดจ่ายดอกเบี้ย</t>
  </si>
  <si>
    <t xml:space="preserve">เงินฝากธนาคารที่มีข้อจำกัดในการใช้ลดลง </t>
  </si>
  <si>
    <t xml:space="preserve">เงินสดสุทธิใช้ไปในกิจกรรมจัดหาเงิน </t>
  </si>
  <si>
    <t>เงินฝากธนาคารเพิ่มขึ้น (ลดลง) สุทธิ</t>
  </si>
  <si>
    <t>เงินฝากธนาคารต้นงวด</t>
  </si>
  <si>
    <t>เงินฝากธนาคารปลายงวด</t>
  </si>
  <si>
    <t>งบแสดงฐานะการเงิน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</si>
</sst>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2">
    <numFmt numFmtId="41" formatCode="_(* #,##0_);_(* \(#,##0\);_(* &quot;-&quot;_);_(@_)"/>
    <numFmt numFmtId="43" formatCode="_(* #,##0.00_);_(* \(#,##0.00\);_(* &quot;-&quot;??_);_(@_)"/>
    <numFmt numFmtId="164" formatCode="#,##0.0000_);\(#,##0.0000\)"/>
    <numFmt numFmtId="165" formatCode="_(* #,##0_);_(* \(#,##0\);_(* &quot;-&quot;??_);_(@_)"/>
    <numFmt numFmtId="166" formatCode="_(* #,##0.0000_);_(* \(#,##0.0000\);_(* &quot;-&quot;??_);_(@_)"/>
    <numFmt numFmtId="167" formatCode="[$-107041E]d\ mmmm\ yyyy;@"/>
    <numFmt numFmtId="168" formatCode="#,##0.0_);\(#,##0.0\)"/>
    <numFmt numFmtId="169" formatCode="_(* #,##0.0_);_(* \(#,##0.0\);_(* &quot;-&quot;_);_(@_)"/>
    <numFmt numFmtId="170" formatCode="_(* #,##0.00_);_(* \(#,##0.00\);_(* &quot;-&quot;_);_(@_)"/>
    <numFmt numFmtId="171" formatCode="#,##0.000000_);\(#,##0.000000\)"/>
    <numFmt numFmtId="172" formatCode="_(* #,##0.0000_);_(* \(#,##0.0000\);_(* &quot;-&quot;_);_(@_)"/>
    <numFmt numFmtId="173" formatCode="#,##0.00000_);\(#,##0.00000\)"/>
  </numFmts>
  <fonts count="2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6"/>
      <name val="Angsana New"/>
      <family val="1"/>
    </font>
    <font>
      <sz val="16"/>
      <name val="Angsana New"/>
      <family val="1"/>
    </font>
    <font>
      <i/>
      <sz val="16"/>
      <name val="Angsana New"/>
      <family val="1"/>
    </font>
    <font>
      <u/>
      <sz val="16"/>
      <name val="Angsana New"/>
      <family val="1"/>
    </font>
    <font>
      <sz val="10"/>
      <name val="Arial"/>
      <family val="2"/>
    </font>
    <font>
      <u/>
      <sz val="16.5"/>
      <name val="Angsana New"/>
      <family val="1"/>
    </font>
    <font>
      <sz val="15"/>
      <name val="Angsana New"/>
      <family val="1"/>
    </font>
    <font>
      <b/>
      <sz val="14"/>
      <name val="Angsana New"/>
      <family val="1"/>
    </font>
    <font>
      <sz val="12"/>
      <name val="Tms Rmn"/>
    </font>
    <font>
      <sz val="14"/>
      <name val="CordiaUPC"/>
      <family val="2"/>
      <charset val="222"/>
    </font>
    <font>
      <sz val="14"/>
      <name val="Cordia New"/>
      <family val="2"/>
    </font>
    <font>
      <sz val="16"/>
      <color indexed="8"/>
      <name val="Angsana New"/>
      <family val="1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6"/>
      <color rgb="FF00B0F0"/>
      <name val="Angsana New"/>
      <family val="1"/>
    </font>
    <font>
      <sz val="16"/>
      <color theme="1"/>
      <name val="Angsana New"/>
      <family val="1"/>
    </font>
    <font>
      <sz val="16"/>
      <color rgb="FFFF0000"/>
      <name val="Angsana New"/>
      <family val="1"/>
    </font>
    <font>
      <b/>
      <sz val="16"/>
      <color theme="1"/>
      <name val="Angsana New"/>
      <family val="1"/>
    </font>
    <font>
      <i/>
      <sz val="16"/>
      <color theme="1"/>
      <name val="Angsana New"/>
      <family val="1"/>
    </font>
    <font>
      <u/>
      <sz val="16"/>
      <color theme="1"/>
      <name val="Angsana New"/>
      <family val="1"/>
    </font>
    <font>
      <u/>
      <sz val="16.5"/>
      <color theme="1"/>
      <name val="Angsana New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7">
    <xf numFmtId="0" fontId="0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7" fillId="0" borderId="0"/>
    <xf numFmtId="0" fontId="1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6" fillId="0" borderId="0"/>
    <xf numFmtId="9" fontId="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6" fillId="0" borderId="0" applyFont="0" applyFill="0" applyBorder="0" applyAlignment="0" applyProtection="0"/>
  </cellStyleXfs>
  <cellXfs count="171">
    <xf numFmtId="0" fontId="0" fillId="0" borderId="0" xfId="0"/>
    <xf numFmtId="37" fontId="4" fillId="0" borderId="0" xfId="0" applyNumberFormat="1" applyFont="1" applyAlignment="1">
      <alignment vertical="center"/>
    </xf>
    <xf numFmtId="37" fontId="5" fillId="0" borderId="0" xfId="0" applyNumberFormat="1" applyFont="1" applyAlignment="1">
      <alignment vertical="center"/>
    </xf>
    <xf numFmtId="37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37" fontId="5" fillId="0" borderId="0" xfId="0" applyNumberFormat="1" applyFont="1" applyAlignment="1">
      <alignment horizontal="center" vertical="center"/>
    </xf>
    <xf numFmtId="0" fontId="18" fillId="0" borderId="0" xfId="0" applyFont="1" applyAlignment="1">
      <alignment vertical="center"/>
    </xf>
    <xf numFmtId="41" fontId="5" fillId="0" borderId="0" xfId="1" applyNumberFormat="1" applyFont="1" applyFill="1" applyAlignment="1">
      <alignment vertical="center"/>
    </xf>
    <xf numFmtId="41" fontId="5" fillId="0" borderId="0" xfId="1" applyNumberFormat="1" applyFont="1" applyFill="1" applyBorder="1" applyAlignment="1">
      <alignment vertical="center"/>
    </xf>
    <xf numFmtId="41" fontId="5" fillId="0" borderId="1" xfId="1" applyNumberFormat="1" applyFont="1" applyFill="1" applyBorder="1" applyAlignment="1">
      <alignment vertical="center"/>
    </xf>
    <xf numFmtId="37" fontId="4" fillId="0" borderId="0" xfId="0" applyNumberFormat="1" applyFont="1" applyAlignment="1">
      <alignment horizontal="left" vertical="center"/>
    </xf>
    <xf numFmtId="41" fontId="5" fillId="0" borderId="2" xfId="1" applyNumberFormat="1" applyFont="1" applyFill="1" applyBorder="1" applyAlignment="1">
      <alignment horizontal="center" vertical="center"/>
    </xf>
    <xf numFmtId="41" fontId="5" fillId="0" borderId="3" xfId="1" applyNumberFormat="1" applyFont="1" applyFill="1" applyBorder="1" applyAlignment="1">
      <alignment vertical="center"/>
    </xf>
    <xf numFmtId="43" fontId="5" fillId="0" borderId="0" xfId="1" applyFont="1" applyFill="1" applyAlignment="1">
      <alignment vertical="center"/>
    </xf>
    <xf numFmtId="37" fontId="5" fillId="0" borderId="0" xfId="0" applyNumberFormat="1" applyFont="1" applyAlignment="1">
      <alignment horizontal="centerContinuous" vertical="center"/>
    </xf>
    <xf numFmtId="37" fontId="7" fillId="0" borderId="0" xfId="0" quotePrefix="1" applyNumberFormat="1" applyFont="1" applyAlignment="1">
      <alignment horizontal="center" vertical="center"/>
    </xf>
    <xf numFmtId="37" fontId="7" fillId="0" borderId="0" xfId="0" applyNumberFormat="1" applyFont="1" applyAlignment="1">
      <alignment horizontal="center" vertical="center"/>
    </xf>
    <xf numFmtId="37" fontId="5" fillId="0" borderId="0" xfId="12" applyNumberFormat="1" applyFont="1" applyAlignment="1">
      <alignment vertical="center"/>
    </xf>
    <xf numFmtId="37" fontId="5" fillId="0" borderId="4" xfId="0" applyNumberFormat="1" applyFont="1" applyBorder="1" applyAlignment="1">
      <alignment vertical="center"/>
    </xf>
    <xf numFmtId="165" fontId="5" fillId="0" borderId="0" xfId="0" applyNumberFormat="1" applyFont="1" applyAlignment="1">
      <alignment vertical="center"/>
    </xf>
    <xf numFmtId="166" fontId="5" fillId="0" borderId="0" xfId="1" applyNumberFormat="1" applyFont="1" applyFill="1" applyAlignment="1">
      <alignment vertical="center"/>
    </xf>
    <xf numFmtId="0" fontId="5" fillId="0" borderId="0" xfId="7" applyFont="1" applyAlignment="1">
      <alignment vertical="center"/>
    </xf>
    <xf numFmtId="0" fontId="4" fillId="0" borderId="0" xfId="7" applyFont="1" applyAlignment="1">
      <alignment horizontal="left" vertical="center"/>
    </xf>
    <xf numFmtId="37" fontId="5" fillId="0" borderId="0" xfId="7" applyNumberFormat="1" applyFont="1" applyAlignment="1">
      <alignment horizontal="center" vertical="center"/>
    </xf>
    <xf numFmtId="37" fontId="5" fillId="0" borderId="0" xfId="7" applyNumberFormat="1" applyFont="1" applyAlignment="1">
      <alignment vertical="center"/>
    </xf>
    <xf numFmtId="43" fontId="5" fillId="0" borderId="0" xfId="1" applyFont="1" applyFill="1" applyAlignment="1">
      <alignment horizontal="center" vertical="center"/>
    </xf>
    <xf numFmtId="0" fontId="5" fillId="0" borderId="0" xfId="7" applyFont="1" applyAlignment="1">
      <alignment horizontal="center" vertical="center"/>
    </xf>
    <xf numFmtId="0" fontId="5" fillId="0" borderId="0" xfId="7" applyFont="1" applyAlignment="1">
      <alignment horizontal="centerContinuous" vertical="center"/>
    </xf>
    <xf numFmtId="37" fontId="5" fillId="0" borderId="2" xfId="7" applyNumberFormat="1" applyFont="1" applyBorder="1" applyAlignment="1">
      <alignment horizontal="center" vertical="center"/>
    </xf>
    <xf numFmtId="0" fontId="7" fillId="0" borderId="0" xfId="7" applyFont="1" applyAlignment="1">
      <alignment horizontal="centerContinuous" vertical="center"/>
    </xf>
    <xf numFmtId="37" fontId="7" fillId="0" borderId="0" xfId="7" applyNumberFormat="1" applyFont="1" applyAlignment="1">
      <alignment horizontal="center" vertical="center"/>
    </xf>
    <xf numFmtId="43" fontId="5" fillId="0" borderId="2" xfId="1" applyFont="1" applyFill="1" applyBorder="1" applyAlignment="1">
      <alignment horizontal="center" vertical="center"/>
    </xf>
    <xf numFmtId="0" fontId="7" fillId="0" borderId="0" xfId="7" applyFont="1" applyAlignment="1">
      <alignment vertical="center"/>
    </xf>
    <xf numFmtId="170" fontId="5" fillId="0" borderId="1" xfId="1" applyNumberFormat="1" applyFont="1" applyFill="1" applyBorder="1" applyAlignment="1">
      <alignment horizontal="center" vertical="center"/>
    </xf>
    <xf numFmtId="170" fontId="5" fillId="0" borderId="0" xfId="1" applyNumberFormat="1" applyFont="1" applyFill="1" applyBorder="1" applyAlignment="1">
      <alignment horizontal="center" vertical="center"/>
    </xf>
    <xf numFmtId="43" fontId="5" fillId="0" borderId="0" xfId="1" applyFont="1" applyFill="1" applyBorder="1" applyAlignment="1">
      <alignment horizontal="center" vertical="center"/>
    </xf>
    <xf numFmtId="37" fontId="4" fillId="0" borderId="0" xfId="0" applyNumberFormat="1" applyFont="1" applyAlignment="1">
      <alignment horizontal="left" vertical="top"/>
    </xf>
    <xf numFmtId="37" fontId="5" fillId="0" borderId="0" xfId="0" applyNumberFormat="1" applyFont="1" applyAlignment="1">
      <alignment horizontal="center" vertical="top" wrapText="1"/>
    </xf>
    <xf numFmtId="37" fontId="7" fillId="0" borderId="0" xfId="0" applyNumberFormat="1" applyFont="1" applyAlignment="1">
      <alignment horizontal="center" vertical="top"/>
    </xf>
    <xf numFmtId="164" fontId="5" fillId="0" borderId="0" xfId="0" applyNumberFormat="1" applyFont="1" applyAlignment="1">
      <alignment vertical="center"/>
    </xf>
    <xf numFmtId="0" fontId="4" fillId="0" borderId="0" xfId="7" applyFont="1" applyAlignment="1">
      <alignment vertical="center"/>
    </xf>
    <xf numFmtId="41" fontId="5" fillId="0" borderId="0" xfId="7" applyNumberFormat="1" applyFont="1" applyAlignment="1">
      <alignment horizontal="center" vertical="center"/>
    </xf>
    <xf numFmtId="41" fontId="5" fillId="0" borderId="0" xfId="7" applyNumberFormat="1" applyFont="1" applyAlignment="1">
      <alignment horizontal="centerContinuous" vertical="center"/>
    </xf>
    <xf numFmtId="0" fontId="5" fillId="0" borderId="0" xfId="7" applyFont="1" applyAlignment="1">
      <alignment vertical="top"/>
    </xf>
    <xf numFmtId="0" fontId="5" fillId="0" borderId="0" xfId="7" applyFont="1" applyAlignment="1">
      <alignment horizontal="center" vertical="top"/>
    </xf>
    <xf numFmtId="0" fontId="5" fillId="0" borderId="2" xfId="7" applyFont="1" applyBorder="1" applyAlignment="1">
      <alignment horizontal="center" vertical="top"/>
    </xf>
    <xf numFmtId="0" fontId="7" fillId="0" borderId="0" xfId="7" applyFont="1" applyAlignment="1">
      <alignment horizontal="center" vertical="top"/>
    </xf>
    <xf numFmtId="37" fontId="7" fillId="0" borderId="0" xfId="7" applyNumberFormat="1" applyFont="1" applyAlignment="1">
      <alignment horizontal="center" vertical="top"/>
    </xf>
    <xf numFmtId="0" fontId="5" fillId="0" borderId="2" xfId="7" applyFont="1" applyBorder="1" applyAlignment="1">
      <alignment horizontal="center" vertical="center"/>
    </xf>
    <xf numFmtId="0" fontId="7" fillId="0" borderId="0" xfId="7" applyFont="1" applyAlignment="1">
      <alignment horizontal="center" vertical="center"/>
    </xf>
    <xf numFmtId="0" fontId="4" fillId="0" borderId="0" xfId="7" applyFont="1" applyAlignment="1">
      <alignment vertical="top"/>
    </xf>
    <xf numFmtId="37" fontId="5" fillId="0" borderId="0" xfId="7" applyNumberFormat="1" applyFont="1" applyAlignment="1">
      <alignment horizontal="center" vertical="top"/>
    </xf>
    <xf numFmtId="41" fontId="5" fillId="0" borderId="0" xfId="7" applyNumberFormat="1" applyFont="1" applyAlignment="1">
      <alignment horizontal="center" vertical="top"/>
    </xf>
    <xf numFmtId="41" fontId="5" fillId="0" borderId="0" xfId="7" applyNumberFormat="1" applyFont="1" applyAlignment="1">
      <alignment horizontal="centerContinuous" vertical="top"/>
    </xf>
    <xf numFmtId="170" fontId="5" fillId="0" borderId="0" xfId="1" applyNumberFormat="1" applyFont="1" applyFill="1" applyBorder="1" applyAlignment="1">
      <alignment horizontal="center" vertical="top"/>
    </xf>
    <xf numFmtId="41" fontId="5" fillId="0" borderId="2" xfId="7" applyNumberFormat="1" applyFont="1" applyBorder="1" applyAlignment="1">
      <alignment horizontal="center" vertical="center"/>
    </xf>
    <xf numFmtId="41" fontId="5" fillId="0" borderId="2" xfId="7" applyNumberFormat="1" applyFont="1" applyBorder="1" applyAlignment="1">
      <alignment horizontal="center" vertical="top"/>
    </xf>
    <xf numFmtId="170" fontId="5" fillId="0" borderId="2" xfId="7" applyNumberFormat="1" applyFont="1" applyBorder="1" applyAlignment="1">
      <alignment horizontal="center" vertical="center"/>
    </xf>
    <xf numFmtId="41" fontId="5" fillId="0" borderId="3" xfId="7" applyNumberFormat="1" applyFont="1" applyBorder="1" applyAlignment="1">
      <alignment horizontal="center" vertical="top"/>
    </xf>
    <xf numFmtId="43" fontId="5" fillId="0" borderId="3" xfId="1" applyFont="1" applyFill="1" applyBorder="1" applyAlignment="1">
      <alignment horizontal="center" vertical="top"/>
    </xf>
    <xf numFmtId="41" fontId="5" fillId="0" borderId="3" xfId="7" applyNumberFormat="1" applyFont="1" applyBorder="1" applyAlignment="1">
      <alignment horizontal="center" vertical="center"/>
    </xf>
    <xf numFmtId="43" fontId="5" fillId="0" borderId="3" xfId="1" applyFont="1" applyFill="1" applyBorder="1" applyAlignment="1">
      <alignment horizontal="center" vertical="center"/>
    </xf>
    <xf numFmtId="165" fontId="11" fillId="0" borderId="0" xfId="1" applyNumberFormat="1" applyFont="1" applyFill="1" applyAlignment="1">
      <alignment vertical="center"/>
    </xf>
    <xf numFmtId="171" fontId="5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1" fontId="5" fillId="0" borderId="5" xfId="7" applyNumberFormat="1" applyFont="1" applyBorder="1" applyAlignment="1">
      <alignment horizontal="center" vertical="center"/>
    </xf>
    <xf numFmtId="3" fontId="10" fillId="0" borderId="0" xfId="0" applyNumberFormat="1" applyFont="1"/>
    <xf numFmtId="0" fontId="19" fillId="0" borderId="0" xfId="7" applyFont="1" applyAlignment="1">
      <alignment vertical="top"/>
    </xf>
    <xf numFmtId="37" fontId="5" fillId="0" borderId="0" xfId="0" applyNumberFormat="1" applyFont="1" applyAlignment="1">
      <alignment vertical="top"/>
    </xf>
    <xf numFmtId="14" fontId="5" fillId="0" borderId="0" xfId="0" applyNumberFormat="1" applyFont="1" applyAlignment="1">
      <alignment vertical="top"/>
    </xf>
    <xf numFmtId="37" fontId="7" fillId="0" borderId="0" xfId="0" applyNumberFormat="1" applyFont="1" applyAlignment="1">
      <alignment vertical="top"/>
    </xf>
    <xf numFmtId="165" fontId="5" fillId="0" borderId="0" xfId="1" applyNumberFormat="1" applyFont="1" applyFill="1" applyAlignment="1">
      <alignment vertical="top"/>
    </xf>
    <xf numFmtId="164" fontId="5" fillId="0" borderId="0" xfId="0" applyNumberFormat="1" applyFont="1" applyAlignment="1">
      <alignment vertical="top"/>
    </xf>
    <xf numFmtId="169" fontId="5" fillId="0" borderId="0" xfId="1" applyNumberFormat="1" applyFont="1" applyFill="1" applyAlignment="1">
      <alignment horizontal="right" vertical="top"/>
    </xf>
    <xf numFmtId="169" fontId="5" fillId="0" borderId="0" xfId="1" applyNumberFormat="1" applyFont="1" applyFill="1" applyBorder="1" applyAlignment="1">
      <alignment horizontal="right" vertical="top"/>
    </xf>
    <xf numFmtId="0" fontId="19" fillId="0" borderId="0" xfId="7" applyFont="1" applyAlignment="1">
      <alignment vertical="center"/>
    </xf>
    <xf numFmtId="43" fontId="5" fillId="0" borderId="0" xfId="1" applyFont="1" applyFill="1" applyBorder="1" applyAlignment="1">
      <alignment horizontal="center" vertical="top"/>
    </xf>
    <xf numFmtId="10" fontId="5" fillId="0" borderId="0" xfId="15" applyNumberFormat="1" applyFont="1" applyAlignment="1">
      <alignment vertical="center"/>
    </xf>
    <xf numFmtId="41" fontId="5" fillId="0" borderId="1" xfId="7" applyNumberFormat="1" applyFont="1" applyBorder="1" applyAlignment="1">
      <alignment horizontal="center" vertical="center"/>
    </xf>
    <xf numFmtId="170" fontId="5" fillId="0" borderId="1" xfId="1" applyNumberFormat="1" applyFont="1" applyFill="1" applyBorder="1" applyAlignment="1">
      <alignment vertical="center"/>
    </xf>
    <xf numFmtId="10" fontId="5" fillId="0" borderId="0" xfId="15" applyNumberFormat="1" applyFont="1" applyFill="1" applyAlignment="1">
      <alignment vertical="center"/>
    </xf>
    <xf numFmtId="10" fontId="5" fillId="0" borderId="0" xfId="15" applyNumberFormat="1" applyFont="1" applyFill="1" applyAlignment="1">
      <alignment vertical="top"/>
    </xf>
    <xf numFmtId="167" fontId="19" fillId="0" borderId="0" xfId="7" applyNumberFormat="1" applyFont="1" applyAlignment="1">
      <alignment horizontal="center" vertical="top"/>
    </xf>
    <xf numFmtId="43" fontId="5" fillId="0" borderId="0" xfId="1" applyFont="1" applyFill="1" applyBorder="1" applyAlignment="1">
      <alignment vertical="center"/>
    </xf>
    <xf numFmtId="41" fontId="5" fillId="0" borderId="5" xfId="7" applyNumberFormat="1" applyFont="1" applyBorder="1" applyAlignment="1">
      <alignment horizontal="center" vertical="top"/>
    </xf>
    <xf numFmtId="41" fontId="5" fillId="0" borderId="1" xfId="7" applyNumberFormat="1" applyFont="1" applyBorder="1" applyAlignment="1">
      <alignment horizontal="center" vertical="top"/>
    </xf>
    <xf numFmtId="170" fontId="5" fillId="0" borderId="1" xfId="7" applyNumberFormat="1" applyFont="1" applyBorder="1" applyAlignment="1">
      <alignment horizontal="center" vertical="top"/>
    </xf>
    <xf numFmtId="0" fontId="20" fillId="0" borderId="0" xfId="7" applyFont="1" applyAlignment="1">
      <alignment vertical="center"/>
    </xf>
    <xf numFmtId="10" fontId="5" fillId="0" borderId="0" xfId="7" applyNumberFormat="1" applyFont="1" applyAlignment="1">
      <alignment vertical="top"/>
    </xf>
    <xf numFmtId="172" fontId="5" fillId="0" borderId="0" xfId="7" applyNumberFormat="1" applyFont="1" applyAlignment="1">
      <alignment horizontal="center" vertical="center"/>
    </xf>
    <xf numFmtId="37" fontId="4" fillId="0" borderId="0" xfId="0" applyNumberFormat="1" applyFont="1" applyAlignment="1">
      <alignment vertical="top"/>
    </xf>
    <xf numFmtId="39" fontId="5" fillId="0" borderId="0" xfId="0" applyNumberFormat="1" applyFont="1" applyAlignment="1">
      <alignment vertical="top"/>
    </xf>
    <xf numFmtId="168" fontId="6" fillId="0" borderId="0" xfId="0" applyNumberFormat="1" applyFont="1" applyAlignment="1">
      <alignment horizontal="center" vertical="top"/>
    </xf>
    <xf numFmtId="37" fontId="6" fillId="0" borderId="0" xfId="0" applyNumberFormat="1" applyFont="1" applyAlignment="1">
      <alignment horizontal="center" vertical="top"/>
    </xf>
    <xf numFmtId="165" fontId="5" fillId="0" borderId="0" xfId="0" applyNumberFormat="1" applyFont="1" applyAlignment="1">
      <alignment vertical="top"/>
    </xf>
    <xf numFmtId="41" fontId="6" fillId="0" borderId="0" xfId="0" applyNumberFormat="1" applyFont="1" applyAlignment="1">
      <alignment horizontal="center" vertical="top"/>
    </xf>
    <xf numFmtId="37" fontId="5" fillId="0" borderId="0" xfId="0" applyNumberFormat="1" applyFont="1" applyAlignment="1">
      <alignment horizontal="left" vertical="top"/>
    </xf>
    <xf numFmtId="165" fontId="5" fillId="0" borderId="0" xfId="0" applyNumberFormat="1" applyFont="1" applyAlignment="1">
      <alignment horizontal="right" vertical="top"/>
    </xf>
    <xf numFmtId="165" fontId="5" fillId="0" borderId="2" xfId="0" applyNumberFormat="1" applyFont="1" applyBorder="1" applyAlignment="1">
      <alignment horizontal="right" vertical="top"/>
    </xf>
    <xf numFmtId="41" fontId="5" fillId="0" borderId="0" xfId="0" applyNumberFormat="1" applyFont="1" applyAlignment="1">
      <alignment vertical="top"/>
    </xf>
    <xf numFmtId="165" fontId="5" fillId="0" borderId="2" xfId="0" applyNumberFormat="1" applyFont="1" applyBorder="1" applyAlignment="1">
      <alignment vertical="top"/>
    </xf>
    <xf numFmtId="37" fontId="4" fillId="0" borderId="0" xfId="0" quotePrefix="1" applyNumberFormat="1" applyFont="1" applyAlignment="1">
      <alignment horizontal="left" vertical="top"/>
    </xf>
    <xf numFmtId="165" fontId="5" fillId="0" borderId="3" xfId="0" applyNumberFormat="1" applyFont="1" applyBorder="1" applyAlignment="1">
      <alignment horizontal="right" vertical="top"/>
    </xf>
    <xf numFmtId="37" fontId="5" fillId="0" borderId="0" xfId="0" applyNumberFormat="1" applyFont="1" applyAlignment="1">
      <alignment horizontal="right" vertical="top"/>
    </xf>
    <xf numFmtId="37" fontId="5" fillId="0" borderId="2" xfId="0" applyNumberFormat="1" applyFont="1" applyBorder="1" applyAlignment="1">
      <alignment vertical="top"/>
    </xf>
    <xf numFmtId="41" fontId="5" fillId="0" borderId="3" xfId="0" applyNumberFormat="1" applyFont="1" applyBorder="1" applyAlignment="1">
      <alignment horizontal="right" vertical="top"/>
    </xf>
    <xf numFmtId="41" fontId="5" fillId="0" borderId="0" xfId="0" applyNumberFormat="1" applyFont="1" applyAlignment="1">
      <alignment horizontal="right" vertical="top"/>
    </xf>
    <xf numFmtId="164" fontId="5" fillId="0" borderId="0" xfId="0" applyNumberFormat="1" applyFont="1" applyAlignment="1">
      <alignment horizontal="right" vertical="center"/>
    </xf>
    <xf numFmtId="37" fontId="5" fillId="0" borderId="0" xfId="10" applyNumberFormat="1" applyFont="1" applyAlignment="1">
      <alignment horizontal="right" vertical="top"/>
    </xf>
    <xf numFmtId="43" fontId="5" fillId="0" borderId="2" xfId="1" applyFont="1" applyFill="1" applyBorder="1" applyAlignment="1">
      <alignment horizontal="center" vertical="top"/>
    </xf>
    <xf numFmtId="43" fontId="6" fillId="0" borderId="0" xfId="1" applyFont="1" applyFill="1" applyAlignment="1">
      <alignment horizontal="center" vertical="center"/>
    </xf>
    <xf numFmtId="10" fontId="5" fillId="0" borderId="0" xfId="14" applyNumberFormat="1" applyFont="1" applyAlignment="1">
      <alignment vertical="top"/>
    </xf>
    <xf numFmtId="165" fontId="5" fillId="0" borderId="2" xfId="1" applyNumberFormat="1" applyFont="1" applyFill="1" applyBorder="1" applyAlignment="1">
      <alignment vertical="top"/>
    </xf>
    <xf numFmtId="41" fontId="5" fillId="0" borderId="0" xfId="7" applyNumberFormat="1" applyFont="1" applyAlignment="1">
      <alignment vertical="center"/>
    </xf>
    <xf numFmtId="0" fontId="19" fillId="0" borderId="0" xfId="0" applyFont="1" applyAlignment="1">
      <alignment vertical="center"/>
    </xf>
    <xf numFmtId="37" fontId="21" fillId="0" borderId="0" xfId="0" applyNumberFormat="1" applyFont="1" applyAlignment="1">
      <alignment horizontal="left" vertical="center"/>
    </xf>
    <xf numFmtId="37" fontId="19" fillId="0" borderId="0" xfId="0" applyNumberFormat="1" applyFont="1" applyAlignment="1">
      <alignment horizontal="center" vertical="center"/>
    </xf>
    <xf numFmtId="37" fontId="22" fillId="0" borderId="0" xfId="0" applyNumberFormat="1" applyFont="1" applyAlignment="1">
      <alignment horizontal="center" vertical="center"/>
    </xf>
    <xf numFmtId="37" fontId="19" fillId="0" borderId="0" xfId="0" applyNumberFormat="1" applyFont="1" applyAlignment="1">
      <alignment horizontal="right" vertical="center"/>
    </xf>
    <xf numFmtId="37" fontId="19" fillId="0" borderId="0" xfId="0" applyNumberFormat="1" applyFont="1" applyAlignment="1">
      <alignment vertical="center"/>
    </xf>
    <xf numFmtId="37" fontId="23" fillId="0" borderId="0" xfId="0" applyNumberFormat="1" applyFont="1" applyAlignment="1">
      <alignment horizontal="center" vertical="center"/>
    </xf>
    <xf numFmtId="0" fontId="24" fillId="0" borderId="0" xfId="0" quotePrefix="1" applyFont="1" applyAlignment="1">
      <alignment horizontal="center" vertical="center"/>
    </xf>
    <xf numFmtId="37" fontId="23" fillId="0" borderId="0" xfId="0" applyNumberFormat="1" applyFont="1" applyAlignment="1">
      <alignment vertical="center"/>
    </xf>
    <xf numFmtId="37" fontId="21" fillId="0" borderId="0" xfId="0" applyNumberFormat="1" applyFont="1" applyAlignment="1">
      <alignment vertical="center"/>
    </xf>
    <xf numFmtId="37" fontId="19" fillId="0" borderId="0" xfId="0" applyNumberFormat="1" applyFont="1" applyAlignment="1">
      <alignment horizontal="left" vertical="center"/>
    </xf>
    <xf numFmtId="41" fontId="19" fillId="0" borderId="0" xfId="0" applyNumberFormat="1" applyFont="1" applyAlignment="1">
      <alignment vertical="center"/>
    </xf>
    <xf numFmtId="41" fontId="19" fillId="0" borderId="1" xfId="1" applyNumberFormat="1" applyFont="1" applyFill="1" applyBorder="1" applyAlignment="1">
      <alignment vertical="center"/>
    </xf>
    <xf numFmtId="41" fontId="19" fillId="0" borderId="0" xfId="0" applyNumberFormat="1" applyFont="1" applyAlignment="1">
      <alignment horizontal="right" vertical="center"/>
    </xf>
    <xf numFmtId="37" fontId="19" fillId="0" borderId="0" xfId="0" quotePrefix="1" applyNumberFormat="1" applyFont="1" applyAlignment="1">
      <alignment horizontal="left" vertical="center"/>
    </xf>
    <xf numFmtId="41" fontId="19" fillId="0" borderId="2" xfId="0" applyNumberFormat="1" applyFont="1" applyBorder="1" applyAlignment="1">
      <alignment vertical="center"/>
    </xf>
    <xf numFmtId="41" fontId="19" fillId="0" borderId="1" xfId="0" applyNumberFormat="1" applyFont="1" applyBorder="1" applyAlignment="1">
      <alignment vertical="center"/>
    </xf>
    <xf numFmtId="41" fontId="19" fillId="0" borderId="2" xfId="1" applyNumberFormat="1" applyFont="1" applyFill="1" applyBorder="1" applyAlignment="1">
      <alignment horizontal="right" vertical="center"/>
    </xf>
    <xf numFmtId="41" fontId="19" fillId="0" borderId="2" xfId="0" applyNumberFormat="1" applyFont="1" applyBorder="1" applyAlignment="1">
      <alignment horizontal="right" vertical="center"/>
    </xf>
    <xf numFmtId="165" fontId="19" fillId="0" borderId="3" xfId="1" applyNumberFormat="1" applyFont="1" applyFill="1" applyBorder="1" applyAlignment="1">
      <alignment vertical="center"/>
    </xf>
    <xf numFmtId="0" fontId="22" fillId="0" borderId="0" xfId="0" applyFont="1" applyAlignment="1">
      <alignment horizontal="center" vertical="center"/>
    </xf>
    <xf numFmtId="41" fontId="22" fillId="0" borderId="0" xfId="0" applyNumberFormat="1" applyFont="1" applyAlignment="1">
      <alignment horizontal="center" vertical="center"/>
    </xf>
    <xf numFmtId="37" fontId="19" fillId="0" borderId="4" xfId="0" applyNumberFormat="1" applyFont="1" applyBorder="1" applyAlignment="1">
      <alignment vertical="center"/>
    </xf>
    <xf numFmtId="165" fontId="19" fillId="0" borderId="0" xfId="0" applyNumberFormat="1" applyFont="1" applyAlignment="1">
      <alignment vertical="center"/>
    </xf>
    <xf numFmtId="166" fontId="19" fillId="0" borderId="0" xfId="1" applyNumberFormat="1" applyFont="1" applyFill="1" applyAlignment="1">
      <alignment vertical="center"/>
    </xf>
    <xf numFmtId="41" fontId="19" fillId="0" borderId="0" xfId="1" applyNumberFormat="1" applyFont="1" applyFill="1" applyBorder="1" applyAlignment="1">
      <alignment horizontal="center" vertical="center"/>
    </xf>
    <xf numFmtId="43" fontId="19" fillId="0" borderId="0" xfId="0" applyNumberFormat="1" applyFont="1" applyAlignment="1">
      <alignment vertical="center"/>
    </xf>
    <xf numFmtId="41" fontId="19" fillId="0" borderId="0" xfId="1" applyNumberFormat="1" applyFont="1" applyFill="1" applyBorder="1" applyAlignment="1">
      <alignment vertical="center"/>
    </xf>
    <xf numFmtId="37" fontId="6" fillId="0" borderId="0" xfId="0" applyNumberFormat="1" applyFont="1" applyAlignment="1">
      <alignment horizontal="center" vertical="center"/>
    </xf>
    <xf numFmtId="41" fontId="19" fillId="0" borderId="2" xfId="1" applyNumberFormat="1" applyFont="1" applyFill="1" applyBorder="1" applyAlignment="1">
      <alignment vertical="center"/>
    </xf>
    <xf numFmtId="41" fontId="19" fillId="0" borderId="5" xfId="1" applyNumberFormat="1" applyFont="1" applyFill="1" applyBorder="1" applyAlignment="1">
      <alignment vertical="center"/>
    </xf>
    <xf numFmtId="43" fontId="19" fillId="0" borderId="0" xfId="1" applyFont="1" applyFill="1" applyAlignment="1">
      <alignment horizontal="center" vertical="center"/>
    </xf>
    <xf numFmtId="0" fontId="9" fillId="0" borderId="0" xfId="0" quotePrefix="1" applyFont="1" applyAlignment="1">
      <alignment horizontal="center" vertical="center"/>
    </xf>
    <xf numFmtId="37" fontId="7" fillId="0" borderId="0" xfId="0" applyNumberFormat="1" applyFont="1" applyAlignment="1">
      <alignment vertical="center"/>
    </xf>
    <xf numFmtId="41" fontId="5" fillId="0" borderId="0" xfId="0" applyNumberFormat="1" applyFont="1" applyAlignment="1">
      <alignment vertical="center"/>
    </xf>
    <xf numFmtId="41" fontId="19" fillId="0" borderId="0" xfId="1" applyNumberFormat="1" applyFont="1" applyFill="1" applyAlignment="1">
      <alignment vertical="center"/>
    </xf>
    <xf numFmtId="41" fontId="5" fillId="0" borderId="2" xfId="1" applyNumberFormat="1" applyFont="1" applyFill="1" applyBorder="1" applyAlignment="1">
      <alignment vertical="center"/>
    </xf>
    <xf numFmtId="170" fontId="5" fillId="0" borderId="0" xfId="0" applyNumberFormat="1" applyFont="1" applyAlignment="1">
      <alignment vertical="center"/>
    </xf>
    <xf numFmtId="43" fontId="6" fillId="0" borderId="0" xfId="1" applyFont="1" applyAlignment="1">
      <alignment horizontal="center" vertical="center"/>
    </xf>
    <xf numFmtId="10" fontId="5" fillId="0" borderId="0" xfId="14" applyNumberFormat="1" applyFont="1" applyFill="1" applyBorder="1" applyAlignment="1">
      <alignment horizontal="center" vertical="center"/>
    </xf>
    <xf numFmtId="3" fontId="5" fillId="0" borderId="0" xfId="0" applyNumberFormat="1" applyFont="1" applyAlignment="1">
      <alignment vertical="center"/>
    </xf>
    <xf numFmtId="41" fontId="19" fillId="0" borderId="0" xfId="1" applyNumberFormat="1" applyFont="1" applyAlignment="1">
      <alignment horizontal="right" vertical="center"/>
    </xf>
    <xf numFmtId="9" fontId="19" fillId="0" borderId="0" xfId="14" applyFont="1" applyAlignment="1">
      <alignment vertical="center"/>
    </xf>
    <xf numFmtId="173" fontId="5" fillId="0" borderId="0" xfId="0" applyNumberFormat="1" applyFont="1" applyAlignment="1">
      <alignment vertical="center"/>
    </xf>
    <xf numFmtId="43" fontId="19" fillId="0" borderId="0" xfId="1" applyFont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0" xfId="7" applyFont="1" applyAlignment="1">
      <alignment horizontal="center" vertical="center"/>
    </xf>
    <xf numFmtId="0" fontId="5" fillId="0" borderId="2" xfId="7" applyFont="1" applyBorder="1" applyAlignment="1">
      <alignment horizontal="center" vertical="center"/>
    </xf>
    <xf numFmtId="0" fontId="4" fillId="0" borderId="0" xfId="7" applyFont="1" applyAlignment="1">
      <alignment horizontal="left" vertical="center"/>
    </xf>
    <xf numFmtId="0" fontId="19" fillId="0" borderId="0" xfId="0" applyFont="1" applyAlignment="1">
      <alignment horizontal="right" vertical="center"/>
    </xf>
    <xf numFmtId="37" fontId="21" fillId="0" borderId="0" xfId="0" applyNumberFormat="1" applyFont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37" fontId="4" fillId="0" borderId="0" xfId="0" applyNumberFormat="1" applyFont="1" applyAlignment="1">
      <alignment horizontal="left" vertical="center"/>
    </xf>
  </cellXfs>
  <cellStyles count="17">
    <cellStyle name="Comma" xfId="1" builtinId="3"/>
    <cellStyle name="Comma 2" xfId="2" xr:uid="{D659318E-BD1F-412A-BF8A-638E96FE639F}"/>
    <cellStyle name="Comma 2 2" xfId="3" xr:uid="{9C4391EC-E565-4E63-B1DF-E349605E68ED}"/>
    <cellStyle name="Comma 2 3" xfId="4" xr:uid="{E71634B6-456F-466F-96CA-69EFDC7EB891}"/>
    <cellStyle name="Comma 3" xfId="5" xr:uid="{7A206DC2-619D-46CF-A7EE-3C5DE7CF574C}"/>
    <cellStyle name="E&amp;Y House" xfId="6" xr:uid="{AD20D211-E31D-456B-81E0-B5B801037B9C}"/>
    <cellStyle name="Normal" xfId="0" builtinId="0"/>
    <cellStyle name="Normal 2" xfId="7" xr:uid="{A00B8301-70F5-4DB8-AF88-956A64742166}"/>
    <cellStyle name="Normal 2 2" xfId="8" xr:uid="{B7978379-1AB4-442E-84A9-36ACDC3A1B4C}"/>
    <cellStyle name="Normal 3" xfId="9" xr:uid="{B42D907F-2232-4ED8-A5E4-50752266EDAA}"/>
    <cellStyle name="Normal 3 2" xfId="10" xr:uid="{CDC2F2B0-38EB-40F8-8327-2144F11CA1B7}"/>
    <cellStyle name="Normal 37" xfId="11" xr:uid="{6400F847-C0CD-4C1D-8A02-89FCDA7FA5B7}"/>
    <cellStyle name="Normal 4" xfId="12" xr:uid="{53FD2A07-E536-405F-8E0B-5E152FAC56AF}"/>
    <cellStyle name="Normal 5" xfId="13" xr:uid="{F993824F-CEEC-4063-8479-C333DD805857}"/>
    <cellStyle name="Percent" xfId="14" builtinId="5"/>
    <cellStyle name="Percent 2" xfId="15" xr:uid="{B8D4E541-706B-4859-90F8-664E5F788730}"/>
    <cellStyle name="Percent 3" xfId="16" xr:uid="{AC7BA23B-CC91-4954-AC3C-839424043064}"/>
  </cellStyles>
  <dxfs count="0"/>
  <tableStyles count="1" defaultTableStyle="TableStyleMedium9" defaultPivotStyle="PivotStyleLight16">
    <tableStyle name="Invisible" pivot="0" table="0" count="0" xr9:uid="{4E897158-C0F0-47F6-BCCF-EFB7DD55D5F9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343C03-1803-43D6-AD15-C8F99A4C894E}">
  <sheetPr codeName="Sheet1"/>
  <dimension ref="A1:V38"/>
  <sheetViews>
    <sheetView showGridLines="0" tabSelected="1" topLeftCell="A16" zoomScale="90" zoomScaleNormal="90" zoomScaleSheetLayoutView="115" workbookViewId="0">
      <selection activeCell="K29" sqref="K29"/>
    </sheetView>
  </sheetViews>
  <sheetFormatPr defaultColWidth="9.44140625" defaultRowHeight="24" customHeight="1" x14ac:dyDescent="0.25"/>
  <cols>
    <col min="1" max="3" width="9.44140625" style="4"/>
    <col min="4" max="4" width="10" style="4" customWidth="1"/>
    <col min="5" max="5" width="7.88671875" style="4" customWidth="1"/>
    <col min="6" max="6" width="10.5546875" style="4" customWidth="1"/>
    <col min="7" max="7" width="9.44140625" style="5" customWidth="1"/>
    <col min="8" max="8" width="1.5546875" style="4" customWidth="1"/>
    <col min="9" max="9" width="17.5546875" style="2" customWidth="1"/>
    <col min="10" max="10" width="1.5546875" style="4" customWidth="1"/>
    <col min="11" max="11" width="17.5546875" style="7" customWidth="1"/>
    <col min="12" max="12" width="1.44140625" style="4" customWidth="1"/>
    <col min="13" max="13" width="12.88671875" style="65" customWidth="1"/>
    <col min="14" max="14" width="12.88671875" style="4" customWidth="1"/>
    <col min="15" max="15" width="1.5546875" style="4" customWidth="1"/>
    <col min="16" max="16" width="23.44140625" style="4" bestFit="1" customWidth="1"/>
    <col min="17" max="17" width="12.44140625" style="4" bestFit="1" customWidth="1"/>
    <col min="18" max="18" width="2.44140625" style="4" customWidth="1"/>
    <col min="19" max="19" width="12.44140625" style="4" bestFit="1" customWidth="1"/>
    <col min="20" max="16384" width="9.44140625" style="4"/>
  </cols>
  <sheetData>
    <row r="1" spans="1:22" ht="24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22" ht="24" customHeight="1" x14ac:dyDescent="0.25">
      <c r="A2" s="1" t="s">
        <v>121</v>
      </c>
      <c r="B2" s="1"/>
      <c r="C2" s="1"/>
      <c r="D2" s="1"/>
      <c r="E2" s="1"/>
      <c r="F2" s="1"/>
      <c r="G2" s="1"/>
      <c r="H2" s="1"/>
      <c r="I2" s="1"/>
      <c r="J2" s="1"/>
    </row>
    <row r="3" spans="1:22" ht="24" customHeight="1" x14ac:dyDescent="0.25">
      <c r="A3" s="37" t="s">
        <v>1</v>
      </c>
      <c r="B3" s="11"/>
      <c r="C3" s="11"/>
      <c r="D3" s="11"/>
      <c r="E3" s="11"/>
      <c r="F3" s="11"/>
      <c r="G3" s="11"/>
      <c r="H3" s="11"/>
      <c r="I3" s="11"/>
      <c r="J3" s="11"/>
    </row>
    <row r="4" spans="1:22" ht="24" customHeight="1" x14ac:dyDescent="0.25">
      <c r="A4" s="11"/>
      <c r="B4" s="11"/>
      <c r="C4" s="11"/>
      <c r="D4" s="11"/>
      <c r="E4" s="11"/>
      <c r="F4" s="11"/>
      <c r="G4" s="11"/>
      <c r="H4" s="11"/>
      <c r="I4" s="3"/>
      <c r="J4" s="11"/>
      <c r="K4" s="3" t="s">
        <v>2</v>
      </c>
    </row>
    <row r="5" spans="1:22" s="2" customFormat="1" ht="24" customHeight="1" x14ac:dyDescent="0.25">
      <c r="A5" s="15"/>
      <c r="B5" s="15"/>
      <c r="C5" s="15"/>
      <c r="D5" s="15"/>
      <c r="E5" s="15"/>
      <c r="F5" s="15"/>
      <c r="G5" s="16" t="s">
        <v>3</v>
      </c>
      <c r="I5" s="17" t="s">
        <v>4</v>
      </c>
      <c r="J5" s="17"/>
      <c r="K5" s="17" t="s">
        <v>5</v>
      </c>
      <c r="M5" s="65"/>
    </row>
    <row r="6" spans="1:22" s="2" customFormat="1" ht="24" customHeight="1" x14ac:dyDescent="0.25">
      <c r="A6" s="15"/>
      <c r="B6" s="15"/>
      <c r="C6" s="15"/>
      <c r="D6" s="15"/>
      <c r="E6" s="15"/>
      <c r="F6" s="15"/>
      <c r="G6" s="16"/>
      <c r="I6" s="38" t="s">
        <v>6</v>
      </c>
      <c r="J6" s="39"/>
      <c r="K6" s="38" t="s">
        <v>7</v>
      </c>
      <c r="M6" s="65"/>
    </row>
    <row r="7" spans="1:22" s="2" customFormat="1" ht="24" customHeight="1" x14ac:dyDescent="0.25">
      <c r="A7" s="15"/>
      <c r="B7" s="15"/>
      <c r="C7" s="15"/>
      <c r="D7" s="15"/>
      <c r="E7" s="15"/>
      <c r="F7" s="15"/>
      <c r="G7" s="16"/>
      <c r="I7" s="38" t="s">
        <v>8</v>
      </c>
      <c r="J7" s="39"/>
      <c r="K7" s="38"/>
      <c r="M7" s="6"/>
    </row>
    <row r="8" spans="1:22" s="69" customFormat="1" ht="24" customHeight="1" x14ac:dyDescent="0.25">
      <c r="A8" s="91" t="s">
        <v>9</v>
      </c>
      <c r="M8" s="92"/>
    </row>
    <row r="9" spans="1:22" s="69" customFormat="1" ht="24" customHeight="1" x14ac:dyDescent="0.25">
      <c r="A9" s="69" t="s">
        <v>10</v>
      </c>
      <c r="G9" s="93"/>
      <c r="M9" s="92"/>
      <c r="R9" s="70"/>
      <c r="S9" s="70"/>
      <c r="U9" s="71"/>
      <c r="V9" s="71"/>
    </row>
    <row r="10" spans="1:22" s="69" customFormat="1" ht="24" customHeight="1" x14ac:dyDescent="0.25">
      <c r="A10" s="69" t="s">
        <v>11</v>
      </c>
      <c r="G10" s="94">
        <v>6</v>
      </c>
      <c r="H10" s="94"/>
      <c r="I10" s="72">
        <v>6192000</v>
      </c>
      <c r="J10" s="95"/>
      <c r="K10" s="72">
        <v>6422000</v>
      </c>
      <c r="L10" s="96"/>
      <c r="M10" s="92"/>
      <c r="N10" s="112"/>
    </row>
    <row r="11" spans="1:22" s="69" customFormat="1" ht="24" customHeight="1" x14ac:dyDescent="0.25">
      <c r="A11" s="69" t="s">
        <v>12</v>
      </c>
      <c r="G11" s="94"/>
      <c r="H11" s="94"/>
      <c r="I11" s="72"/>
      <c r="J11" s="95"/>
      <c r="K11" s="72"/>
      <c r="L11" s="96"/>
      <c r="M11" s="92"/>
    </row>
    <row r="12" spans="1:22" s="69" customFormat="1" ht="24" customHeight="1" x14ac:dyDescent="0.25">
      <c r="A12" s="69" t="s">
        <v>13</v>
      </c>
      <c r="G12" s="94">
        <v>6</v>
      </c>
      <c r="H12" s="94"/>
      <c r="I12" s="72">
        <v>164650</v>
      </c>
      <c r="J12" s="95"/>
      <c r="K12" s="72">
        <v>59802</v>
      </c>
      <c r="L12" s="96"/>
      <c r="M12" s="92"/>
    </row>
    <row r="13" spans="1:22" s="69" customFormat="1" ht="24" customHeight="1" x14ac:dyDescent="0.25">
      <c r="A13" s="97" t="s">
        <v>14</v>
      </c>
      <c r="E13" s="94"/>
      <c r="G13" s="94">
        <v>7</v>
      </c>
      <c r="H13" s="94"/>
      <c r="I13" s="72">
        <v>3875</v>
      </c>
      <c r="J13" s="95"/>
      <c r="K13" s="72">
        <v>8236</v>
      </c>
      <c r="L13" s="96"/>
      <c r="M13" s="92"/>
    </row>
    <row r="14" spans="1:22" s="69" customFormat="1" ht="24" customHeight="1" x14ac:dyDescent="0.25">
      <c r="A14" s="97" t="s">
        <v>15</v>
      </c>
      <c r="E14" s="94"/>
      <c r="G14" s="94">
        <v>9</v>
      </c>
      <c r="H14" s="94"/>
      <c r="I14" s="72">
        <v>116864</v>
      </c>
      <c r="J14" s="95"/>
      <c r="K14" s="72">
        <v>127067</v>
      </c>
      <c r="L14" s="96"/>
      <c r="M14" s="92"/>
    </row>
    <row r="15" spans="1:22" s="69" customFormat="1" ht="24" customHeight="1" x14ac:dyDescent="0.25">
      <c r="A15" s="97" t="s">
        <v>16</v>
      </c>
      <c r="E15" s="94"/>
      <c r="G15" s="94"/>
      <c r="H15" s="94"/>
      <c r="I15" s="72">
        <v>6</v>
      </c>
      <c r="J15" s="95"/>
      <c r="K15" s="72">
        <v>7</v>
      </c>
      <c r="L15" s="96"/>
      <c r="M15" s="92"/>
    </row>
    <row r="16" spans="1:22" s="69" customFormat="1" ht="24" customHeight="1" x14ac:dyDescent="0.25">
      <c r="A16" s="97" t="s">
        <v>17</v>
      </c>
      <c r="E16" s="94"/>
      <c r="G16" s="94">
        <v>8</v>
      </c>
      <c r="H16" s="94"/>
      <c r="I16" s="72">
        <v>76758</v>
      </c>
      <c r="J16" s="95"/>
      <c r="K16" s="72">
        <v>78883</v>
      </c>
      <c r="L16" s="96"/>
      <c r="M16" s="92"/>
    </row>
    <row r="17" spans="1:14" s="69" customFormat="1" ht="24" customHeight="1" x14ac:dyDescent="0.25">
      <c r="A17" s="97" t="s">
        <v>18</v>
      </c>
      <c r="E17" s="94"/>
      <c r="G17" s="94"/>
      <c r="H17" s="94"/>
      <c r="I17" s="113">
        <v>1694</v>
      </c>
      <c r="J17" s="95"/>
      <c r="K17" s="113">
        <v>80</v>
      </c>
      <c r="L17" s="96"/>
      <c r="M17" s="92"/>
    </row>
    <row r="18" spans="1:14" s="69" customFormat="1" ht="24" customHeight="1" x14ac:dyDescent="0.25">
      <c r="A18" s="91" t="s">
        <v>19</v>
      </c>
      <c r="I18" s="99">
        <f>SUM(I10:I17)</f>
        <v>6555847</v>
      </c>
      <c r="J18" s="98"/>
      <c r="K18" s="99">
        <f>SUM(K10:K17)</f>
        <v>6696075</v>
      </c>
      <c r="L18" s="100"/>
      <c r="M18" s="92"/>
    </row>
    <row r="19" spans="1:14" s="69" customFormat="1" ht="24" customHeight="1" x14ac:dyDescent="0.25">
      <c r="A19" s="91" t="s">
        <v>20</v>
      </c>
      <c r="I19" s="95"/>
      <c r="J19" s="95"/>
      <c r="K19" s="95"/>
      <c r="L19" s="100"/>
      <c r="M19" s="92"/>
    </row>
    <row r="20" spans="1:14" s="69" customFormat="1" ht="24" customHeight="1" x14ac:dyDescent="0.25">
      <c r="A20" s="69" t="s">
        <v>21</v>
      </c>
      <c r="I20" s="95">
        <v>3832</v>
      </c>
      <c r="J20" s="95"/>
      <c r="K20" s="95">
        <v>6116</v>
      </c>
      <c r="L20" s="100"/>
      <c r="M20" s="92"/>
    </row>
    <row r="21" spans="1:14" s="69" customFormat="1" ht="24" customHeight="1" x14ac:dyDescent="0.25">
      <c r="A21" s="69" t="s">
        <v>22</v>
      </c>
      <c r="E21" s="94"/>
      <c r="G21" s="94">
        <v>10</v>
      </c>
      <c r="H21" s="94"/>
      <c r="I21" s="101">
        <v>1671843</v>
      </c>
      <c r="J21" s="95"/>
      <c r="K21" s="101">
        <v>1781923</v>
      </c>
      <c r="L21" s="96"/>
      <c r="M21" s="92"/>
      <c r="N21" s="112"/>
    </row>
    <row r="22" spans="1:14" s="69" customFormat="1" ht="24" customHeight="1" x14ac:dyDescent="0.25">
      <c r="A22" s="102" t="s">
        <v>23</v>
      </c>
      <c r="E22" s="94"/>
      <c r="I22" s="99">
        <f>SUM(I20:I21)</f>
        <v>1675675</v>
      </c>
      <c r="J22" s="98"/>
      <c r="K22" s="99">
        <f>SUM(K20:K21)</f>
        <v>1788039</v>
      </c>
      <c r="L22" s="100"/>
      <c r="M22" s="92"/>
    </row>
    <row r="23" spans="1:14" s="69" customFormat="1" ht="24" customHeight="1" thickBot="1" x14ac:dyDescent="0.3">
      <c r="A23" s="37" t="s">
        <v>24</v>
      </c>
      <c r="E23" s="94"/>
      <c r="I23" s="103">
        <f>I18-I22</f>
        <v>4880172</v>
      </c>
      <c r="J23" s="98"/>
      <c r="K23" s="103">
        <f>K18-K22</f>
        <v>4908036</v>
      </c>
      <c r="L23" s="100"/>
      <c r="M23" s="92"/>
    </row>
    <row r="24" spans="1:14" s="69" customFormat="1" ht="24" customHeight="1" thickTop="1" x14ac:dyDescent="0.25">
      <c r="A24" s="37" t="s">
        <v>24</v>
      </c>
      <c r="I24" s="104"/>
      <c r="J24" s="104"/>
      <c r="K24" s="104"/>
      <c r="M24" s="92"/>
    </row>
    <row r="25" spans="1:14" s="69" customFormat="1" ht="24" customHeight="1" x14ac:dyDescent="0.25">
      <c r="A25" s="69" t="s">
        <v>25</v>
      </c>
      <c r="G25" s="94">
        <v>11</v>
      </c>
      <c r="H25" s="94"/>
      <c r="I25" s="3">
        <v>4781775</v>
      </c>
      <c r="J25" s="3"/>
      <c r="K25" s="3">
        <v>4891985</v>
      </c>
      <c r="L25" s="94"/>
      <c r="M25" s="92"/>
      <c r="N25" s="73"/>
    </row>
    <row r="26" spans="1:14" s="69" customFormat="1" ht="24" customHeight="1" x14ac:dyDescent="0.25">
      <c r="A26" s="97" t="s">
        <v>26</v>
      </c>
      <c r="G26" s="94">
        <v>12</v>
      </c>
      <c r="H26" s="94"/>
      <c r="I26" s="105">
        <v>98397</v>
      </c>
      <c r="J26" s="100"/>
      <c r="K26" s="105">
        <v>16051</v>
      </c>
      <c r="L26" s="96"/>
      <c r="M26" s="92"/>
    </row>
    <row r="27" spans="1:14" s="69" customFormat="1" ht="24" customHeight="1" thickBot="1" x14ac:dyDescent="0.3">
      <c r="A27" s="91" t="s">
        <v>24</v>
      </c>
      <c r="I27" s="106">
        <f>SUM(I25:I26)</f>
        <v>4880172</v>
      </c>
      <c r="J27" s="107"/>
      <c r="K27" s="106">
        <f>SUM(K25:K26)</f>
        <v>4908036</v>
      </c>
      <c r="M27" s="92"/>
    </row>
    <row r="28" spans="1:14" s="69" customFormat="1" ht="26.4" customHeight="1" thickTop="1" x14ac:dyDescent="0.25">
      <c r="I28" s="74">
        <f>SUM(I27-I23)</f>
        <v>0</v>
      </c>
      <c r="J28" s="75"/>
      <c r="K28" s="74">
        <f>SUM(K27-K23)</f>
        <v>0</v>
      </c>
      <c r="L28" s="100"/>
      <c r="M28" s="92"/>
    </row>
    <row r="29" spans="1:14" s="69" customFormat="1" ht="24" customHeight="1" x14ac:dyDescent="0.25">
      <c r="A29" s="69" t="s">
        <v>27</v>
      </c>
      <c r="I29" s="108">
        <f>TRUNC(ROUND((I27)/I30,5),4)</f>
        <v>9.4760000000000009</v>
      </c>
      <c r="J29" s="108"/>
      <c r="K29" s="108">
        <f>TRUNC(ROUND((K27)/K30,5),4)</f>
        <v>9.5300999999999991</v>
      </c>
      <c r="M29" s="92"/>
    </row>
    <row r="30" spans="1:14" s="69" customFormat="1" ht="24" customHeight="1" x14ac:dyDescent="0.25">
      <c r="A30" s="69" t="s">
        <v>28</v>
      </c>
      <c r="F30" s="104"/>
      <c r="G30" s="104"/>
      <c r="H30" s="104"/>
      <c r="I30" s="109">
        <v>515000</v>
      </c>
      <c r="J30" s="104"/>
      <c r="K30" s="109">
        <v>515000</v>
      </c>
      <c r="M30" s="92"/>
    </row>
    <row r="31" spans="1:14" ht="24" customHeight="1" x14ac:dyDescent="0.25">
      <c r="A31" s="2"/>
      <c r="B31" s="2"/>
      <c r="C31" s="2"/>
      <c r="D31" s="2"/>
      <c r="E31" s="2"/>
      <c r="F31" s="2"/>
      <c r="G31" s="2"/>
      <c r="H31" s="2"/>
      <c r="I31" s="64"/>
      <c r="J31" s="2"/>
      <c r="K31" s="64"/>
    </row>
    <row r="32" spans="1:14" ht="24" customHeight="1" x14ac:dyDescent="0.25">
      <c r="A32" s="18" t="s">
        <v>29</v>
      </c>
      <c r="B32" s="2"/>
      <c r="C32" s="2"/>
      <c r="D32" s="2"/>
      <c r="E32" s="2"/>
      <c r="F32" s="2"/>
      <c r="H32" s="2"/>
      <c r="I32" s="64"/>
      <c r="J32" s="2"/>
    </row>
    <row r="33" spans="1:11" ht="24" customHeight="1" x14ac:dyDescent="0.55000000000000004">
      <c r="G33" s="2"/>
      <c r="I33" s="67"/>
    </row>
    <row r="34" spans="1:11" ht="24" customHeight="1" x14ac:dyDescent="0.25">
      <c r="A34" s="19"/>
      <c r="B34" s="19"/>
      <c r="C34" s="19"/>
      <c r="D34" s="19"/>
      <c r="E34" s="19"/>
      <c r="F34" s="2"/>
      <c r="G34" s="3"/>
      <c r="H34" s="20"/>
      <c r="J34" s="20"/>
    </row>
    <row r="35" spans="1:11" ht="24" customHeight="1" x14ac:dyDescent="0.25">
      <c r="A35" s="160" t="s">
        <v>30</v>
      </c>
      <c r="B35" s="160"/>
      <c r="C35" s="160"/>
      <c r="D35" s="160"/>
      <c r="E35" s="160"/>
      <c r="F35" s="2"/>
      <c r="G35" s="3"/>
      <c r="H35" s="20"/>
      <c r="I35" s="40"/>
      <c r="J35" s="20"/>
    </row>
    <row r="36" spans="1:11" ht="24" customHeight="1" x14ac:dyDescent="0.25">
      <c r="A36" s="161" t="s">
        <v>31</v>
      </c>
      <c r="B36" s="161"/>
      <c r="C36" s="161"/>
      <c r="D36" s="161"/>
      <c r="E36" s="161"/>
      <c r="F36" s="2"/>
      <c r="G36" s="2"/>
      <c r="H36" s="21"/>
      <c r="J36" s="21"/>
    </row>
    <row r="38" spans="1:11" ht="24" customHeight="1" x14ac:dyDescent="0.25">
      <c r="I38" s="158"/>
      <c r="K38" s="158"/>
    </row>
  </sheetData>
  <mergeCells count="2">
    <mergeCell ref="A35:E35"/>
    <mergeCell ref="A36:E36"/>
  </mergeCells>
  <phoneticPr fontId="2" type="noConversion"/>
  <pageMargins left="0.78740157480314965" right="0.39370078740157483" top="0.78740157480314965" bottom="0.39370078740157483" header="0.31496062992125984" footer="0.31496062992125984"/>
  <pageSetup paperSize="9" scale="8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D600-B177-4A75-9F61-FBDB8F6F2327}">
  <sheetPr codeName="Sheet2"/>
  <dimension ref="A1:T43"/>
  <sheetViews>
    <sheetView showGridLines="0" topLeftCell="A13" zoomScale="90" zoomScaleNormal="90" zoomScaleSheetLayoutView="90" workbookViewId="0">
      <selection activeCell="K26" sqref="K26"/>
    </sheetView>
  </sheetViews>
  <sheetFormatPr defaultColWidth="9.44140625" defaultRowHeight="24" customHeight="1" x14ac:dyDescent="0.25"/>
  <cols>
    <col min="1" max="1" width="3.44140625" style="22" customWidth="1"/>
    <col min="2" max="2" width="31.44140625" style="22" customWidth="1"/>
    <col min="3" max="3" width="14.5546875" style="22" customWidth="1"/>
    <col min="4" max="4" width="8" style="22" customWidth="1"/>
    <col min="5" max="5" width="19.44140625" style="22" bestFit="1" customWidth="1"/>
    <col min="6" max="6" width="0.5546875" style="22" customWidth="1"/>
    <col min="7" max="7" width="15.5546875" style="14" customWidth="1"/>
    <col min="8" max="8" width="1.44140625" style="22" customWidth="1"/>
    <col min="9" max="9" width="15.5546875" style="22" customWidth="1"/>
    <col min="10" max="10" width="1.44140625" style="22" customWidth="1"/>
    <col min="11" max="11" width="15.5546875" style="22" customWidth="1"/>
    <col min="12" max="12" width="0.5546875" style="22" customWidth="1"/>
    <col min="13" max="13" width="15.5546875" style="22" customWidth="1"/>
    <col min="14" max="14" width="0.5546875" style="22" customWidth="1"/>
    <col min="15" max="15" width="15.5546875" style="22" customWidth="1"/>
    <col min="16" max="16" width="0.5546875" style="22" customWidth="1"/>
    <col min="17" max="17" width="15.5546875" style="22" customWidth="1"/>
    <col min="18" max="16384" width="9.44140625" style="22"/>
  </cols>
  <sheetData>
    <row r="1" spans="1:20" ht="24" customHeight="1" x14ac:dyDescent="0.25">
      <c r="A1" s="165" t="s">
        <v>0</v>
      </c>
      <c r="B1" s="165"/>
      <c r="C1" s="165"/>
      <c r="D1" s="165"/>
      <c r="E1" s="165"/>
      <c r="F1" s="165"/>
      <c r="G1" s="165"/>
    </row>
    <row r="2" spans="1:20" ht="24" customHeight="1" x14ac:dyDescent="0.25">
      <c r="A2" s="165" t="s">
        <v>32</v>
      </c>
      <c r="B2" s="165"/>
      <c r="C2" s="165"/>
      <c r="D2" s="165"/>
      <c r="E2" s="165"/>
      <c r="F2" s="165"/>
      <c r="G2" s="165"/>
    </row>
    <row r="3" spans="1:20" ht="24" customHeight="1" x14ac:dyDescent="0.25">
      <c r="A3" s="165" t="s">
        <v>1</v>
      </c>
      <c r="B3" s="165"/>
      <c r="C3" s="165"/>
      <c r="D3" s="165"/>
      <c r="E3" s="165"/>
      <c r="F3" s="165"/>
      <c r="G3" s="165"/>
    </row>
    <row r="4" spans="1:20" ht="24" customHeight="1" x14ac:dyDescent="0.25">
      <c r="A4" s="23" t="s">
        <v>33</v>
      </c>
      <c r="B4" s="23"/>
      <c r="C4" s="23"/>
      <c r="D4" s="23"/>
      <c r="E4" s="23"/>
      <c r="F4" s="23"/>
      <c r="G4" s="23"/>
    </row>
    <row r="5" spans="1:20" ht="24" customHeight="1" x14ac:dyDescent="0.25">
      <c r="A5" s="23"/>
      <c r="B5" s="23"/>
      <c r="C5" s="23"/>
      <c r="D5" s="23"/>
      <c r="E5" s="23"/>
      <c r="F5" s="23"/>
      <c r="G5" s="164" t="s">
        <v>4</v>
      </c>
      <c r="H5" s="164"/>
      <c r="I5" s="164"/>
      <c r="J5" s="164"/>
      <c r="K5" s="164"/>
      <c r="M5" s="164" t="s">
        <v>5</v>
      </c>
      <c r="N5" s="164"/>
      <c r="O5" s="164"/>
      <c r="P5" s="164"/>
      <c r="Q5" s="164"/>
    </row>
    <row r="6" spans="1:20" ht="24" customHeight="1" x14ac:dyDescent="0.25">
      <c r="A6" s="23"/>
      <c r="B6" s="23"/>
      <c r="C6" s="23"/>
      <c r="D6" s="23"/>
      <c r="E6" s="23"/>
      <c r="F6" s="23"/>
      <c r="G6" s="162" t="s">
        <v>34</v>
      </c>
      <c r="H6" s="162"/>
      <c r="I6" s="162"/>
      <c r="J6" s="162"/>
      <c r="K6" s="162"/>
      <c r="L6" s="4"/>
      <c r="M6" s="162" t="s">
        <v>7</v>
      </c>
      <c r="N6" s="162"/>
      <c r="O6" s="162"/>
      <c r="P6" s="162"/>
      <c r="Q6" s="162"/>
    </row>
    <row r="7" spans="1:20" ht="24" customHeight="1" x14ac:dyDescent="0.25">
      <c r="G7" s="24"/>
      <c r="I7" s="25"/>
      <c r="J7" s="25"/>
      <c r="K7" s="26" t="s">
        <v>35</v>
      </c>
      <c r="M7" s="24"/>
      <c r="O7" s="25"/>
      <c r="P7" s="25"/>
      <c r="Q7" s="26" t="s">
        <v>35</v>
      </c>
    </row>
    <row r="8" spans="1:20" s="33" customFormat="1" ht="24" customHeight="1" x14ac:dyDescent="0.25">
      <c r="A8" s="163"/>
      <c r="B8" s="163"/>
      <c r="C8" s="163"/>
      <c r="D8" s="28"/>
      <c r="E8" s="28"/>
      <c r="F8" s="28"/>
      <c r="G8" s="29" t="s">
        <v>36</v>
      </c>
      <c r="H8" s="30"/>
      <c r="I8" s="29" t="s">
        <v>37</v>
      </c>
      <c r="J8" s="31"/>
      <c r="K8" s="32" t="s">
        <v>38</v>
      </c>
      <c r="M8" s="29" t="s">
        <v>36</v>
      </c>
      <c r="N8" s="30"/>
      <c r="O8" s="29" t="s">
        <v>37</v>
      </c>
      <c r="P8" s="31"/>
      <c r="Q8" s="32" t="s">
        <v>38</v>
      </c>
    </row>
    <row r="9" spans="1:20" ht="24" customHeight="1" x14ac:dyDescent="0.25">
      <c r="A9" s="27"/>
      <c r="B9" s="27"/>
      <c r="C9" s="27"/>
      <c r="D9" s="27"/>
      <c r="E9" s="27"/>
      <c r="F9" s="27"/>
      <c r="G9" s="24" t="s">
        <v>39</v>
      </c>
      <c r="H9" s="28"/>
      <c r="I9" s="24" t="s">
        <v>39</v>
      </c>
      <c r="J9" s="24"/>
      <c r="K9" s="26" t="s">
        <v>40</v>
      </c>
      <c r="M9" s="24" t="s">
        <v>39</v>
      </c>
      <c r="N9" s="28"/>
      <c r="O9" s="24" t="s">
        <v>39</v>
      </c>
      <c r="P9" s="24"/>
      <c r="Q9" s="26" t="s">
        <v>40</v>
      </c>
    </row>
    <row r="10" spans="1:20" ht="24" customHeight="1" x14ac:dyDescent="0.25">
      <c r="A10" s="41" t="s">
        <v>41</v>
      </c>
      <c r="B10" s="27"/>
      <c r="C10" s="27"/>
      <c r="D10" s="27"/>
      <c r="E10" s="27"/>
      <c r="F10" s="27"/>
      <c r="G10" s="24"/>
      <c r="H10" s="28"/>
      <c r="I10" s="24"/>
      <c r="J10" s="24"/>
      <c r="K10" s="26"/>
      <c r="M10" s="24"/>
      <c r="N10" s="28"/>
      <c r="O10" s="24"/>
      <c r="P10" s="24"/>
      <c r="Q10" s="26"/>
    </row>
    <row r="11" spans="1:20" ht="24" customHeight="1" x14ac:dyDescent="0.25">
      <c r="A11" s="22" t="s">
        <v>42</v>
      </c>
      <c r="B11" s="27"/>
      <c r="C11" s="27"/>
      <c r="D11" s="27"/>
      <c r="E11" s="27"/>
      <c r="F11" s="27"/>
      <c r="G11" s="24"/>
      <c r="H11" s="28"/>
      <c r="I11" s="24"/>
      <c r="J11" s="24"/>
      <c r="K11" s="26"/>
      <c r="M11" s="24"/>
      <c r="N11" s="28"/>
      <c r="O11" s="24"/>
      <c r="P11" s="24"/>
      <c r="Q11" s="26"/>
    </row>
    <row r="12" spans="1:20" ht="24" customHeight="1" x14ac:dyDescent="0.25">
      <c r="A12" s="27"/>
      <c r="B12" s="76" t="s">
        <v>43</v>
      </c>
      <c r="C12" s="27"/>
      <c r="D12" s="27"/>
      <c r="E12" s="27"/>
      <c r="F12" s="27"/>
      <c r="G12" s="24"/>
      <c r="H12" s="28"/>
      <c r="I12" s="24"/>
      <c r="J12" s="24"/>
      <c r="K12" s="26"/>
      <c r="M12" s="24"/>
      <c r="N12" s="28"/>
      <c r="O12" s="24"/>
      <c r="P12" s="24"/>
      <c r="Q12" s="26"/>
    </row>
    <row r="13" spans="1:20" ht="24" customHeight="1" x14ac:dyDescent="0.25">
      <c r="A13" s="27"/>
      <c r="B13" s="76" t="s">
        <v>44</v>
      </c>
      <c r="C13" s="27"/>
      <c r="D13" s="27"/>
      <c r="E13" s="27"/>
      <c r="F13" s="27"/>
      <c r="G13" s="24"/>
      <c r="H13" s="28"/>
      <c r="I13" s="24"/>
      <c r="J13" s="24"/>
      <c r="K13" s="26"/>
      <c r="M13" s="24"/>
      <c r="N13" s="28"/>
      <c r="O13" s="24"/>
      <c r="P13" s="24"/>
      <c r="Q13" s="26"/>
    </row>
    <row r="14" spans="1:20" ht="24" customHeight="1" x14ac:dyDescent="0.25">
      <c r="A14" s="27"/>
      <c r="B14" s="76" t="s">
        <v>45</v>
      </c>
      <c r="C14" s="27"/>
      <c r="D14" s="27"/>
      <c r="E14" s="27"/>
      <c r="F14" s="27"/>
      <c r="G14" s="24"/>
      <c r="H14" s="28"/>
      <c r="I14" s="24"/>
      <c r="J14" s="24"/>
      <c r="K14" s="26"/>
      <c r="M14" s="24"/>
      <c r="N14" s="28"/>
      <c r="O14" s="24"/>
      <c r="P14" s="24"/>
      <c r="Q14" s="26"/>
    </row>
    <row r="15" spans="1:20" ht="24" customHeight="1" x14ac:dyDescent="0.25">
      <c r="A15" s="27"/>
      <c r="B15" s="76" t="s">
        <v>46</v>
      </c>
      <c r="C15" s="27"/>
      <c r="D15" s="27"/>
      <c r="E15" s="27"/>
      <c r="F15" s="27"/>
      <c r="G15" s="56">
        <v>7928000</v>
      </c>
      <c r="H15" s="28"/>
      <c r="I15" s="56">
        <v>6192000</v>
      </c>
      <c r="J15" s="24"/>
      <c r="K15" s="77">
        <v>97.41</v>
      </c>
      <c r="M15" s="56">
        <v>7928000</v>
      </c>
      <c r="N15" s="28"/>
      <c r="O15" s="56">
        <v>6422000</v>
      </c>
      <c r="P15" s="24"/>
      <c r="Q15" s="77">
        <v>99.08</v>
      </c>
      <c r="S15" s="78"/>
      <c r="T15" s="78"/>
    </row>
    <row r="16" spans="1:20" ht="24" customHeight="1" thickBot="1" x14ac:dyDescent="0.3">
      <c r="A16" s="41" t="s">
        <v>47</v>
      </c>
      <c r="B16" s="27"/>
      <c r="C16" s="27"/>
      <c r="D16" s="27"/>
      <c r="E16" s="27"/>
      <c r="F16" s="27"/>
      <c r="G16" s="66">
        <f>SUM(G15)</f>
        <v>7928000</v>
      </c>
      <c r="H16" s="43"/>
      <c r="I16" s="79">
        <f>SUM(I15)</f>
        <v>6192000</v>
      </c>
      <c r="J16" s="24"/>
      <c r="K16" s="80">
        <f>K15</f>
        <v>97.41</v>
      </c>
      <c r="M16" s="66">
        <f>SUM(M15)</f>
        <v>7928000</v>
      </c>
      <c r="N16" s="43"/>
      <c r="O16" s="79">
        <f>SUM(O15)</f>
        <v>6422000</v>
      </c>
      <c r="P16" s="24"/>
      <c r="Q16" s="34">
        <f>Q15</f>
        <v>99.08</v>
      </c>
      <c r="T16" s="78"/>
    </row>
    <row r="17" spans="1:20" ht="15" customHeight="1" thickTop="1" x14ac:dyDescent="0.25">
      <c r="A17" s="41"/>
      <c r="B17" s="27"/>
      <c r="C17" s="27"/>
      <c r="D17" s="27"/>
      <c r="E17" s="27"/>
      <c r="F17" s="27"/>
      <c r="G17" s="42"/>
      <c r="H17" s="43"/>
      <c r="I17" s="42"/>
      <c r="J17" s="24"/>
      <c r="K17" s="35"/>
      <c r="M17" s="42"/>
      <c r="N17" s="43"/>
      <c r="O17" s="42"/>
      <c r="P17" s="24"/>
      <c r="Q17" s="35"/>
      <c r="T17" s="78"/>
    </row>
    <row r="18" spans="1:20" ht="24" customHeight="1" x14ac:dyDescent="0.25">
      <c r="A18" s="41"/>
      <c r="B18" s="27"/>
      <c r="C18" s="27"/>
      <c r="D18" s="27"/>
      <c r="E18" s="27"/>
      <c r="F18" s="27"/>
      <c r="G18" s="42"/>
      <c r="H18" s="43"/>
      <c r="I18" s="42"/>
      <c r="J18" s="24"/>
      <c r="K18" s="35" t="s">
        <v>35</v>
      </c>
      <c r="M18" s="24"/>
      <c r="N18" s="27"/>
      <c r="P18" s="27"/>
      <c r="Q18" s="27" t="s">
        <v>35</v>
      </c>
      <c r="T18" s="81"/>
    </row>
    <row r="19" spans="1:20" s="44" customFormat="1" ht="24" customHeight="1" x14ac:dyDescent="0.25">
      <c r="B19" s="45"/>
      <c r="C19" s="45"/>
      <c r="D19" s="45"/>
      <c r="E19" s="46" t="s">
        <v>48</v>
      </c>
      <c r="G19" s="46" t="s">
        <v>49</v>
      </c>
      <c r="H19" s="47"/>
      <c r="I19" s="46" t="s">
        <v>37</v>
      </c>
      <c r="J19" s="48"/>
      <c r="K19" s="46" t="s">
        <v>38</v>
      </c>
      <c r="M19" s="29" t="s">
        <v>49</v>
      </c>
      <c r="N19" s="50"/>
      <c r="O19" s="29" t="s">
        <v>37</v>
      </c>
      <c r="P19" s="31"/>
      <c r="Q19" s="49" t="s">
        <v>38</v>
      </c>
      <c r="R19" s="22"/>
      <c r="T19" s="82"/>
    </row>
    <row r="20" spans="1:20" s="44" customFormat="1" ht="24" customHeight="1" x14ac:dyDescent="0.25">
      <c r="A20" s="51"/>
      <c r="B20" s="45"/>
      <c r="C20" s="45"/>
      <c r="D20" s="45"/>
      <c r="E20" s="45"/>
      <c r="F20" s="45"/>
      <c r="G20" s="24" t="s">
        <v>39</v>
      </c>
      <c r="H20" s="45"/>
      <c r="I20" s="24" t="s">
        <v>39</v>
      </c>
      <c r="J20" s="52"/>
      <c r="K20" s="45" t="s">
        <v>40</v>
      </c>
      <c r="M20" s="24" t="s">
        <v>39</v>
      </c>
      <c r="N20" s="45"/>
      <c r="O20" s="24" t="s">
        <v>39</v>
      </c>
      <c r="P20" s="52"/>
      <c r="Q20" s="45" t="s">
        <v>40</v>
      </c>
      <c r="R20" s="22"/>
      <c r="T20" s="82"/>
    </row>
    <row r="21" spans="1:20" s="44" customFormat="1" ht="24" customHeight="1" x14ac:dyDescent="0.25">
      <c r="A21" s="51" t="s">
        <v>50</v>
      </c>
      <c r="B21" s="45"/>
      <c r="C21" s="45"/>
      <c r="D21" s="45"/>
      <c r="E21" s="45"/>
      <c r="F21" s="45"/>
      <c r="G21" s="52"/>
      <c r="H21" s="45"/>
      <c r="I21" s="52"/>
      <c r="J21" s="52"/>
      <c r="K21" s="45"/>
      <c r="R21" s="22"/>
      <c r="T21" s="82"/>
    </row>
    <row r="22" spans="1:20" s="44" customFormat="1" ht="24" customHeight="1" x14ac:dyDescent="0.25">
      <c r="A22" s="51" t="s">
        <v>51</v>
      </c>
      <c r="B22" s="45"/>
      <c r="C22" s="45"/>
      <c r="D22" s="45"/>
      <c r="E22" s="45"/>
      <c r="F22" s="45"/>
      <c r="G22" s="53"/>
      <c r="H22" s="54"/>
      <c r="I22" s="53"/>
      <c r="J22" s="52"/>
      <c r="K22" s="55"/>
      <c r="R22" s="22"/>
      <c r="T22" s="82"/>
    </row>
    <row r="23" spans="1:20" s="44" customFormat="1" ht="24" customHeight="1" x14ac:dyDescent="0.25">
      <c r="A23" s="51"/>
      <c r="B23" s="68" t="s">
        <v>52</v>
      </c>
      <c r="C23" s="68" t="s">
        <v>53</v>
      </c>
      <c r="D23" s="45"/>
      <c r="E23" s="83">
        <v>45722</v>
      </c>
      <c r="F23" s="45"/>
      <c r="G23" s="53">
        <v>0</v>
      </c>
      <c r="H23" s="54"/>
      <c r="I23" s="53">
        <v>0</v>
      </c>
      <c r="J23" s="52"/>
      <c r="K23" s="53">
        <v>0</v>
      </c>
      <c r="M23" s="53">
        <v>50000</v>
      </c>
      <c r="N23" s="54"/>
      <c r="O23" s="53">
        <v>49827</v>
      </c>
      <c r="P23" s="52"/>
      <c r="Q23" s="77">
        <v>0.77</v>
      </c>
      <c r="R23" s="22"/>
      <c r="T23" s="78"/>
    </row>
    <row r="24" spans="1:20" s="44" customFormat="1" ht="24" customHeight="1" x14ac:dyDescent="0.25">
      <c r="A24" s="51"/>
      <c r="B24" s="68" t="s">
        <v>52</v>
      </c>
      <c r="C24" s="68" t="s">
        <v>54</v>
      </c>
      <c r="D24" s="45"/>
      <c r="E24" s="83">
        <v>45890</v>
      </c>
      <c r="F24" s="45"/>
      <c r="G24" s="53">
        <v>125000</v>
      </c>
      <c r="H24" s="54"/>
      <c r="I24" s="53">
        <v>124742</v>
      </c>
      <c r="J24" s="52"/>
      <c r="K24" s="77">
        <v>1.96</v>
      </c>
      <c r="M24" s="53">
        <v>0</v>
      </c>
      <c r="N24" s="54"/>
      <c r="O24" s="53">
        <v>0</v>
      </c>
      <c r="P24" s="52"/>
      <c r="Q24" s="53">
        <v>0</v>
      </c>
      <c r="R24" s="22"/>
      <c r="T24" s="78"/>
    </row>
    <row r="25" spans="1:20" s="44" customFormat="1" ht="24" customHeight="1" x14ac:dyDescent="0.25">
      <c r="A25" s="51"/>
      <c r="B25" s="68" t="s">
        <v>52</v>
      </c>
      <c r="C25" s="68" t="s">
        <v>55</v>
      </c>
      <c r="D25" s="45"/>
      <c r="E25" s="83">
        <v>45897</v>
      </c>
      <c r="F25" s="45"/>
      <c r="G25" s="53">
        <v>40000</v>
      </c>
      <c r="H25" s="54"/>
      <c r="I25" s="53">
        <v>39908</v>
      </c>
      <c r="J25" s="52"/>
      <c r="K25" s="77">
        <v>0.63</v>
      </c>
      <c r="M25" s="53">
        <v>0</v>
      </c>
      <c r="N25" s="54"/>
      <c r="O25" s="53">
        <v>0</v>
      </c>
      <c r="P25" s="52"/>
      <c r="Q25" s="53">
        <v>0</v>
      </c>
      <c r="R25" s="22"/>
      <c r="T25" s="78"/>
    </row>
    <row r="26" spans="1:20" s="44" customFormat="1" ht="24" customHeight="1" x14ac:dyDescent="0.25">
      <c r="A26" s="51" t="s">
        <v>56</v>
      </c>
      <c r="B26" s="68"/>
      <c r="C26" s="68"/>
      <c r="D26" s="45"/>
      <c r="E26" s="83"/>
      <c r="F26" s="45"/>
      <c r="G26" s="53"/>
      <c r="H26" s="54"/>
      <c r="I26" s="53"/>
      <c r="J26" s="52"/>
      <c r="K26" s="84"/>
      <c r="M26" s="53"/>
      <c r="N26" s="54"/>
      <c r="O26" s="53"/>
      <c r="P26" s="52"/>
      <c r="Q26" s="84"/>
      <c r="R26" s="22"/>
      <c r="T26" s="82"/>
    </row>
    <row r="27" spans="1:20" s="44" customFormat="1" ht="24" customHeight="1" x14ac:dyDescent="0.25">
      <c r="A27" s="51"/>
      <c r="B27" s="68" t="s">
        <v>57</v>
      </c>
      <c r="C27" s="68" t="s">
        <v>58</v>
      </c>
      <c r="D27" s="45"/>
      <c r="E27" s="83">
        <v>45701</v>
      </c>
      <c r="F27" s="45"/>
      <c r="G27" s="53">
        <v>0</v>
      </c>
      <c r="H27" s="54"/>
      <c r="I27" s="53">
        <v>0</v>
      </c>
      <c r="J27" s="52"/>
      <c r="K27" s="53">
        <v>0</v>
      </c>
      <c r="M27" s="53">
        <v>10000</v>
      </c>
      <c r="N27" s="54"/>
      <c r="O27" s="57">
        <v>9975</v>
      </c>
      <c r="P27" s="52"/>
      <c r="Q27" s="110">
        <v>0.15</v>
      </c>
      <c r="R27" s="22"/>
      <c r="S27" s="78"/>
      <c r="T27" s="78"/>
    </row>
    <row r="28" spans="1:20" s="44" customFormat="1" ht="24" customHeight="1" thickBot="1" x14ac:dyDescent="0.3">
      <c r="A28" s="51" t="s">
        <v>59</v>
      </c>
      <c r="B28" s="45"/>
      <c r="C28" s="45"/>
      <c r="D28" s="45"/>
      <c r="E28" s="45"/>
      <c r="F28" s="45"/>
      <c r="G28" s="85">
        <f>SUM(G23:G27)</f>
        <v>165000</v>
      </c>
      <c r="H28" s="54"/>
      <c r="I28" s="86">
        <f>SUM(I23:I27)</f>
        <v>164650</v>
      </c>
      <c r="J28" s="52"/>
      <c r="K28" s="87">
        <f>SUM(K23:K27)</f>
        <v>2.59</v>
      </c>
      <c r="M28" s="66">
        <f>SUM(M23:M27)</f>
        <v>60000</v>
      </c>
      <c r="N28" s="43"/>
      <c r="O28" s="79">
        <f>SUM(O23:P27)</f>
        <v>59802</v>
      </c>
      <c r="P28" s="24"/>
      <c r="Q28" s="58">
        <f>SUM(Q23:Q27)</f>
        <v>0.92</v>
      </c>
      <c r="R28" s="88"/>
      <c r="S28" s="78"/>
      <c r="T28" s="78"/>
    </row>
    <row r="29" spans="1:20" s="44" customFormat="1" ht="24" customHeight="1" thickTop="1" thickBot="1" x14ac:dyDescent="0.3">
      <c r="A29" s="51" t="s">
        <v>60</v>
      </c>
      <c r="B29" s="45"/>
      <c r="C29" s="45"/>
      <c r="D29" s="45"/>
      <c r="E29" s="45"/>
      <c r="F29" s="45"/>
      <c r="G29" s="53"/>
      <c r="H29" s="54"/>
      <c r="I29" s="59">
        <f>I16+I28</f>
        <v>6356650</v>
      </c>
      <c r="J29" s="52"/>
      <c r="K29" s="60">
        <f>K16+K28</f>
        <v>100</v>
      </c>
      <c r="M29" s="42"/>
      <c r="N29" s="43"/>
      <c r="O29" s="61">
        <f>O16+O28</f>
        <v>6481802</v>
      </c>
      <c r="P29" s="24"/>
      <c r="Q29" s="62">
        <f>Q16+Q28</f>
        <v>100</v>
      </c>
      <c r="R29" s="22"/>
      <c r="S29" s="89"/>
    </row>
    <row r="30" spans="1:20" ht="16.5" customHeight="1" thickTop="1" x14ac:dyDescent="0.25">
      <c r="A30" s="41"/>
      <c r="C30" s="27"/>
      <c r="D30" s="27"/>
      <c r="E30" s="27"/>
      <c r="F30" s="27"/>
      <c r="G30" s="42"/>
      <c r="H30" s="43"/>
      <c r="I30" s="90"/>
      <c r="J30" s="24"/>
      <c r="K30" s="36"/>
      <c r="M30" s="42"/>
      <c r="N30" s="43"/>
      <c r="O30" s="42"/>
      <c r="P30" s="24"/>
      <c r="Q30" s="36"/>
    </row>
    <row r="31" spans="1:20" ht="24" customHeight="1" x14ac:dyDescent="0.25">
      <c r="A31" s="18" t="s">
        <v>29</v>
      </c>
      <c r="C31" s="27"/>
      <c r="D31" s="27"/>
      <c r="E31" s="27"/>
      <c r="F31" s="27"/>
      <c r="G31" s="42"/>
      <c r="H31" s="43"/>
      <c r="I31" s="90"/>
      <c r="J31" s="24"/>
      <c r="K31" s="154"/>
      <c r="M31" s="42"/>
      <c r="N31" s="43"/>
      <c r="O31" s="42"/>
      <c r="P31" s="24"/>
      <c r="Q31" s="36"/>
    </row>
    <row r="32" spans="1:20" ht="24" customHeight="1" x14ac:dyDescent="0.25">
      <c r="A32" s="41"/>
      <c r="C32" s="27"/>
      <c r="D32" s="27"/>
      <c r="E32" s="27"/>
      <c r="F32" s="27"/>
      <c r="G32" s="42"/>
      <c r="H32" s="43"/>
      <c r="I32" s="90"/>
      <c r="J32" s="24"/>
      <c r="K32" s="154"/>
      <c r="M32" s="42"/>
      <c r="N32" s="43"/>
      <c r="O32" s="42"/>
      <c r="P32" s="24"/>
      <c r="Q32" s="36"/>
    </row>
    <row r="33" spans="1:15" s="4" customFormat="1" ht="24" customHeight="1" x14ac:dyDescent="0.25">
      <c r="A33" s="19"/>
      <c r="B33" s="19"/>
      <c r="C33" s="19"/>
      <c r="D33" s="19"/>
      <c r="E33" s="19"/>
      <c r="F33" s="2"/>
      <c r="G33" s="2"/>
      <c r="H33" s="20"/>
      <c r="I33" s="7"/>
    </row>
    <row r="34" spans="1:15" s="4" customFormat="1" ht="24" customHeight="1" x14ac:dyDescent="0.25">
      <c r="A34" s="160" t="s">
        <v>30</v>
      </c>
      <c r="B34" s="160"/>
      <c r="C34" s="160"/>
      <c r="D34" s="160"/>
      <c r="E34" s="160"/>
      <c r="F34" s="2"/>
      <c r="G34" s="2"/>
      <c r="H34" s="20"/>
      <c r="I34" s="7"/>
    </row>
    <row r="35" spans="1:15" s="4" customFormat="1" ht="24" customHeight="1" x14ac:dyDescent="0.25">
      <c r="A35" s="161" t="s">
        <v>31</v>
      </c>
      <c r="B35" s="161"/>
      <c r="C35" s="161"/>
      <c r="D35" s="161"/>
      <c r="E35" s="161"/>
      <c r="F35" s="2"/>
      <c r="G35" s="2"/>
      <c r="H35" s="21"/>
      <c r="I35" s="7"/>
    </row>
    <row r="36" spans="1:15" ht="24" customHeight="1" x14ac:dyDescent="0.25">
      <c r="B36" s="25"/>
      <c r="C36" s="25"/>
      <c r="D36" s="25"/>
      <c r="E36" s="25"/>
      <c r="F36" s="25"/>
      <c r="G36" s="22"/>
      <c r="K36" s="14"/>
    </row>
    <row r="37" spans="1:15" ht="24" customHeight="1" x14ac:dyDescent="0.25">
      <c r="A37" s="18"/>
      <c r="B37" s="25"/>
      <c r="C37" s="25"/>
      <c r="D37" s="25"/>
      <c r="I37" s="114">
        <f>+I16-BS!I10</f>
        <v>0</v>
      </c>
      <c r="O37" s="114">
        <f>+O16-BS!K10</f>
        <v>0</v>
      </c>
    </row>
    <row r="38" spans="1:15" ht="24" customHeight="1" x14ac:dyDescent="0.25">
      <c r="A38" s="2"/>
      <c r="B38" s="2"/>
      <c r="C38" s="2"/>
      <c r="D38" s="2"/>
      <c r="E38" s="2"/>
      <c r="I38" s="114">
        <f>+I28-BS!I12</f>
        <v>0</v>
      </c>
      <c r="O38" s="114">
        <f>+O28-BS!K12</f>
        <v>0</v>
      </c>
    </row>
    <row r="39" spans="1:15" ht="24" customHeight="1" x14ac:dyDescent="0.25">
      <c r="A39" s="2"/>
      <c r="B39" s="2"/>
      <c r="C39" s="2"/>
      <c r="D39" s="2"/>
      <c r="E39" s="2"/>
    </row>
    <row r="40" spans="1:15" ht="24" customHeight="1" x14ac:dyDescent="0.25">
      <c r="A40" s="2"/>
      <c r="B40" s="2"/>
      <c r="C40" s="2"/>
      <c r="D40" s="2"/>
      <c r="E40" s="2"/>
    </row>
    <row r="41" spans="1:15" ht="24" customHeight="1" x14ac:dyDescent="0.25">
      <c r="A41" s="2"/>
      <c r="B41" s="2"/>
      <c r="C41" s="2"/>
      <c r="D41" s="2"/>
      <c r="E41" s="2"/>
    </row>
    <row r="42" spans="1:15" ht="24" customHeight="1" x14ac:dyDescent="0.25">
      <c r="A42" s="2"/>
      <c r="B42" s="2"/>
      <c r="C42" s="2"/>
      <c r="D42" s="2"/>
      <c r="E42" s="2"/>
    </row>
    <row r="43" spans="1:15" ht="24" customHeight="1" x14ac:dyDescent="0.25">
      <c r="A43" s="2"/>
      <c r="B43" s="2"/>
      <c r="C43" s="2"/>
      <c r="D43" s="2"/>
      <c r="E43" s="2"/>
    </row>
  </sheetData>
  <mergeCells count="10">
    <mergeCell ref="A1:G1"/>
    <mergeCell ref="A2:G2"/>
    <mergeCell ref="A3:G3"/>
    <mergeCell ref="A34:E34"/>
    <mergeCell ref="A35:E35"/>
    <mergeCell ref="M6:Q6"/>
    <mergeCell ref="G6:K6"/>
    <mergeCell ref="A8:C8"/>
    <mergeCell ref="G5:K5"/>
    <mergeCell ref="M5:Q5"/>
  </mergeCells>
  <pageMargins left="0.97" right="0.19685039370078741" top="0.65" bottom="0.19685039370078741" header="0.31496062992125984" footer="0.31496062992125984"/>
  <pageSetup paperSize="9" scale="64" orientation="landscape" r:id="rId1"/>
  <rowBreaks count="1" manualBreakCount="1">
    <brk id="35" max="1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30533B-C30F-44D1-8675-80B781277AD4}">
  <dimension ref="A1:R86"/>
  <sheetViews>
    <sheetView showGridLines="0" zoomScale="90" zoomScaleNormal="90" zoomScaleSheetLayoutView="85" workbookViewId="0">
      <selection activeCell="H40" sqref="H40"/>
    </sheetView>
  </sheetViews>
  <sheetFormatPr defaultColWidth="9.44140625" defaultRowHeight="24" customHeight="1" x14ac:dyDescent="0.25"/>
  <cols>
    <col min="1" max="1" width="14.44140625" style="115" customWidth="1"/>
    <col min="2" max="2" width="9.44140625" style="115"/>
    <col min="3" max="3" width="18" style="115" customWidth="1"/>
    <col min="4" max="4" width="10.88671875" style="115" customWidth="1"/>
    <col min="5" max="5" width="3.5546875" style="115" customWidth="1"/>
    <col min="6" max="6" width="9.44140625" style="135" customWidth="1"/>
    <col min="7" max="7" width="1.5546875" style="135" customWidth="1"/>
    <col min="8" max="8" width="15.5546875" style="135" customWidth="1"/>
    <col min="9" max="9" width="1.44140625" style="115" customWidth="1"/>
    <col min="10" max="10" width="15.5546875" style="120" customWidth="1"/>
    <col min="11" max="11" width="14.44140625" style="115" bestFit="1" customWidth="1"/>
    <col min="12" max="16384" width="9.44140625" style="115"/>
  </cols>
  <sheetData>
    <row r="1" spans="1:18" ht="24" customHeight="1" x14ac:dyDescent="0.25">
      <c r="E1" s="166" t="s">
        <v>34</v>
      </c>
      <c r="F1" s="166"/>
      <c r="G1" s="166"/>
      <c r="H1" s="166"/>
      <c r="I1" s="166"/>
      <c r="J1" s="166"/>
    </row>
    <row r="2" spans="1:18" ht="24" customHeight="1" x14ac:dyDescent="0.25">
      <c r="A2" s="167" t="s">
        <v>0</v>
      </c>
      <c r="B2" s="167"/>
      <c r="C2" s="167"/>
      <c r="D2" s="167"/>
      <c r="E2" s="167"/>
      <c r="F2" s="167"/>
      <c r="G2" s="167"/>
      <c r="H2" s="167"/>
      <c r="I2" s="167"/>
      <c r="J2" s="167"/>
    </row>
    <row r="3" spans="1:18" ht="24" customHeight="1" x14ac:dyDescent="0.25">
      <c r="A3" s="167" t="s">
        <v>61</v>
      </c>
      <c r="B3" s="167"/>
      <c r="C3" s="167"/>
      <c r="D3" s="167"/>
      <c r="E3" s="167"/>
      <c r="F3" s="167"/>
      <c r="G3" s="167"/>
      <c r="H3" s="167"/>
      <c r="I3" s="167"/>
      <c r="J3" s="167"/>
    </row>
    <row r="4" spans="1:18" ht="24" customHeight="1" x14ac:dyDescent="0.25">
      <c r="A4" s="116" t="s">
        <v>62</v>
      </c>
      <c r="B4" s="116"/>
      <c r="C4" s="116"/>
      <c r="D4" s="116"/>
      <c r="E4" s="116"/>
      <c r="F4" s="116"/>
      <c r="G4" s="116"/>
      <c r="H4" s="116"/>
      <c r="I4" s="116"/>
      <c r="J4" s="116"/>
    </row>
    <row r="5" spans="1:18" ht="24" customHeight="1" x14ac:dyDescent="0.25">
      <c r="A5" s="116"/>
      <c r="B5" s="117"/>
      <c r="C5" s="117"/>
      <c r="D5" s="117"/>
      <c r="E5" s="117"/>
      <c r="F5" s="118"/>
      <c r="G5" s="118"/>
      <c r="H5" s="118"/>
      <c r="I5" s="117"/>
      <c r="J5" s="119" t="s">
        <v>2</v>
      </c>
    </row>
    <row r="6" spans="1:18" ht="24" customHeight="1" x14ac:dyDescent="0.25">
      <c r="A6" s="120"/>
      <c r="B6" s="120"/>
      <c r="C6" s="120"/>
      <c r="D6" s="120"/>
      <c r="E6" s="120"/>
      <c r="F6" s="121" t="s">
        <v>3</v>
      </c>
      <c r="G6" s="121"/>
      <c r="H6" s="122" t="s">
        <v>63</v>
      </c>
      <c r="I6" s="123"/>
      <c r="J6" s="122" t="s">
        <v>64</v>
      </c>
    </row>
    <row r="7" spans="1:18" ht="24" customHeight="1" x14ac:dyDescent="0.25">
      <c r="A7" s="124" t="s">
        <v>65</v>
      </c>
      <c r="B7" s="120"/>
      <c r="C7" s="120"/>
      <c r="D7" s="120"/>
      <c r="E7" s="120"/>
      <c r="F7" s="118"/>
      <c r="G7" s="118"/>
      <c r="H7" s="118"/>
      <c r="I7" s="117"/>
      <c r="J7" s="117"/>
    </row>
    <row r="8" spans="1:18" ht="24" customHeight="1" x14ac:dyDescent="0.25">
      <c r="A8" s="125" t="s">
        <v>66</v>
      </c>
      <c r="B8" s="120"/>
      <c r="C8" s="120"/>
      <c r="D8" s="120"/>
      <c r="E8" s="120"/>
      <c r="F8" s="118" t="s">
        <v>67</v>
      </c>
      <c r="G8" s="118"/>
      <c r="H8" s="119">
        <v>184718</v>
      </c>
      <c r="I8" s="117"/>
      <c r="J8" s="119">
        <v>212962</v>
      </c>
      <c r="K8" s="120"/>
      <c r="L8" s="157"/>
      <c r="P8" s="159"/>
      <c r="R8" s="159"/>
    </row>
    <row r="9" spans="1:18" ht="24" customHeight="1" x14ac:dyDescent="0.25">
      <c r="A9" s="125" t="s">
        <v>68</v>
      </c>
      <c r="B9" s="120"/>
      <c r="C9" s="120"/>
      <c r="D9" s="120"/>
      <c r="E9" s="120"/>
      <c r="F9" s="118"/>
      <c r="G9" s="118"/>
      <c r="H9" s="119">
        <v>449</v>
      </c>
      <c r="I9" s="126"/>
      <c r="J9" s="119">
        <v>447</v>
      </c>
      <c r="K9" s="120"/>
      <c r="P9" s="159"/>
      <c r="R9" s="159"/>
    </row>
    <row r="10" spans="1:18" ht="24" customHeight="1" x14ac:dyDescent="0.25">
      <c r="A10" s="125" t="s">
        <v>69</v>
      </c>
      <c r="B10" s="120"/>
      <c r="C10" s="120"/>
      <c r="D10" s="120"/>
      <c r="E10" s="120"/>
      <c r="F10" s="118"/>
      <c r="G10" s="118"/>
      <c r="H10" s="156">
        <v>0</v>
      </c>
      <c r="I10" s="126"/>
      <c r="J10" s="119">
        <v>837</v>
      </c>
      <c r="K10" s="120"/>
      <c r="P10" s="159"/>
      <c r="R10" s="159"/>
    </row>
    <row r="11" spans="1:18" ht="24" customHeight="1" x14ac:dyDescent="0.25">
      <c r="A11" s="124" t="s">
        <v>70</v>
      </c>
      <c r="B11" s="120"/>
      <c r="C11" s="120"/>
      <c r="D11" s="120"/>
      <c r="E11" s="120"/>
      <c r="F11" s="118"/>
      <c r="G11" s="118"/>
      <c r="H11" s="127">
        <f>SUM(H8:H10)</f>
        <v>185167</v>
      </c>
      <c r="I11" s="126"/>
      <c r="J11" s="127">
        <f>SUM(J8:J10)</f>
        <v>214246</v>
      </c>
      <c r="K11" s="120"/>
      <c r="P11" s="159"/>
      <c r="R11" s="159"/>
    </row>
    <row r="12" spans="1:18" ht="24" customHeight="1" x14ac:dyDescent="0.25">
      <c r="A12" s="124" t="s">
        <v>71</v>
      </c>
      <c r="B12" s="120"/>
      <c r="C12" s="120"/>
      <c r="D12" s="120"/>
      <c r="E12" s="120"/>
      <c r="F12" s="118"/>
      <c r="G12" s="118"/>
      <c r="H12" s="128"/>
      <c r="I12" s="126"/>
      <c r="J12" s="128"/>
      <c r="K12" s="120"/>
      <c r="P12" s="159"/>
      <c r="R12" s="159"/>
    </row>
    <row r="13" spans="1:18" ht="24" customHeight="1" x14ac:dyDescent="0.25">
      <c r="A13" s="129" t="s">
        <v>72</v>
      </c>
      <c r="B13" s="120"/>
      <c r="C13" s="120"/>
      <c r="D13" s="120"/>
      <c r="E13" s="120"/>
      <c r="F13" s="118">
        <v>15</v>
      </c>
      <c r="G13" s="118"/>
      <c r="H13" s="119">
        <v>4374</v>
      </c>
      <c r="I13" s="126"/>
      <c r="J13" s="119">
        <v>4681</v>
      </c>
      <c r="K13" s="120"/>
      <c r="P13" s="159"/>
      <c r="R13" s="159"/>
    </row>
    <row r="14" spans="1:18" ht="24" customHeight="1" x14ac:dyDescent="0.25">
      <c r="A14" s="125" t="s">
        <v>73</v>
      </c>
      <c r="B14" s="120"/>
      <c r="C14" s="120"/>
      <c r="D14" s="120"/>
      <c r="E14" s="120"/>
      <c r="F14" s="118"/>
      <c r="G14" s="118"/>
      <c r="H14" s="119">
        <v>630</v>
      </c>
      <c r="I14" s="126"/>
      <c r="J14" s="119">
        <v>674</v>
      </c>
      <c r="K14" s="120"/>
      <c r="P14" s="159"/>
      <c r="R14" s="159"/>
    </row>
    <row r="15" spans="1:18" ht="24" customHeight="1" x14ac:dyDescent="0.25">
      <c r="A15" s="125" t="s">
        <v>74</v>
      </c>
      <c r="B15" s="120"/>
      <c r="C15" s="120"/>
      <c r="D15" s="120"/>
      <c r="E15" s="120"/>
      <c r="F15" s="118"/>
      <c r="G15" s="118"/>
      <c r="H15" s="119">
        <v>396</v>
      </c>
      <c r="I15" s="126"/>
      <c r="J15" s="119">
        <v>404</v>
      </c>
      <c r="K15" s="120"/>
      <c r="P15" s="159"/>
      <c r="R15" s="159"/>
    </row>
    <row r="16" spans="1:18" ht="24" customHeight="1" x14ac:dyDescent="0.25">
      <c r="A16" s="125" t="s">
        <v>75</v>
      </c>
      <c r="B16" s="120"/>
      <c r="C16" s="120"/>
      <c r="D16" s="120"/>
      <c r="E16" s="120"/>
      <c r="F16" s="118"/>
      <c r="G16" s="118"/>
      <c r="H16" s="119">
        <v>1514</v>
      </c>
      <c r="I16" s="126"/>
      <c r="J16" s="119">
        <v>1576</v>
      </c>
      <c r="K16" s="120"/>
      <c r="P16" s="159"/>
      <c r="R16" s="159"/>
    </row>
    <row r="17" spans="1:18" ht="24" customHeight="1" x14ac:dyDescent="0.25">
      <c r="A17" s="125" t="s">
        <v>76</v>
      </c>
      <c r="B17" s="120"/>
      <c r="C17" s="120"/>
      <c r="D17" s="120"/>
      <c r="E17" s="120"/>
      <c r="F17" s="118"/>
      <c r="G17" s="118"/>
      <c r="H17" s="156">
        <v>0</v>
      </c>
      <c r="I17" s="126"/>
      <c r="J17" s="119">
        <v>6502</v>
      </c>
      <c r="K17" s="120"/>
      <c r="P17" s="159"/>
      <c r="R17" s="159"/>
    </row>
    <row r="18" spans="1:18" ht="24" customHeight="1" x14ac:dyDescent="0.25">
      <c r="A18" s="125" t="s">
        <v>77</v>
      </c>
      <c r="B18" s="120"/>
      <c r="C18" s="120"/>
      <c r="D18" s="120"/>
      <c r="E18" s="118"/>
      <c r="F18" s="118"/>
      <c r="G18" s="118"/>
      <c r="H18" s="119">
        <v>21973</v>
      </c>
      <c r="I18" s="126"/>
      <c r="J18" s="119">
        <v>26475</v>
      </c>
      <c r="K18" s="120"/>
      <c r="P18" s="159"/>
      <c r="R18" s="159"/>
    </row>
    <row r="19" spans="1:18" ht="24" customHeight="1" x14ac:dyDescent="0.25">
      <c r="A19" s="129" t="s">
        <v>78</v>
      </c>
      <c r="B19" s="120"/>
      <c r="C19" s="120"/>
      <c r="D19" s="120"/>
      <c r="E19" s="120"/>
      <c r="F19" s="115"/>
      <c r="G19" s="115"/>
      <c r="H19" s="130">
        <v>5470</v>
      </c>
      <c r="I19" s="126"/>
      <c r="J19" s="130">
        <v>6149</v>
      </c>
      <c r="K19" s="120"/>
      <c r="P19" s="159"/>
      <c r="R19" s="159"/>
    </row>
    <row r="20" spans="1:18" ht="24" customHeight="1" x14ac:dyDescent="0.25">
      <c r="A20" s="124" t="s">
        <v>79</v>
      </c>
      <c r="B20" s="120"/>
      <c r="C20" s="120"/>
      <c r="D20" s="120"/>
      <c r="E20" s="120"/>
      <c r="F20" s="118"/>
      <c r="G20" s="118"/>
      <c r="H20" s="128">
        <f>SUM(H13:H19)</f>
        <v>34357</v>
      </c>
      <c r="I20" s="126"/>
      <c r="J20" s="128">
        <f>SUM(J13:J19)</f>
        <v>46461</v>
      </c>
      <c r="K20" s="126"/>
      <c r="P20" s="159"/>
      <c r="R20" s="159"/>
    </row>
    <row r="21" spans="1:18" ht="24" customHeight="1" x14ac:dyDescent="0.25">
      <c r="A21" s="116" t="s">
        <v>80</v>
      </c>
      <c r="B21" s="120"/>
      <c r="C21" s="120"/>
      <c r="D21" s="120"/>
      <c r="E21" s="120"/>
      <c r="F21" s="118"/>
      <c r="G21" s="118"/>
      <c r="H21" s="131">
        <f>SUM(H11,)-H20</f>
        <v>150810</v>
      </c>
      <c r="I21" s="126"/>
      <c r="J21" s="131">
        <f>SUM(J11,)-J20</f>
        <v>167785</v>
      </c>
      <c r="P21" s="159"/>
      <c r="R21" s="159"/>
    </row>
    <row r="22" spans="1:18" ht="24" customHeight="1" x14ac:dyDescent="0.25">
      <c r="A22" s="124" t="s">
        <v>81</v>
      </c>
      <c r="B22" s="120"/>
      <c r="C22" s="120"/>
      <c r="D22" s="120"/>
      <c r="E22" s="120"/>
      <c r="F22" s="118"/>
      <c r="G22" s="118"/>
      <c r="H22" s="128"/>
      <c r="I22" s="126"/>
      <c r="J22" s="128"/>
      <c r="P22" s="159"/>
      <c r="R22" s="159"/>
    </row>
    <row r="23" spans="1:18" ht="24" customHeight="1" x14ac:dyDescent="0.25">
      <c r="A23" s="129" t="s">
        <v>82</v>
      </c>
      <c r="B23" s="120"/>
      <c r="C23" s="120"/>
      <c r="D23" s="120"/>
      <c r="E23" s="120"/>
      <c r="F23" s="118"/>
      <c r="G23" s="118"/>
      <c r="H23" s="132">
        <v>-42999</v>
      </c>
      <c r="I23" s="126"/>
      <c r="J23" s="132">
        <v>-140000</v>
      </c>
      <c r="K23" s="120"/>
      <c r="P23" s="159"/>
      <c r="R23" s="159"/>
    </row>
    <row r="24" spans="1:18" ht="24" customHeight="1" x14ac:dyDescent="0.25">
      <c r="A24" s="124" t="s">
        <v>83</v>
      </c>
      <c r="B24" s="120"/>
      <c r="C24" s="120"/>
      <c r="D24" s="120"/>
      <c r="E24" s="120"/>
      <c r="F24" s="118"/>
      <c r="G24" s="118"/>
      <c r="H24" s="133">
        <f>SUM(H23:H23)</f>
        <v>-42999</v>
      </c>
      <c r="I24" s="126"/>
      <c r="J24" s="133">
        <f>SUM(J23:J23)</f>
        <v>-140000</v>
      </c>
      <c r="K24" s="120"/>
      <c r="P24" s="159"/>
      <c r="R24" s="159"/>
    </row>
    <row r="25" spans="1:18" ht="24" customHeight="1" thickBot="1" x14ac:dyDescent="0.3">
      <c r="A25" s="116" t="s">
        <v>84</v>
      </c>
      <c r="B25" s="120"/>
      <c r="C25" s="120"/>
      <c r="D25" s="120"/>
      <c r="E25" s="120"/>
      <c r="F25" s="118"/>
      <c r="G25" s="118"/>
      <c r="H25" s="134">
        <f>SUM(H24,H21)</f>
        <v>107811</v>
      </c>
      <c r="I25" s="126"/>
      <c r="J25" s="134">
        <f>SUM(J24,J21)</f>
        <v>27785</v>
      </c>
      <c r="P25" s="159"/>
      <c r="R25" s="159"/>
    </row>
    <row r="26" spans="1:18" ht="24" customHeight="1" thickTop="1" x14ac:dyDescent="0.25">
      <c r="A26" s="125"/>
      <c r="B26" s="120"/>
      <c r="C26" s="120"/>
      <c r="D26" s="120"/>
      <c r="E26" s="120"/>
      <c r="H26" s="136"/>
      <c r="J26" s="136"/>
    </row>
    <row r="27" spans="1:18" ht="24" customHeight="1" x14ac:dyDescent="0.25">
      <c r="A27" s="120" t="s">
        <v>85</v>
      </c>
      <c r="B27" s="120"/>
      <c r="C27" s="120"/>
      <c r="D27" s="120"/>
      <c r="E27" s="120"/>
      <c r="F27" s="118"/>
      <c r="G27" s="118"/>
      <c r="H27" s="118"/>
      <c r="I27" s="120"/>
    </row>
    <row r="28" spans="1:18" ht="24" customHeight="1" x14ac:dyDescent="0.25">
      <c r="A28" s="120"/>
      <c r="B28" s="120"/>
      <c r="C28" s="120"/>
      <c r="D28" s="120"/>
      <c r="E28" s="120"/>
      <c r="F28" s="118"/>
      <c r="G28" s="118"/>
      <c r="H28" s="118"/>
      <c r="I28" s="120"/>
    </row>
    <row r="29" spans="1:18" ht="24" customHeight="1" x14ac:dyDescent="0.25">
      <c r="A29" s="137"/>
      <c r="B29" s="137"/>
      <c r="C29" s="137"/>
      <c r="D29" s="137"/>
      <c r="E29" s="119"/>
      <c r="F29" s="138"/>
      <c r="G29" s="138"/>
      <c r="H29" s="138"/>
      <c r="I29" s="120"/>
      <c r="J29" s="138"/>
    </row>
    <row r="30" spans="1:18" ht="24" customHeight="1" x14ac:dyDescent="0.25">
      <c r="A30" s="168" t="s">
        <v>30</v>
      </c>
      <c r="B30" s="168"/>
      <c r="C30" s="168"/>
      <c r="D30" s="168"/>
      <c r="E30" s="119"/>
      <c r="F30" s="138"/>
      <c r="G30" s="138"/>
      <c r="H30" s="138"/>
      <c r="I30" s="120"/>
      <c r="J30" s="138"/>
    </row>
    <row r="31" spans="1:18" ht="24" customHeight="1" x14ac:dyDescent="0.25">
      <c r="A31" s="168" t="s">
        <v>31</v>
      </c>
      <c r="B31" s="168"/>
      <c r="C31" s="168"/>
      <c r="D31" s="168"/>
      <c r="E31" s="120"/>
      <c r="F31" s="139"/>
      <c r="G31" s="139"/>
      <c r="H31" s="139"/>
      <c r="I31" s="120"/>
      <c r="J31" s="139"/>
    </row>
    <row r="32" spans="1:18" ht="24" customHeight="1" x14ac:dyDescent="0.25">
      <c r="E32" s="166" t="s">
        <v>34</v>
      </c>
      <c r="F32" s="166"/>
      <c r="G32" s="166"/>
      <c r="H32" s="166"/>
      <c r="I32" s="166"/>
      <c r="J32" s="166"/>
    </row>
    <row r="33" spans="1:11" ht="24" customHeight="1" x14ac:dyDescent="0.25">
      <c r="A33" s="167" t="s">
        <v>0</v>
      </c>
      <c r="B33" s="167"/>
      <c r="C33" s="167"/>
      <c r="D33" s="167"/>
      <c r="E33" s="167"/>
      <c r="F33" s="167"/>
      <c r="G33" s="167"/>
      <c r="H33" s="167"/>
      <c r="I33" s="167"/>
      <c r="J33" s="167"/>
    </row>
    <row r="34" spans="1:11" ht="24" customHeight="1" x14ac:dyDescent="0.25">
      <c r="A34" s="167" t="s">
        <v>61</v>
      </c>
      <c r="B34" s="167"/>
      <c r="C34" s="167"/>
      <c r="D34" s="167"/>
      <c r="E34" s="167"/>
      <c r="F34" s="167"/>
      <c r="G34" s="167"/>
      <c r="H34" s="167"/>
      <c r="I34" s="167"/>
      <c r="J34" s="167"/>
    </row>
    <row r="35" spans="1:11" ht="24" customHeight="1" x14ac:dyDescent="0.25">
      <c r="A35" s="116" t="s">
        <v>86</v>
      </c>
      <c r="B35" s="116"/>
      <c r="C35" s="116"/>
      <c r="D35" s="116"/>
      <c r="E35" s="116"/>
      <c r="F35" s="116"/>
      <c r="G35" s="116"/>
      <c r="H35" s="116"/>
      <c r="I35" s="116"/>
      <c r="J35" s="116"/>
    </row>
    <row r="36" spans="1:11" ht="24" customHeight="1" x14ac:dyDescent="0.25">
      <c r="A36" s="116"/>
      <c r="B36" s="117"/>
      <c r="C36" s="117"/>
      <c r="D36" s="117"/>
      <c r="E36" s="117"/>
      <c r="F36" s="118"/>
      <c r="G36" s="118"/>
      <c r="H36" s="118"/>
      <c r="I36" s="117"/>
      <c r="J36" s="119" t="s">
        <v>2</v>
      </c>
    </row>
    <row r="37" spans="1:11" ht="24" customHeight="1" x14ac:dyDescent="0.25">
      <c r="A37" s="120"/>
      <c r="B37" s="120"/>
      <c r="C37" s="120"/>
      <c r="D37" s="120"/>
      <c r="E37" s="120"/>
      <c r="F37" s="121" t="s">
        <v>3</v>
      </c>
      <c r="G37" s="121"/>
      <c r="H37" s="122" t="s">
        <v>63</v>
      </c>
      <c r="I37" s="123"/>
      <c r="J37" s="122" t="s">
        <v>64</v>
      </c>
    </row>
    <row r="38" spans="1:11" ht="24" customHeight="1" x14ac:dyDescent="0.25">
      <c r="A38" s="124" t="s">
        <v>65</v>
      </c>
      <c r="B38" s="120"/>
      <c r="C38" s="120"/>
      <c r="D38" s="120"/>
      <c r="E38" s="120"/>
      <c r="F38" s="118"/>
      <c r="G38" s="118"/>
      <c r="H38" s="118"/>
      <c r="I38" s="117"/>
      <c r="J38" s="117"/>
      <c r="K38" s="124"/>
    </row>
    <row r="39" spans="1:11" ht="24" customHeight="1" x14ac:dyDescent="0.25">
      <c r="A39" s="125" t="s">
        <v>66</v>
      </c>
      <c r="B39" s="120"/>
      <c r="C39" s="120"/>
      <c r="D39" s="120"/>
      <c r="E39" s="120"/>
      <c r="F39" s="118" t="s">
        <v>67</v>
      </c>
      <c r="G39" s="118"/>
      <c r="H39" s="119">
        <v>395561</v>
      </c>
      <c r="I39" s="117"/>
      <c r="J39" s="119">
        <v>426817</v>
      </c>
      <c r="K39" s="120"/>
    </row>
    <row r="40" spans="1:11" ht="24" customHeight="1" x14ac:dyDescent="0.25">
      <c r="A40" s="125" t="s">
        <v>68</v>
      </c>
      <c r="B40" s="120"/>
      <c r="C40" s="120"/>
      <c r="D40" s="120"/>
      <c r="E40" s="120"/>
      <c r="F40" s="118"/>
      <c r="G40" s="118"/>
      <c r="H40" s="126">
        <v>872</v>
      </c>
      <c r="I40" s="126"/>
      <c r="J40" s="126">
        <v>1343</v>
      </c>
      <c r="K40" s="120"/>
    </row>
    <row r="41" spans="1:11" ht="24" customHeight="1" x14ac:dyDescent="0.25">
      <c r="A41" s="125" t="s">
        <v>69</v>
      </c>
      <c r="B41" s="120"/>
      <c r="C41" s="120"/>
      <c r="D41" s="120"/>
      <c r="E41" s="120"/>
      <c r="F41" s="118"/>
      <c r="G41" s="118"/>
      <c r="H41" s="130">
        <v>818</v>
      </c>
      <c r="I41" s="126"/>
      <c r="J41" s="130">
        <v>1100</v>
      </c>
      <c r="K41" s="120"/>
    </row>
    <row r="42" spans="1:11" ht="24" customHeight="1" x14ac:dyDescent="0.25">
      <c r="A42" s="124" t="s">
        <v>70</v>
      </c>
      <c r="B42" s="120"/>
      <c r="C42" s="120"/>
      <c r="D42" s="120"/>
      <c r="E42" s="120"/>
      <c r="F42" s="118"/>
      <c r="G42" s="118"/>
      <c r="H42" s="127">
        <f>SUM(H39:H41)</f>
        <v>397251</v>
      </c>
      <c r="I42" s="126"/>
      <c r="J42" s="127">
        <f>SUM(J39:J41)</f>
        <v>429260</v>
      </c>
      <c r="K42" s="120"/>
    </row>
    <row r="43" spans="1:11" ht="24" customHeight="1" x14ac:dyDescent="0.25">
      <c r="A43" s="124" t="s">
        <v>71</v>
      </c>
      <c r="B43" s="120"/>
      <c r="C43" s="120"/>
      <c r="D43" s="120"/>
      <c r="E43" s="120"/>
      <c r="F43" s="118"/>
      <c r="G43" s="118"/>
      <c r="H43" s="128"/>
      <c r="I43" s="126"/>
      <c r="J43" s="128"/>
      <c r="K43" s="120"/>
    </row>
    <row r="44" spans="1:11" ht="24" customHeight="1" x14ac:dyDescent="0.25">
      <c r="A44" s="129" t="s">
        <v>72</v>
      </c>
      <c r="B44" s="120"/>
      <c r="C44" s="120"/>
      <c r="D44" s="120"/>
      <c r="E44" s="120"/>
      <c r="F44" s="118">
        <v>15</v>
      </c>
      <c r="G44" s="118"/>
      <c r="H44" s="126">
        <v>8777</v>
      </c>
      <c r="I44" s="126"/>
      <c r="J44" s="126">
        <v>9417</v>
      </c>
      <c r="K44" s="120"/>
    </row>
    <row r="45" spans="1:11" ht="24" customHeight="1" x14ac:dyDescent="0.25">
      <c r="A45" s="125" t="s">
        <v>73</v>
      </c>
      <c r="B45" s="120"/>
      <c r="C45" s="120"/>
      <c r="D45" s="120"/>
      <c r="E45" s="120"/>
      <c r="F45" s="118"/>
      <c r="G45" s="118"/>
      <c r="H45" s="140">
        <v>1264</v>
      </c>
      <c r="I45" s="126"/>
      <c r="J45" s="140">
        <v>1356</v>
      </c>
      <c r="K45" s="120"/>
    </row>
    <row r="46" spans="1:11" ht="24" customHeight="1" x14ac:dyDescent="0.25">
      <c r="A46" s="125" t="s">
        <v>74</v>
      </c>
      <c r="B46" s="120"/>
      <c r="C46" s="120"/>
      <c r="D46" s="120"/>
      <c r="E46" s="120"/>
      <c r="F46" s="118"/>
      <c r="G46" s="118"/>
      <c r="H46" s="126">
        <v>796</v>
      </c>
      <c r="I46" s="126"/>
      <c r="J46" s="126">
        <v>819</v>
      </c>
      <c r="K46" s="120"/>
    </row>
    <row r="47" spans="1:11" ht="24" customHeight="1" x14ac:dyDescent="0.25">
      <c r="A47" s="125" t="s">
        <v>75</v>
      </c>
      <c r="B47" s="120"/>
      <c r="C47" s="120"/>
      <c r="D47" s="120"/>
      <c r="E47" s="120"/>
      <c r="F47" s="118"/>
      <c r="G47" s="118"/>
      <c r="H47" s="126">
        <v>2689</v>
      </c>
      <c r="I47" s="126"/>
      <c r="J47" s="126">
        <v>3073</v>
      </c>
      <c r="K47" s="120"/>
    </row>
    <row r="48" spans="1:11" ht="24" customHeight="1" x14ac:dyDescent="0.25">
      <c r="A48" s="125" t="s">
        <v>76</v>
      </c>
      <c r="B48" s="120"/>
      <c r="C48" s="120"/>
      <c r="D48" s="120"/>
      <c r="E48" s="120"/>
      <c r="F48" s="118"/>
      <c r="G48" s="118"/>
      <c r="H48" s="126">
        <v>0</v>
      </c>
      <c r="I48" s="126"/>
      <c r="J48" s="126">
        <v>13003</v>
      </c>
      <c r="K48" s="120"/>
    </row>
    <row r="49" spans="1:12" ht="24" customHeight="1" x14ac:dyDescent="0.25">
      <c r="A49" s="125" t="s">
        <v>77</v>
      </c>
      <c r="B49" s="120"/>
      <c r="C49" s="120"/>
      <c r="D49" s="120"/>
      <c r="E49" s="118"/>
      <c r="F49" s="118"/>
      <c r="G49" s="118"/>
      <c r="H49" s="126">
        <v>44829</v>
      </c>
      <c r="I49" s="126"/>
      <c r="J49" s="126">
        <v>53804</v>
      </c>
      <c r="K49" s="120"/>
      <c r="L49" s="126"/>
    </row>
    <row r="50" spans="1:12" ht="24" customHeight="1" x14ac:dyDescent="0.25">
      <c r="A50" s="129" t="s">
        <v>78</v>
      </c>
      <c r="B50" s="120"/>
      <c r="C50" s="120"/>
      <c r="D50" s="120"/>
      <c r="E50" s="120"/>
      <c r="F50" s="115"/>
      <c r="G50" s="115"/>
      <c r="H50" s="130">
        <v>10503</v>
      </c>
      <c r="I50" s="126"/>
      <c r="J50" s="130">
        <v>11322</v>
      </c>
      <c r="K50" s="120"/>
    </row>
    <row r="51" spans="1:12" ht="24" customHeight="1" x14ac:dyDescent="0.25">
      <c r="A51" s="124" t="s">
        <v>79</v>
      </c>
      <c r="B51" s="120"/>
      <c r="C51" s="120"/>
      <c r="D51" s="120"/>
      <c r="E51" s="120"/>
      <c r="F51" s="118"/>
      <c r="G51" s="118"/>
      <c r="H51" s="128">
        <f>SUM(H44:H50)</f>
        <v>68858</v>
      </c>
      <c r="I51" s="126"/>
      <c r="J51" s="128">
        <f>SUM(J44:J50)</f>
        <v>92794</v>
      </c>
      <c r="K51" s="120"/>
    </row>
    <row r="52" spans="1:12" ht="24" customHeight="1" x14ac:dyDescent="0.25">
      <c r="A52" s="116" t="s">
        <v>80</v>
      </c>
      <c r="B52" s="120"/>
      <c r="C52" s="120"/>
      <c r="D52" s="120"/>
      <c r="E52" s="120"/>
      <c r="F52" s="118"/>
      <c r="G52" s="118"/>
      <c r="H52" s="131">
        <f>SUM(H42,)-H51</f>
        <v>328393</v>
      </c>
      <c r="I52" s="126"/>
      <c r="J52" s="131">
        <f>SUM(J42,)-J51</f>
        <v>336466</v>
      </c>
      <c r="K52" s="120"/>
      <c r="L52" s="141"/>
    </row>
    <row r="53" spans="1:12" ht="24" customHeight="1" x14ac:dyDescent="0.25">
      <c r="A53" s="124" t="s">
        <v>81</v>
      </c>
      <c r="B53" s="120"/>
      <c r="C53" s="120"/>
      <c r="D53" s="120"/>
      <c r="E53" s="120"/>
      <c r="F53" s="118"/>
      <c r="G53" s="118"/>
      <c r="H53" s="128"/>
      <c r="I53" s="126"/>
      <c r="J53" s="128"/>
      <c r="K53" s="120"/>
    </row>
    <row r="54" spans="1:12" ht="24" customHeight="1" x14ac:dyDescent="0.25">
      <c r="A54" s="129" t="s">
        <v>82</v>
      </c>
      <c r="B54" s="120"/>
      <c r="C54" s="120"/>
      <c r="D54" s="120"/>
      <c r="E54" s="120"/>
      <c r="F54" s="118"/>
      <c r="G54" s="118"/>
      <c r="H54" s="132">
        <v>-230000</v>
      </c>
      <c r="I54" s="126"/>
      <c r="J54" s="132">
        <v>-115002</v>
      </c>
      <c r="K54" s="120"/>
    </row>
    <row r="55" spans="1:12" ht="24" customHeight="1" x14ac:dyDescent="0.25">
      <c r="A55" s="124" t="s">
        <v>83</v>
      </c>
      <c r="B55" s="120"/>
      <c r="C55" s="120"/>
      <c r="D55" s="120"/>
      <c r="E55" s="120"/>
      <c r="F55" s="118"/>
      <c r="G55" s="118"/>
      <c r="H55" s="133">
        <f>SUM(H54:H54)</f>
        <v>-230000</v>
      </c>
      <c r="I55" s="126"/>
      <c r="J55" s="133">
        <f>SUM(J54:J54)</f>
        <v>-115002</v>
      </c>
      <c r="K55" s="120"/>
    </row>
    <row r="56" spans="1:12" ht="24" customHeight="1" thickBot="1" x14ac:dyDescent="0.3">
      <c r="A56" s="116" t="s">
        <v>84</v>
      </c>
      <c r="B56" s="120"/>
      <c r="C56" s="120"/>
      <c r="D56" s="120"/>
      <c r="E56" s="120"/>
      <c r="F56" s="118"/>
      <c r="G56" s="118"/>
      <c r="H56" s="134">
        <f>SUM(H55,H52)</f>
        <v>98393</v>
      </c>
      <c r="I56" s="126"/>
      <c r="J56" s="134">
        <f>SUM(J55,J52)</f>
        <v>221464</v>
      </c>
      <c r="K56" s="120"/>
    </row>
    <row r="57" spans="1:12" ht="24" customHeight="1" thickTop="1" x14ac:dyDescent="0.25">
      <c r="A57" s="125"/>
      <c r="B57" s="120"/>
      <c r="C57" s="120"/>
      <c r="D57" s="120"/>
      <c r="E57" s="120"/>
    </row>
    <row r="58" spans="1:12" ht="24" customHeight="1" x14ac:dyDescent="0.25">
      <c r="A58" s="120" t="s">
        <v>85</v>
      </c>
      <c r="B58" s="120"/>
      <c r="C58" s="120"/>
      <c r="D58" s="120"/>
      <c r="E58" s="120"/>
      <c r="F58" s="118"/>
      <c r="G58" s="118"/>
      <c r="H58" s="118"/>
      <c r="I58" s="120"/>
    </row>
    <row r="59" spans="1:12" ht="24" customHeight="1" x14ac:dyDescent="0.25">
      <c r="A59" s="120"/>
      <c r="B59" s="120"/>
      <c r="C59" s="120"/>
      <c r="D59" s="120"/>
      <c r="E59" s="120"/>
      <c r="F59" s="118"/>
      <c r="G59" s="118"/>
      <c r="H59" s="118"/>
      <c r="I59" s="120"/>
    </row>
    <row r="60" spans="1:12" ht="24" customHeight="1" x14ac:dyDescent="0.25">
      <c r="A60" s="137"/>
      <c r="B60" s="137"/>
      <c r="C60" s="137"/>
      <c r="D60" s="137"/>
      <c r="E60" s="119"/>
      <c r="F60" s="138"/>
      <c r="G60" s="138"/>
      <c r="H60" s="138"/>
      <c r="I60" s="120"/>
      <c r="J60" s="138"/>
    </row>
    <row r="61" spans="1:12" ht="24" customHeight="1" x14ac:dyDescent="0.25">
      <c r="A61" s="168" t="s">
        <v>30</v>
      </c>
      <c r="B61" s="168"/>
      <c r="C61" s="168"/>
      <c r="D61" s="168"/>
      <c r="E61" s="119"/>
      <c r="F61" s="138"/>
      <c r="G61" s="138"/>
      <c r="H61" s="138"/>
      <c r="I61" s="120"/>
      <c r="J61" s="138"/>
    </row>
    <row r="62" spans="1:12" ht="24" customHeight="1" x14ac:dyDescent="0.25">
      <c r="A62" s="168" t="s">
        <v>31</v>
      </c>
      <c r="B62" s="168"/>
      <c r="C62" s="168"/>
      <c r="D62" s="168"/>
      <c r="E62" s="120"/>
      <c r="F62" s="139"/>
      <c r="G62" s="139"/>
      <c r="H62" s="139"/>
      <c r="I62" s="120"/>
      <c r="J62" s="139"/>
    </row>
    <row r="63" spans="1:12" ht="24" customHeight="1" x14ac:dyDescent="0.25">
      <c r="A63" s="120"/>
      <c r="B63" s="120"/>
      <c r="C63" s="120"/>
      <c r="D63" s="120"/>
      <c r="E63" s="120"/>
      <c r="F63" s="118"/>
      <c r="G63" s="118"/>
      <c r="H63" s="118"/>
      <c r="I63" s="120"/>
    </row>
    <row r="64" spans="1:12" ht="24" customHeight="1" x14ac:dyDescent="0.25">
      <c r="E64" s="166" t="s">
        <v>34</v>
      </c>
      <c r="F64" s="166"/>
      <c r="G64" s="166"/>
      <c r="H64" s="166"/>
      <c r="I64" s="166"/>
      <c r="J64" s="166"/>
    </row>
    <row r="65" spans="1:10" ht="24" customHeight="1" x14ac:dyDescent="0.25">
      <c r="A65" s="167" t="s">
        <v>0</v>
      </c>
      <c r="B65" s="167"/>
      <c r="C65" s="167"/>
      <c r="D65" s="167"/>
      <c r="E65" s="167"/>
      <c r="F65" s="167"/>
      <c r="G65" s="167"/>
      <c r="H65" s="167"/>
      <c r="I65" s="167"/>
      <c r="J65" s="167"/>
    </row>
    <row r="66" spans="1:10" ht="24" customHeight="1" x14ac:dyDescent="0.25">
      <c r="A66" s="167" t="s">
        <v>87</v>
      </c>
      <c r="B66" s="167"/>
      <c r="C66" s="167"/>
      <c r="D66" s="167"/>
      <c r="E66" s="167"/>
      <c r="F66" s="167"/>
      <c r="G66" s="167"/>
      <c r="H66" s="167"/>
      <c r="I66" s="167"/>
      <c r="J66" s="167"/>
    </row>
    <row r="67" spans="1:10" ht="24" customHeight="1" x14ac:dyDescent="0.25">
      <c r="A67" s="116" t="s">
        <v>86</v>
      </c>
      <c r="B67" s="116"/>
      <c r="C67" s="116"/>
      <c r="D67" s="116"/>
      <c r="E67" s="116"/>
      <c r="F67" s="116"/>
      <c r="G67" s="116"/>
      <c r="H67" s="116"/>
      <c r="I67" s="116"/>
      <c r="J67" s="116"/>
    </row>
    <row r="68" spans="1:10" ht="24" customHeight="1" x14ac:dyDescent="0.25">
      <c r="A68" s="117"/>
      <c r="B68" s="117"/>
      <c r="C68" s="117"/>
      <c r="D68" s="117"/>
      <c r="E68" s="117"/>
      <c r="F68" s="118"/>
      <c r="G68" s="118"/>
      <c r="H68" s="118"/>
      <c r="I68" s="117"/>
      <c r="J68" s="119" t="s">
        <v>2</v>
      </c>
    </row>
    <row r="69" spans="1:10" ht="24" customHeight="1" x14ac:dyDescent="0.25">
      <c r="A69" s="117"/>
      <c r="B69" s="117"/>
      <c r="C69" s="117"/>
      <c r="D69" s="117"/>
      <c r="E69" s="117"/>
      <c r="F69" s="121" t="s">
        <v>3</v>
      </c>
      <c r="G69" s="121"/>
      <c r="H69" s="122" t="s">
        <v>63</v>
      </c>
      <c r="I69" s="123"/>
      <c r="J69" s="122" t="s">
        <v>64</v>
      </c>
    </row>
    <row r="70" spans="1:10" ht="24" customHeight="1" x14ac:dyDescent="0.25">
      <c r="A70" s="124" t="s">
        <v>88</v>
      </c>
      <c r="B70" s="120"/>
      <c r="C70" s="120"/>
      <c r="D70" s="120"/>
      <c r="E70" s="120"/>
      <c r="F70" s="118"/>
      <c r="G70" s="118"/>
      <c r="H70" s="118"/>
      <c r="I70" s="120"/>
      <c r="J70" s="117"/>
    </row>
    <row r="71" spans="1:10" ht="24" customHeight="1" x14ac:dyDescent="0.25">
      <c r="A71" s="120" t="s">
        <v>80</v>
      </c>
      <c r="B71" s="120"/>
      <c r="C71" s="120"/>
      <c r="D71" s="120"/>
      <c r="E71" s="120"/>
      <c r="F71" s="118"/>
      <c r="G71" s="118"/>
      <c r="H71" s="126">
        <f>SUM(H52)</f>
        <v>328393</v>
      </c>
      <c r="I71" s="120"/>
      <c r="J71" s="126">
        <f>SUM(J52)</f>
        <v>336466</v>
      </c>
    </row>
    <row r="72" spans="1:10" ht="24" customHeight="1" x14ac:dyDescent="0.25">
      <c r="A72" s="129" t="s">
        <v>82</v>
      </c>
      <c r="B72" s="120"/>
      <c r="C72" s="120"/>
      <c r="D72" s="120"/>
      <c r="E72" s="120"/>
      <c r="F72" s="118">
        <v>6</v>
      </c>
      <c r="G72" s="118"/>
      <c r="H72" s="132">
        <f>SUM(H54)</f>
        <v>-230000</v>
      </c>
      <c r="I72" s="120"/>
      <c r="J72" s="132">
        <f>SUM(J54)</f>
        <v>-115002</v>
      </c>
    </row>
    <row r="73" spans="1:10" ht="24" customHeight="1" x14ac:dyDescent="0.25">
      <c r="A73" s="124" t="s">
        <v>89</v>
      </c>
      <c r="B73" s="120"/>
      <c r="C73" s="120"/>
      <c r="D73" s="120"/>
      <c r="E73" s="120"/>
      <c r="F73" s="118"/>
      <c r="G73" s="118"/>
      <c r="H73" s="142">
        <f>SUM(H71:H72)</f>
        <v>98393</v>
      </c>
      <c r="I73" s="120"/>
      <c r="J73" s="142">
        <f>SUM(J71:J72)</f>
        <v>221464</v>
      </c>
    </row>
    <row r="74" spans="1:10" ht="24" customHeight="1" x14ac:dyDescent="0.25">
      <c r="A74" s="120" t="s">
        <v>90</v>
      </c>
      <c r="B74" s="120"/>
      <c r="C74" s="120"/>
      <c r="D74" s="120"/>
      <c r="E74" s="120"/>
      <c r="F74" s="118">
        <v>13</v>
      </c>
      <c r="G74" s="118"/>
      <c r="H74" s="142">
        <v>-16047</v>
      </c>
      <c r="I74" s="120"/>
      <c r="J74" s="142">
        <v>-158867</v>
      </c>
    </row>
    <row r="75" spans="1:10" ht="24" customHeight="1" x14ac:dyDescent="0.25">
      <c r="A75" s="120" t="s">
        <v>91</v>
      </c>
      <c r="B75" s="120"/>
      <c r="C75" s="120"/>
      <c r="D75" s="120"/>
      <c r="E75" s="120"/>
      <c r="F75" s="143">
        <v>11</v>
      </c>
      <c r="G75" s="118"/>
      <c r="H75" s="144">
        <v>-110210</v>
      </c>
      <c r="I75" s="120"/>
      <c r="J75" s="144">
        <v>-144715</v>
      </c>
    </row>
    <row r="76" spans="1:10" ht="24" customHeight="1" x14ac:dyDescent="0.25">
      <c r="A76" s="124" t="s">
        <v>92</v>
      </c>
      <c r="B76" s="120"/>
      <c r="C76" s="120"/>
      <c r="D76" s="120"/>
      <c r="E76" s="120"/>
      <c r="F76" s="118"/>
      <c r="G76" s="118"/>
      <c r="H76" s="142">
        <f>SUM(H73:H75)</f>
        <v>-27864</v>
      </c>
      <c r="I76" s="120"/>
      <c r="J76" s="142">
        <f>SUM(J73:J75)</f>
        <v>-82118</v>
      </c>
    </row>
    <row r="77" spans="1:10" ht="24" customHeight="1" x14ac:dyDescent="0.25">
      <c r="A77" s="120" t="s">
        <v>93</v>
      </c>
      <c r="B77" s="120"/>
      <c r="C77" s="120"/>
      <c r="D77" s="120"/>
      <c r="E77" s="120"/>
      <c r="F77" s="118"/>
      <c r="G77" s="118"/>
      <c r="H77" s="128">
        <v>4908036</v>
      </c>
      <c r="I77" s="120"/>
      <c r="J77" s="128">
        <v>5082236</v>
      </c>
    </row>
    <row r="78" spans="1:10" ht="24" customHeight="1" thickBot="1" x14ac:dyDescent="0.3">
      <c r="A78" s="124" t="s">
        <v>94</v>
      </c>
      <c r="B78" s="120"/>
      <c r="C78" s="120"/>
      <c r="D78" s="120"/>
      <c r="E78" s="120"/>
      <c r="F78" s="118"/>
      <c r="G78" s="118"/>
      <c r="H78" s="145">
        <f>SUM(H76:H77)</f>
        <v>4880172</v>
      </c>
      <c r="I78" s="120"/>
      <c r="J78" s="145">
        <f>SUM(J76:J77)</f>
        <v>5000118</v>
      </c>
    </row>
    <row r="79" spans="1:10" ht="24" customHeight="1" thickTop="1" x14ac:dyDescent="0.25">
      <c r="A79" s="120"/>
      <c r="B79" s="120"/>
      <c r="C79" s="120"/>
      <c r="D79" s="120"/>
      <c r="E79" s="120"/>
      <c r="F79" s="118"/>
      <c r="G79" s="118"/>
      <c r="I79" s="120"/>
      <c r="J79" s="146"/>
    </row>
    <row r="80" spans="1:10" ht="24" customHeight="1" x14ac:dyDescent="0.25">
      <c r="A80" s="120" t="s">
        <v>85</v>
      </c>
      <c r="B80" s="120"/>
      <c r="C80" s="120"/>
      <c r="D80" s="120"/>
      <c r="E80" s="120"/>
      <c r="F80" s="118"/>
      <c r="G80" s="118"/>
      <c r="H80" s="118"/>
      <c r="I80" s="120"/>
    </row>
    <row r="81" spans="1:10" ht="24" customHeight="1" x14ac:dyDescent="0.25">
      <c r="A81" s="120"/>
      <c r="B81" s="120"/>
      <c r="C81" s="120"/>
      <c r="D81" s="120"/>
      <c r="E81" s="120"/>
      <c r="F81" s="118"/>
      <c r="G81" s="118"/>
      <c r="H81" s="118"/>
      <c r="I81" s="120"/>
    </row>
    <row r="82" spans="1:10" ht="24" customHeight="1" x14ac:dyDescent="0.25">
      <c r="A82" s="137"/>
      <c r="B82" s="137"/>
      <c r="C82" s="137"/>
      <c r="D82" s="137"/>
      <c r="E82" s="119"/>
      <c r="F82" s="138"/>
      <c r="G82" s="138"/>
      <c r="H82" s="138"/>
      <c r="I82" s="120"/>
      <c r="J82" s="138"/>
    </row>
    <row r="83" spans="1:10" ht="24" customHeight="1" x14ac:dyDescent="0.25">
      <c r="A83" s="168" t="s">
        <v>30</v>
      </c>
      <c r="B83" s="168"/>
      <c r="C83" s="168"/>
      <c r="D83" s="168"/>
      <c r="E83" s="119"/>
      <c r="F83" s="138"/>
      <c r="G83" s="138"/>
      <c r="H83" s="138"/>
      <c r="I83" s="120"/>
      <c r="J83" s="138"/>
    </row>
    <row r="84" spans="1:10" ht="24" customHeight="1" x14ac:dyDescent="0.25">
      <c r="A84" s="168" t="s">
        <v>31</v>
      </c>
      <c r="B84" s="168"/>
      <c r="C84" s="168"/>
      <c r="D84" s="168"/>
      <c r="E84" s="120"/>
      <c r="F84" s="139"/>
      <c r="G84" s="139"/>
      <c r="H84" s="139"/>
      <c r="I84" s="120"/>
      <c r="J84" s="139"/>
    </row>
    <row r="85" spans="1:10" ht="24" customHeight="1" x14ac:dyDescent="0.25">
      <c r="H85" s="146">
        <f>+H78-BS!I27</f>
        <v>0</v>
      </c>
    </row>
    <row r="86" spans="1:10" ht="24" customHeight="1" x14ac:dyDescent="0.25">
      <c r="H86" s="146">
        <f>+H77-BS!K27</f>
        <v>0</v>
      </c>
    </row>
  </sheetData>
  <mergeCells count="15">
    <mergeCell ref="E1:J1"/>
    <mergeCell ref="A2:J2"/>
    <mergeCell ref="A3:J3"/>
    <mergeCell ref="A30:D30"/>
    <mergeCell ref="A31:D31"/>
    <mergeCell ref="E32:J32"/>
    <mergeCell ref="A66:J66"/>
    <mergeCell ref="A83:D83"/>
    <mergeCell ref="A84:D84"/>
    <mergeCell ref="A33:J33"/>
    <mergeCell ref="A34:J34"/>
    <mergeCell ref="A61:D61"/>
    <mergeCell ref="A62:D62"/>
    <mergeCell ref="E64:J64"/>
    <mergeCell ref="A65:J65"/>
  </mergeCells>
  <pageMargins left="0.9055118110236221" right="0.39370078740157483" top="0.78740157480314965" bottom="0.39370078740157483" header="0.19685039370078741" footer="0.19685039370078741"/>
  <pageSetup paperSize="9" scale="86" orientation="portrait" r:id="rId1"/>
  <headerFooter alignWithMargins="0"/>
  <rowBreaks count="2" manualBreakCount="2">
    <brk id="31" max="10" man="1"/>
    <brk id="63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1B323-2570-4930-A8A9-609E4AFF20CA}">
  <dimension ref="A1:N39"/>
  <sheetViews>
    <sheetView showGridLines="0" topLeftCell="A22" zoomScaleNormal="100" zoomScaleSheetLayoutView="100" workbookViewId="0">
      <selection activeCell="H33" sqref="H33"/>
    </sheetView>
  </sheetViews>
  <sheetFormatPr defaultColWidth="9.44140625" defaultRowHeight="24" customHeight="1" x14ac:dyDescent="0.25"/>
  <cols>
    <col min="1" max="1" width="14.44140625" style="4" customWidth="1"/>
    <col min="2" max="2" width="9.44140625" style="4"/>
    <col min="3" max="3" width="18" style="4" customWidth="1"/>
    <col min="4" max="4" width="12.109375" style="4" customWidth="1"/>
    <col min="5" max="5" width="4.5546875" style="4" customWidth="1"/>
    <col min="6" max="6" width="8.5546875" style="5" customWidth="1"/>
    <col min="7" max="7" width="1.5546875" style="5" customWidth="1"/>
    <col min="8" max="8" width="16.5546875" style="5" customWidth="1"/>
    <col min="9" max="9" width="1.44140625" style="4" customWidth="1"/>
    <col min="10" max="10" width="16.5546875" style="2" customWidth="1"/>
    <col min="11" max="11" width="9.5546875" style="4" bestFit="1" customWidth="1"/>
    <col min="12" max="16384" width="9.44140625" style="4"/>
  </cols>
  <sheetData>
    <row r="1" spans="1:14" s="7" customFormat="1" ht="24" customHeight="1" x14ac:dyDescent="0.25">
      <c r="A1" s="4"/>
      <c r="B1" s="4"/>
      <c r="C1" s="4"/>
      <c r="D1" s="4"/>
      <c r="E1" s="169" t="s">
        <v>34</v>
      </c>
      <c r="F1" s="169"/>
      <c r="G1" s="169"/>
      <c r="H1" s="169"/>
      <c r="I1" s="169"/>
      <c r="J1" s="169"/>
    </row>
    <row r="2" spans="1:14" ht="24" customHeight="1" x14ac:dyDescent="0.25">
      <c r="A2" s="170" t="s">
        <v>0</v>
      </c>
      <c r="B2" s="170"/>
      <c r="C2" s="170"/>
      <c r="D2" s="170"/>
      <c r="E2" s="170"/>
      <c r="F2" s="170"/>
      <c r="G2" s="170"/>
      <c r="H2" s="170"/>
      <c r="I2" s="170"/>
      <c r="J2" s="170"/>
    </row>
    <row r="3" spans="1:14" ht="24" customHeight="1" x14ac:dyDescent="0.25">
      <c r="A3" s="170" t="s">
        <v>95</v>
      </c>
      <c r="B3" s="170"/>
      <c r="C3" s="170"/>
      <c r="D3" s="170"/>
      <c r="E3" s="170"/>
      <c r="F3" s="170"/>
      <c r="G3" s="170"/>
      <c r="H3" s="170"/>
      <c r="I3" s="170"/>
      <c r="J3" s="170"/>
    </row>
    <row r="4" spans="1:14" ht="24" customHeight="1" x14ac:dyDescent="0.25">
      <c r="A4" s="11" t="s">
        <v>86</v>
      </c>
      <c r="B4" s="11"/>
      <c r="C4" s="11"/>
      <c r="D4" s="11"/>
      <c r="E4" s="11"/>
      <c r="F4" s="11"/>
      <c r="G4" s="11"/>
      <c r="H4" s="11"/>
      <c r="I4" s="11"/>
      <c r="J4" s="11"/>
    </row>
    <row r="5" spans="1:14" ht="24" customHeight="1" x14ac:dyDescent="0.25">
      <c r="A5" s="6"/>
      <c r="B5" s="6"/>
      <c r="C5" s="6"/>
      <c r="D5" s="6"/>
      <c r="E5" s="6"/>
      <c r="F5" s="143"/>
      <c r="G5" s="143"/>
      <c r="H5" s="143"/>
      <c r="I5" s="6"/>
      <c r="J5" s="3" t="s">
        <v>2</v>
      </c>
    </row>
    <row r="6" spans="1:14" ht="24" customHeight="1" x14ac:dyDescent="0.25">
      <c r="A6" s="6"/>
      <c r="B6" s="6"/>
      <c r="C6" s="6"/>
      <c r="D6" s="6"/>
      <c r="E6" s="6"/>
      <c r="F6" s="17" t="s">
        <v>3</v>
      </c>
      <c r="G6" s="17"/>
      <c r="H6" s="147" t="s">
        <v>63</v>
      </c>
      <c r="I6" s="148"/>
      <c r="J6" s="147" t="s">
        <v>64</v>
      </c>
      <c r="M6" s="155"/>
    </row>
    <row r="7" spans="1:14" ht="24" customHeight="1" x14ac:dyDescent="0.25">
      <c r="A7" s="1" t="s">
        <v>96</v>
      </c>
      <c r="B7" s="2"/>
      <c r="C7" s="2"/>
      <c r="D7" s="2"/>
      <c r="E7" s="2"/>
      <c r="F7" s="17"/>
      <c r="G7" s="17"/>
      <c r="H7" s="17"/>
      <c r="I7" s="2"/>
      <c r="M7" s="155"/>
      <c r="N7" s="155"/>
    </row>
    <row r="8" spans="1:14" ht="24" customHeight="1" x14ac:dyDescent="0.25">
      <c r="A8" s="120" t="s">
        <v>84</v>
      </c>
      <c r="B8" s="120"/>
      <c r="C8" s="120"/>
      <c r="D8" s="120"/>
      <c r="E8" s="2"/>
      <c r="F8" s="143"/>
      <c r="G8" s="143"/>
      <c r="H8" s="8">
        <f>SUM(PL!H73)</f>
        <v>98393</v>
      </c>
      <c r="I8" s="2"/>
      <c r="J8" s="8">
        <f>SUM(PL!J73)</f>
        <v>221464</v>
      </c>
      <c r="L8" s="149"/>
      <c r="M8" s="155"/>
      <c r="N8" s="149"/>
    </row>
    <row r="9" spans="1:14" s="115" customFormat="1" ht="24" customHeight="1" x14ac:dyDescent="0.25">
      <c r="A9" s="120" t="s">
        <v>97</v>
      </c>
      <c r="B9" s="120"/>
      <c r="C9" s="120"/>
      <c r="D9" s="120"/>
      <c r="E9" s="120"/>
      <c r="F9" s="118"/>
      <c r="G9" s="118"/>
      <c r="H9" s="150"/>
      <c r="I9" s="120"/>
      <c r="J9" s="150"/>
      <c r="L9" s="149"/>
      <c r="N9" s="149"/>
    </row>
    <row r="10" spans="1:14" ht="24" customHeight="1" x14ac:dyDescent="0.25">
      <c r="A10" s="2" t="s">
        <v>98</v>
      </c>
      <c r="B10" s="2"/>
      <c r="C10" s="2"/>
      <c r="D10" s="2"/>
      <c r="E10" s="2"/>
      <c r="F10" s="143"/>
      <c r="G10" s="143"/>
      <c r="H10" s="2"/>
      <c r="I10" s="2"/>
      <c r="L10" s="149"/>
      <c r="M10" s="155"/>
      <c r="N10" s="149"/>
    </row>
    <row r="11" spans="1:14" ht="24" customHeight="1" x14ac:dyDescent="0.25">
      <c r="A11" s="2" t="s">
        <v>99</v>
      </c>
      <c r="B11" s="2"/>
      <c r="C11" s="2"/>
      <c r="D11" s="2"/>
      <c r="E11" s="2"/>
      <c r="F11" s="143"/>
      <c r="G11" s="143"/>
      <c r="H11" s="2">
        <v>-274213</v>
      </c>
      <c r="I11" s="2"/>
      <c r="J11" s="2">
        <v>-349345</v>
      </c>
      <c r="L11" s="149"/>
      <c r="N11" s="149"/>
    </row>
    <row r="12" spans="1:14" ht="24" customHeight="1" x14ac:dyDescent="0.25">
      <c r="A12" s="2" t="s">
        <v>100</v>
      </c>
      <c r="B12" s="2"/>
      <c r="C12" s="2"/>
      <c r="D12" s="2"/>
      <c r="E12" s="2"/>
      <c r="F12" s="143"/>
      <c r="G12" s="143"/>
      <c r="H12" s="2">
        <v>170000</v>
      </c>
      <c r="I12" s="2"/>
      <c r="J12" s="2">
        <v>440000</v>
      </c>
      <c r="L12" s="149"/>
      <c r="N12" s="149"/>
    </row>
    <row r="13" spans="1:14" ht="24" customHeight="1" x14ac:dyDescent="0.25">
      <c r="A13" s="2" t="s">
        <v>101</v>
      </c>
      <c r="B13" s="2"/>
      <c r="C13" s="2"/>
      <c r="D13" s="2"/>
      <c r="E13" s="2"/>
      <c r="F13" s="143"/>
      <c r="G13" s="143"/>
      <c r="H13" s="8">
        <v>10203</v>
      </c>
      <c r="I13" s="2"/>
      <c r="J13" s="8">
        <v>-9409</v>
      </c>
      <c r="L13" s="149"/>
      <c r="N13" s="149"/>
    </row>
    <row r="14" spans="1:14" ht="24" customHeight="1" x14ac:dyDescent="0.25">
      <c r="A14" s="2" t="s">
        <v>102</v>
      </c>
      <c r="B14" s="2"/>
      <c r="C14" s="2"/>
      <c r="D14" s="2"/>
      <c r="E14" s="2"/>
      <c r="F14" s="143"/>
      <c r="G14" s="143"/>
      <c r="H14" s="8">
        <v>1</v>
      </c>
      <c r="I14" s="2"/>
      <c r="J14" s="8">
        <v>2</v>
      </c>
      <c r="L14" s="149"/>
      <c r="N14" s="149"/>
    </row>
    <row r="15" spans="1:14" ht="24" customHeight="1" x14ac:dyDescent="0.25">
      <c r="A15" s="2" t="s">
        <v>103</v>
      </c>
      <c r="B15" s="2"/>
      <c r="C15" s="2"/>
      <c r="D15" s="2"/>
      <c r="E15" s="2"/>
      <c r="F15" s="143"/>
      <c r="G15" s="143"/>
      <c r="H15" s="8">
        <v>-1614</v>
      </c>
      <c r="I15" s="2"/>
      <c r="J15" s="8">
        <v>-1642</v>
      </c>
      <c r="L15" s="149"/>
      <c r="N15" s="149"/>
    </row>
    <row r="16" spans="1:14" ht="24" customHeight="1" x14ac:dyDescent="0.25">
      <c r="A16" s="2" t="s">
        <v>104</v>
      </c>
      <c r="B16" s="2"/>
      <c r="C16" s="2"/>
      <c r="D16" s="2"/>
      <c r="E16" s="2"/>
      <c r="F16" s="143"/>
      <c r="G16" s="143"/>
      <c r="H16" s="8">
        <v>0</v>
      </c>
      <c r="I16" s="2"/>
      <c r="J16" s="8">
        <v>13003</v>
      </c>
      <c r="L16" s="149"/>
      <c r="N16" s="149"/>
    </row>
    <row r="17" spans="1:14" ht="24" customHeight="1" x14ac:dyDescent="0.25">
      <c r="A17" s="2" t="s">
        <v>105</v>
      </c>
      <c r="B17" s="2"/>
      <c r="C17" s="2"/>
      <c r="D17" s="2"/>
      <c r="E17" s="2"/>
      <c r="F17" s="143"/>
      <c r="G17" s="143"/>
      <c r="H17" s="8">
        <v>-2009</v>
      </c>
      <c r="I17" s="2"/>
      <c r="J17" s="8">
        <v>2884</v>
      </c>
      <c r="L17" s="149"/>
      <c r="N17" s="149"/>
    </row>
    <row r="18" spans="1:14" ht="24" customHeight="1" x14ac:dyDescent="0.25">
      <c r="A18" s="2" t="s">
        <v>106</v>
      </c>
      <c r="B18" s="2"/>
      <c r="C18" s="2"/>
      <c r="D18" s="2"/>
      <c r="E18" s="2"/>
      <c r="F18" s="143"/>
      <c r="G18" s="143"/>
      <c r="H18" s="8">
        <v>-635</v>
      </c>
      <c r="I18" s="2"/>
      <c r="J18" s="8">
        <v>-937</v>
      </c>
      <c r="L18" s="149"/>
      <c r="N18" s="149"/>
    </row>
    <row r="19" spans="1:14" ht="24" customHeight="1" x14ac:dyDescent="0.25">
      <c r="A19" s="2" t="s">
        <v>107</v>
      </c>
      <c r="B19" s="2"/>
      <c r="C19" s="2"/>
      <c r="D19" s="2"/>
      <c r="E19" s="2"/>
      <c r="F19" s="143">
        <v>6</v>
      </c>
      <c r="G19" s="143"/>
      <c r="H19" s="8">
        <v>230000</v>
      </c>
      <c r="I19" s="2"/>
      <c r="J19" s="8">
        <v>115002</v>
      </c>
      <c r="L19" s="149"/>
      <c r="N19" s="149"/>
    </row>
    <row r="20" spans="1:14" ht="24" customHeight="1" x14ac:dyDescent="0.25">
      <c r="A20" s="2" t="s">
        <v>108</v>
      </c>
      <c r="B20" s="2"/>
      <c r="C20" s="2"/>
      <c r="D20" s="2"/>
      <c r="E20" s="2"/>
      <c r="F20" s="143">
        <v>10</v>
      </c>
      <c r="G20" s="143"/>
      <c r="H20" s="8">
        <v>920</v>
      </c>
      <c r="I20" s="2"/>
      <c r="J20" s="8">
        <v>1023</v>
      </c>
      <c r="L20" s="149"/>
      <c r="N20" s="149"/>
    </row>
    <row r="21" spans="1:14" ht="24" customHeight="1" x14ac:dyDescent="0.25">
      <c r="A21" s="2" t="s">
        <v>109</v>
      </c>
      <c r="B21" s="2"/>
      <c r="C21" s="2"/>
      <c r="D21" s="2"/>
      <c r="E21" s="2"/>
      <c r="F21" s="143"/>
      <c r="G21" s="143"/>
      <c r="H21" s="9">
        <v>43908</v>
      </c>
      <c r="I21" s="2"/>
      <c r="J21" s="9">
        <v>52781</v>
      </c>
      <c r="L21" s="149"/>
      <c r="N21" s="149"/>
    </row>
    <row r="22" spans="1:14" ht="24" customHeight="1" x14ac:dyDescent="0.25">
      <c r="A22" s="1" t="s">
        <v>110</v>
      </c>
      <c r="B22" s="2"/>
      <c r="C22" s="2"/>
      <c r="D22" s="2"/>
      <c r="E22" s="2"/>
      <c r="F22" s="143"/>
      <c r="G22" s="143"/>
      <c r="H22" s="10">
        <f>SUM(H8:H21)</f>
        <v>274954</v>
      </c>
      <c r="I22" s="2"/>
      <c r="J22" s="10">
        <f>SUM(J8:J21)</f>
        <v>484826</v>
      </c>
      <c r="L22" s="149"/>
      <c r="N22" s="149"/>
    </row>
    <row r="23" spans="1:14" ht="24" customHeight="1" x14ac:dyDescent="0.25">
      <c r="A23" s="1" t="s">
        <v>111</v>
      </c>
      <c r="B23" s="2"/>
      <c r="C23" s="2"/>
      <c r="D23" s="2"/>
      <c r="E23" s="2"/>
      <c r="F23" s="143"/>
      <c r="G23" s="143"/>
      <c r="H23" s="9"/>
      <c r="I23" s="2"/>
      <c r="J23" s="9"/>
      <c r="K23" s="63"/>
      <c r="L23" s="149"/>
      <c r="N23" s="149"/>
    </row>
    <row r="24" spans="1:14" ht="24" customHeight="1" x14ac:dyDescent="0.25">
      <c r="A24" s="4" t="s">
        <v>112</v>
      </c>
      <c r="B24" s="2"/>
      <c r="C24" s="2"/>
      <c r="D24" s="2"/>
      <c r="E24" s="2"/>
      <c r="F24" s="143">
        <v>13</v>
      </c>
      <c r="G24" s="143"/>
      <c r="H24" s="9">
        <v>-16047</v>
      </c>
      <c r="I24" s="2"/>
      <c r="J24" s="9">
        <v>-158867</v>
      </c>
      <c r="L24" s="149"/>
      <c r="N24" s="149"/>
    </row>
    <row r="25" spans="1:14" ht="24" customHeight="1" x14ac:dyDescent="0.25">
      <c r="A25" s="2" t="s">
        <v>113</v>
      </c>
      <c r="B25" s="2"/>
      <c r="C25" s="2"/>
      <c r="D25" s="2"/>
      <c r="E25" s="2"/>
      <c r="F25" s="143">
        <v>11</v>
      </c>
      <c r="G25" s="143"/>
      <c r="H25" s="9">
        <v>-110210</v>
      </c>
      <c r="I25" s="2"/>
      <c r="J25" s="9">
        <v>-144715</v>
      </c>
      <c r="L25" s="149"/>
      <c r="N25" s="149"/>
    </row>
    <row r="26" spans="1:14" ht="24" customHeight="1" x14ac:dyDescent="0.25">
      <c r="A26" s="2" t="s">
        <v>114</v>
      </c>
      <c r="B26" s="2"/>
      <c r="C26" s="2"/>
      <c r="D26" s="2"/>
      <c r="E26" s="2"/>
      <c r="F26" s="143">
        <v>10</v>
      </c>
      <c r="G26" s="143"/>
      <c r="H26" s="9">
        <v>-111000</v>
      </c>
      <c r="I26" s="2"/>
      <c r="J26" s="9">
        <v>-126000</v>
      </c>
      <c r="L26" s="149"/>
      <c r="N26" s="149"/>
    </row>
    <row r="27" spans="1:14" ht="24" customHeight="1" x14ac:dyDescent="0.25">
      <c r="A27" s="2" t="s">
        <v>115</v>
      </c>
      <c r="B27" s="2"/>
      <c r="C27" s="2"/>
      <c r="D27" s="2"/>
      <c r="E27" s="2"/>
      <c r="F27" s="143"/>
      <c r="G27" s="143"/>
      <c r="H27" s="9">
        <v>-44183</v>
      </c>
      <c r="I27" s="2"/>
      <c r="J27" s="9">
        <v>-53134</v>
      </c>
      <c r="L27" s="149"/>
      <c r="N27" s="149"/>
    </row>
    <row r="28" spans="1:14" ht="24" customHeight="1" x14ac:dyDescent="0.25">
      <c r="A28" s="2" t="s">
        <v>116</v>
      </c>
      <c r="B28" s="2"/>
      <c r="C28" s="2"/>
      <c r="D28" s="2"/>
      <c r="E28" s="2"/>
      <c r="F28" s="143"/>
      <c r="G28" s="143"/>
      <c r="H28" s="151">
        <v>2125</v>
      </c>
      <c r="I28" s="2"/>
      <c r="J28" s="151">
        <v>4525</v>
      </c>
      <c r="L28" s="149"/>
      <c r="N28" s="149"/>
    </row>
    <row r="29" spans="1:14" ht="24" customHeight="1" x14ac:dyDescent="0.25">
      <c r="A29" s="1" t="s">
        <v>117</v>
      </c>
      <c r="B29" s="2"/>
      <c r="C29" s="2"/>
      <c r="D29" s="2"/>
      <c r="E29" s="2"/>
      <c r="F29" s="143"/>
      <c r="G29" s="143"/>
      <c r="H29" s="10">
        <f>SUM(H24:H28)</f>
        <v>-279315</v>
      </c>
      <c r="I29" s="2"/>
      <c r="J29" s="10">
        <f>SUM(J24:J28)</f>
        <v>-478191</v>
      </c>
      <c r="K29" s="149"/>
      <c r="L29" s="149"/>
      <c r="N29" s="149"/>
    </row>
    <row r="30" spans="1:14" ht="24" customHeight="1" x14ac:dyDescent="0.25">
      <c r="A30" s="1" t="s">
        <v>118</v>
      </c>
      <c r="B30" s="2"/>
      <c r="C30" s="2"/>
      <c r="D30" s="2"/>
      <c r="E30" s="2"/>
      <c r="F30" s="143"/>
      <c r="G30" s="143"/>
      <c r="H30" s="8">
        <f>SUM(H22,H29)</f>
        <v>-4361</v>
      </c>
      <c r="I30" s="2"/>
      <c r="J30" s="8">
        <f>SUM(J22,J29)</f>
        <v>6635</v>
      </c>
      <c r="L30" s="149"/>
      <c r="N30" s="149"/>
    </row>
    <row r="31" spans="1:14" ht="24" customHeight="1" x14ac:dyDescent="0.25">
      <c r="A31" s="2" t="s">
        <v>119</v>
      </c>
      <c r="B31" s="2"/>
      <c r="C31" s="2"/>
      <c r="D31" s="2"/>
      <c r="E31" s="2"/>
      <c r="F31" s="143"/>
      <c r="G31" s="143"/>
      <c r="H31" s="12">
        <f>BS!K13</f>
        <v>8236</v>
      </c>
      <c r="I31" s="2"/>
      <c r="J31" s="12">
        <v>5791</v>
      </c>
      <c r="L31" s="149"/>
      <c r="N31" s="149"/>
    </row>
    <row r="32" spans="1:14" ht="24" customHeight="1" thickBot="1" x14ac:dyDescent="0.3">
      <c r="A32" s="1" t="s">
        <v>120</v>
      </c>
      <c r="B32" s="2"/>
      <c r="C32" s="2"/>
      <c r="D32" s="2"/>
      <c r="E32" s="2"/>
      <c r="F32" s="143"/>
      <c r="G32" s="143"/>
      <c r="H32" s="13">
        <f>SUM(H30:H31)</f>
        <v>3875</v>
      </c>
      <c r="I32" s="2"/>
      <c r="J32" s="13">
        <f>SUM(J30:J31)</f>
        <v>12426</v>
      </c>
      <c r="L32" s="149"/>
      <c r="N32" s="149"/>
    </row>
    <row r="33" spans="1:13" ht="18.600000000000001" customHeight="1" thickTop="1" x14ac:dyDescent="0.25">
      <c r="A33" s="2"/>
      <c r="B33" s="2"/>
      <c r="C33" s="2"/>
      <c r="D33" s="2"/>
      <c r="E33" s="2"/>
      <c r="F33" s="143"/>
      <c r="G33" s="143"/>
      <c r="H33" s="152"/>
      <c r="I33" s="2"/>
      <c r="J33" s="152"/>
      <c r="K33" s="2"/>
      <c r="L33" s="2"/>
      <c r="M33" s="2"/>
    </row>
    <row r="34" spans="1:13" s="2" customFormat="1" ht="24" customHeight="1" x14ac:dyDescent="0.25">
      <c r="A34" s="2" t="s">
        <v>85</v>
      </c>
      <c r="F34" s="143"/>
      <c r="G34" s="143"/>
      <c r="H34" s="111"/>
      <c r="J34" s="143"/>
    </row>
    <row r="35" spans="1:13" s="2" customFormat="1" ht="22.5" customHeight="1" x14ac:dyDescent="0.25">
      <c r="F35" s="143"/>
      <c r="G35" s="143"/>
      <c r="H35" s="143"/>
      <c r="K35" s="4"/>
      <c r="L35" s="4"/>
      <c r="M35" s="4"/>
    </row>
    <row r="36" spans="1:13" ht="21.75" customHeight="1" x14ac:dyDescent="0.25">
      <c r="A36" s="19"/>
      <c r="B36" s="19"/>
      <c r="C36" s="19"/>
      <c r="D36" s="19"/>
      <c r="E36" s="3"/>
      <c r="F36" s="20"/>
      <c r="G36" s="20"/>
      <c r="H36" s="20"/>
      <c r="I36" s="2"/>
      <c r="J36" s="20"/>
    </row>
    <row r="37" spans="1:13" ht="24" customHeight="1" x14ac:dyDescent="0.25">
      <c r="A37" s="161" t="s">
        <v>30</v>
      </c>
      <c r="B37" s="161"/>
      <c r="C37" s="161"/>
      <c r="D37" s="161"/>
      <c r="E37" s="3"/>
      <c r="F37" s="20"/>
      <c r="G37" s="20"/>
      <c r="H37" s="20"/>
      <c r="I37" s="2"/>
      <c r="J37" s="20"/>
    </row>
    <row r="38" spans="1:13" ht="24" customHeight="1" x14ac:dyDescent="0.25">
      <c r="A38" s="161" t="s">
        <v>31</v>
      </c>
      <c r="B38" s="161"/>
      <c r="C38" s="161"/>
      <c r="D38" s="161"/>
      <c r="E38" s="2"/>
      <c r="F38" s="21"/>
      <c r="G38" s="21"/>
      <c r="H38" s="21"/>
      <c r="I38" s="2"/>
      <c r="J38" s="21"/>
    </row>
    <row r="39" spans="1:13" ht="24" customHeight="1" x14ac:dyDescent="0.25">
      <c r="H39" s="153">
        <f>+H32-BS!I13</f>
        <v>0</v>
      </c>
    </row>
  </sheetData>
  <mergeCells count="5">
    <mergeCell ref="E1:J1"/>
    <mergeCell ref="A2:J2"/>
    <mergeCell ref="A3:J3"/>
    <mergeCell ref="A37:D37"/>
    <mergeCell ref="A38:D38"/>
  </mergeCells>
  <pageMargins left="0.9055118110236221" right="0.39370078740157483" top="0.78740157480314965" bottom="0.39370078740157483" header="0.19685039370078741" footer="0.19685039370078741"/>
  <pageSetup paperSize="9" scale="83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B5E793A98544B1498E71B1100B7B8076" ma:contentTypeVersion="4" ma:contentTypeDescription="สร้างเอกสารใหม่" ma:contentTypeScope="" ma:versionID="bc6ed6de1eaf039d49e61083c11e300d">
  <xsd:schema xmlns:xsd="http://www.w3.org/2001/XMLSchema" xmlns:xs="http://www.w3.org/2001/XMLSchema" xmlns:p="http://schemas.microsoft.com/office/2006/metadata/properties" xmlns:ns2="e3df6e35-199d-465d-ad42-f0c7cac2546e" targetNamespace="http://schemas.microsoft.com/office/2006/metadata/properties" ma:root="true" ma:fieldsID="f47cb48ac10bf117142ddbe2001f599a" ns2:_="">
    <xsd:import namespace="e3df6e35-199d-465d-ad42-f0c7cac2546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df6e35-199d-465d-ad42-f0c7cac254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A34DE7A-32D9-4A7A-BFDB-D7EE5765D4B0}">
  <ds:schemaRefs>
    <ds:schemaRef ds:uri="http://purl.org/dc/elements/1.1/"/>
    <ds:schemaRef ds:uri="http://schemas.openxmlformats.org/package/2006/metadata/core-properties"/>
    <ds:schemaRef ds:uri="http://www.w3.org/XML/1998/namespace"/>
    <ds:schemaRef ds:uri="http://purl.org/dc/terms/"/>
    <ds:schemaRef ds:uri="http://schemas.microsoft.com/office/2006/documentManagement/types"/>
    <ds:schemaRef ds:uri="e3df6e35-199d-465d-ad42-f0c7cac2546e"/>
    <ds:schemaRef ds:uri="http://schemas.microsoft.com/office/2006/metadata/properties"/>
    <ds:schemaRef ds:uri="http://schemas.microsoft.com/office/infopath/2007/PartnerControl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3963093-1532-47D6-93B1-E3C7D901B4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3df6e35-199d-465d-ad42-f0c7cac254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06AD9E0-6106-48CC-9062-CAB217BB73A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BS</vt:lpstr>
      <vt:lpstr>securities</vt:lpstr>
      <vt:lpstr>PL</vt:lpstr>
      <vt:lpstr>CF</vt:lpstr>
      <vt:lpstr>BS!Print_Area</vt:lpstr>
      <vt:lpstr>CF!Print_Area</vt:lpstr>
      <vt:lpstr>PL!Print_Area</vt:lpstr>
      <vt:lpstr>securities!Print_Area</vt:lpstr>
    </vt:vector>
  </TitlesOfParts>
  <Manager/>
  <Company>Ernst &amp; Young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YourNameHere</dc:creator>
  <cp:keywords/>
  <dc:description/>
  <cp:lastModifiedBy>Phannapha Mahakit</cp:lastModifiedBy>
  <cp:revision/>
  <cp:lastPrinted>2025-08-05T10:56:48Z</cp:lastPrinted>
  <dcterms:created xsi:type="dcterms:W3CDTF">2007-04-20T07:22:18Z</dcterms:created>
  <dcterms:modified xsi:type="dcterms:W3CDTF">2025-08-07T04:29:01Z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leName">
    <vt:lpwstr/>
  </property>
  <property fmtid="{D5CDD505-2E9C-101B-9397-08002B2CF9AE}" pid="3" name="ContentTypeId">
    <vt:lpwstr>0x010100B5E793A98544B1498E71B1100B7B8076</vt:lpwstr>
  </property>
</Properties>
</file>