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M:\ABAS-Listed\Star Petroleum Refining Public Company Limited\Star Petroleum_Dec2024 (Suphamas-14)\"/>
    </mc:Choice>
  </mc:AlternateContent>
  <xr:revisionPtr revIDLastSave="0" documentId="13_ncr:1_{F3A0F92E-2ADD-4595-8EFA-275195D3C2E4}" xr6:coauthVersionLast="47" xr6:coauthVersionMax="47" xr10:uidLastSave="{00000000-0000-0000-0000-000000000000}"/>
  <bookViews>
    <workbookView xWindow="-120" yWindow="-120" windowWidth="21840" windowHeight="13020" tabRatio="700" firstSheet="1" activeTab="6" xr2:uid="{00000000-000D-0000-FFFF-FFFF00000000}"/>
  </bookViews>
  <sheets>
    <sheet name="6-11 BS" sheetId="1" r:id="rId1"/>
    <sheet name="12-15 PL 12 month" sheetId="2" r:id="rId2"/>
    <sheet name="16 Equity Conso USD" sheetId="8" r:id="rId3"/>
    <sheet name="17 Equity Conso THB" sheetId="9" r:id="rId4"/>
    <sheet name="18 Equity USD" sheetId="3" r:id="rId5"/>
    <sheet name="19 Equity THB" sheetId="6" r:id="rId6"/>
    <sheet name="20-23 CF" sheetId="7" r:id="rId7"/>
  </sheets>
  <definedNames>
    <definedName name="_Order1" hidden="1">255</definedName>
    <definedName name="_Table1_In1" localSheetId="3" hidden="1">'17 Equity Conso THB'!#REF!</definedName>
    <definedName name="_Table1_In1" hidden="1">#REF!</definedName>
    <definedName name="_Table1_Out" localSheetId="3" hidden="1">'17 Equity Conso THB'!#REF!</definedName>
    <definedName name="_Table1_Out" hidden="1">#REF!</definedName>
    <definedName name="abc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bcd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anscount" hidden="1">7</definedName>
    <definedName name="AS2DocOpenMode" hidden="1">"AS2DocumentEdit"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BG_Del" hidden="1">15</definedName>
    <definedName name="BG_Ins" hidden="1">4</definedName>
    <definedName name="BG_Mod" hidden="1">6</definedName>
    <definedName name="CBWorkbookPriority" hidden="1">-911611058</definedName>
    <definedName name="limcount" hidden="1">2</definedName>
    <definedName name="lowsulfurdiesel" localSheetId="3" hidden="1">{"PAGE1",#N/A,FALSE,"YIELDS";"PAGE2",#N/A,FALSE,"YIELDS";"PAGE3",#N/A,FALSE,"YIELDS"}</definedName>
    <definedName name="lowsulfurdiesel" hidden="1">{"PAGE1",#N/A,FALSE,"YIELDS";"PAGE2",#N/A,FALSE,"YIELDS";"PAGE3",#N/A,FALSE,"YIELDS"}</definedName>
    <definedName name="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NNewname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Plan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Plan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sencount" hidden="1">491</definedName>
    <definedName name="TextRefCopyRangeCount" hidden="1">3</definedName>
    <definedName name="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TTrashme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wrn.ALL." localSheetId="3" hidden="1">{"PAGE1",#N/A,FALSE,"YIELDS";"PAGE2",#N/A,FALSE,"YIELDS";"PAGE3",#N/A,FALSE,"YIELDS"}</definedName>
    <definedName name="wrn.ALL." hidden="1">{"PAGE1",#N/A,FALSE,"YIELDS";"PAGE2",#N/A,FALSE,"YIELDS";"PAGE3",#N/A,FALSE,"YIELDS"}</definedName>
    <definedName name="wrn.charts." localSheetId="3" hidden="1">{"newyork",#N/A,FALSE,"Plots-Annually";"florida",#N/A,FALSE,"Plots-Annually"}</definedName>
    <definedName name="wrn.charts." hidden="1">{"newyork",#N/A,FALSE,"Plots-Annually";"florida",#N/A,FALSE,"Plots-Annually"}</definedName>
    <definedName name="wrn.condensate." localSheetId="3" hidden="1">{"condensate",#N/A,FALSE,"CNTRYTYPE"}</definedName>
    <definedName name="wrn.condensate." hidden="1">{"condensate",#N/A,FALSE,"CNTRYTYPE"}</definedName>
    <definedName name="wrn.crude." localSheetId="3" hidden="1">{"Padd1crd",#N/A,FALSE,"REFINERY";"padd2crd",#N/A,FALSE,"REFINERY";"padd3crd",#N/A,FALSE,"REFINERY";"padd4crd",#N/A,FALSE,"REFINERY";"padd5crd",#N/A,FALSE,"REFINERY"}</definedName>
    <definedName name="wrn.crude." hidden="1">{"Padd1crd",#N/A,FALSE,"REFINERY";"padd2crd",#N/A,FALSE,"REFINERY";"padd3crd",#N/A,FALSE,"REFINERY";"padd4crd",#N/A,FALSE,"REFINERY";"padd5crd",#N/A,FALSE,"REFINERY"}</definedName>
    <definedName name="wrn.DELTA." localSheetId="3" hidden="1">{"table II 1",#N/A,FALSE,"DTables";"table II 2",#N/A,FALSE,"DTables";"table III 3",#N/A,FALSE,"DTables";"table III 4",#N/A,FALSE,"DTables"}</definedName>
    <definedName name="wrn.DELTA." hidden="1">{"table II 1",#N/A,FALSE,"DTables";"table II 2",#N/A,FALSE,"DTables";"table III 3",#N/A,FALSE,"DTables";"table III 4",#N/A,FALSE,"DTables"}</definedName>
    <definedName name="wrn.Demand._.MT." localSheetId="3" hidden="1">{"Demand by Product MT",#N/A,TRUE,"PRDEMPOR";"Demand by Sector MT",#N/A,TRUE,"PRDEMPOR"}</definedName>
    <definedName name="wrn.Demand._.MT." hidden="1">{"Demand by Product MT",#N/A,TRUE,"PRDEMPOR";"Demand by Sector MT",#N/A,TRUE,"PRDEMPOR"}</definedName>
    <definedName name="wrn.Demand._.MTOE." localSheetId="3" hidden="1">{"Demand by Product MTOE",#N/A,TRUE,"PRDEMPOR";"Demand by Sector MTOE",#N/A,TRUE,"PRDEMPOR"}</definedName>
    <definedName name="wrn.Demand._.MTOE." hidden="1">{"Demand by Product MTOE",#N/A,TRUE,"PRDEMPOR";"Demand by Sector MTOE",#N/A,TRUE,"PRDEMPOR"}</definedName>
    <definedName name="wrn.GASCOND." localSheetId="3" hidden="1">{"GASCOND",#N/A,FALSE,"CONDENSATE";"CRUDECOND",#N/A,FALSE,"CONDENSATE";"TOTALCOND",#N/A,FALSE,"CONDENSATE"}</definedName>
    <definedName name="wrn.GASCOND." hidden="1">{"GASCOND",#N/A,FALSE,"CONDENSATE";"CRUDECOND",#N/A,FALSE,"CONDENSATE";"TOTALCOND",#N/A,FALSE,"CONDENSATE"}</definedName>
    <definedName name="wrn.GASODEM." localSheetId="3" hidden="1">{"monthly",#N/A,FALSE,"GASODEM";"qtr to yr",#N/A,FALSE,"GASODEM"}</definedName>
    <definedName name="wrn.GASODEM." hidden="1">{"monthly",#N/A,FALSE,"GASODEM";"qtr to yr",#N/A,FALSE,"GASODEM"}</definedName>
    <definedName name="wrn.heavy." localSheetId="3" hidden="1">{"heavy",#N/A,FALSE,"CNTRYTYPE"}</definedName>
    <definedName name="wrn.heavy." hidden="1">{"heavy",#N/A,FALSE,"CNTRYTYPE"}</definedName>
    <definedName name="wrn.Input._.and._.Growths." localSheetId="3" hidden="1">{"Product Demands Input",#N/A,TRUE,"PRDEMPOR";"Annual Growth Rates",#N/A,TRUE,"PRDEMPOR"}</definedName>
    <definedName name="wrn.Input._.and._.Growths." hidden="1">{"Product Demands Input",#N/A,TRUE,"PRDEMPOR";"Annual Growth Rates",#N/A,TRUE,"PRDEMPOR"}</definedName>
    <definedName name="wrn.light._.sour." localSheetId="3" hidden="1">{"light sour",#N/A,FALSE,"CNTRYTYPE"}</definedName>
    <definedName name="wrn.light._.sour." hidden="1">{"light sour",#N/A,FALSE,"CNTRYTYPE"}</definedName>
    <definedName name="wrn.New._.York." localSheetId="3" hidden="1">{"NY PRICES",#N/A,FALSE,"CURRENT";"NY PRICES B",#N/A,FALSE,"CURRENT";"NY PRICES",#N/A,FALSE,"CONSTANT";"NY PRICES B",#N/A,FALSE,"CONSTANT"}</definedName>
    <definedName name="wrn.New._.York." hidden="1">{"NY PRICES",#N/A,FALSE,"CURRENT";"NY PRICES B",#N/A,FALSE,"CURRENT";"NY PRICES",#N/A,FALSE,"CONSTANT";"NY PRICES B",#N/A,FALSE,"CONSTANT"}</definedName>
    <definedName name="wrn.Print._.All." localSheetId="3" hidden="1">{"Print Summary",#N/A,TRUE,"BASIN";"99 Outlook vs 98 Actual",#N/A,TRUE,"BASIN";"99 Outlook vs 99 Obj",#N/A,TRUE,"BASIN";"00 vs 99 Outlook",#N/A,TRUE,"BASIN";"01 vs 00",#N/A,TRUE,"BASIN";"02 vs 01",#N/A,TRUE,"BASIN"}</definedName>
    <definedName name="wrn.Print._.All." hidden="1">{"Print Summary",#N/A,TRUE,"BASIN";"99 Outlook vs 98 Actual",#N/A,TRUE,"BASIN";"99 Outlook vs 99 Obj",#N/A,TRUE,"BASIN";"00 vs 99 Outlook",#N/A,TRUE,"BASIN";"01 vs 00",#N/A,TRUE,"BASIN";"02 vs 01",#N/A,TRUE,"BASIN"}</definedName>
    <definedName name="wrn.Print._.BU._.and._.PC._.Print._.Summaries." localSheetId="3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and._.PC._.Print._.Summaries." hidden="1">{"BU Total Print Summary",#N/A,FALSE,"BU Total";"EPC Print Summary",#N/A,FALSE,"EPC";"WPC Print Summary",#N/A,FALSE,"WPC";"HPC Print Summary",#N/A,FALSE,"HPC-Total";"EXP Print Summary",#N/A,FALSE,"EXP";"BUGen Print Summary",#N/A,FALSE,"BU General"}</definedName>
    <definedName name="wrn.Print._.BU._.General._.Package." localSheetId="3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General._.Package." hidden="1">{"BUGen Print Summary",#N/A,FALSE,"BU General";"BUGen 99 Outlook vs 98 Actual",#N/A,FALSE,"BU General";"BUGen 99 Outlook vs 99 Obj",#N/A,FALSE,"BU General";"BUGen 00 vs 99 Outlook",#N/A,FALSE,"BU General";"BUGen 01 vs 00",#N/A,FALSE,"BU General";"BUGen 02 vs 01",#N/A,FALSE,"BU General"}</definedName>
    <definedName name="wrn.Print._.BU._.Total._.with._.Variances." localSheetId="3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BU._.Total._.with._.Variances." hidden="1">{"BU Total Print Summary",#N/A,FALSE,"BU Total";"BU Total 99 Outlook vs 98 Actual",#N/A,FALSE,"BU Total";"BU Total 99 Outlook vs 99 Obj",#N/A,FALSE,"BU Total";"BU Total 00 vs 99 Outlook",#N/A,FALSE,"BU Total";"BU Total 01 vs 00",#N/A,FALSE,"BU Total";"BU Total 02 vs 01",#N/A,FALSE,"BU Total"}</definedName>
    <definedName name="wrn.Print._.EPC._.Package." localSheetId="3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PC._.Package." hidden="1">{"EPC Print Summary",#N/A,FALSE,"EPC";"EPC 99 Outlook vs 98 Actual",#N/A,FALSE,"EPC";"EPC 99 Outlook vs 99 Obj",#N/A,FALSE,"EPC";"EPC 00 vs 99 Outlook",#N/A,FALSE,"EPC";"EPC 01 vs 00",#N/A,FALSE,"EPC";"EPC 02 vs 01",#N/A,FALSE,"EPC"}</definedName>
    <definedName name="wrn.Print._.Exploration._.Package." localSheetId="3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Exploration._.Package." hidden="1">{"EXP Print Summary",#N/A,FALSE,"EXP";"EXP 99 Outlook vs 98 Actual",#N/A,FALSE,"EXP";"EXP 99 Outlook vs 99 Obj",#N/A,FALSE,"EXP";"EXP 00 vs 99 Outlook",#N/A,FALSE,"EXP";"EXP 01 vs 00",#N/A,FALSE,"EXP";"EXP 02 vs 01",#N/A,FALSE,"EXP"}</definedName>
    <definedName name="wrn.Print._.Harvest._.Package." localSheetId="3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Harvest._.Package." hidden="1">{"HPC Print Summary",#N/A,FALSE,"HPC-Total";"HPC-BAT Print Summary",#N/A,FALSE,"HPC-BAT";"HPC-HAT Print Summary",#N/A,FALSE,"HPC-HAT";"HPC-MAT Print Summary",#N/A,FALSE,"HPC-MAT";"HPC-MP299 Print Summary",#N/A,FALSE,"HPC-MP299";"HPC-AVI Print Summary",#N/A,FALSE,"HPC-AVI";"HPC-MAR Print Summary",#N/A,FALSE,"HPC-MAR";"HPC-SHO Print Summary",#N/A,FALSE,"HPC-SHO";"HPC-Gen Print Summary",#N/A,FALSE,"HPC-General"}</definedName>
    <definedName name="wrn.Print._.Plots." localSheetId="3" hidden="1">{"Plot1",#N/A,FALSE,"Plots";"plot2",#N/A,FALSE,"Plots";"plot3",#N/A,FALSE,"Plots";"plot4",#N/A,FALSE,"Plots";"plot5",#N/A,FALSE,"Plots";"plot6",#N/A,FALSE,"Plots"}</definedName>
    <definedName name="wrn.Print._.Plots." hidden="1">{"Plot1",#N/A,FALSE,"Plots";"plot2",#N/A,FALSE,"Plots";"plot3",#N/A,FALSE,"Plots";"plot4",#N/A,FALSE,"Plots";"plot5",#N/A,FALSE,"Plots";"plot6",#N/A,FALSE,"Plots"}</definedName>
    <definedName name="wrn.Print._.WPC._.Package." localSheetId="3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int._.WPC._.Package." hidden="1">{"WPC Print Summary",#N/A,FALSE,"WPC";"WPC 99 Outlook vs 98 Actual",#N/A,FALSE,"WPC";"WPC 99 Outlook vs 99 Obj",#N/A,FALSE,"WPC";"WPC 00 vs 99 Outlook",#N/A,FALSE,"WPC";"WPC 01 vs 00",#N/A,FALSE,"WPC";"WPC 02 vs 01",#N/A,FALSE,"WPC"}</definedName>
    <definedName name="wrn.PRODTABLES." localSheetId="3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PRODTABLES." hidden="1">{"GAS1",#N/A,FALSE,"LTSUPDEM";"GAS2",#N/A,FALSE,"LTSUPDEM";"RFG1",#N/A,FALSE,"LTSUPDEM";"RFG2",#N/A,FALSE,"LTSUPDEM";"OXY1",#N/A,FALSE,"LTSUPDEM";"OXY2",#N/A,FALSE,"LTSUPDEM";"OTHERGAS1",#N/A,FALSE,"LTSUPDEM";"OTHERGAS2",#N/A,FALSE,"LTSUPDEM";"JETKERO1",#N/A,FALSE,"LTSUPDEM";"JETKERO2",#N/A,FALSE,"LTSUPDEM";"JETNAPH1",#N/A,FALSE,"LTSUPDEM";"JETNAPH2",#N/A,FALSE,"LTSUPDEM";"DIESEL1",#N/A,FALSE,"LTSUPDEM";"DIESEL2",#N/A,FALSE,"LTSUPDEM";"LSDIESEL1",#N/A,FALSE,"LTSUPDEM";"LSDIESEL2",#N/A,FALSE,"LTSUPDEM";"STDDIESEL1",#N/A,FALSE,"LTSUPDEM";"STDDIESEL2",#N/A,FALSE,"LTSUPDEM";"RESID1",#N/A,FALSE,"LTSUPDEM";"RESID2",#N/A,FALSE,"LTSUPDEM";"AVGAS1",#N/A,FALSE,"LTSUPDEM";"AVGAS2",#N/A,FALSE,"LTSUPDEM";"ASPHALT1",#N/A,FALSE,"LTSUPDEM";"ASPHALT2",#N/A,FALSE,"LTSUPDEM";"COKE1",#N/A,FALSE,"LTSUPDEM";"COKE2",#N/A,FALSE,"LTSUPDEM"}</definedName>
    <definedName name="wrn.REFINERY." localSheetId="3" hidden="1">{"Padd I to III",#N/A,FALSE,"REFINERY";"Padd IV to US",#N/A,FALSE,"REFINERY";"Crude Balance I",#N/A,FALSE,"REFINERY";"Crude Balance II",#N/A,FALSE,"REFINERY"}</definedName>
    <definedName name="wrn.REFINERY." hidden="1">{"Padd I to III",#N/A,FALSE,"REFINERY";"Padd IV to US",#N/A,FALSE,"REFINERY";"Crude Balance I",#N/A,FALSE,"REFINERY";"Crude Balance II",#N/A,FALSE,"REFINERY"}</definedName>
    <definedName name="wrn.region." localSheetId="3" hidden="1">{"Region",#N/A,FALSE,"CNTRYTYPE"}</definedName>
    <definedName name="wrn.region." hidden="1">{"Region",#N/A,FALSE,"CNTRYTYPE"}</definedName>
    <definedName name="wrn.SAMPLE." localSheetId="3" hidden="1">{#N/A,#N/A,TRUE,"Crude";#N/A,#N/A,TRUE,"Products"}</definedName>
    <definedName name="wrn.SAMPLE." hidden="1">{#N/A,#N/A,TRUE,"Crude";#N/A,#N/A,TRUE,"Products"}</definedName>
    <definedName name="wrn.Sim._.Report._.Printing." localSheetId="3" hidden="1">{"SIM Report",#N/A,FALSE,"Output";"Price Report",#N/A,FALSE,"Data Input "}</definedName>
    <definedName name="wrn.Sim._.Report._.Printing." hidden="1">{"SIM Report",#N/A,FALSE,"Output";"Price Report",#N/A,FALSE,"Data Input "}</definedName>
    <definedName name="wrn.SUBREGION." localSheetId="3" hidden="1">{"SUBREGION",#N/A,FALSE,"CNTRYTYPE"}</definedName>
    <definedName name="wrn.SUBREGION." hidden="1">{"SUBREGION",#N/A,FALSE,"CNTRYTYPE"}</definedName>
    <definedName name="wrn.Summary." localSheetId="3" hidden="1">{"Growth Supply Demand",#N/A,TRUE,"Summary";"Primary Energy Balance",#N/A,TRUE,"Summary"}</definedName>
    <definedName name="wrn.Summary." hidden="1">{"Growth Supply Demand",#N/A,TRUE,"Summary";"Primary Energy Balance",#N/A,TRUE,"Summary"}</definedName>
    <definedName name="wrn.sweet." localSheetId="3" hidden="1">{"sweet",#N/A,FALSE,"CNTRYTYPE"}</definedName>
    <definedName name="wrn.sweet." hidden="1">{"sweet",#N/A,FALSE,"CNTRYTYPE"}</definedName>
    <definedName name="wrn.Tables." localSheetId="3" hidden="1">{"Current",#N/A,FALSE,"Currentcal";"Current B",#N/A,FALSE,"Currentcal";"Constant",#N/A,FALSE,"Constantcal";"Constant B",#N/A,FALSE,"Constantcal"}</definedName>
    <definedName name="wrn.Tables." hidden="1">{"Current",#N/A,FALSE,"Currentcal";"Current B",#N/A,FALSE,"Currentcal";"Constant",#N/A,FALSE,"Constantcal";"Constant B",#N/A,FALSE,"Constantcal"}</definedName>
    <definedName name="wrn.total." localSheetId="3" hidden="1">{"total",#N/A,FALSE,"CNTRYTYPE"}</definedName>
    <definedName name="wrn.total." hidden="1">{"total",#N/A,FALSE,"CNTRYTYPE"}</definedName>
    <definedName name="xxxxx" localSheetId="3" hidden="1">{"monthly",#N/A,FALSE,"GASODEM";"qtr to yr",#N/A,FALSE,"GASODEM"}</definedName>
    <definedName name="xxxxx" hidden="1">{"monthly",#N/A,FALSE,"GASODEM";"qtr to yr",#N/A,FALSE,"GASODEM"}</definedName>
    <definedName name="zero" localSheetId="3" hidden="1">{"SIM Report",#N/A,FALSE,"Output";"Price Report",#N/A,FALSE,"Data Input "}</definedName>
    <definedName name="zero" hidden="1">{"SIM Report",#N/A,FALSE,"Output";"Price Report",#N/A,FALSE,"Data Input 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8" i="2" l="1"/>
  <c r="A48" i="2"/>
  <c r="Z75" i="1"/>
  <c r="X75" i="1"/>
  <c r="V75" i="1"/>
  <c r="T75" i="1"/>
  <c r="M75" i="1"/>
  <c r="K75" i="1"/>
  <c r="I75" i="1"/>
  <c r="G75" i="1"/>
  <c r="AA32" i="8"/>
  <c r="Y32" i="8"/>
  <c r="M32" i="8"/>
  <c r="K32" i="8"/>
  <c r="I32" i="8"/>
  <c r="G32" i="8"/>
  <c r="AA32" i="9"/>
  <c r="Y32" i="9"/>
  <c r="M32" i="9"/>
  <c r="K32" i="9"/>
  <c r="I32" i="9"/>
  <c r="G32" i="9"/>
  <c r="N20" i="6" l="1"/>
  <c r="N19" i="6"/>
  <c r="N15" i="6"/>
  <c r="N14" i="6"/>
  <c r="N13" i="6"/>
  <c r="N17" i="6" s="1"/>
  <c r="L21" i="6"/>
  <c r="J17" i="6"/>
  <c r="H23" i="6"/>
  <c r="H17" i="6"/>
  <c r="F23" i="6"/>
  <c r="F17" i="6"/>
  <c r="D23" i="6"/>
  <c r="D17" i="6"/>
  <c r="L18" i="3"/>
  <c r="L17" i="3"/>
  <c r="L15" i="3"/>
  <c r="L13" i="3"/>
  <c r="L12" i="3"/>
  <c r="L11" i="3"/>
  <c r="J15" i="3"/>
  <c r="D21" i="3"/>
  <c r="D15" i="3"/>
  <c r="AC28" i="9"/>
  <c r="AC16" i="9"/>
  <c r="AA18" i="9"/>
  <c r="AA24" i="9" s="1"/>
  <c r="Y18" i="9"/>
  <c r="Y24" i="9" s="1"/>
  <c r="W29" i="9"/>
  <c r="AC29" i="9" s="1"/>
  <c r="U18" i="9"/>
  <c r="S30" i="9"/>
  <c r="S32" i="9" s="1"/>
  <c r="S18" i="9"/>
  <c r="S24" i="9" s="1"/>
  <c r="Q30" i="9"/>
  <c r="Q32" i="9" s="1"/>
  <c r="Q18" i="9"/>
  <c r="Q24" i="9" s="1"/>
  <c r="O18" i="9"/>
  <c r="O24" i="9" s="1"/>
  <c r="M18" i="9"/>
  <c r="M24" i="9" s="1"/>
  <c r="K18" i="9"/>
  <c r="I18" i="9"/>
  <c r="I24" i="9" s="1"/>
  <c r="G18" i="9"/>
  <c r="G24" i="9" s="1"/>
  <c r="AC30" i="8"/>
  <c r="AC28" i="8"/>
  <c r="AA18" i="8"/>
  <c r="AA24" i="8" s="1"/>
  <c r="U18" i="8"/>
  <c r="S30" i="8"/>
  <c r="S32" i="8" s="1"/>
  <c r="S18" i="8"/>
  <c r="S24" i="8" s="1"/>
  <c r="Q30" i="8"/>
  <c r="Q32" i="8" s="1"/>
  <c r="Q18" i="8"/>
  <c r="Q24" i="8" s="1"/>
  <c r="O18" i="8"/>
  <c r="O24" i="8" s="1"/>
  <c r="M18" i="8"/>
  <c r="M24" i="8" s="1"/>
  <c r="K18" i="8"/>
  <c r="K24" i="8" s="1"/>
  <c r="I18" i="8"/>
  <c r="I24" i="8" s="1"/>
  <c r="G18" i="8"/>
  <c r="G24" i="8" s="1"/>
  <c r="Z64" i="2"/>
  <c r="X64" i="2"/>
  <c r="V64" i="2"/>
  <c r="T64" i="2"/>
  <c r="Z45" i="2"/>
  <c r="X45" i="2"/>
  <c r="T45" i="2"/>
  <c r="M84" i="2"/>
  <c r="I84" i="2"/>
  <c r="M64" i="2"/>
  <c r="K64" i="2"/>
  <c r="G64" i="2"/>
  <c r="I64" i="2"/>
  <c r="M45" i="2"/>
  <c r="K45" i="2"/>
  <c r="G45" i="2"/>
  <c r="I45" i="2"/>
  <c r="U30" i="9" l="1"/>
  <c r="U32" i="9" s="1"/>
  <c r="T67" i="2"/>
  <c r="X67" i="2"/>
  <c r="K67" i="2"/>
  <c r="M67" i="2"/>
  <c r="U30" i="8"/>
  <c r="G67" i="2"/>
  <c r="X33" i="1"/>
  <c r="T33" i="1"/>
  <c r="U32" i="8" l="1"/>
  <c r="G110" i="1" s="1"/>
  <c r="K33" i="1"/>
  <c r="G17" i="1"/>
  <c r="M33" i="1"/>
  <c r="I33" i="1"/>
  <c r="G33" i="1"/>
  <c r="T110" i="1" l="1"/>
  <c r="Z67" i="2" l="1"/>
  <c r="I67" i="2"/>
  <c r="Z33" i="1" l="1"/>
  <c r="V33" i="1"/>
  <c r="J20" i="7" l="1"/>
  <c r="U22" i="9"/>
  <c r="W22" i="9" s="1"/>
  <c r="AC22" i="9" s="1"/>
  <c r="U21" i="9"/>
  <c r="W21" i="9" s="1"/>
  <c r="AC21" i="9" s="1"/>
  <c r="U20" i="9"/>
  <c r="K24" i="9"/>
  <c r="W14" i="9"/>
  <c r="W26" i="8"/>
  <c r="U22" i="8"/>
  <c r="W22" i="8" s="1"/>
  <c r="AC22" i="8" s="1"/>
  <c r="U21" i="8"/>
  <c r="U20" i="8"/>
  <c r="W21" i="8"/>
  <c r="AC21" i="8" s="1"/>
  <c r="W14" i="8"/>
  <c r="Y16" i="8"/>
  <c r="V40" i="2"/>
  <c r="V24" i="2"/>
  <c r="W18" i="9" l="1"/>
  <c r="AC14" i="9"/>
  <c r="AC18" i="9" s="1"/>
  <c r="W20" i="9"/>
  <c r="AC20" i="9" s="1"/>
  <c r="U24" i="9"/>
  <c r="AC14" i="8"/>
  <c r="W18" i="8"/>
  <c r="W20" i="8"/>
  <c r="AC20" i="8" s="1"/>
  <c r="U24" i="8"/>
  <c r="AC26" i="8"/>
  <c r="AC16" i="8"/>
  <c r="Y18" i="8"/>
  <c r="Y24" i="8" s="1"/>
  <c r="V45" i="2"/>
  <c r="V67" i="2" s="1"/>
  <c r="AC24" i="9" l="1"/>
  <c r="W24" i="9"/>
  <c r="W24" i="8"/>
  <c r="AC18" i="8"/>
  <c r="AC24" i="8" s="1"/>
  <c r="L17" i="6"/>
  <c r="H15" i="3"/>
  <c r="F15" i="3"/>
  <c r="W29" i="8"/>
  <c r="V77" i="7"/>
  <c r="V66" i="7"/>
  <c r="H77" i="7"/>
  <c r="H66" i="7"/>
  <c r="AB77" i="7"/>
  <c r="AB66" i="7"/>
  <c r="AB36" i="7"/>
  <c r="AB41" i="7" s="1"/>
  <c r="N77" i="7"/>
  <c r="N66" i="7"/>
  <c r="N36" i="7"/>
  <c r="N41" i="7" s="1"/>
  <c r="T13" i="2"/>
  <c r="T16" i="2" s="1"/>
  <c r="T23" i="2" s="1"/>
  <c r="T28" i="2" s="1"/>
  <c r="G13" i="2"/>
  <c r="G16" i="2" s="1"/>
  <c r="G23" i="2" s="1"/>
  <c r="G28" i="2" s="1"/>
  <c r="Z84" i="2"/>
  <c r="Z77" i="2"/>
  <c r="Z13" i="2"/>
  <c r="Z16" i="2" s="1"/>
  <c r="Z23" i="2" s="1"/>
  <c r="Z28" i="2" s="1"/>
  <c r="Z31" i="2" s="1"/>
  <c r="M77" i="2"/>
  <c r="M13" i="2"/>
  <c r="M16" i="2" s="1"/>
  <c r="M23" i="2" s="1"/>
  <c r="M28" i="2" s="1"/>
  <c r="M31" i="2" s="1"/>
  <c r="T65" i="1"/>
  <c r="T17" i="1"/>
  <c r="T35" i="1" s="1"/>
  <c r="G65" i="1"/>
  <c r="Z112" i="1"/>
  <c r="Z116" i="1" s="1"/>
  <c r="Z65" i="1"/>
  <c r="Z77" i="1" s="1"/>
  <c r="Z17" i="1"/>
  <c r="M112" i="1"/>
  <c r="M116" i="1" s="1"/>
  <c r="M65" i="1"/>
  <c r="M77" i="1" s="1"/>
  <c r="M17" i="1"/>
  <c r="AC29" i="8" l="1"/>
  <c r="AC32" i="8" s="1"/>
  <c r="W32" i="8"/>
  <c r="Z70" i="2"/>
  <c r="Z88" i="2"/>
  <c r="T31" i="2"/>
  <c r="V10" i="7"/>
  <c r="V36" i="7" s="1"/>
  <c r="V41" i="7" s="1"/>
  <c r="V80" i="7" s="1"/>
  <c r="V84" i="7" s="1"/>
  <c r="G31" i="2"/>
  <c r="G70" i="2" s="1"/>
  <c r="G80" i="2" s="1"/>
  <c r="G84" i="2" s="1"/>
  <c r="H10" i="7"/>
  <c r="H36" i="7" s="1"/>
  <c r="H41" i="7" s="1"/>
  <c r="H80" i="7" s="1"/>
  <c r="H84" i="7" s="1"/>
  <c r="T70" i="2"/>
  <c r="T80" i="2" s="1"/>
  <c r="T84" i="2" s="1"/>
  <c r="T73" i="2"/>
  <c r="T77" i="2" s="1"/>
  <c r="G35" i="1"/>
  <c r="AB80" i="7"/>
  <c r="AB84" i="7" s="1"/>
  <c r="T77" i="1"/>
  <c r="M35" i="1"/>
  <c r="G77" i="1"/>
  <c r="N80" i="7"/>
  <c r="N84" i="7" s="1"/>
  <c r="M70" i="2"/>
  <c r="M88" i="2"/>
  <c r="Z118" i="1"/>
  <c r="Z35" i="1"/>
  <c r="M118" i="1"/>
  <c r="G88" i="2" l="1"/>
  <c r="G73" i="2"/>
  <c r="G77" i="2" s="1"/>
  <c r="O30" i="8"/>
  <c r="O30" i="9"/>
  <c r="O32" i="9" s="1"/>
  <c r="T88" i="2"/>
  <c r="M119" i="1"/>
  <c r="Z119" i="1"/>
  <c r="A42" i="9"/>
  <c r="A42" i="8"/>
  <c r="N125" i="1"/>
  <c r="A125" i="1"/>
  <c r="N83" i="1"/>
  <c r="A83" i="1"/>
  <c r="N42" i="1"/>
  <c r="O32" i="8" l="1"/>
  <c r="G109" i="1" s="1"/>
  <c r="G112" i="1" s="1"/>
  <c r="G116" i="1" s="1"/>
  <c r="G118" i="1" s="1"/>
  <c r="T109" i="1"/>
  <c r="T112" i="1" s="1"/>
  <c r="T116" i="1" s="1"/>
  <c r="T118" i="1" s="1"/>
  <c r="W30" i="9"/>
  <c r="W32" i="9" s="1"/>
  <c r="K112" i="1"/>
  <c r="I17" i="1"/>
  <c r="K17" i="1"/>
  <c r="K35" i="1" s="1"/>
  <c r="Z77" i="7"/>
  <c r="X77" i="7"/>
  <c r="L77" i="7"/>
  <c r="J77" i="7"/>
  <c r="Z66" i="7"/>
  <c r="X66" i="7"/>
  <c r="L66" i="7"/>
  <c r="J66" i="7"/>
  <c r="I65" i="1"/>
  <c r="AC30" i="9" l="1"/>
  <c r="AC32" i="9" s="1"/>
  <c r="O1" i="7"/>
  <c r="O49" i="7" s="1"/>
  <c r="A1" i="7"/>
  <c r="N93" i="2"/>
  <c r="A93" i="2"/>
  <c r="X13" i="2"/>
  <c r="X16" i="2" s="1"/>
  <c r="X23" i="2" s="1"/>
  <c r="X28" i="2" s="1"/>
  <c r="V13" i="2"/>
  <c r="V16" i="2" s="1"/>
  <c r="V23" i="2" s="1"/>
  <c r="V28" i="2" s="1"/>
  <c r="V31" i="2" s="1"/>
  <c r="V88" i="2" s="1"/>
  <c r="K116" i="1"/>
  <c r="X31" i="2" l="1"/>
  <c r="X70" i="2" s="1"/>
  <c r="Z10" i="7"/>
  <c r="Z36" i="7" s="1"/>
  <c r="Z41" i="7" s="1"/>
  <c r="Z80" i="7" s="1"/>
  <c r="Z84" i="7" s="1"/>
  <c r="V112" i="1"/>
  <c r="V116" i="1" s="1"/>
  <c r="V77" i="2"/>
  <c r="X36" i="7"/>
  <c r="X41" i="7" s="1"/>
  <c r="X80" i="7" s="1"/>
  <c r="X84" i="7" s="1"/>
  <c r="V70" i="2"/>
  <c r="X73" i="2" l="1"/>
  <c r="J21" i="6"/>
  <c r="N21" i="6" s="1"/>
  <c r="N23" i="6" s="1"/>
  <c r="X88" i="2"/>
  <c r="X80" i="2"/>
  <c r="X84" i="2" s="1"/>
  <c r="V84" i="2"/>
  <c r="X77" i="2"/>
  <c r="N86" i="1"/>
  <c r="A86" i="1"/>
  <c r="A45" i="1"/>
  <c r="N84" i="1"/>
  <c r="A84" i="1"/>
  <c r="A43" i="1"/>
  <c r="X65" i="1"/>
  <c r="V65" i="1"/>
  <c r="N45" i="1"/>
  <c r="N43" i="1"/>
  <c r="X17" i="1"/>
  <c r="X35" i="1" s="1"/>
  <c r="V17" i="1"/>
  <c r="A49" i="2" l="1"/>
  <c r="A1" i="2"/>
  <c r="N1" i="2"/>
  <c r="N49" i="2"/>
  <c r="V77" i="1"/>
  <c r="V118" i="1" s="1"/>
  <c r="X77" i="1"/>
  <c r="V35" i="1"/>
  <c r="V119" i="1" l="1"/>
  <c r="K65" i="1"/>
  <c r="I13" i="2" l="1"/>
  <c r="I16" i="2" s="1"/>
  <c r="I23" i="2" s="1"/>
  <c r="K13" i="2"/>
  <c r="K16" i="2" s="1"/>
  <c r="K23" i="2" s="1"/>
  <c r="K28" i="2" s="1"/>
  <c r="L10" i="7" s="1"/>
  <c r="K77" i="1"/>
  <c r="I77" i="1"/>
  <c r="H21" i="3"/>
  <c r="F21" i="3"/>
  <c r="A49" i="7"/>
  <c r="A51" i="7"/>
  <c r="A48" i="7"/>
  <c r="A27" i="6"/>
  <c r="A3" i="3"/>
  <c r="A1" i="3"/>
  <c r="A27" i="3"/>
  <c r="I28" i="2" l="1"/>
  <c r="J36" i="7" s="1"/>
  <c r="J41" i="7" s="1"/>
  <c r="J80" i="7" s="1"/>
  <c r="J84" i="7" s="1"/>
  <c r="A3" i="6"/>
  <c r="A3" i="7"/>
  <c r="O100" i="7"/>
  <c r="A100" i="7"/>
  <c r="O48" i="7"/>
  <c r="I35" i="1"/>
  <c r="K118" i="1"/>
  <c r="L23" i="6"/>
  <c r="K31" i="2"/>
  <c r="L36" i="7"/>
  <c r="L41" i="7" s="1"/>
  <c r="L80" i="7" s="1"/>
  <c r="L84" i="7" s="1"/>
  <c r="K73" i="2" l="1"/>
  <c r="K77" i="2" s="1"/>
  <c r="I31" i="2"/>
  <c r="K88" i="2"/>
  <c r="K70" i="2"/>
  <c r="K80" i="2" l="1"/>
  <c r="K84" i="2" s="1"/>
  <c r="J19" i="3"/>
  <c r="I77" i="2"/>
  <c r="I112" i="1"/>
  <c r="I116" i="1" s="1"/>
  <c r="I118" i="1" s="1"/>
  <c r="I119" i="1" s="1"/>
  <c r="I70" i="2"/>
  <c r="I88" i="2"/>
  <c r="J23" i="6"/>
  <c r="L19" i="3" l="1"/>
  <c r="L21" i="3" s="1"/>
  <c r="J21" i="3"/>
  <c r="X112" i="1"/>
  <c r="X116" i="1" s="1"/>
  <c r="X118" i="1" s="1"/>
</calcChain>
</file>

<file path=xl/sharedStrings.xml><?xml version="1.0" encoding="utf-8"?>
<sst xmlns="http://schemas.openxmlformats.org/spreadsheetml/2006/main" count="713" uniqueCount="230">
  <si>
    <t>บริษัท สตาร์ ปิโตรเลียม รีไฟน์นิ่ง จำกัด (มหาชน)</t>
  </si>
  <si>
    <t>งบฐานะการเงิน</t>
  </si>
  <si>
    <t>ณ วันที่ 31 ธันวาคม พ.ศ. 2567</t>
  </si>
  <si>
    <t>งบการเงินรวม</t>
  </si>
  <si>
    <t>งบการเงินเฉพาะกิจการ</t>
  </si>
  <si>
    <t>พ.ศ. 2567</t>
  </si>
  <si>
    <t>พ.ศ. 2566</t>
  </si>
  <si>
    <t>หมายเหตุ</t>
  </si>
  <si>
    <t>ดอลลาร์สหรัฐ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</si>
  <si>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</si>
  <si>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</si>
  <si>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</si>
  <si>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</si>
  <si>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 - สุทธิ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</si>
  <si>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</si>
  <si>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</si>
  <si>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</si>
  <si>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</si>
  <si>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</si>
  <si>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</si>
  <si>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สินทรัพย์ทางการเงินที่วัดมูลค่า</t>
  </si>
  <si>
    <t>ด้วยมูลค่ายุติธรรมผ่าน</t>
  </si>
  <si>
    <t>กำไรขาดทุนเบ็ดเสร็จอื่น</t>
  </si>
  <si>
    <t>ภาษีเงินได้จ่ายล่วงหน้า</t>
  </si>
  <si>
    <t>ที่ดิน อาคารและอุปกรณ์</t>
  </si>
  <si>
    <t>สินทรัพย์ไม่มีตัวตน</t>
  </si>
  <si>
    <t>เงินให้กู้ยืมระยะยาวแก่บริษัทย่อย</t>
  </si>
  <si>
    <t>สินทรัพย์ภาษีเงินได้รอการตัดบัญชี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</si>
  <si>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</si>
  <si>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</si>
  <si>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</si>
  <si>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 _______________________________________     กรรมการ   ________________________________________  </t>
  </si>
  <si>
    <t xml:space="preserve">                            (นายแบรนท์ โทมัส ฟิช)                                                    (นายโรเบิร์ต โจเซฟ โดบริค)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</si>
  <si>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</si>
  <si>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หนี้สินและส่วนของเจ้าของ</t>
  </si>
  <si>
    <t>หนี้สินหมุนเวียน</t>
  </si>
  <si>
    <t>เงินกู้ยืมระยะสั้นจากสถาบันการเงิน</t>
  </si>
  <si>
    <t>ส่วนของเงินกู้ยืมระยะยาวจากสถาบันการเงิน</t>
  </si>
  <si>
    <t>ที่มีกำหนดชำระภายในหนึ่งปี</t>
  </si>
  <si>
    <t>เจ้าหนี้การค้าและเจ้าหนี้หมุนเวียนอื่น</t>
  </si>
  <si>
    <t>ส่วนของหนี้สินตามสัญญาเช่า</t>
  </si>
  <si>
    <t>ที่ถึงกำหนดชำระภายในหนึ่งปี</t>
  </si>
  <si>
    <t>ภาษีสรรพสามิตค้างจ่าย</t>
  </si>
  <si>
    <t>ภาษีเงินได้นิติบุคคลค้างจ่าย</t>
  </si>
  <si>
    <t>ประมาณการหนี้สินระยะสั้น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</si>
  <si>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</si>
  <si>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</si>
  <si>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</si>
  <si>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</si>
  <si>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หนี้สินตามสัญญาเช่า</t>
  </si>
  <si>
    <t>หนี้สินภาษีเงินได้รอการตัดบัญชี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</si>
  <si>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</si>
  <si>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</si>
  <si>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</si>
  <si>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</si>
  <si>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r>
      <t xml:space="preserve">หนี้สินและส่วนเจ้าของ </t>
    </r>
    <r>
      <rPr>
        <sz val="13"/>
        <rFont val="Browallia New"/>
        <family val="2"/>
      </rPr>
      <t>(ต่อ)</t>
    </r>
  </si>
  <si>
    <t>ส่วนของเจ้าของ</t>
  </si>
  <si>
    <t>ทุนเรือนหุ้น</t>
  </si>
  <si>
    <t>ทุนจดทะเบียน</t>
  </si>
  <si>
    <t xml:space="preserve">หุ้นสามัญจำนวน 4,335,902,125 หุ้น </t>
  </si>
  <si>
    <t>มูลค่าตราไว้หุ้นละ 6.92 บาท</t>
  </si>
  <si>
    <t>ทุนที่ออกและชำระแล้ว</t>
  </si>
  <si>
    <t>มูลค่าที่ชำระแล้วหุ้นละ 6.92 บาท</t>
  </si>
  <si>
    <t>ส่วนเกินมูลค่าหุ้น</t>
  </si>
  <si>
    <t>ส่วนเกินทุนจากการรวมธุรกิจ</t>
  </si>
  <si>
    <t>ภายใต้การควบคุมเดียวกัน</t>
  </si>
  <si>
    <t>กำไรสะสม</t>
  </si>
  <si>
    <t>จัดสรรแล้ว - ทุนสำรองตามกฎหมาย</t>
  </si>
  <si>
    <t>ยังไม่ได้จัดสรร</t>
  </si>
  <si>
    <t>องค์ประกอบอื่นของส่วนของเจ้าของ</t>
  </si>
  <si>
    <t>รวมส่วนของผู้เป็นเจ้าของของบริษัท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</si>
  <si>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</si>
  <si>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</si>
  <si>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</si>
  <si>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</si>
  <si>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สำหรับปีสิ้นสุดวันที่ 31 ธันวาคม พ.ศ. 2567</t>
  </si>
  <si>
    <t>รายได้จากการขาย</t>
  </si>
  <si>
    <t>เงินชดเชยจากการจำหน่าย</t>
  </si>
  <si>
    <t>ก๊าซปิโตรเลียมเหลวและน้ำมัน</t>
  </si>
  <si>
    <t>รายได้รวม</t>
  </si>
  <si>
    <t>ต้นทุนขาย</t>
  </si>
  <si>
    <t>กำไรขั้นต้น</t>
  </si>
  <si>
    <t>ส่วนแบ่งกำไรจากเงินลงทุนในบริษัทร่วม</t>
  </si>
  <si>
    <t>รายได้อื่น</t>
  </si>
  <si>
    <t>กำไร (ขาดทุน) จากอัตราแลกเปลี่ยน</t>
  </si>
  <si>
    <t>กำไรจากมูลค่ายุติธรรม</t>
  </si>
  <si>
    <t>ของอนุพันธ์ทางการเงิน</t>
  </si>
  <si>
    <t>กำไรก่อนค่าใช้จ่าย</t>
  </si>
  <si>
    <t>ค่าใช้จ่ายในการขายและบริหาร</t>
  </si>
  <si>
    <t>ค่าใช้จ่ายอื่น</t>
  </si>
  <si>
    <t>ต้นทุนทางการเงิน</t>
  </si>
  <si>
    <t>กำไร (ขาดทุน) ก่อนภาษีเงินได้</t>
  </si>
  <si>
    <t>ภาษีเงินได้นิติบุคคล</t>
  </si>
  <si>
    <t>กำไร (ขาดทุน) สำหรับรอบระยะเวลา</t>
  </si>
  <si>
    <t>กำไร (ขาดทุน) เบ็ดเสร็จอื่น</t>
  </si>
  <si>
    <t>รายการที่จะไม่จัดประเภทรายการใหม่</t>
  </si>
  <si>
    <t>เข้าไปไว้ในกำไรหรือขาดทุนในภายหลัง</t>
  </si>
  <si>
    <t>การวัดมูลค่าใหม่ของภาระผูกพันผล</t>
  </si>
  <si>
    <t>ประโยชน์พนักงาน สุทธิจากภาษี</t>
  </si>
  <si>
    <t>การเปลี่ยนแปลงในมูลค่าของสินทรัพย์</t>
  </si>
  <si>
    <t>ทางการเงินที่วัดมูลค่าด้วยมูลค่ายุติธรรม</t>
  </si>
  <si>
    <t>ผ่านกำไรขาดทุนเบ็ดเสร็จอื่น สุทธิจากภาษี</t>
  </si>
  <si>
    <t>ผลต่างของอัตราแลกเปลี่ยนจาก</t>
  </si>
  <si>
    <t>การแปลงค่างบการเงิน</t>
  </si>
  <si>
    <t>รวมรายการที่จะไม่จัดประเภทรายการใหม่ไปยัง</t>
  </si>
  <si>
    <t>กำไรหรือขาดทุนในภายหลัง</t>
  </si>
  <si>
    <r>
      <t xml:space="preserve">กำไร (ขาดทุน) เบ็ดเสร็จอื่น </t>
    </r>
    <r>
      <rPr>
        <sz val="13"/>
        <rFont val="Browallia New"/>
        <family val="2"/>
      </rPr>
      <t>(ต่อ)</t>
    </r>
  </si>
  <si>
    <t>รายการที่จะจัดประเภทรายการใหม่</t>
  </si>
  <si>
    <t xml:space="preserve">  </t>
  </si>
  <si>
    <t>รวมรายการที่จะจัดประเภทรายการใหม่</t>
  </si>
  <si>
    <t>ไปยังกำไรหรือขาดทุนในภายหลัง</t>
  </si>
  <si>
    <t>(ขาดทุน) กำไรเบ็ดเสร็จอื่นสำหรับ</t>
  </si>
  <si>
    <t>ขาดทุนเบ็ดเสร็จอื่นสำหรับรอบระยะเวลา</t>
  </si>
  <si>
    <t>รอบระยะเวลาสุทธิจากภาษี</t>
  </si>
  <si>
    <t>สุทธิจากภาษี</t>
  </si>
  <si>
    <t>กำไร (ขาดทุน) เบ็ดเสร็จรวม</t>
  </si>
  <si>
    <t>สำหรับรอบระยะเวลา</t>
  </si>
  <si>
    <t>การแบ่งปันกำไร (ขาดทุน):</t>
  </si>
  <si>
    <t>ส่วนของผู้เป็นเจ้าของของบริษัท</t>
  </si>
  <si>
    <t>ส่วนที่เป็นของผู้เป็นเจ้าของอื่น</t>
  </si>
  <si>
    <t>จากการรวมธุรกิจภายใต้การควบคุมเดียวกัน</t>
  </si>
  <si>
    <t xml:space="preserve">การแบ่งปันกำไร (ขาดทุน) เบ็ดเสร็จรวม: </t>
  </si>
  <si>
    <t>กำไร (ขาดทุน) ต่อหุ้น</t>
  </si>
  <si>
    <t>กำไร (ขาดทุน) ต่อหุ้นขั้นพื้นฐาน</t>
  </si>
  <si>
    <t xml:space="preserve">บริษัท สตาร์ ปิโตรเลียม รีไฟน์นิ่ง จำกัด (มหาชน) </t>
  </si>
  <si>
    <t xml:space="preserve">งบการเปลี่ยนแปลงส่วนของเจ้าของ </t>
  </si>
  <si>
    <t>สำหรับรอบระยะเวลาสิ้นสุดวันที่ 31 ธันวาคม พ.ศ. 2567</t>
  </si>
  <si>
    <t>ส่วนที่เป็นของ</t>
  </si>
  <si>
    <t>ส่วนเกินทุนจากการ</t>
  </si>
  <si>
    <t>การเปลี่ยนแปลงในมูลค่าของ</t>
  </si>
  <si>
    <t>ผู้เป็นเจ้าของอื่น</t>
  </si>
  <si>
    <t>รวมธุรกิจภายใต้</t>
  </si>
  <si>
    <t>จัดสรรแล้ว</t>
  </si>
  <si>
    <t>ผลต่างของอัตรา</t>
  </si>
  <si>
    <t>รวม</t>
  </si>
  <si>
    <t>จากการรวมธุรกิจ</t>
  </si>
  <si>
    <t>ทุนที่ออกและ</t>
  </si>
  <si>
    <t>ส่วนเกิน</t>
  </si>
  <si>
    <t>การควบคุม</t>
  </si>
  <si>
    <t>ทุนสำรอง</t>
  </si>
  <si>
    <t>ด้วยมูลค่ายุติธรรมผ่านกำไรขาดทุน</t>
  </si>
  <si>
    <t>แลกเปลี่ยนจากการ</t>
  </si>
  <si>
    <t>องค์ประกอบอื่นของ</t>
  </si>
  <si>
    <t>ภายใต้การควบคุม</t>
  </si>
  <si>
    <t>ส่วนได้เสียที่ไม่มี</t>
  </si>
  <si>
    <t>ชำระแล้ว</t>
  </si>
  <si>
    <t>มูลค่าหุ้น</t>
  </si>
  <si>
    <t>เดียวกัน</t>
  </si>
  <si>
    <t>ตามกฎหมาย</t>
  </si>
  <si>
    <t>เบ็ดเสร็จอื่น สุทธิจากภาษีเงินได้</t>
  </si>
  <si>
    <t>แปลงค่างบการเงิน</t>
  </si>
  <si>
    <t>ของบริษัท</t>
  </si>
  <si>
    <t>อำนาจควบคุม</t>
  </si>
  <si>
    <t>ยอดคงเหลือ ณ 1 มกราคม พ.ศ. 2566</t>
  </si>
  <si>
    <t>ผลกระทบจากการรวมธุรกิจภายใต้</t>
  </si>
  <si>
    <t>การควบคุมเดียวกัน</t>
  </si>
  <si>
    <t>การเพิ่มขึ้นของหุ้นบุริมสิทธิของบริษัทย่อย</t>
  </si>
  <si>
    <t>เงินปันผลจ่าย</t>
  </si>
  <si>
    <t>กำไรขาดทุนเบ็ดเสร็จรวมสำหรับรอบระยะเวลา</t>
  </si>
  <si>
    <t>ยอดคงเหลือ ณ 31 ธันวาคม พ.ศ. 2566</t>
  </si>
  <si>
    <t>ยอดคงเหลือ ณ 1 มกราคม พ.ศ. 2567</t>
  </si>
  <si>
    <t>การรวมธุรกิจภายใต้การควบคุมเดียวกัน</t>
  </si>
  <si>
    <t>ยอดคงเหลือ ณ 31 ธันวาคม พ.ศ. 2567</t>
  </si>
  <si>
    <t>ยอดคงเหลือ ณ วันที่ 1 มกราคม พ.ศ. 2566</t>
  </si>
  <si>
    <t>ยอดคงเหลือ ณ  1 มกราคม พ.ศ. 2566</t>
  </si>
  <si>
    <t>งบการเปลี่ยนแปลงส่วนของเจ้าของ</t>
  </si>
  <si>
    <t>รวมส่วนของ</t>
  </si>
  <si>
    <t>ทุนสำรองตามกฎหมาย</t>
  </si>
  <si>
    <t>เจ้าของ</t>
  </si>
  <si>
    <t>ยอดคงเหลือต้นปี ณ 1 มกราคม พ.ศ. 2566</t>
  </si>
  <si>
    <t>กำไรขาดทุนเบ็ดเสร็จรวมสำหรับปี</t>
  </si>
  <si>
    <t>ยอดคงเหลือสิ้นปี ณ 31 ธันวาคม พ.ศ. 2566</t>
  </si>
  <si>
    <t>ยอดคงเหลือต้นปี ณ 1 มกราคม พ.ศ. 2567</t>
  </si>
  <si>
    <t>ยอดคงเหลือสิ้นปี ณ 31 ธันวาคม พ.ศ. 2567</t>
  </si>
  <si>
    <t>ผลต่างของ</t>
  </si>
  <si>
    <t>อัตราแลกเปลี่ยนจาก</t>
  </si>
  <si>
    <t>-</t>
  </si>
  <si>
    <t>งบกระแสเงินสด</t>
  </si>
  <si>
    <t>กระแสเงินสดจากกิจกรรมดำเนินงาน</t>
  </si>
  <si>
    <t>รายการปรับปรุง</t>
  </si>
  <si>
    <t>รายได้ทางการเงิน</t>
  </si>
  <si>
    <t>ค่าเสื่อมราคา</t>
  </si>
  <si>
    <t>ค่าตัดจำหน่าย</t>
  </si>
  <si>
    <t>ส่วนแบ่งกำไรจากการลงทุนในบริษัทร่วม</t>
  </si>
  <si>
    <t>ขาดทุน (กำไร) จากการขายสินทรัพย์ถาวร</t>
  </si>
  <si>
    <t>ขาดทุนจากอัตราแลกเปลี่ยน</t>
  </si>
  <si>
    <t>กำไรจากมูลค่ายุติธรรมของอนุพันธ์ทางการเงิน</t>
  </si>
  <si>
    <t>ผลขาดทุนด้านเครดิตที่คาดว่าจะเกิดขึ้น</t>
  </si>
  <si>
    <t>ขาดทุนจากสินค้าและวัสดุอื่นล้าสมัย</t>
  </si>
  <si>
    <t>ลูกหนี้การค้าและลูกหนี้หมุนเวียนอื่น</t>
  </si>
  <si>
    <t xml:space="preserve">สินค้าคงเหลือ </t>
  </si>
  <si>
    <t>สินทรัพย์หมุนเวียนและไม่หมุนเวียนอื่น</t>
  </si>
  <si>
    <t>เงินสดจ่ายจากประมาณการหนี้สินระยะสั้น</t>
  </si>
  <si>
    <t>เงินสดจ่ายเพื่อชำระภาระผูกพัน</t>
  </si>
  <si>
    <t>ผลประโยชน์พนักงาน</t>
  </si>
  <si>
    <t>หนี้สินหมุนเวียนและไม่หมุนเวียนอื่น</t>
  </si>
  <si>
    <t>เงินสดได้มาจากการดำเนินงาน</t>
  </si>
  <si>
    <t>ดอกเบี้ยรับ</t>
  </si>
  <si>
    <t>ดอกเบี้ยจ่าย</t>
  </si>
  <si>
    <t>จ่ายภาษีเงินได้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</si>
  <si>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</si>
  <si>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</si>
  <si>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เงินสดจ่ายเพื่อซื้อหรือจัดตั้งบริษัทย่อย</t>
  </si>
  <si>
    <t>เงินสดจ่ายเพื่อซื้อบริษัทร่วม</t>
  </si>
  <si>
    <t>เงินสดรับจากเงินปันผลจากบริษัทร่วม</t>
  </si>
  <si>
    <t>เงินสดจ่ายเพื่อให้กู้ยืมระยะยาวแก่บริษัทย่อย</t>
  </si>
  <si>
    <t xml:space="preserve">เงินสดจ่ายเพื่อรวมธุรกิจภายใต้การควบคุมเดียวกัน </t>
  </si>
  <si>
    <t>เงินสดจ่ายเพื่อซื้อสินทรัพย์ถาวรและสินทรัพย์ไม่มีตัวตน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</si>
  <si>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</si>
  <si>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</si>
  <si>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เงินสดรับจากการออกหุ้นบุริมสิทธิของบริษัทย่อย</t>
  </si>
  <si>
    <t>เงินสดจ่ายคืนเงินกู้ยืมจากกิจการที่เกี่ยวข้องกัน</t>
  </si>
  <si>
    <t xml:space="preserve">เงินสดจ่ายคืนเงินต้นตามสัญญาเช่า </t>
  </si>
  <si>
    <t>เงินสดรับเงินกู้ยืมระยะยาวจากสถาบันการเงิน</t>
  </si>
  <si>
    <t>เงินสดจ่ายคืนเงินกู้ยืมระยะยาวจากสถาบันการเงิน</t>
  </si>
  <si>
    <t>เงินปันผลจ่ายให้ผู้ถือหุ้น</t>
  </si>
  <si>
    <t>เงินสดสุทธิ (ใช้ไปใน) ได้มาจากกิจกรรมจัดหาเงิน</t>
  </si>
  <si>
    <t>เงินสดและรายการเทียบเท่าเงินสดต้นปี</t>
  </si>
  <si>
    <t>รายการปรับปรุงจากการแปลงค่าเงินต่างประเทศ</t>
  </si>
  <si>
    <t>เงินสดและรายการเทียบเท่าเงินสดปลายปี</t>
  </si>
  <si>
    <t>รายการที่ไม่กระทบเงินสดที่มีสาระสำคัญ</t>
  </si>
  <si>
    <t>การซื้อสินทรัพย์ถาวรและสินทรัพย์ไม่มีตัวตน</t>
  </si>
  <si>
    <t>โดยยังไม่ได้ชำระเงิน</t>
  </si>
  <si>
    <t>เงินสดรับจากการจำหน่ายที่ดิน อาคาร และอุปกรณ์</t>
  </si>
  <si>
    <t>(กลับรายการ) ขาดทุนจากการลดมูลค่าสินค้าคงเหลือ</t>
  </si>
  <si>
    <t>เงินสด (จ่ายคืน) รับสุทธิจากเงินกู้ยืมระยะสั้นจากสถาบันการเงิน</t>
  </si>
  <si>
    <t>เงินสดและรายการเทียบเท่าเงินสด (ลดลง) เพิ่มขึ้นสุทธิ</t>
  </si>
  <si>
    <t>การเพิ่มขึ้นของสินทรัพย์สิทธิการใช้ภายใต้ที่ดิน อาคารและอุปกรณ์</t>
  </si>
  <si>
    <t>ค่าใช้จ่ายผลประโยชน์พนักงานหลังการเลิกจ้างหรือเกษียณอายุ</t>
  </si>
  <si>
    <t>การเปลี่ยนแปลงของสินทรัพย์และหนี้สินดำเนินงาน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</si>
</sst>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6">
    <numFmt numFmtId="6" formatCode="&quot;£&quot;#,##0;[Red]\-&quot;£&quot;#,##0"/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#,##0;\(#,##0\);\-"/>
    <numFmt numFmtId="168" formatCode="_(* #,##0_);_(* \(#,##0\);_(* &quot;-&quot;??_);_(@_)"/>
    <numFmt numFmtId="169" formatCode="_(#,##0_);\(#,##0\);_(&quot;-&quot;??_)"/>
    <numFmt numFmtId="170" formatCode="#,##0;\(#,##0\)"/>
    <numFmt numFmtId="171" formatCode="#,##0;\ \(#,##0\);\-"/>
    <numFmt numFmtId="172" formatCode="#,##0.00;\ \(#,##0.00\);\-"/>
    <numFmt numFmtId="173" formatCode="#,##0_)"/>
    <numFmt numFmtId="174" formatCode="#,##0.0"/>
    <numFmt numFmtId="175" formatCode="#,##0.00000000_)__;\(#,##0.00000000\)__"/>
    <numFmt numFmtId="176" formatCode="0.000_);\(0.000\)"/>
    <numFmt numFmtId="177" formatCode="General_)"/>
    <numFmt numFmtId="178" formatCode="0.000_)"/>
    <numFmt numFmtId="179" formatCode="#,##0.00\ &quot;F&quot;;\-#,##0.00\ &quot;F&quot;"/>
    <numFmt numFmtId="180" formatCode="_(* #,##0.00_);_(* \(#,##0.00\);_(* &quot;-&quot;_);_(@_)"/>
    <numFmt numFmtId="181" formatCode="#,##0.0_);\(#,##0.0\)"/>
    <numFmt numFmtId="182" formatCode="#,##0.000_);\(#,##0.000\)"/>
    <numFmt numFmtId="183" formatCode="* \(#,##0\);* #,##0_);&quot;-&quot;??_);@"/>
    <numFmt numFmtId="184" formatCode="dd\-mmm\-yy_)"/>
    <numFmt numFmtId="185" formatCode="* #,##0_);* \(#,##0\);&quot;-&quot;??_);@"/>
    <numFmt numFmtId="186" formatCode="0.0%"/>
    <numFmt numFmtId="187" formatCode="#,##0.000"/>
    <numFmt numFmtId="188" formatCode="0.00_)"/>
    <numFmt numFmtId="189" formatCode="_(* #,##0_);_(* \(#,##0\);_(* &quot;&quot;_);_(@_)"/>
    <numFmt numFmtId="190" formatCode="####"/>
    <numFmt numFmtId="191" formatCode="#,##0.000_)__;\(#,##0.000\)__"/>
    <numFmt numFmtId="192" formatCode="_(* #,##0.0_);_(* \(#,##0.0\);;_(@_)"/>
    <numFmt numFmtId="193" formatCode="0____"/>
    <numFmt numFmtId="194" formatCode="[&lt;0.01]&quot;&quot;;0.0;0.0"/>
    <numFmt numFmtId="195" formatCode="_-* #,##0.00\ &quot;€&quot;_-;\-* #,##0.00\ &quot;€&quot;_-;_-* &quot;-&quot;??\ &quot;€&quot;_-;_-@_-"/>
    <numFmt numFmtId="196" formatCode="\$#."/>
    <numFmt numFmtId="197" formatCode="_([$€-2]* #,##0.00_);_([$€-2]* \(#,##0.00\);_([$€-2]* &quot;-&quot;??_)"/>
    <numFmt numFmtId="198" formatCode="[=0]&quot;&quot;;\-0;0"/>
    <numFmt numFmtId="199" formatCode="0_ ;[Red]\-0\ "/>
    <numFmt numFmtId="200" formatCode="ddd\ h:mm"/>
    <numFmt numFmtId="201" formatCode="&quot;Yes&quot;;&quot;&quot;;&quot;No&quot;"/>
    <numFmt numFmtId="202" formatCode="_ * #,##0_ ;_ * \-#,##0_ ;_ * &quot;-&quot;_ ;_ @_ "/>
    <numFmt numFmtId="203" formatCode="_-* #,##0.00\ _€_-;\-* #,##0.00\ _€_-;_-* &quot;-&quot;??\ _€_-;_-@_-"/>
    <numFmt numFmtId="204" formatCode="[$-409]mmm\-yy;@"/>
    <numFmt numFmtId="205" formatCode="[$-409]mmmm\-yy;@"/>
    <numFmt numFmtId="206" formatCode="#,###,###,##0_);\(#,###,###,##0\)_)"/>
  </numFmts>
  <fonts count="156">
    <font>
      <sz val="11"/>
      <color theme="1"/>
      <name val="Calibri"/>
      <family val="2"/>
      <scheme val="minor"/>
    </font>
    <font>
      <sz val="14"/>
      <name val="Cordia New"/>
      <family val="2"/>
      <charset val="222"/>
    </font>
    <font>
      <sz val="10"/>
      <name val="Arial"/>
      <family val="2"/>
    </font>
    <font>
      <sz val="14"/>
      <name val="Cordia New"/>
      <family val="2"/>
    </font>
    <font>
      <sz val="10"/>
      <name val="Times New Roman"/>
      <family val="1"/>
      <charset val="222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b/>
      <i/>
      <sz val="13"/>
      <name val="Browallia New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3"/>
      <name val="Browallia New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Times New Roman"/>
      <family val="1"/>
    </font>
    <font>
      <sz val="9"/>
      <name val="Arial"/>
      <family val="2"/>
    </font>
    <font>
      <sz val="10"/>
      <name val="ApFont"/>
      <charset val="222"/>
    </font>
    <font>
      <b/>
      <sz val="10"/>
      <name val="Arial"/>
      <family val="2"/>
    </font>
    <font>
      <sz val="10"/>
      <name val="Helv"/>
    </font>
    <font>
      <b/>
      <sz val="10"/>
      <color indexed="10"/>
      <name val="Arial"/>
      <family val="2"/>
    </font>
    <font>
      <sz val="11"/>
      <name val="Arial"/>
      <family val="2"/>
    </font>
    <font>
      <sz val="11"/>
      <color indexed="8"/>
      <name val="Tahoma"/>
      <family val="2"/>
      <charset val="222"/>
    </font>
    <font>
      <sz val="16"/>
      <name val="Arial"/>
      <family val="2"/>
    </font>
    <font>
      <sz val="11"/>
      <color indexed="9"/>
      <name val="Tahoma"/>
      <family val="2"/>
      <charset val="222"/>
    </font>
    <font>
      <sz val="8"/>
      <name val="Arial"/>
      <family val="2"/>
    </font>
    <font>
      <sz val="11"/>
      <name val="Tms Rmn"/>
      <family val="1"/>
    </font>
    <font>
      <sz val="14"/>
      <name val="AngsanaUPC"/>
      <family val="1"/>
    </font>
    <font>
      <sz val="10"/>
      <name val="MS Sans Serif"/>
      <family val="2"/>
      <charset val="222"/>
    </font>
    <font>
      <sz val="10"/>
      <name val="Helvetica"/>
      <family val="2"/>
    </font>
    <font>
      <sz val="12"/>
      <name val="Tms Rmn"/>
    </font>
    <font>
      <sz val="8"/>
      <name val="Arial"/>
      <family val="2"/>
      <charset val="222"/>
    </font>
    <font>
      <sz val="12"/>
      <color indexed="8"/>
      <name val="Helv"/>
    </font>
    <font>
      <sz val="7"/>
      <name val="Small Fonts"/>
      <family val="2"/>
    </font>
    <font>
      <b/>
      <i/>
      <sz val="16"/>
      <name val="Helv"/>
    </font>
    <font>
      <sz val="14"/>
      <name val="CordiaUPC"/>
      <family val="2"/>
    </font>
    <font>
      <sz val="12"/>
      <name val="SWISS"/>
    </font>
    <font>
      <sz val="12"/>
      <name val="Times New Roman"/>
      <family val="1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color indexed="8"/>
      <name val="Arial"/>
      <family val="2"/>
    </font>
    <font>
      <sz val="10"/>
      <color indexed="39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b/>
      <sz val="10"/>
      <name val="MS Sans"/>
      <family val="2"/>
    </font>
    <font>
      <sz val="11"/>
      <name val="돋움"/>
      <charset val="129"/>
    </font>
    <font>
      <b/>
      <sz val="10"/>
      <color indexed="12"/>
      <name val="Arial"/>
      <family val="2"/>
    </font>
    <font>
      <sz val="1"/>
      <color indexed="8"/>
      <name val="Courier"/>
      <family val="3"/>
    </font>
    <font>
      <b/>
      <sz val="12"/>
      <name val="Arial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8"/>
      <color indexed="8"/>
      <name val="Arial"/>
      <family val="2"/>
    </font>
    <font>
      <sz val="9"/>
      <color indexed="18"/>
      <name val="Arial"/>
      <family val="2"/>
    </font>
    <font>
      <sz val="12"/>
      <name val="นูลมรผ"/>
    </font>
    <font>
      <sz val="12"/>
      <name val="뼻뮝"/>
      <family val="1"/>
      <charset val="129"/>
    </font>
    <font>
      <sz val="12"/>
      <name val="바탕체"/>
      <family val="1"/>
      <charset val="129"/>
    </font>
    <font>
      <sz val="10"/>
      <name val="명조"/>
      <family val="3"/>
      <charset val="129"/>
    </font>
    <font>
      <sz val="10"/>
      <color theme="1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0"/>
      <color indexed="12"/>
      <name val="Arial"/>
      <family val="2"/>
    </font>
    <font>
      <b/>
      <sz val="8"/>
      <color indexed="8"/>
      <name val="Arial"/>
      <family val="2"/>
    </font>
    <font>
      <u/>
      <sz val="10"/>
      <color rgb="FF7A1818"/>
      <name val="Georgia"/>
      <family val="1"/>
    </font>
    <font>
      <u/>
      <sz val="10"/>
      <color theme="10"/>
      <name val="Georgia"/>
      <family val="1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u/>
      <sz val="10"/>
      <color rgb="FF0563C1"/>
      <name val="Georgia"/>
      <family val="1"/>
    </font>
    <font>
      <sz val="14"/>
      <name val="MS Sans Serif"/>
    </font>
    <font>
      <sz val="14"/>
      <name val="MS Sans Serif"/>
      <family val="2"/>
      <charset val="222"/>
    </font>
    <font>
      <sz val="11"/>
      <color indexed="8"/>
      <name val="Tahoma"/>
      <family val="2"/>
    </font>
    <font>
      <sz val="11"/>
      <color indexed="9"/>
      <name val="Tahoma"/>
      <family val="2"/>
    </font>
    <font>
      <sz val="11"/>
      <color indexed="20"/>
      <name val="Tahoma"/>
      <family val="2"/>
    </font>
    <font>
      <b/>
      <sz val="11"/>
      <color indexed="52"/>
      <name val="Tahoma"/>
      <family val="2"/>
    </font>
    <font>
      <b/>
      <sz val="11"/>
      <color indexed="9"/>
      <name val="Tahoma"/>
      <family val="2"/>
    </font>
    <font>
      <i/>
      <sz val="11"/>
      <color indexed="23"/>
      <name val="Tahoma"/>
      <family val="2"/>
    </font>
    <font>
      <sz val="11"/>
      <color indexed="17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sz val="11"/>
      <color indexed="62"/>
      <name val="Tahoma"/>
      <family val="2"/>
    </font>
    <font>
      <sz val="11"/>
      <color indexed="52"/>
      <name val="Tahoma"/>
      <family val="2"/>
    </font>
    <font>
      <sz val="11"/>
      <color indexed="60"/>
      <name val="Tahoma"/>
      <family val="2"/>
    </font>
    <font>
      <b/>
      <sz val="11"/>
      <color indexed="63"/>
      <name val="Tahoma"/>
      <family val="2"/>
    </font>
    <font>
      <b/>
      <sz val="18"/>
      <color indexed="56"/>
      <name val="Tahoma"/>
      <family val="2"/>
    </font>
    <font>
      <b/>
      <sz val="11"/>
      <color indexed="8"/>
      <name val="Tahoma"/>
      <family val="2"/>
    </font>
    <font>
      <sz val="11"/>
      <color indexed="10"/>
      <name val="Tahoma"/>
      <family val="2"/>
    </font>
    <font>
      <u/>
      <sz val="8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1"/>
      <color theme="1"/>
      <name val="Calibri"/>
      <family val="2"/>
    </font>
    <font>
      <sz val="12"/>
      <name val="Arial"/>
      <family val="2"/>
    </font>
    <font>
      <b/>
      <sz val="11"/>
      <color indexed="63"/>
      <name val="Calibri"/>
      <family val="2"/>
    </font>
    <font>
      <sz val="11"/>
      <color indexed="8"/>
      <name val="Calibri"/>
      <family val="2"/>
      <charset val="222"/>
    </font>
    <font>
      <sz val="8"/>
      <color indexed="39"/>
      <name val="Arial"/>
      <family val="2"/>
    </font>
    <font>
      <b/>
      <sz val="8"/>
      <color indexed="10"/>
      <name val="Arial"/>
      <family val="2"/>
    </font>
    <font>
      <sz val="8"/>
      <color indexed="10"/>
      <name val="Arial"/>
      <family val="2"/>
    </font>
    <font>
      <sz val="8"/>
      <color indexed="63"/>
      <name val="Arial"/>
      <family val="2"/>
    </font>
    <font>
      <b/>
      <sz val="8"/>
      <color indexed="9"/>
      <name val="Arial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rgb="FF000000"/>
      <name val="Calibri"/>
      <family val="2"/>
      <scheme val="minor"/>
    </font>
    <font>
      <sz val="13"/>
      <color theme="0"/>
      <name val="Browallia New"/>
      <family val="2"/>
    </font>
    <font>
      <sz val="12"/>
      <name val="Browallia New"/>
      <family val="2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50"/>
      </patternFill>
    </fill>
    <fill>
      <patternFill patternType="lightGray">
        <fgColor indexed="26"/>
      </patternFill>
    </fill>
    <fill>
      <patternFill patternType="solid">
        <fgColor indexed="54"/>
        <bgColor indexed="64"/>
      </patternFill>
    </fill>
    <fill>
      <patternFill patternType="mediumGray">
        <fgColor indexed="51"/>
      </patternFill>
    </fill>
    <fill>
      <patternFill patternType="lightGray">
        <fgColor indexed="43"/>
        <bgColor indexed="26"/>
      </patternFill>
    </fill>
    <fill>
      <patternFill patternType="solid">
        <fgColor indexed="26"/>
        <bgColor indexed="43"/>
      </patternFill>
    </fill>
    <fill>
      <patternFill patternType="solid">
        <fgColor indexed="10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double">
        <color indexed="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</borders>
  <cellStyleXfs count="5220">
    <xf numFmtId="0" fontId="0" fillId="0" borderId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" fillId="0" borderId="0"/>
    <xf numFmtId="0" fontId="4" fillId="0" borderId="0"/>
    <xf numFmtId="0" fontId="10" fillId="0" borderId="0"/>
    <xf numFmtId="0" fontId="1" fillId="0" borderId="0"/>
    <xf numFmtId="0" fontId="3" fillId="0" borderId="0"/>
    <xf numFmtId="4" fontId="4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7" fillId="3" borderId="0" applyNumberFormat="0" applyBorder="0" applyAlignment="0" applyProtection="0"/>
    <xf numFmtId="0" fontId="18" fillId="4" borderId="0" applyNumberFormat="0" applyBorder="0" applyAlignment="0" applyProtection="0"/>
    <xf numFmtId="0" fontId="19" fillId="5" borderId="9" applyNumberFormat="0" applyAlignment="0" applyProtection="0"/>
    <xf numFmtId="0" fontId="20" fillId="6" borderId="10" applyNumberFormat="0" applyAlignment="0" applyProtection="0"/>
    <xf numFmtId="0" fontId="21" fillId="6" borderId="9" applyNumberFormat="0" applyAlignment="0" applyProtection="0"/>
    <xf numFmtId="0" fontId="22" fillId="0" borderId="11" applyNumberFormat="0" applyFill="0" applyAlignment="0" applyProtection="0"/>
    <xf numFmtId="0" fontId="23" fillId="7" borderId="12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27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7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7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7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7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9" fillId="0" borderId="0"/>
    <xf numFmtId="0" fontId="29" fillId="0" borderId="0"/>
    <xf numFmtId="0" fontId="9" fillId="0" borderId="0"/>
    <xf numFmtId="0" fontId="2" fillId="0" borderId="0"/>
    <xf numFmtId="0" fontId="76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6" fillId="0" borderId="0" applyNumberForma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0" fontId="2" fillId="0" borderId="0"/>
    <xf numFmtId="173" fontId="34" fillId="33" borderId="0" applyFont="0" applyFill="0" applyBorder="0" applyAlignment="0" applyProtection="0"/>
    <xf numFmtId="0" fontId="35" fillId="0" borderId="0" applyNumberFormat="0"/>
    <xf numFmtId="1" fontId="36" fillId="0" borderId="0">
      <alignment horizontal="right"/>
    </xf>
    <xf numFmtId="174" fontId="2" fillId="0" borderId="0" applyFont="0" applyFill="0" applyBorder="0" applyAlignment="0" applyProtection="0">
      <alignment horizontal="right"/>
    </xf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37" fillId="34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37" fillId="35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37" fillId="36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37" fillId="37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37" fillId="38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37" fillId="39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9" fillId="30" borderId="0" applyNumberFormat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175" fontId="38" fillId="0" borderId="0"/>
    <xf numFmtId="39" fontId="34" fillId="0" borderId="0" applyFont="0" applyFill="0" applyBorder="0" applyAlignment="0" applyProtection="0">
      <alignment horizontal="right"/>
    </xf>
    <xf numFmtId="176" fontId="31" fillId="0" borderId="0" applyFont="0" applyFill="0" applyBorder="0" applyAlignment="0" applyProtection="0">
      <protection locked="0"/>
    </xf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37" fillId="40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37" fillId="41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37" fillId="42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37" fillId="37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37" fillId="40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37" fillId="43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9" fillId="31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7" borderId="0" applyNumberFormat="0" applyBorder="0" applyAlignment="0" applyProtection="0"/>
    <xf numFmtId="0" fontId="37" fillId="40" borderId="0" applyNumberFormat="0" applyBorder="0" applyAlignment="0" applyProtection="0"/>
    <xf numFmtId="0" fontId="37" fillId="43" borderId="0" applyNumberFormat="0" applyBorder="0" applyAlignment="0" applyProtection="0"/>
    <xf numFmtId="0" fontId="27" fillId="12" borderId="0" applyNumberFormat="0" applyBorder="0" applyAlignment="0" applyProtection="0"/>
    <xf numFmtId="0" fontId="39" fillId="44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39" fillId="41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20" borderId="0" applyNumberFormat="0" applyBorder="0" applyAlignment="0" applyProtection="0"/>
    <xf numFmtId="0" fontId="39" fillId="42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4" borderId="0" applyNumberFormat="0" applyBorder="0" applyAlignment="0" applyProtection="0"/>
    <xf numFmtId="0" fontId="39" fillId="45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28" borderId="0" applyNumberFormat="0" applyBorder="0" applyAlignment="0" applyProtection="0"/>
    <xf numFmtId="0" fontId="39" fillId="46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28" borderId="0" applyNumberFormat="0" applyBorder="0" applyAlignment="0" applyProtection="0"/>
    <xf numFmtId="0" fontId="27" fillId="32" borderId="0" applyNumberFormat="0" applyBorder="0" applyAlignment="0" applyProtection="0"/>
    <xf numFmtId="0" fontId="39" fillId="47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27" fillId="32" borderId="0" applyNumberFormat="0" applyBorder="0" applyAlignment="0" applyProtection="0"/>
    <xf numFmtId="0" fontId="39" fillId="44" borderId="0" applyNumberFormat="0" applyBorder="0" applyAlignment="0" applyProtection="0"/>
    <xf numFmtId="0" fontId="39" fillId="41" borderId="0" applyNumberFormat="0" applyBorder="0" applyAlignment="0" applyProtection="0"/>
    <xf numFmtId="0" fontId="39" fillId="42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47" borderId="0" applyNumberFormat="0" applyBorder="0" applyAlignment="0" applyProtection="0"/>
    <xf numFmtId="9" fontId="42" fillId="0" borderId="0"/>
    <xf numFmtId="0" fontId="27" fillId="9" borderId="0" applyNumberFormat="0" applyBorder="0" applyAlignment="0" applyProtection="0"/>
    <xf numFmtId="0" fontId="39" fillId="4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39" fillId="49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39" fillId="50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39" fillId="45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39" fillId="46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39" fillId="51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2" fontId="2" fillId="0" borderId="0" applyNumberFormat="0" applyFill="0" applyBorder="0" applyAlignment="0">
      <protection locked="0"/>
    </xf>
    <xf numFmtId="9" fontId="2" fillId="0" borderId="0" applyFont="0" applyFill="0" applyBorder="0" applyAlignment="0" applyProtection="0"/>
    <xf numFmtId="0" fontId="17" fillId="3" borderId="0" applyNumberFormat="0" applyBorder="0" applyAlignment="0" applyProtection="0"/>
    <xf numFmtId="0" fontId="63" fillId="35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177" fontId="40" fillId="52" borderId="0" applyNumberFormat="0" applyFont="0" applyBorder="0" applyAlignment="0" applyProtection="0"/>
    <xf numFmtId="177" fontId="40" fillId="52" borderId="0" applyFont="0" applyBorder="0" applyAlignment="0" applyProtection="0"/>
    <xf numFmtId="0" fontId="77" fillId="0" borderId="0" applyFill="0" applyBorder="0" applyAlignment="0"/>
    <xf numFmtId="0" fontId="21" fillId="6" borderId="9" applyNumberFormat="0" applyAlignment="0" applyProtection="0"/>
    <xf numFmtId="0" fontId="65" fillId="53" borderId="16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21" fillId="6" borderId="9" applyNumberFormat="0" applyAlignment="0" applyProtection="0"/>
    <xf numFmtId="0" fontId="78" fillId="54" borderId="0">
      <alignment horizontal="center"/>
      <protection locked="0"/>
    </xf>
    <xf numFmtId="0" fontId="33" fillId="0" borderId="0" applyNumberFormat="0" applyFill="0" applyBorder="0" applyProtection="0">
      <alignment horizontal="centerContinuous"/>
    </xf>
    <xf numFmtId="0" fontId="23" fillId="7" borderId="12" applyNumberFormat="0" applyAlignment="0" applyProtection="0"/>
    <xf numFmtId="0" fontId="61" fillId="55" borderId="17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0" fontId="23" fillId="7" borderId="12" applyNumberFormat="0" applyAlignment="0" applyProtection="0"/>
    <xf numFmtId="43" fontId="9" fillId="0" borderId="0" applyFont="0" applyFill="0" applyBorder="0" applyAlignment="0" applyProtection="0"/>
    <xf numFmtId="178" fontId="41" fillId="0" borderId="0"/>
    <xf numFmtId="178" fontId="41" fillId="0" borderId="0"/>
    <xf numFmtId="178" fontId="41" fillId="0" borderId="0"/>
    <xf numFmtId="178" fontId="41" fillId="0" borderId="0"/>
    <xf numFmtId="178" fontId="41" fillId="0" borderId="0"/>
    <xf numFmtId="178" fontId="41" fillId="0" borderId="0"/>
    <xf numFmtId="178" fontId="41" fillId="0" borderId="0"/>
    <xf numFmtId="178" fontId="41" fillId="0" borderId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0" fontId="2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9" fontId="42" fillId="0" borderId="0"/>
    <xf numFmtId="37" fontId="2" fillId="0" borderId="0" applyFill="0" applyBorder="0" applyAlignment="0" applyProtection="0"/>
    <xf numFmtId="180" fontId="44" fillId="0" borderId="18" applyBorder="0"/>
    <xf numFmtId="180" fontId="44" fillId="0" borderId="18" applyBorder="0"/>
    <xf numFmtId="1" fontId="34" fillId="33" borderId="0" applyFont="0" applyBorder="0" applyAlignment="0" applyProtection="0"/>
    <xf numFmtId="37" fontId="2" fillId="56" borderId="0" applyFont="0" applyBorder="0" applyAlignment="0" applyProtection="0"/>
    <xf numFmtId="181" fontId="34" fillId="56" borderId="0" applyFont="0" applyBorder="0" applyAlignment="0" applyProtection="0"/>
    <xf numFmtId="39" fontId="34" fillId="56" borderId="0" applyFont="0" applyBorder="0" applyAlignment="0" applyProtection="0"/>
    <xf numFmtId="182" fontId="34" fillId="56" borderId="0" applyFont="0" applyBorder="0" applyAlignment="0" applyProtection="0"/>
    <xf numFmtId="183" fontId="30" fillId="0" borderId="0" applyFill="0" applyBorder="0" applyProtection="0"/>
    <xf numFmtId="194" fontId="2" fillId="0" borderId="0">
      <alignment horizontal="center"/>
    </xf>
    <xf numFmtId="195" fontId="2" fillId="0" borderId="0" applyFont="0" applyFill="0" applyBorder="0" applyAlignment="0" applyProtection="0"/>
    <xf numFmtId="196" fontId="79" fillId="0" borderId="0">
      <protection locked="0"/>
    </xf>
    <xf numFmtId="184" fontId="42" fillId="0" borderId="0"/>
    <xf numFmtId="0" fontId="2" fillId="0" borderId="0">
      <protection locked="0"/>
    </xf>
    <xf numFmtId="185" fontId="30" fillId="0" borderId="0" applyFill="0" applyBorder="0" applyProtection="0"/>
    <xf numFmtId="186" fontId="42" fillId="0" borderId="0"/>
    <xf numFmtId="37" fontId="34" fillId="33" borderId="0" applyFont="0" applyFill="0" applyBorder="0" applyAlignment="0" applyProtection="0"/>
    <xf numFmtId="181" fontId="34" fillId="33" borderId="0" applyFont="0" applyFill="0" applyBorder="0" applyAlignment="0" applyProtection="0"/>
    <xf numFmtId="39" fontId="34" fillId="33" borderId="0" applyFont="0" applyFill="0" applyBorder="0" applyAlignment="0" applyProtection="0"/>
    <xf numFmtId="176" fontId="34" fillId="0" borderId="0" applyFont="0" applyBorder="0" applyAlignment="0" applyProtection="0"/>
    <xf numFmtId="0" fontId="45" fillId="0" borderId="0" applyNumberFormat="0" applyFill="0" applyBorder="0" applyAlignment="0" applyProtection="0"/>
    <xf numFmtId="197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0" fontId="2" fillId="0" borderId="0">
      <protection locked="0"/>
    </xf>
    <xf numFmtId="4" fontId="2" fillId="0" borderId="0">
      <protection locked="0"/>
    </xf>
    <xf numFmtId="0" fontId="16" fillId="2" borderId="0" applyNumberFormat="0" applyBorder="0" applyAlignment="0" applyProtection="0"/>
    <xf numFmtId="0" fontId="69" fillId="36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0" fontId="16" fillId="2" borderId="0" applyNumberFormat="0" applyBorder="0" applyAlignment="0" applyProtection="0"/>
    <xf numFmtId="38" fontId="46" fillId="57" borderId="0" applyNumberFormat="0" applyBorder="0" applyAlignment="0" applyProtection="0"/>
    <xf numFmtId="187" fontId="36" fillId="0" borderId="0"/>
    <xf numFmtId="0" fontId="80" fillId="0" borderId="19" applyNumberFormat="0" applyAlignment="0" applyProtection="0">
      <alignment horizontal="left" vertical="center"/>
    </xf>
    <xf numFmtId="0" fontId="80" fillId="0" borderId="20">
      <alignment horizontal="left" vertical="center"/>
    </xf>
    <xf numFmtId="0" fontId="80" fillId="0" borderId="0"/>
    <xf numFmtId="0" fontId="13" fillId="0" borderId="6" applyNumberFormat="0" applyFill="0" applyAlignment="0" applyProtection="0"/>
    <xf numFmtId="0" fontId="73" fillId="0" borderId="21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74" fillId="0" borderId="22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75" fillId="0" borderId="23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" fillId="0" borderId="0">
      <protection locked="0"/>
    </xf>
    <xf numFmtId="0" fontId="2" fillId="0" borderId="0">
      <protection locked="0"/>
    </xf>
    <xf numFmtId="0" fontId="2" fillId="0" borderId="0">
      <alignment horizontal="right"/>
    </xf>
    <xf numFmtId="40" fontId="2" fillId="0" borderId="0">
      <protection locked="0"/>
    </xf>
    <xf numFmtId="1" fontId="47" fillId="0" borderId="24"/>
    <xf numFmtId="198" fontId="2" fillId="0" borderId="0" applyBorder="0">
      <alignment horizontal="center"/>
    </xf>
    <xf numFmtId="10" fontId="46" fillId="54" borderId="25" applyNumberFormat="0" applyBorder="0" applyAlignment="0" applyProtection="0"/>
    <xf numFmtId="0" fontId="19" fillId="5" borderId="9" applyNumberFormat="0" applyAlignment="0" applyProtection="0"/>
    <xf numFmtId="0" fontId="70" fillId="39" borderId="16" applyNumberFormat="0" applyAlignment="0" applyProtection="0"/>
    <xf numFmtId="0" fontId="19" fillId="5" borderId="9" applyNumberFormat="0" applyAlignment="0" applyProtection="0"/>
    <xf numFmtId="0" fontId="94" fillId="5" borderId="9" applyNumberFormat="0" applyAlignment="0" applyProtection="0"/>
    <xf numFmtId="0" fontId="94" fillId="5" borderId="9" applyNumberFormat="0" applyAlignment="0" applyProtection="0"/>
    <xf numFmtId="0" fontId="94" fillId="5" borderId="9" applyNumberFormat="0" applyAlignment="0" applyProtection="0"/>
    <xf numFmtId="0" fontId="19" fillId="5" borderId="9" applyNumberFormat="0" applyAlignment="0" applyProtection="0"/>
    <xf numFmtId="0" fontId="19" fillId="5" borderId="9" applyNumberFormat="0" applyAlignment="0" applyProtection="0"/>
    <xf numFmtId="40" fontId="2" fillId="0" borderId="0">
      <alignment horizontal="right"/>
    </xf>
    <xf numFmtId="0" fontId="22" fillId="0" borderId="11" applyNumberFormat="0" applyFill="0" applyAlignment="0" applyProtection="0"/>
    <xf numFmtId="0" fontId="62" fillId="0" borderId="26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40" fontId="2" fillId="0" borderId="0">
      <alignment horizontal="right"/>
    </xf>
    <xf numFmtId="16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5" fillId="4" borderId="0" applyNumberFormat="0" applyBorder="0" applyAlignment="0" applyProtection="0"/>
    <xf numFmtId="0" fontId="71" fillId="58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0" fontId="95" fillId="4" borderId="0" applyNumberFormat="0" applyBorder="0" applyAlignment="0" applyProtection="0"/>
    <xf numFmtId="37" fontId="48" fillId="0" borderId="0"/>
    <xf numFmtId="39" fontId="2" fillId="0" borderId="0">
      <alignment horizontal="center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0" fontId="2" fillId="0" borderId="0">
      <alignment horizontal="right"/>
    </xf>
    <xf numFmtId="1" fontId="36" fillId="0" borderId="0" applyFill="0">
      <alignment horizontal="center"/>
    </xf>
    <xf numFmtId="188" fontId="49" fillId="0" borderId="0"/>
    <xf numFmtId="0" fontId="9" fillId="0" borderId="0"/>
    <xf numFmtId="0" fontId="9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93" fillId="0" borderId="0"/>
    <xf numFmtId="0" fontId="9" fillId="0" borderId="0"/>
    <xf numFmtId="0" fontId="9" fillId="0" borderId="0"/>
    <xf numFmtId="0" fontId="92" fillId="0" borderId="0"/>
    <xf numFmtId="0" fontId="2" fillId="0" borderId="0"/>
    <xf numFmtId="0" fontId="4" fillId="0" borderId="0"/>
    <xf numFmtId="0" fontId="9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50" fillId="59" borderId="27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0" fontId="9" fillId="8" borderId="13" applyNumberFormat="0" applyFont="0" applyAlignment="0" applyProtection="0"/>
    <xf numFmtId="189" fontId="2" fillId="0" borderId="0" applyFont="0" applyBorder="0" applyAlignment="0">
      <protection hidden="1"/>
    </xf>
    <xf numFmtId="190" fontId="34" fillId="0" borderId="0" applyFont="0" applyBorder="0" applyAlignment="0" applyProtection="0">
      <alignment horizontal="center"/>
    </xf>
    <xf numFmtId="0" fontId="51" fillId="60" borderId="28"/>
    <xf numFmtId="0" fontId="51" fillId="60" borderId="28"/>
    <xf numFmtId="0" fontId="20" fillId="6" borderId="10" applyNumberFormat="0" applyAlignment="0" applyProtection="0"/>
    <xf numFmtId="0" fontId="64" fillId="53" borderId="29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0" fontId="20" fillId="6" borderId="10" applyNumberFormat="0" applyAlignment="0" applyProtection="0"/>
    <xf numFmtId="40" fontId="81" fillId="61" borderId="0">
      <alignment horizontal="right"/>
    </xf>
    <xf numFmtId="0" fontId="82" fillId="61" borderId="0">
      <alignment horizontal="right"/>
    </xf>
    <xf numFmtId="0" fontId="83" fillId="61" borderId="30"/>
    <xf numFmtId="0" fontId="83" fillId="0" borderId="0" applyBorder="0">
      <alignment horizontal="centerContinuous"/>
    </xf>
    <xf numFmtId="0" fontId="84" fillId="0" borderId="0" applyBorder="0">
      <alignment horizontal="centerContinuous"/>
    </xf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191" fontId="38" fillId="0" borderId="0"/>
    <xf numFmtId="4" fontId="2" fillId="0" borderId="0">
      <alignment horizontal="center"/>
    </xf>
    <xf numFmtId="37" fontId="52" fillId="0" borderId="0"/>
    <xf numFmtId="1" fontId="2" fillId="0" borderId="31" applyNumberFormat="0" applyFill="0" applyAlignment="0" applyProtection="0">
      <alignment horizontal="center" vertical="center"/>
    </xf>
    <xf numFmtId="4" fontId="53" fillId="58" borderId="32" applyNumberFormat="0" applyProtection="0">
      <alignment vertical="center"/>
    </xf>
    <xf numFmtId="4" fontId="53" fillId="58" borderId="32" applyNumberFormat="0" applyProtection="0">
      <alignment vertical="center"/>
    </xf>
    <xf numFmtId="4" fontId="54" fillId="62" borderId="32" applyNumberFormat="0" applyProtection="0">
      <alignment vertical="center"/>
    </xf>
    <xf numFmtId="4" fontId="54" fillId="62" borderId="32" applyNumberFormat="0" applyProtection="0">
      <alignment vertical="center"/>
    </xf>
    <xf numFmtId="4" fontId="53" fillId="62" borderId="32" applyNumberFormat="0" applyProtection="0">
      <alignment horizontal="left" vertical="center" indent="1"/>
    </xf>
    <xf numFmtId="4" fontId="53" fillId="62" borderId="32" applyNumberFormat="0" applyProtection="0">
      <alignment horizontal="left" vertical="center" indent="1"/>
    </xf>
    <xf numFmtId="0" fontId="53" fillId="62" borderId="32" applyNumberFormat="0" applyProtection="0">
      <alignment horizontal="left" vertical="top" indent="1"/>
    </xf>
    <xf numFmtId="0" fontId="53" fillId="62" borderId="32" applyNumberFormat="0" applyProtection="0">
      <alignment horizontal="left" vertical="top" indent="1"/>
    </xf>
    <xf numFmtId="4" fontId="31" fillId="63" borderId="0" applyNumberFormat="0" applyProtection="0">
      <alignment horizontal="left" vertical="center" indent="1"/>
    </xf>
    <xf numFmtId="4" fontId="55" fillId="35" borderId="32" applyNumberFormat="0" applyProtection="0">
      <alignment horizontal="right" vertical="center"/>
    </xf>
    <xf numFmtId="4" fontId="55" fillId="35" borderId="32" applyNumberFormat="0" applyProtection="0">
      <alignment horizontal="right" vertical="center"/>
    </xf>
    <xf numFmtId="4" fontId="55" fillId="41" borderId="32" applyNumberFormat="0" applyProtection="0">
      <alignment horizontal="right" vertical="center"/>
    </xf>
    <xf numFmtId="4" fontId="55" fillId="41" borderId="32" applyNumberFormat="0" applyProtection="0">
      <alignment horizontal="right" vertical="center"/>
    </xf>
    <xf numFmtId="4" fontId="55" fillId="49" borderId="32" applyNumberFormat="0" applyProtection="0">
      <alignment horizontal="right" vertical="center"/>
    </xf>
    <xf numFmtId="4" fontId="55" fillId="49" borderId="32" applyNumberFormat="0" applyProtection="0">
      <alignment horizontal="right" vertical="center"/>
    </xf>
    <xf numFmtId="4" fontId="55" fillId="43" borderId="32" applyNumberFormat="0" applyProtection="0">
      <alignment horizontal="right" vertical="center"/>
    </xf>
    <xf numFmtId="4" fontId="55" fillId="43" borderId="32" applyNumberFormat="0" applyProtection="0">
      <alignment horizontal="right" vertical="center"/>
    </xf>
    <xf numFmtId="4" fontId="55" fillId="47" borderId="32" applyNumberFormat="0" applyProtection="0">
      <alignment horizontal="right" vertical="center"/>
    </xf>
    <xf numFmtId="4" fontId="55" fillId="47" borderId="32" applyNumberFormat="0" applyProtection="0">
      <alignment horizontal="right" vertical="center"/>
    </xf>
    <xf numFmtId="4" fontId="55" fillId="51" borderId="32" applyNumberFormat="0" applyProtection="0">
      <alignment horizontal="right" vertical="center"/>
    </xf>
    <xf numFmtId="4" fontId="55" fillId="51" borderId="32" applyNumberFormat="0" applyProtection="0">
      <alignment horizontal="right" vertical="center"/>
    </xf>
    <xf numFmtId="4" fontId="55" fillId="50" borderId="32" applyNumberFormat="0" applyProtection="0">
      <alignment horizontal="right" vertical="center"/>
    </xf>
    <xf numFmtId="4" fontId="55" fillId="50" borderId="32" applyNumberFormat="0" applyProtection="0">
      <alignment horizontal="right" vertical="center"/>
    </xf>
    <xf numFmtId="4" fontId="55" fillId="64" borderId="32" applyNumberFormat="0" applyProtection="0">
      <alignment horizontal="right" vertical="center"/>
    </xf>
    <xf numFmtId="4" fontId="55" fillId="64" borderId="32" applyNumberFormat="0" applyProtection="0">
      <alignment horizontal="right" vertical="center"/>
    </xf>
    <xf numFmtId="4" fontId="55" fillId="42" borderId="32" applyNumberFormat="0" applyProtection="0">
      <alignment horizontal="right" vertical="center"/>
    </xf>
    <xf numFmtId="4" fontId="55" fillId="42" borderId="32" applyNumberFormat="0" applyProtection="0">
      <alignment horizontal="right" vertical="center"/>
    </xf>
    <xf numFmtId="4" fontId="53" fillId="0" borderId="0" applyNumberFormat="0" applyProtection="0">
      <alignment horizontal="left" vertical="center" indent="1"/>
    </xf>
    <xf numFmtId="4" fontId="55" fillId="65" borderId="0" applyNumberFormat="0" applyProtection="0">
      <alignment horizontal="left" vertical="center" indent="1"/>
    </xf>
    <xf numFmtId="4" fontId="56" fillId="66" borderId="0" applyNumberFormat="0" applyProtection="0">
      <alignment horizontal="left" vertical="center" indent="1"/>
    </xf>
    <xf numFmtId="4" fontId="55" fillId="67" borderId="32" applyNumberFormat="0" applyProtection="0">
      <alignment horizontal="right" vertical="center"/>
    </xf>
    <xf numFmtId="4" fontId="55" fillId="67" borderId="32" applyNumberFormat="0" applyProtection="0">
      <alignment horizontal="right" vertical="center"/>
    </xf>
    <xf numFmtId="4" fontId="57" fillId="0" borderId="0" applyNumberFormat="0" applyProtection="0">
      <alignment horizontal="left" vertical="center" indent="1"/>
    </xf>
    <xf numFmtId="4" fontId="31" fillId="63" borderId="0" applyNumberFormat="0" applyProtection="0">
      <alignment horizontal="left" vertical="center" indent="1"/>
    </xf>
    <xf numFmtId="0" fontId="31" fillId="43" borderId="32" applyNumberFormat="0" applyProtection="0">
      <alignment horizontal="left" vertical="center" indent="1"/>
    </xf>
    <xf numFmtId="0" fontId="31" fillId="43" borderId="32" applyNumberFormat="0" applyProtection="0">
      <alignment horizontal="left" vertical="center" indent="1"/>
    </xf>
    <xf numFmtId="0" fontId="31" fillId="43" borderId="32" applyNumberFormat="0" applyProtection="0">
      <alignment horizontal="left" vertical="top" indent="1"/>
    </xf>
    <xf numFmtId="0" fontId="31" fillId="43" borderId="32" applyNumberFormat="0" applyProtection="0">
      <alignment horizontal="left" vertical="top" indent="1"/>
    </xf>
    <xf numFmtId="0" fontId="31" fillId="67" borderId="32" applyNumberFormat="0" applyProtection="0">
      <alignment horizontal="left" vertical="center" indent="1"/>
    </xf>
    <xf numFmtId="0" fontId="31" fillId="67" borderId="32" applyNumberFormat="0" applyProtection="0">
      <alignment horizontal="left" vertical="center" indent="1"/>
    </xf>
    <xf numFmtId="0" fontId="31" fillId="67" borderId="32" applyNumberFormat="0" applyProtection="0">
      <alignment horizontal="left" vertical="top" indent="1"/>
    </xf>
    <xf numFmtId="0" fontId="31" fillId="67" borderId="32" applyNumberFormat="0" applyProtection="0">
      <alignment horizontal="left" vertical="top" indent="1"/>
    </xf>
    <xf numFmtId="0" fontId="31" fillId="68" borderId="32" applyNumberFormat="0" applyProtection="0">
      <alignment horizontal="left" vertical="center" indent="1"/>
    </xf>
    <xf numFmtId="0" fontId="31" fillId="68" borderId="32" applyNumberFormat="0" applyProtection="0">
      <alignment horizontal="left" vertical="center" indent="1"/>
    </xf>
    <xf numFmtId="0" fontId="31" fillId="69" borderId="32" applyNumberFormat="0" applyProtection="0">
      <alignment horizontal="left" vertical="top" indent="1"/>
    </xf>
    <xf numFmtId="0" fontId="31" fillId="69" borderId="32" applyNumberFormat="0" applyProtection="0">
      <alignment horizontal="left" vertical="top" indent="1"/>
    </xf>
    <xf numFmtId="0" fontId="31" fillId="0" borderId="32" applyNumberFormat="0" applyProtection="0">
      <alignment horizontal="left" vertical="center" indent="1"/>
    </xf>
    <xf numFmtId="0" fontId="31" fillId="0" borderId="32" applyNumberFormat="0" applyProtection="0">
      <alignment horizontal="left" vertical="center" indent="1"/>
    </xf>
    <xf numFmtId="0" fontId="31" fillId="0" borderId="32" applyNumberFormat="0" applyProtection="0">
      <alignment horizontal="left" vertical="top" indent="1"/>
    </xf>
    <xf numFmtId="0" fontId="31" fillId="0" borderId="32" applyNumberFormat="0" applyProtection="0">
      <alignment horizontal="left" vertical="top" indent="1"/>
    </xf>
    <xf numFmtId="4" fontId="55" fillId="54" borderId="32" applyNumberFormat="0" applyProtection="0">
      <alignment vertical="center"/>
    </xf>
    <xf numFmtId="4" fontId="55" fillId="54" borderId="32" applyNumberFormat="0" applyProtection="0">
      <alignment vertical="center"/>
    </xf>
    <xf numFmtId="4" fontId="58" fillId="54" borderId="32" applyNumberFormat="0" applyProtection="0">
      <alignment vertical="center"/>
    </xf>
    <xf numFmtId="4" fontId="58" fillId="54" borderId="32" applyNumberFormat="0" applyProtection="0">
      <alignment vertical="center"/>
    </xf>
    <xf numFmtId="4" fontId="55" fillId="54" borderId="32" applyNumberFormat="0" applyProtection="0">
      <alignment horizontal="left" vertical="center" indent="1"/>
    </xf>
    <xf numFmtId="4" fontId="55" fillId="54" borderId="32" applyNumberFormat="0" applyProtection="0">
      <alignment horizontal="left" vertical="center" indent="1"/>
    </xf>
    <xf numFmtId="0" fontId="55" fillId="54" borderId="32" applyNumberFormat="0" applyProtection="0">
      <alignment horizontal="left" vertical="top" indent="1"/>
    </xf>
    <xf numFmtId="0" fontId="55" fillId="54" borderId="32" applyNumberFormat="0" applyProtection="0">
      <alignment horizontal="left" vertical="top" indent="1"/>
    </xf>
    <xf numFmtId="4" fontId="57" fillId="0" borderId="32" applyNumberFormat="0" applyProtection="0">
      <alignment horizontal="right" vertical="center"/>
    </xf>
    <xf numFmtId="4" fontId="57" fillId="0" borderId="32" applyNumberFormat="0" applyProtection="0">
      <alignment horizontal="right" vertical="center"/>
    </xf>
    <xf numFmtId="4" fontId="58" fillId="52" borderId="32" applyNumberFormat="0" applyProtection="0">
      <alignment horizontal="right" vertical="center"/>
    </xf>
    <xf numFmtId="4" fontId="58" fillId="52" borderId="32" applyNumberFormat="0" applyProtection="0">
      <alignment horizontal="right" vertical="center"/>
    </xf>
    <xf numFmtId="4" fontId="57" fillId="65" borderId="32" applyNumberFormat="0" applyProtection="0">
      <alignment horizontal="left" vertical="center" indent="1"/>
    </xf>
    <xf numFmtId="4" fontId="57" fillId="65" borderId="32" applyNumberFormat="0" applyProtection="0">
      <alignment horizontal="left" vertical="center" indent="1"/>
    </xf>
    <xf numFmtId="0" fontId="57" fillId="67" borderId="32" applyNumberFormat="0" applyProtection="0">
      <alignment horizontal="left" vertical="top" indent="1"/>
    </xf>
    <xf numFmtId="0" fontId="57" fillId="67" borderId="32" applyNumberFormat="0" applyProtection="0">
      <alignment horizontal="left" vertical="top" indent="1"/>
    </xf>
    <xf numFmtId="4" fontId="59" fillId="0" borderId="0" applyNumberFormat="0" applyProtection="0">
      <alignment horizontal="left" vertical="center" indent="1"/>
    </xf>
    <xf numFmtId="4" fontId="60" fillId="52" borderId="32" applyNumberFormat="0" applyProtection="0">
      <alignment horizontal="right" vertical="center"/>
    </xf>
    <xf numFmtId="4" fontId="60" fillId="52" borderId="32" applyNumberFormat="0" applyProtection="0">
      <alignment horizontal="right" vertic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3" fillId="0" borderId="0">
      <alignment textRotation="90"/>
    </xf>
    <xf numFmtId="199" fontId="2" fillId="0" borderId="0">
      <alignment horizontal="center"/>
    </xf>
    <xf numFmtId="0" fontId="2" fillId="0" borderId="0"/>
    <xf numFmtId="0" fontId="2" fillId="0" borderId="0"/>
    <xf numFmtId="4" fontId="85" fillId="0" borderId="0" applyFill="0" applyBorder="0" applyAlignment="0" applyProtection="0"/>
    <xf numFmtId="192" fontId="2" fillId="0" borderId="0"/>
    <xf numFmtId="200" fontId="86" fillId="0" borderId="33">
      <alignment horizontal="center"/>
    </xf>
    <xf numFmtId="40" fontId="2" fillId="0" borderId="0">
      <alignment horizontal="left"/>
      <protection locked="0"/>
    </xf>
    <xf numFmtId="0" fontId="96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0" fontId="96" fillId="0" borderId="0" applyNumberFormat="0" applyFill="0" applyBorder="0" applyAlignment="0" applyProtection="0"/>
    <xf numFmtId="193" fontId="38" fillId="0" borderId="0"/>
    <xf numFmtId="0" fontId="26" fillId="0" borderId="14" applyNumberFormat="0" applyFill="0" applyAlignment="0" applyProtection="0"/>
    <xf numFmtId="0" fontId="72" fillId="0" borderId="3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0" fontId="26" fillId="0" borderId="14" applyNumberFormat="0" applyFill="0" applyAlignment="0" applyProtection="0"/>
    <xf numFmtId="4" fontId="2" fillId="0" borderId="0">
      <protection locked="0"/>
    </xf>
    <xf numFmtId="0" fontId="24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1" fontId="38" fillId="0" borderId="0">
      <alignment horizontal="center"/>
    </xf>
    <xf numFmtId="1" fontId="2" fillId="0" borderId="0">
      <alignment horizontal="centerContinuous"/>
    </xf>
    <xf numFmtId="177" fontId="40" fillId="59" borderId="0" applyNumberFormat="0" applyFont="0" applyBorder="0" applyAlignment="0" applyProtection="0"/>
    <xf numFmtId="20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1" fillId="55" borderId="17" applyNumberFormat="0" applyAlignment="0" applyProtection="0"/>
    <xf numFmtId="0" fontId="62" fillId="0" borderId="26" applyNumberFormat="0" applyFill="0" applyAlignment="0" applyProtection="0"/>
    <xf numFmtId="0" fontId="63" fillId="35" borderId="0" applyNumberFormat="0" applyBorder="0" applyAlignment="0" applyProtection="0"/>
    <xf numFmtId="0" fontId="64" fillId="53" borderId="29" applyNumberFormat="0" applyAlignment="0" applyProtection="0"/>
    <xf numFmtId="0" fontId="64" fillId="53" borderId="29" applyNumberFormat="0" applyAlignment="0" applyProtection="0"/>
    <xf numFmtId="0" fontId="65" fillId="53" borderId="16" applyNumberFormat="0" applyAlignment="0" applyProtection="0"/>
    <xf numFmtId="0" fontId="65" fillId="53" borderId="16" applyNumberFormat="0" applyAlignment="0" applyProtection="0"/>
    <xf numFmtId="0" fontId="66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36" borderId="0" applyNumberFormat="0" applyBorder="0" applyAlignment="0" applyProtection="0"/>
    <xf numFmtId="9" fontId="87" fillId="0" borderId="0" applyFont="0" applyFill="0" applyBorder="0" applyAlignment="0" applyProtection="0"/>
    <xf numFmtId="0" fontId="3" fillId="0" borderId="0"/>
    <xf numFmtId="0" fontId="70" fillId="39" borderId="16" applyNumberFormat="0" applyAlignment="0" applyProtection="0"/>
    <xf numFmtId="0" fontId="70" fillId="39" borderId="16" applyNumberFormat="0" applyAlignment="0" applyProtection="0"/>
    <xf numFmtId="0" fontId="71" fillId="58" borderId="0" applyNumberFormat="0" applyBorder="0" applyAlignment="0" applyProtection="0"/>
    <xf numFmtId="0" fontId="72" fillId="0" borderId="34" applyNumberFormat="0" applyFill="0" applyAlignment="0" applyProtection="0"/>
    <xf numFmtId="0" fontId="72" fillId="0" borderId="34" applyNumberFormat="0" applyFill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7" fillId="0" borderId="0"/>
    <xf numFmtId="0" fontId="39" fillId="48" borderId="0" applyNumberFormat="0" applyBorder="0" applyAlignment="0" applyProtection="0"/>
    <xf numFmtId="0" fontId="39" fillId="49" borderId="0" applyNumberFormat="0" applyBorder="0" applyAlignment="0" applyProtection="0"/>
    <xf numFmtId="0" fontId="39" fillId="50" borderId="0" applyNumberFormat="0" applyBorder="0" applyAlignment="0" applyProtection="0"/>
    <xf numFmtId="0" fontId="39" fillId="45" borderId="0" applyNumberFormat="0" applyBorder="0" applyAlignment="0" applyProtection="0"/>
    <xf numFmtId="0" fontId="39" fillId="46" borderId="0" applyNumberFormat="0" applyBorder="0" applyAlignment="0" applyProtection="0"/>
    <xf numFmtId="0" fontId="39" fillId="51" borderId="0" applyNumberFormat="0" applyBorder="0" applyAlignment="0" applyProtection="0"/>
    <xf numFmtId="0" fontId="50" fillId="59" borderId="27" applyNumberFormat="0" applyFont="0" applyAlignment="0" applyProtection="0"/>
    <xf numFmtId="0" fontId="50" fillId="59" borderId="27" applyNumberFormat="0" applyFont="0" applyAlignment="0" applyProtection="0"/>
    <xf numFmtId="0" fontId="73" fillId="0" borderId="21" applyNumberFormat="0" applyFill="0" applyAlignment="0" applyProtection="0"/>
    <xf numFmtId="0" fontId="74" fillId="0" borderId="22" applyNumberFormat="0" applyFill="0" applyAlignment="0" applyProtection="0"/>
    <xf numFmtId="0" fontId="75" fillId="0" borderId="23" applyNumberFormat="0" applyFill="0" applyAlignment="0" applyProtection="0"/>
    <xf numFmtId="0" fontId="75" fillId="0" borderId="0" applyNumberFormat="0" applyFill="0" applyBorder="0" applyAlignment="0" applyProtection="0"/>
    <xf numFmtId="0" fontId="88" fillId="0" borderId="0"/>
    <xf numFmtId="202" fontId="89" fillId="0" borderId="0" applyFont="0" applyFill="0" applyBorder="0" applyAlignment="0" applyProtection="0"/>
    <xf numFmtId="0" fontId="90" fillId="0" borderId="35"/>
    <xf numFmtId="0" fontId="89" fillId="0" borderId="0" applyFont="0" applyFill="0" applyBorder="0" applyAlignment="0" applyProtection="0"/>
    <xf numFmtId="0" fontId="89" fillId="0" borderId="0" applyFont="0" applyFill="0" applyBorder="0" applyAlignment="0" applyProtection="0"/>
    <xf numFmtId="0" fontId="36" fillId="0" borderId="0"/>
    <xf numFmtId="43" fontId="1" fillId="0" borderId="0" applyFont="0" applyFill="0" applyBorder="0" applyAlignment="0" applyProtection="0"/>
    <xf numFmtId="0" fontId="1" fillId="0" borderId="0"/>
    <xf numFmtId="39" fontId="2" fillId="0" borderId="0"/>
    <xf numFmtId="0" fontId="9" fillId="8" borderId="13" applyNumberFormat="0" applyFont="0" applyAlignment="0" applyProtection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93" fillId="0" borderId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7" fillId="34" borderId="0" applyNumberFormat="0" applyBorder="0" applyAlignment="0" applyProtection="0"/>
    <xf numFmtId="0" fontId="37" fillId="35" borderId="0" applyNumberFormat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0" fontId="37" fillId="39" borderId="0" applyNumberFormat="0" applyBorder="0" applyAlignment="0" applyProtection="0"/>
    <xf numFmtId="0" fontId="37" fillId="40" borderId="0" applyNumberFormat="0" applyBorder="0" applyAlignment="0" applyProtection="0"/>
    <xf numFmtId="0" fontId="37" fillId="41" borderId="0" applyNumberFormat="0" applyBorder="0" applyAlignment="0" applyProtection="0"/>
    <xf numFmtId="0" fontId="37" fillId="42" borderId="0" applyNumberFormat="0" applyBorder="0" applyAlignment="0" applyProtection="0"/>
    <xf numFmtId="0" fontId="37" fillId="37" borderId="0" applyNumberFormat="0" applyBorder="0" applyAlignment="0" applyProtection="0"/>
    <xf numFmtId="0" fontId="37" fillId="40" borderId="0" applyNumberFormat="0" applyBorder="0" applyAlignment="0" applyProtection="0"/>
    <xf numFmtId="0" fontId="37" fillId="43" borderId="0" applyNumberFormat="0" applyBorder="0" applyAlignment="0" applyProtection="0"/>
    <xf numFmtId="0" fontId="50" fillId="59" borderId="27" applyNumberFormat="0" applyFont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70" fillId="39" borderId="16" applyNumberFormat="0" applyAlignment="0" applyProtection="0"/>
    <xf numFmtId="0" fontId="4" fillId="0" borderId="0"/>
    <xf numFmtId="0" fontId="93" fillId="0" borderId="0"/>
    <xf numFmtId="4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9" fillId="0" borderId="0" applyNumberFormat="0" applyFill="0" applyBorder="0" applyAlignment="0" applyProtection="0"/>
    <xf numFmtId="0" fontId="100" fillId="0" borderId="36" applyNumberFormat="0" applyFill="0" applyAlignment="0">
      <protection locked="0"/>
    </xf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0" fontId="101" fillId="0" borderId="0"/>
    <xf numFmtId="43" fontId="9" fillId="0" borderId="0" applyFont="0" applyFill="0" applyBorder="0" applyAlignment="0" applyProtection="0"/>
    <xf numFmtId="0" fontId="30" fillId="0" borderId="0"/>
    <xf numFmtId="43" fontId="9" fillId="0" borderId="0" applyFont="0" applyFill="0" applyBorder="0" applyAlignment="0" applyProtection="0"/>
    <xf numFmtId="0" fontId="3" fillId="0" borderId="0"/>
    <xf numFmtId="4" fontId="32" fillId="0" borderId="0" applyFont="0" applyFill="0" applyBorder="0" applyAlignment="0" applyProtection="0"/>
    <xf numFmtId="0" fontId="30" fillId="0" borderId="0"/>
    <xf numFmtId="43" fontId="9" fillId="0" borderId="0" applyFont="0" applyFill="0" applyBorder="0" applyAlignment="0" applyProtection="0"/>
    <xf numFmtId="0" fontId="101" fillId="0" borderId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8" fillId="0" borderId="0" applyNumberFormat="0" applyFill="0" applyBorder="0" applyAlignment="0" applyProtection="0"/>
    <xf numFmtId="43" fontId="2" fillId="0" borderId="0" applyFont="0" applyFill="0" applyBorder="0" applyAlignment="0" applyProtection="0"/>
    <xf numFmtId="20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70" fillId="39" borderId="16" applyNumberFormat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0" fontId="9" fillId="10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0" fontId="9" fillId="22" borderId="0" applyNumberFormat="0" applyBorder="0" applyAlignment="0" applyProtection="0"/>
    <xf numFmtId="0" fontId="9" fillId="26" borderId="0" applyNumberFormat="0" applyBorder="0" applyAlignment="0" applyProtection="0"/>
    <xf numFmtId="0" fontId="9" fillId="30" borderId="0" applyNumberFormat="0" applyBorder="0" applyAlignment="0" applyProtection="0"/>
    <xf numFmtId="0" fontId="9" fillId="11" borderId="0" applyNumberFormat="0" applyBorder="0" applyAlignment="0" applyProtection="0"/>
    <xf numFmtId="0" fontId="9" fillId="15" borderId="0" applyNumberFormat="0" applyBorder="0" applyAlignment="0" applyProtection="0"/>
    <xf numFmtId="0" fontId="9" fillId="19" borderId="0" applyNumberFormat="0" applyBorder="0" applyAlignment="0" applyProtection="0"/>
    <xf numFmtId="0" fontId="9" fillId="23" borderId="0" applyNumberFormat="0" applyBorder="0" applyAlignment="0" applyProtection="0"/>
    <xf numFmtId="0" fontId="9" fillId="27" borderId="0" applyNumberFormat="0" applyBorder="0" applyAlignment="0" applyProtection="0"/>
    <xf numFmtId="0" fontId="9" fillId="31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27" fillId="20" borderId="0" applyNumberFormat="0" applyBorder="0" applyAlignment="0" applyProtection="0"/>
    <xf numFmtId="0" fontId="27" fillId="24" borderId="0" applyNumberFormat="0" applyBorder="0" applyAlignment="0" applyProtection="0"/>
    <xf numFmtId="0" fontId="27" fillId="28" borderId="0" applyNumberFormat="0" applyBorder="0" applyAlignment="0" applyProtection="0"/>
    <xf numFmtId="0" fontId="27" fillId="32" borderId="0" applyNumberFormat="0" applyBorder="0" applyAlignment="0" applyProtection="0"/>
    <xf numFmtId="0" fontId="27" fillId="9" borderId="0" applyNumberFormat="0" applyBorder="0" applyAlignment="0" applyProtection="0"/>
    <xf numFmtId="0" fontId="27" fillId="13" borderId="0" applyNumberFormat="0" applyBorder="0" applyAlignment="0" applyProtection="0"/>
    <xf numFmtId="0" fontId="27" fillId="17" borderId="0" applyNumberFormat="0" applyBorder="0" applyAlignment="0" applyProtection="0"/>
    <xf numFmtId="0" fontId="27" fillId="21" borderId="0" applyNumberFormat="0" applyBorder="0" applyAlignment="0" applyProtection="0"/>
    <xf numFmtId="0" fontId="27" fillId="25" borderId="0" applyNumberFormat="0" applyBorder="0" applyAlignment="0" applyProtection="0"/>
    <xf numFmtId="0" fontId="27" fillId="29" borderId="0" applyNumberFormat="0" applyBorder="0" applyAlignment="0" applyProtection="0"/>
    <xf numFmtId="0" fontId="17" fillId="3" borderId="0" applyNumberFormat="0" applyBorder="0" applyAlignment="0" applyProtection="0"/>
    <xf numFmtId="0" fontId="21" fillId="6" borderId="9" applyNumberFormat="0" applyAlignment="0" applyProtection="0"/>
    <xf numFmtId="0" fontId="23" fillId="7" borderId="12" applyNumberFormat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" fontId="32" fillId="0" borderId="0" applyFont="0" applyFill="0" applyBorder="0" applyAlignment="0" applyProtection="0"/>
    <xf numFmtId="4" fontId="3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" fontId="32" fillId="0" borderId="0" applyFont="0" applyFill="0" applyBorder="0" applyAlignment="0" applyProtection="0"/>
    <xf numFmtId="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9" fillId="5" borderId="9" applyNumberFormat="0" applyAlignment="0" applyProtection="0"/>
    <xf numFmtId="0" fontId="19" fillId="5" borderId="9" applyNumberFormat="0" applyAlignment="0" applyProtection="0"/>
    <xf numFmtId="0" fontId="94" fillId="5" borderId="9" applyNumberFormat="0" applyAlignment="0" applyProtection="0"/>
    <xf numFmtId="0" fontId="22" fillId="0" borderId="11" applyNumberFormat="0" applyFill="0" applyAlignment="0" applyProtection="0"/>
    <xf numFmtId="0" fontId="95" fillId="4" borderId="0" applyNumberFormat="0" applyBorder="0" applyAlignment="0" applyProtection="0"/>
    <xf numFmtId="0" fontId="9" fillId="0" borderId="0"/>
    <xf numFmtId="0" fontId="2" fillId="0" borderId="0"/>
    <xf numFmtId="0" fontId="92" fillId="0" borderId="0"/>
    <xf numFmtId="0" fontId="4" fillId="0" borderId="0"/>
    <xf numFmtId="0" fontId="92" fillId="0" borderId="0"/>
    <xf numFmtId="0" fontId="3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10" fillId="0" borderId="0"/>
    <xf numFmtId="0" fontId="9" fillId="8" borderId="13" applyNumberFormat="0" applyFont="0" applyAlignment="0" applyProtection="0"/>
    <xf numFmtId="0" fontId="20" fillId="6" borderId="10" applyNumberFormat="0" applyAlignment="0" applyProtection="0"/>
    <xf numFmtId="0" fontId="96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4" fillId="0" borderId="0" applyNumberFormat="0" applyFill="0" applyBorder="0" applyAlignment="0" applyProtection="0"/>
    <xf numFmtId="0" fontId="2" fillId="0" borderId="0"/>
    <xf numFmtId="0" fontId="102" fillId="0" borderId="0"/>
    <xf numFmtId="0" fontId="102" fillId="0" borderId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3" fillId="0" borderId="0" applyNumberFormat="0" applyFill="0" applyBorder="0" applyAlignment="0" applyProtection="0">
      <alignment wrapText="1"/>
    </xf>
    <xf numFmtId="0" fontId="99" fillId="0" borderId="0" applyNumberFormat="0" applyFill="0" applyBorder="0" applyAlignment="0" applyProtection="0">
      <alignment vertical="top"/>
      <protection locked="0"/>
    </xf>
    <xf numFmtId="0" fontId="103" fillId="0" borderId="36" applyNumberFormat="0" applyFill="0" applyBorder="0" applyAlignment="0">
      <alignment wrapText="1"/>
      <protection locked="0"/>
    </xf>
    <xf numFmtId="0" fontId="2" fillId="0" borderId="0">
      <protection locked="0"/>
    </xf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04" fillId="0" borderId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92" fillId="0" borderId="0">
      <protection locked="0"/>
    </xf>
    <xf numFmtId="0" fontId="92" fillId="0" borderId="0">
      <protection locked="0"/>
    </xf>
    <xf numFmtId="0" fontId="93" fillId="0" borderId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0" fontId="9" fillId="0" borderId="0"/>
    <xf numFmtId="43" fontId="2" fillId="0" borderId="0" applyFont="0" applyFill="0" applyBorder="0" applyAlignment="0" applyProtection="0"/>
    <xf numFmtId="0" fontId="106" fillId="34" borderId="0" applyNumberFormat="0" applyBorder="0" applyAlignment="0" applyProtection="0"/>
    <xf numFmtId="0" fontId="106" fillId="35" borderId="0" applyNumberFormat="0" applyBorder="0" applyAlignment="0" applyProtection="0"/>
    <xf numFmtId="0" fontId="106" fillId="36" borderId="0" applyNumberFormat="0" applyBorder="0" applyAlignment="0" applyProtection="0"/>
    <xf numFmtId="0" fontId="106" fillId="37" borderId="0" applyNumberFormat="0" applyBorder="0" applyAlignment="0" applyProtection="0"/>
    <xf numFmtId="0" fontId="106" fillId="38" borderId="0" applyNumberFormat="0" applyBorder="0" applyAlignment="0" applyProtection="0"/>
    <xf numFmtId="0" fontId="106" fillId="39" borderId="0" applyNumberFormat="0" applyBorder="0" applyAlignment="0" applyProtection="0"/>
    <xf numFmtId="0" fontId="106" fillId="40" borderId="0" applyNumberFormat="0" applyBorder="0" applyAlignment="0" applyProtection="0"/>
    <xf numFmtId="0" fontId="106" fillId="41" borderId="0" applyNumberFormat="0" applyBorder="0" applyAlignment="0" applyProtection="0"/>
    <xf numFmtId="0" fontId="106" fillId="42" borderId="0" applyNumberFormat="0" applyBorder="0" applyAlignment="0" applyProtection="0"/>
    <xf numFmtId="0" fontId="106" fillId="37" borderId="0" applyNumberFormat="0" applyBorder="0" applyAlignment="0" applyProtection="0"/>
    <xf numFmtId="0" fontId="106" fillId="40" borderId="0" applyNumberFormat="0" applyBorder="0" applyAlignment="0" applyProtection="0"/>
    <xf numFmtId="0" fontId="106" fillId="43" borderId="0" applyNumberFormat="0" applyBorder="0" applyAlignment="0" applyProtection="0"/>
    <xf numFmtId="0" fontId="107" fillId="44" borderId="0" applyNumberFormat="0" applyBorder="0" applyAlignment="0" applyProtection="0"/>
    <xf numFmtId="0" fontId="107" fillId="41" borderId="0" applyNumberFormat="0" applyBorder="0" applyAlignment="0" applyProtection="0"/>
    <xf numFmtId="0" fontId="107" fillId="42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47" borderId="0" applyNumberFormat="0" applyBorder="0" applyAlignment="0" applyProtection="0"/>
    <xf numFmtId="0" fontId="107" fillId="48" borderId="0" applyNumberFormat="0" applyBorder="0" applyAlignment="0" applyProtection="0"/>
    <xf numFmtId="0" fontId="107" fillId="49" borderId="0" applyNumberFormat="0" applyBorder="0" applyAlignment="0" applyProtection="0"/>
    <xf numFmtId="0" fontId="107" fillId="50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51" borderId="0" applyNumberFormat="0" applyBorder="0" applyAlignment="0" applyProtection="0"/>
    <xf numFmtId="0" fontId="108" fillId="35" borderId="0" applyNumberFormat="0" applyBorder="0" applyAlignment="0" applyProtection="0"/>
    <xf numFmtId="0" fontId="109" fillId="53" borderId="16" applyNumberFormat="0" applyAlignment="0" applyProtection="0"/>
    <xf numFmtId="0" fontId="110" fillId="55" borderId="17" applyNumberFormat="0" applyAlignment="0" applyProtection="0"/>
    <xf numFmtId="43" fontId="2" fillId="0" borderId="0" applyFont="0" applyFill="0" applyBorder="0" applyAlignment="0" applyProtection="0"/>
    <xf numFmtId="0" fontId="42" fillId="0" borderId="0"/>
    <xf numFmtId="0" fontId="42" fillId="0" borderId="0"/>
    <xf numFmtId="0" fontId="111" fillId="0" borderId="0" applyNumberFormat="0" applyFill="0" applyBorder="0" applyAlignment="0" applyProtection="0"/>
    <xf numFmtId="0" fontId="112" fillId="36" borderId="0" applyNumberFormat="0" applyBorder="0" applyAlignment="0" applyProtection="0"/>
    <xf numFmtId="38" fontId="40" fillId="57" borderId="0" applyNumberFormat="0" applyBorder="0" applyAlignment="0" applyProtection="0"/>
    <xf numFmtId="0" fontId="43" fillId="0" borderId="0"/>
    <xf numFmtId="0" fontId="43" fillId="0" borderId="0"/>
    <xf numFmtId="0" fontId="113" fillId="0" borderId="21" applyNumberFormat="0" applyFill="0" applyAlignment="0" applyProtection="0"/>
    <xf numFmtId="0" fontId="114" fillId="0" borderId="22" applyNumberFormat="0" applyFill="0" applyAlignment="0" applyProtection="0"/>
    <xf numFmtId="0" fontId="115" fillId="0" borderId="23" applyNumberFormat="0" applyFill="0" applyAlignment="0" applyProtection="0"/>
    <xf numFmtId="0" fontId="115" fillId="0" borderId="0" applyNumberFormat="0" applyFill="0" applyBorder="0" applyAlignment="0" applyProtection="0"/>
    <xf numFmtId="0" fontId="116" fillId="39" borderId="16" applyNumberFormat="0" applyAlignment="0" applyProtection="0"/>
    <xf numFmtId="10" fontId="40" fillId="54" borderId="25" applyNumberFormat="0" applyBorder="0" applyAlignment="0" applyProtection="0"/>
    <xf numFmtId="0" fontId="117" fillId="0" borderId="26" applyNumberFormat="0" applyFill="0" applyAlignment="0" applyProtection="0"/>
    <xf numFmtId="0" fontId="118" fillId="58" borderId="0" applyNumberFormat="0" applyBorder="0" applyAlignment="0" applyProtection="0"/>
    <xf numFmtId="0" fontId="49" fillId="0" borderId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43" fontId="2" fillId="0" borderId="0" applyFont="0" applyFill="0" applyBorder="0" applyAlignment="0" applyProtection="0"/>
    <xf numFmtId="0" fontId="120" fillId="0" borderId="0" applyNumberFormat="0" applyFill="0" applyBorder="0" applyAlignment="0" applyProtection="0"/>
    <xf numFmtId="0" fontId="121" fillId="0" borderId="34" applyNumberFormat="0" applyFill="0" applyAlignment="0" applyProtection="0"/>
    <xf numFmtId="0" fontId="122" fillId="0" borderId="0" applyNumberFormat="0" applyFill="0" applyBorder="0" applyAlignment="0" applyProtection="0"/>
    <xf numFmtId="0" fontId="12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6" fillId="34" borderId="0" applyNumberFormat="0" applyBorder="0" applyAlignment="0" applyProtection="0"/>
    <xf numFmtId="0" fontId="106" fillId="35" borderId="0" applyNumberFormat="0" applyBorder="0" applyAlignment="0" applyProtection="0"/>
    <xf numFmtId="0" fontId="106" fillId="36" borderId="0" applyNumberFormat="0" applyBorder="0" applyAlignment="0" applyProtection="0"/>
    <xf numFmtId="0" fontId="106" fillId="37" borderId="0" applyNumberFormat="0" applyBorder="0" applyAlignment="0" applyProtection="0"/>
    <xf numFmtId="0" fontId="106" fillId="38" borderId="0" applyNumberFormat="0" applyBorder="0" applyAlignment="0" applyProtection="0"/>
    <xf numFmtId="0" fontId="106" fillId="39" borderId="0" applyNumberFormat="0" applyBorder="0" applyAlignment="0" applyProtection="0"/>
    <xf numFmtId="0" fontId="106" fillId="40" borderId="0" applyNumberFormat="0" applyBorder="0" applyAlignment="0" applyProtection="0"/>
    <xf numFmtId="0" fontId="106" fillId="41" borderId="0" applyNumberFormat="0" applyBorder="0" applyAlignment="0" applyProtection="0"/>
    <xf numFmtId="0" fontId="106" fillId="42" borderId="0" applyNumberFormat="0" applyBorder="0" applyAlignment="0" applyProtection="0"/>
    <xf numFmtId="0" fontId="106" fillId="37" borderId="0" applyNumberFormat="0" applyBorder="0" applyAlignment="0" applyProtection="0"/>
    <xf numFmtId="0" fontId="106" fillId="40" borderId="0" applyNumberFormat="0" applyBorder="0" applyAlignment="0" applyProtection="0"/>
    <xf numFmtId="0" fontId="106" fillId="43" borderId="0" applyNumberFormat="0" applyBorder="0" applyAlignment="0" applyProtection="0"/>
    <xf numFmtId="0" fontId="107" fillId="44" borderId="0" applyNumberFormat="0" applyBorder="0" applyAlignment="0" applyProtection="0"/>
    <xf numFmtId="0" fontId="107" fillId="41" borderId="0" applyNumberFormat="0" applyBorder="0" applyAlignment="0" applyProtection="0"/>
    <xf numFmtId="0" fontId="107" fillId="42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47" borderId="0" applyNumberFormat="0" applyBorder="0" applyAlignment="0" applyProtection="0"/>
    <xf numFmtId="0" fontId="107" fillId="48" borderId="0" applyNumberFormat="0" applyBorder="0" applyAlignment="0" applyProtection="0"/>
    <xf numFmtId="0" fontId="107" fillId="49" borderId="0" applyNumberFormat="0" applyBorder="0" applyAlignment="0" applyProtection="0"/>
    <xf numFmtId="0" fontId="107" fillId="50" borderId="0" applyNumberFormat="0" applyBorder="0" applyAlignment="0" applyProtection="0"/>
    <xf numFmtId="0" fontId="107" fillId="45" borderId="0" applyNumberFormat="0" applyBorder="0" applyAlignment="0" applyProtection="0"/>
    <xf numFmtId="0" fontId="107" fillId="46" borderId="0" applyNumberFormat="0" applyBorder="0" applyAlignment="0" applyProtection="0"/>
    <xf numFmtId="0" fontId="107" fillId="51" borderId="0" applyNumberFormat="0" applyBorder="0" applyAlignment="0" applyProtection="0"/>
    <xf numFmtId="0" fontId="108" fillId="35" borderId="0" applyNumberFormat="0" applyBorder="0" applyAlignment="0" applyProtection="0"/>
    <xf numFmtId="0" fontId="109" fillId="53" borderId="16" applyNumberFormat="0" applyAlignment="0" applyProtection="0"/>
    <xf numFmtId="0" fontId="110" fillId="55" borderId="17" applyNumberFormat="0" applyAlignment="0" applyProtection="0"/>
    <xf numFmtId="43" fontId="2" fillId="0" borderId="0" applyFont="0" applyFill="0" applyBorder="0" applyAlignment="0" applyProtection="0"/>
    <xf numFmtId="0" fontId="111" fillId="0" borderId="0" applyNumberFormat="0" applyFill="0" applyBorder="0" applyAlignment="0" applyProtection="0"/>
    <xf numFmtId="0" fontId="112" fillId="36" borderId="0" applyNumberFormat="0" applyBorder="0" applyAlignment="0" applyProtection="0"/>
    <xf numFmtId="0" fontId="113" fillId="0" borderId="21" applyNumberFormat="0" applyFill="0" applyAlignment="0" applyProtection="0"/>
    <xf numFmtId="0" fontId="114" fillId="0" borderId="22" applyNumberFormat="0" applyFill="0" applyAlignment="0" applyProtection="0"/>
    <xf numFmtId="0" fontId="115" fillId="0" borderId="23" applyNumberFormat="0" applyFill="0" applyAlignment="0" applyProtection="0"/>
    <xf numFmtId="0" fontId="115" fillId="0" borderId="0" applyNumberFormat="0" applyFill="0" applyBorder="0" applyAlignment="0" applyProtection="0"/>
    <xf numFmtId="0" fontId="116" fillId="39" borderId="16" applyNumberFormat="0" applyAlignment="0" applyProtection="0"/>
    <xf numFmtId="0" fontId="117" fillId="0" borderId="26" applyNumberFormat="0" applyFill="0" applyAlignment="0" applyProtection="0"/>
    <xf numFmtId="0" fontId="118" fillId="58" borderId="0" applyNumberFormat="0" applyBorder="0" applyAlignment="0" applyProtection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0" fontId="120" fillId="0" borderId="0" applyNumberFormat="0" applyFill="0" applyBorder="0" applyAlignment="0" applyProtection="0"/>
    <xf numFmtId="0" fontId="121" fillId="0" borderId="34" applyNumberFormat="0" applyFill="0" applyAlignment="0" applyProtection="0"/>
    <xf numFmtId="0" fontId="122" fillId="0" borderId="0" applyNumberFormat="0" applyFill="0" applyBorder="0" applyAlignment="0" applyProtection="0"/>
    <xf numFmtId="0" fontId="9" fillId="0" borderId="0"/>
    <xf numFmtId="0" fontId="42" fillId="0" borderId="0"/>
    <xf numFmtId="0" fontId="42" fillId="0" borderId="0"/>
    <xf numFmtId="186" fontId="42" fillId="0" borderId="0"/>
    <xf numFmtId="38" fontId="40" fillId="57" borderId="0" applyNumberFormat="0" applyBorder="0" applyAlignment="0" applyProtection="0"/>
    <xf numFmtId="0" fontId="43" fillId="0" borderId="0"/>
    <xf numFmtId="0" fontId="43" fillId="0" borderId="0"/>
    <xf numFmtId="1" fontId="47" fillId="0" borderId="24"/>
    <xf numFmtId="10" fontId="40" fillId="54" borderId="25" applyNumberFormat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2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24" fillId="34" borderId="0" applyNumberFormat="0" applyBorder="0" applyAlignment="0" applyProtection="0"/>
    <xf numFmtId="0" fontId="124" fillId="35" borderId="0" applyNumberFormat="0" applyBorder="0" applyAlignment="0" applyProtection="0"/>
    <xf numFmtId="0" fontId="124" fillId="36" borderId="0" applyNumberFormat="0" applyBorder="0" applyAlignment="0" applyProtection="0"/>
    <xf numFmtId="0" fontId="124" fillId="37" borderId="0" applyNumberFormat="0" applyBorder="0" applyAlignment="0" applyProtection="0"/>
    <xf numFmtId="0" fontId="124" fillId="38" borderId="0" applyNumberFormat="0" applyBorder="0" applyAlignment="0" applyProtection="0"/>
    <xf numFmtId="0" fontId="124" fillId="39" borderId="0" applyNumberFormat="0" applyBorder="0" applyAlignment="0" applyProtection="0"/>
    <xf numFmtId="0" fontId="124" fillId="40" borderId="0" applyNumberFormat="0" applyBorder="0" applyAlignment="0" applyProtection="0"/>
    <xf numFmtId="0" fontId="124" fillId="41" borderId="0" applyNumberFormat="0" applyBorder="0" applyAlignment="0" applyProtection="0"/>
    <xf numFmtId="0" fontId="124" fillId="42" borderId="0" applyNumberFormat="0" applyBorder="0" applyAlignment="0" applyProtection="0"/>
    <xf numFmtId="0" fontId="124" fillId="37" borderId="0" applyNumberFormat="0" applyBorder="0" applyAlignment="0" applyProtection="0"/>
    <xf numFmtId="0" fontId="124" fillId="40" borderId="0" applyNumberFormat="0" applyBorder="0" applyAlignment="0" applyProtection="0"/>
    <xf numFmtId="0" fontId="124" fillId="43" borderId="0" applyNumberFormat="0" applyBorder="0" applyAlignment="0" applyProtection="0"/>
    <xf numFmtId="0" fontId="125" fillId="44" borderId="0" applyNumberFormat="0" applyBorder="0" applyAlignment="0" applyProtection="0"/>
    <xf numFmtId="0" fontId="125" fillId="41" borderId="0" applyNumberFormat="0" applyBorder="0" applyAlignment="0" applyProtection="0"/>
    <xf numFmtId="0" fontId="125" fillId="42" borderId="0" applyNumberFormat="0" applyBorder="0" applyAlignment="0" applyProtection="0"/>
    <xf numFmtId="0" fontId="125" fillId="45" borderId="0" applyNumberFormat="0" applyBorder="0" applyAlignment="0" applyProtection="0"/>
    <xf numFmtId="0" fontId="125" fillId="46" borderId="0" applyNumberFormat="0" applyBorder="0" applyAlignment="0" applyProtection="0"/>
    <xf numFmtId="0" fontId="125" fillId="47" borderId="0" applyNumberFormat="0" applyBorder="0" applyAlignment="0" applyProtection="0"/>
    <xf numFmtId="0" fontId="125" fillId="48" borderId="0" applyNumberFormat="0" applyBorder="0" applyAlignment="0" applyProtection="0"/>
    <xf numFmtId="0" fontId="125" fillId="49" borderId="0" applyNumberFormat="0" applyBorder="0" applyAlignment="0" applyProtection="0"/>
    <xf numFmtId="0" fontId="125" fillId="50" borderId="0" applyNumberFormat="0" applyBorder="0" applyAlignment="0" applyProtection="0"/>
    <xf numFmtId="0" fontId="125" fillId="45" borderId="0" applyNumberFormat="0" applyBorder="0" applyAlignment="0" applyProtection="0"/>
    <xf numFmtId="0" fontId="125" fillId="46" borderId="0" applyNumberFormat="0" applyBorder="0" applyAlignment="0" applyProtection="0"/>
    <xf numFmtId="0" fontId="125" fillId="51" borderId="0" applyNumberFormat="0" applyBorder="0" applyAlignment="0" applyProtection="0"/>
    <xf numFmtId="0" fontId="126" fillId="35" borderId="0" applyNumberFormat="0" applyBorder="0" applyAlignment="0" applyProtection="0"/>
    <xf numFmtId="0" fontId="127" fillId="53" borderId="16" applyNumberFormat="0" applyAlignment="0" applyProtection="0"/>
    <xf numFmtId="0" fontId="128" fillId="55" borderId="17" applyNumberFormat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04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0" fontId="133" fillId="0" borderId="0" applyNumberFormat="0" applyFill="0" applyBorder="0" applyAlignment="0" applyProtection="0"/>
    <xf numFmtId="0" fontId="134" fillId="36" borderId="0" applyNumberFormat="0" applyBorder="0" applyAlignment="0" applyProtection="0"/>
    <xf numFmtId="0" fontId="135" fillId="0" borderId="21" applyNumberFormat="0" applyFill="0" applyAlignment="0" applyProtection="0"/>
    <xf numFmtId="0" fontId="136" fillId="0" borderId="22" applyNumberFormat="0" applyFill="0" applyAlignment="0" applyProtection="0"/>
    <xf numFmtId="0" fontId="137" fillId="0" borderId="23" applyNumberFormat="0" applyFill="0" applyAlignment="0" applyProtection="0"/>
    <xf numFmtId="0" fontId="137" fillId="0" borderId="0" applyNumberFormat="0" applyFill="0" applyBorder="0" applyAlignment="0" applyProtection="0"/>
    <xf numFmtId="0" fontId="138" fillId="39" borderId="16" applyNumberFormat="0" applyAlignment="0" applyProtection="0"/>
    <xf numFmtId="0" fontId="139" fillId="0" borderId="26" applyNumberFormat="0" applyFill="0" applyAlignment="0" applyProtection="0"/>
    <xf numFmtId="0" fontId="140" fillId="58" borderId="0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12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131" fillId="0" borderId="0"/>
    <xf numFmtId="0" fontId="141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9" fillId="0" borderId="0"/>
    <xf numFmtId="0" fontId="129" fillId="0" borderId="0"/>
    <xf numFmtId="0" fontId="31" fillId="0" borderId="0"/>
    <xf numFmtId="0" fontId="30" fillId="0" borderId="0"/>
    <xf numFmtId="0" fontId="129" fillId="0" borderId="0"/>
    <xf numFmtId="0" fontId="50" fillId="0" borderId="0"/>
    <xf numFmtId="0" fontId="2" fillId="0" borderId="0"/>
    <xf numFmtId="0" fontId="129" fillId="0" borderId="0"/>
    <xf numFmtId="0" fontId="129" fillId="0" borderId="0"/>
    <xf numFmtId="0" fontId="129" fillId="0" borderId="0"/>
    <xf numFmtId="0" fontId="129" fillId="0" borderId="0"/>
    <xf numFmtId="0" fontId="132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5" fontId="50" fillId="0" borderId="0"/>
    <xf numFmtId="205" fontId="50" fillId="0" borderId="0"/>
    <xf numFmtId="205" fontId="5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2" fillId="0" borderId="0"/>
    <xf numFmtId="205" fontId="50" fillId="0" borderId="0"/>
    <xf numFmtId="205" fontId="50" fillId="0" borderId="0"/>
    <xf numFmtId="205" fontId="50" fillId="0" borderId="0"/>
    <xf numFmtId="205" fontId="50" fillId="0" borderId="0"/>
    <xf numFmtId="205" fontId="50" fillId="0" borderId="0"/>
    <xf numFmtId="205" fontId="50" fillId="0" borderId="0"/>
    <xf numFmtId="205" fontId="50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0" fontId="43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43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4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9" fillId="0" borderId="0"/>
    <xf numFmtId="0" fontId="2" fillId="0" borderId="0"/>
    <xf numFmtId="0" fontId="30" fillId="59" borderId="27" applyNumberFormat="0" applyFont="0" applyAlignment="0" applyProtection="0"/>
    <xf numFmtId="0" fontId="143" fillId="53" borderId="29" applyNumberForma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44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12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206" fontId="33" fillId="0" borderId="0"/>
    <xf numFmtId="0" fontId="85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85" fillId="0" borderId="0" applyNumberFormat="0" applyFill="0" applyBorder="0" applyProtection="0">
      <alignment horizontal="center"/>
    </xf>
    <xf numFmtId="0" fontId="85" fillId="0" borderId="0" applyNumberFormat="0" applyFill="0" applyBorder="0" applyProtection="0">
      <alignment horizontal="center"/>
    </xf>
    <xf numFmtId="0" fontId="98" fillId="0" borderId="0" applyNumberFormat="0" applyFill="0" applyBorder="0" applyProtection="0">
      <alignment horizontal="center"/>
    </xf>
    <xf numFmtId="0" fontId="98" fillId="71" borderId="0" applyNumberFormat="0" applyBorder="0" applyAlignment="0" applyProtection="0"/>
    <xf numFmtId="4" fontId="85" fillId="0" borderId="0" applyFill="0" applyBorder="0" applyAlignment="0" applyProtection="0"/>
    <xf numFmtId="4" fontId="145" fillId="0" borderId="0" applyFill="0" applyBorder="0" applyAlignment="0" applyProtection="0"/>
    <xf numFmtId="0" fontId="146" fillId="72" borderId="0" applyNumberFormat="0" applyBorder="0" applyAlignment="0" applyProtection="0"/>
    <xf numFmtId="4" fontId="147" fillId="72" borderId="0" applyBorder="0" applyAlignment="0" applyProtection="0"/>
    <xf numFmtId="4" fontId="148" fillId="0" borderId="0" applyFill="0" applyBorder="0" applyAlignment="0" applyProtection="0"/>
    <xf numFmtId="4" fontId="148" fillId="0" borderId="0" applyFill="0" applyBorder="0" applyAlignment="0" applyProtection="0"/>
    <xf numFmtId="0" fontId="149" fillId="73" borderId="0" applyNumberFormat="0" applyBorder="0" applyAlignment="0" applyProtection="0"/>
    <xf numFmtId="0" fontId="98" fillId="70" borderId="0" applyNumberFormat="0" applyBorder="0" applyAlignment="0" applyProtection="0"/>
    <xf numFmtId="0" fontId="150" fillId="0" borderId="0" applyNumberFormat="0" applyFill="0" applyBorder="0" applyAlignment="0" applyProtection="0"/>
    <xf numFmtId="0" fontId="151" fillId="0" borderId="34" applyNumberFormat="0" applyFill="0" applyAlignment="0" applyProtection="0"/>
    <xf numFmtId="206" fontId="97" fillId="0" borderId="25">
      <protection locked="0"/>
    </xf>
    <xf numFmtId="0" fontId="152" fillId="0" borderId="0" applyNumberFormat="0" applyFill="0" applyBorder="0" applyAlignment="0" applyProtection="0"/>
    <xf numFmtId="0" fontId="9" fillId="0" borderId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9" fillId="0" borderId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0" fontId="2" fillId="0" borderId="0"/>
    <xf numFmtId="0" fontId="138" fillId="39" borderId="16" applyNumberFormat="0" applyAlignment="0" applyProtection="0"/>
    <xf numFmtId="0" fontId="109" fillId="53" borderId="16" applyNumberFormat="0" applyAlignment="0" applyProtection="0"/>
    <xf numFmtId="0" fontId="115" fillId="0" borderId="23" applyNumberFormat="0" applyFill="0" applyAlignment="0" applyProtection="0"/>
    <xf numFmtId="0" fontId="116" fillId="39" borderId="16" applyNumberFormat="0" applyAlignment="0" applyProtection="0"/>
    <xf numFmtId="10" fontId="40" fillId="54" borderId="25" applyNumberFormat="0" applyBorder="0" applyAlignment="0" applyProtection="0"/>
    <xf numFmtId="0" fontId="116" fillId="39" borderId="16" applyNumberFormat="0" applyAlignment="0" applyProtection="0"/>
    <xf numFmtId="0" fontId="116" fillId="39" borderId="16" applyNumberFormat="0" applyAlignment="0" applyProtection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0" fontId="121" fillId="0" borderId="34" applyNumberFormat="0" applyFill="0" applyAlignment="0" applyProtection="0"/>
    <xf numFmtId="0" fontId="2" fillId="0" borderId="0"/>
    <xf numFmtId="0" fontId="9" fillId="0" borderId="0"/>
    <xf numFmtId="0" fontId="9" fillId="0" borderId="0"/>
    <xf numFmtId="0" fontId="109" fillId="53" borderId="16" applyNumberFormat="0" applyAlignment="0" applyProtection="0"/>
    <xf numFmtId="0" fontId="127" fillId="53" borderId="16" applyNumberFormat="0" applyAlignment="0" applyProtection="0"/>
    <xf numFmtId="0" fontId="115" fillId="0" borderId="23" applyNumberFormat="0" applyFill="0" applyAlignment="0" applyProtection="0"/>
    <xf numFmtId="0" fontId="116" fillId="39" borderId="16" applyNumberFormat="0" applyAlignment="0" applyProtection="0"/>
    <xf numFmtId="0" fontId="2" fillId="59" borderId="27" applyNumberFormat="0" applyFont="0" applyAlignment="0" applyProtection="0"/>
    <xf numFmtId="0" fontId="119" fillId="53" borderId="29" applyNumberFormat="0" applyAlignment="0" applyProtection="0"/>
    <xf numFmtId="0" fontId="121" fillId="0" borderId="34" applyNumberFormat="0" applyFill="0" applyAlignment="0" applyProtection="0"/>
    <xf numFmtId="0" fontId="9" fillId="0" borderId="0"/>
    <xf numFmtId="10" fontId="40" fillId="54" borderId="25" applyNumberFormat="0" applyBorder="0" applyAlignment="0" applyProtection="0"/>
    <xf numFmtId="1" fontId="47" fillId="0" borderId="24"/>
    <xf numFmtId="10" fontId="40" fillId="54" borderId="25" applyNumberFormat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115" fillId="0" borderId="23" applyNumberFormat="0" applyFill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137" fillId="0" borderId="23" applyNumberFormat="0" applyFill="0" applyAlignment="0" applyProtection="0"/>
    <xf numFmtId="0" fontId="127" fillId="53" borderId="16" applyNumberFormat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37" fillId="0" borderId="23" applyNumberFormat="0" applyFill="0" applyAlignment="0" applyProtection="0"/>
    <xf numFmtId="0" fontId="138" fillId="39" borderId="16" applyNumberFormat="0" applyAlignment="0" applyProtection="0"/>
    <xf numFmtId="0" fontId="115" fillId="0" borderId="23" applyNumberFormat="0" applyFill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9" fillId="53" borderId="16" applyNumberFormat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0" fontId="40" fillId="54" borderId="25" applyNumberFormat="0" applyBorder="0" applyAlignment="0" applyProtection="0"/>
    <xf numFmtId="0" fontId="30" fillId="59" borderId="27" applyNumberFormat="0" applyFont="0" applyAlignment="0" applyProtection="0"/>
    <xf numFmtId="0" fontId="143" fillId="53" borderId="29" applyNumberFormat="0" applyAlignment="0" applyProtection="0"/>
    <xf numFmtId="0" fontId="109" fillId="53" borderId="16" applyNumberFormat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51" fillId="0" borderId="34" applyNumberFormat="0" applyFill="0" applyAlignment="0" applyProtection="0"/>
    <xf numFmtId="206" fontId="97" fillId="0" borderId="25">
      <protection locked="0"/>
    </xf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20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206" fontId="97" fillId="0" borderId="25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0" fontId="2" fillId="0" borderId="0"/>
    <xf numFmtId="0" fontId="100" fillId="0" borderId="36" applyNumberFormat="0" applyFill="0" applyAlignment="0">
      <protection locked="0"/>
    </xf>
    <xf numFmtId="0" fontId="103" fillId="0" borderId="36" applyNumberFormat="0" applyFill="0" applyBorder="0" applyAlignment="0">
      <alignment wrapText="1"/>
      <protection locked="0"/>
    </xf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0" fillId="0" borderId="0" applyFont="0" applyFill="0" applyBorder="0" applyAlignment="0" applyProtection="0"/>
    <xf numFmtId="43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4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1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32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1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6" fontId="4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53" fillId="0" borderId="0" applyFont="0" applyFill="0" applyBorder="0" applyAlignment="0" applyProtection="0"/>
    <xf numFmtId="0" fontId="29" fillId="0" borderId="0"/>
    <xf numFmtId="0" fontId="153" fillId="0" borderId="0"/>
    <xf numFmtId="0" fontId="153" fillId="0" borderId="0"/>
    <xf numFmtId="0" fontId="153" fillId="0" borderId="0"/>
    <xf numFmtId="0" fontId="153" fillId="0" borderId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  <xf numFmtId="43" fontId="153" fillId="0" borderId="0" applyFont="0" applyFill="0" applyBorder="0" applyAlignment="0" applyProtection="0"/>
  </cellStyleXfs>
  <cellXfs count="148">
    <xf numFmtId="0" fontId="0" fillId="0" borderId="0" xfId="0"/>
    <xf numFmtId="0" fontId="5" fillId="0" borderId="0" xfId="7" applyFont="1" applyAlignment="1">
      <alignment vertical="center"/>
    </xf>
    <xf numFmtId="0" fontId="6" fillId="0" borderId="0" xfId="7" applyFont="1" applyAlignment="1">
      <alignment vertical="center"/>
    </xf>
    <xf numFmtId="167" fontId="6" fillId="0" borderId="0" xfId="7" applyNumberFormat="1" applyFont="1" applyAlignment="1">
      <alignment horizontal="right" vertical="center"/>
    </xf>
    <xf numFmtId="0" fontId="5" fillId="0" borderId="1" xfId="7" applyFont="1" applyBorder="1" applyAlignment="1">
      <alignment horizontal="left" vertical="center"/>
    </xf>
    <xf numFmtId="0" fontId="6" fillId="0" borderId="1" xfId="7" applyFont="1" applyBorder="1" applyAlignment="1">
      <alignment vertical="center"/>
    </xf>
    <xf numFmtId="0" fontId="6" fillId="0" borderId="1" xfId="7" applyFont="1" applyBorder="1" applyAlignment="1">
      <alignment horizontal="center" vertical="center"/>
    </xf>
    <xf numFmtId="167" fontId="6" fillId="0" borderId="1" xfId="7" applyNumberFormat="1" applyFont="1" applyBorder="1" applyAlignment="1">
      <alignment horizontal="right" vertical="center"/>
    </xf>
    <xf numFmtId="0" fontId="5" fillId="0" borderId="0" xfId="7" applyFont="1" applyAlignment="1">
      <alignment horizontal="left" vertical="center"/>
    </xf>
    <xf numFmtId="167" fontId="5" fillId="0" borderId="0" xfId="7" applyNumberFormat="1" applyFont="1" applyAlignment="1">
      <alignment horizontal="right" vertical="center"/>
    </xf>
    <xf numFmtId="0" fontId="5" fillId="0" borderId="0" xfId="7" applyFont="1" applyAlignment="1">
      <alignment horizontal="right" vertical="center"/>
    </xf>
    <xf numFmtId="3" fontId="6" fillId="0" borderId="0" xfId="1" applyNumberFormat="1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7" applyFont="1" applyAlignment="1">
      <alignment horizontal="left" vertical="center"/>
    </xf>
    <xf numFmtId="0" fontId="5" fillId="0" borderId="0" xfId="7" applyFont="1" applyAlignment="1">
      <alignment horizontal="center" vertical="center"/>
    </xf>
    <xf numFmtId="169" fontId="5" fillId="0" borderId="0" xfId="7" applyNumberFormat="1" applyFont="1" applyAlignment="1">
      <alignment horizontal="left" vertical="center"/>
    </xf>
    <xf numFmtId="167" fontId="5" fillId="0" borderId="1" xfId="7" applyNumberFormat="1" applyFont="1" applyBorder="1" applyAlignment="1">
      <alignment horizontal="right" vertical="center"/>
    </xf>
    <xf numFmtId="167" fontId="6" fillId="0" borderId="0" xfId="8" applyNumberFormat="1" applyFont="1" applyAlignment="1">
      <alignment horizontal="right" vertical="center"/>
    </xf>
    <xf numFmtId="37" fontId="6" fillId="0" borderId="0" xfId="1" applyNumberFormat="1" applyFont="1" applyFill="1" applyAlignment="1">
      <alignment vertical="center"/>
    </xf>
    <xf numFmtId="167" fontId="6" fillId="0" borderId="1" xfId="8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167" fontId="6" fillId="0" borderId="0" xfId="8" applyNumberFormat="1" applyFont="1" applyAlignment="1">
      <alignment vertical="center"/>
    </xf>
    <xf numFmtId="167" fontId="6" fillId="0" borderId="0" xfId="8" applyNumberFormat="1" applyFont="1" applyAlignment="1">
      <alignment horizontal="center" vertical="center"/>
    </xf>
    <xf numFmtId="167" fontId="6" fillId="0" borderId="0" xfId="0" applyNumberFormat="1" applyFont="1" applyAlignment="1">
      <alignment vertical="center"/>
    </xf>
    <xf numFmtId="167" fontId="6" fillId="0" borderId="0" xfId="0" applyNumberFormat="1" applyFont="1" applyAlignment="1">
      <alignment horizontal="right" vertical="center"/>
    </xf>
    <xf numFmtId="37" fontId="6" fillId="0" borderId="0" xfId="7" applyNumberFormat="1" applyFont="1" applyAlignment="1">
      <alignment vertical="center"/>
    </xf>
    <xf numFmtId="167" fontId="6" fillId="0" borderId="2" xfId="8" applyNumberFormat="1" applyFont="1" applyBorder="1" applyAlignment="1">
      <alignment horizontal="right" vertical="center"/>
    </xf>
    <xf numFmtId="0" fontId="6" fillId="0" borderId="0" xfId="8" applyFont="1" applyAlignment="1">
      <alignment vertical="center"/>
    </xf>
    <xf numFmtId="0" fontId="6" fillId="0" borderId="0" xfId="8" applyFont="1" applyAlignment="1">
      <alignment horizontal="center" vertical="center"/>
    </xf>
    <xf numFmtId="170" fontId="6" fillId="0" borderId="0" xfId="8" applyNumberFormat="1" applyFont="1" applyAlignment="1">
      <alignment vertical="center"/>
    </xf>
    <xf numFmtId="0" fontId="6" fillId="0" borderId="0" xfId="6" applyFont="1" applyAlignment="1">
      <alignment vertical="center"/>
    </xf>
    <xf numFmtId="170" fontId="6" fillId="0" borderId="1" xfId="8" applyNumberFormat="1" applyFont="1" applyBorder="1" applyAlignment="1">
      <alignment vertical="center"/>
    </xf>
    <xf numFmtId="0" fontId="5" fillId="0" borderId="0" xfId="8" applyFont="1" applyAlignment="1">
      <alignment vertical="center"/>
    </xf>
    <xf numFmtId="167" fontId="6" fillId="0" borderId="0" xfId="0" applyNumberFormat="1" applyFont="1" applyAlignment="1">
      <alignment horizontal="center" vertical="center"/>
    </xf>
    <xf numFmtId="0" fontId="6" fillId="0" borderId="1" xfId="8" applyFont="1" applyBorder="1" applyAlignment="1">
      <alignment vertical="center"/>
    </xf>
    <xf numFmtId="0" fontId="6" fillId="0" borderId="1" xfId="8" applyFont="1" applyBorder="1" applyAlignment="1">
      <alignment horizontal="center" vertical="center"/>
    </xf>
    <xf numFmtId="167" fontId="6" fillId="0" borderId="1" xfId="0" applyNumberFormat="1" applyFont="1" applyBorder="1" applyAlignment="1">
      <alignment vertical="center"/>
    </xf>
    <xf numFmtId="167" fontId="6" fillId="0" borderId="1" xfId="0" applyNumberFormat="1" applyFont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7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7" fontId="5" fillId="0" borderId="0" xfId="7" applyNumberFormat="1" applyFont="1" applyAlignment="1">
      <alignment horizontal="center" vertical="center"/>
    </xf>
    <xf numFmtId="167" fontId="6" fillId="0" borderId="1" xfId="8" applyNumberFormat="1" applyFont="1" applyBorder="1" applyAlignment="1">
      <alignment vertical="center"/>
    </xf>
    <xf numFmtId="167" fontId="6" fillId="0" borderId="2" xfId="8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8" fontId="6" fillId="0" borderId="0" xfId="7" applyNumberFormat="1" applyFont="1" applyAlignment="1">
      <alignment vertical="center"/>
    </xf>
    <xf numFmtId="168" fontId="6" fillId="0" borderId="1" xfId="7" applyNumberFormat="1" applyFont="1" applyBorder="1" applyAlignment="1">
      <alignment vertical="center"/>
    </xf>
    <xf numFmtId="168" fontId="5" fillId="0" borderId="0" xfId="7" applyNumberFormat="1" applyFont="1" applyAlignment="1">
      <alignment horizontal="left" vertical="center"/>
    </xf>
    <xf numFmtId="169" fontId="5" fillId="0" borderId="0" xfId="7" applyNumberFormat="1" applyFont="1" applyAlignment="1">
      <alignment horizontal="center" vertical="center"/>
    </xf>
    <xf numFmtId="171" fontId="6" fillId="0" borderId="0" xfId="0" applyNumberFormat="1" applyFont="1" applyAlignment="1">
      <alignment vertical="center"/>
    </xf>
    <xf numFmtId="171" fontId="6" fillId="0" borderId="0" xfId="1" applyNumberFormat="1" applyFont="1" applyFill="1" applyAlignment="1">
      <alignment vertical="center"/>
    </xf>
    <xf numFmtId="171" fontId="6" fillId="0" borderId="0" xfId="7" applyNumberFormat="1" applyFont="1" applyAlignment="1">
      <alignment vertical="center"/>
    </xf>
    <xf numFmtId="171" fontId="6" fillId="0" borderId="1" xfId="0" applyNumberFormat="1" applyFont="1" applyBorder="1" applyAlignment="1">
      <alignment vertical="center"/>
    </xf>
    <xf numFmtId="171" fontId="6" fillId="0" borderId="0" xfId="1" applyNumberFormat="1" applyFont="1" applyFill="1" applyAlignment="1">
      <alignment horizontal="right" vertical="center"/>
    </xf>
    <xf numFmtId="171" fontId="6" fillId="0" borderId="2" xfId="0" applyNumberFormat="1" applyFont="1" applyBorder="1" applyAlignment="1">
      <alignment vertical="center"/>
    </xf>
    <xf numFmtId="0" fontId="8" fillId="0" borderId="0" xfId="7" applyFont="1" applyAlignment="1">
      <alignment horizontal="center" vertical="center"/>
    </xf>
    <xf numFmtId="168" fontId="6" fillId="0" borderId="1" xfId="0" applyNumberFormat="1" applyFont="1" applyBorder="1" applyAlignment="1">
      <alignment vertical="center"/>
    </xf>
    <xf numFmtId="170" fontId="5" fillId="0" borderId="0" xfId="8" applyNumberFormat="1" applyFont="1" applyAlignment="1">
      <alignment horizontal="center" vertical="center"/>
    </xf>
    <xf numFmtId="170" fontId="5" fillId="0" borderId="0" xfId="8" applyNumberFormat="1" applyFont="1" applyAlignment="1">
      <alignment horizontal="right" vertical="center"/>
    </xf>
    <xf numFmtId="170" fontId="6" fillId="0" borderId="0" xfId="8" applyNumberFormat="1" applyFont="1" applyAlignment="1">
      <alignment horizontal="center" vertical="center"/>
    </xf>
    <xf numFmtId="0" fontId="5" fillId="0" borderId="0" xfId="8" applyFont="1" applyAlignment="1">
      <alignment horizontal="right" vertical="center"/>
    </xf>
    <xf numFmtId="170" fontId="5" fillId="0" borderId="0" xfId="8" applyNumberFormat="1" applyFont="1" applyAlignment="1">
      <alignment horizontal="right" vertical="center" wrapText="1"/>
    </xf>
    <xf numFmtId="0" fontId="5" fillId="0" borderId="0" xfId="5" applyFont="1" applyAlignment="1">
      <alignment horizontal="right" vertical="center"/>
    </xf>
    <xf numFmtId="0" fontId="5" fillId="0" borderId="3" xfId="5" applyFont="1" applyBorder="1" applyAlignment="1">
      <alignment horizontal="right" vertical="center"/>
    </xf>
    <xf numFmtId="0" fontId="5" fillId="0" borderId="0" xfId="5" applyFont="1" applyAlignment="1">
      <alignment horizontal="center" vertical="center"/>
    </xf>
    <xf numFmtId="170" fontId="5" fillId="0" borderId="3" xfId="8" applyNumberFormat="1" applyFont="1" applyBorder="1" applyAlignment="1">
      <alignment horizontal="right" vertical="center"/>
    </xf>
    <xf numFmtId="0" fontId="5" fillId="0" borderId="1" xfId="5" applyFont="1" applyBorder="1" applyAlignment="1">
      <alignment horizontal="right" vertical="center"/>
    </xf>
    <xf numFmtId="170" fontId="5" fillId="0" borderId="0" xfId="8" applyNumberFormat="1" applyFont="1" applyAlignment="1">
      <alignment vertical="center"/>
    </xf>
    <xf numFmtId="0" fontId="5" fillId="0" borderId="0" xfId="5" applyFont="1" applyAlignment="1">
      <alignment vertical="center"/>
    </xf>
    <xf numFmtId="167" fontId="6" fillId="0" borderId="0" xfId="5" applyNumberFormat="1" applyFont="1" applyAlignment="1">
      <alignment vertical="center"/>
    </xf>
    <xf numFmtId="0" fontId="6" fillId="0" borderId="0" xfId="4" applyFont="1" applyAlignment="1">
      <alignment vertical="center"/>
    </xf>
    <xf numFmtId="167" fontId="6" fillId="0" borderId="1" xfId="5" applyNumberFormat="1" applyFont="1" applyBorder="1" applyAlignment="1">
      <alignment horizontal="right" vertical="center"/>
    </xf>
    <xf numFmtId="169" fontId="5" fillId="0" borderId="0" xfId="7" applyNumberFormat="1" applyFont="1" applyAlignment="1">
      <alignment vertical="center"/>
    </xf>
    <xf numFmtId="169" fontId="5" fillId="0" borderId="1" xfId="7" applyNumberFormat="1" applyFont="1" applyBorder="1" applyAlignment="1">
      <alignment vertical="center"/>
    </xf>
    <xf numFmtId="0" fontId="6" fillId="0" borderId="0" xfId="5" applyFont="1" applyAlignment="1">
      <alignment vertical="center"/>
    </xf>
    <xf numFmtId="0" fontId="5" fillId="0" borderId="1" xfId="7" applyFont="1" applyBorder="1" applyAlignment="1">
      <alignment horizontal="center" vertical="center"/>
    </xf>
    <xf numFmtId="0" fontId="6" fillId="0" borderId="0" xfId="7" applyFont="1" applyAlignment="1">
      <alignment horizontal="center" vertical="center"/>
    </xf>
    <xf numFmtId="171" fontId="5" fillId="0" borderId="0" xfId="7" applyNumberFormat="1" applyFont="1" applyAlignment="1">
      <alignment horizontal="center" vertical="center"/>
    </xf>
    <xf numFmtId="171" fontId="6" fillId="0" borderId="0" xfId="0" applyNumberFormat="1" applyFont="1" applyAlignment="1">
      <alignment horizontal="right" vertical="center"/>
    </xf>
    <xf numFmtId="171" fontId="6" fillId="0" borderId="0" xfId="1" applyNumberFormat="1" applyFont="1" applyFill="1" applyBorder="1" applyAlignment="1">
      <alignment vertical="center"/>
    </xf>
    <xf numFmtId="167" fontId="5" fillId="0" borderId="4" xfId="7" applyNumberFormat="1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5" fillId="0" borderId="4" xfId="5" applyFont="1" applyBorder="1" applyAlignment="1">
      <alignment vertical="center"/>
    </xf>
    <xf numFmtId="0" fontId="6" fillId="0" borderId="4" xfId="8" applyFont="1" applyBorder="1" applyAlignment="1">
      <alignment vertical="center"/>
    </xf>
    <xf numFmtId="170" fontId="6" fillId="0" borderId="4" xfId="8" applyNumberFormat="1" applyFont="1" applyBorder="1" applyAlignment="1">
      <alignment vertical="center"/>
    </xf>
    <xf numFmtId="0" fontId="5" fillId="0" borderId="0" xfId="8" applyFont="1" applyAlignment="1">
      <alignment horizontal="center" vertical="center"/>
    </xf>
    <xf numFmtId="0" fontId="5" fillId="0" borderId="4" xfId="7" applyFont="1" applyBorder="1" applyAlignment="1">
      <alignment horizontal="center" vertical="center"/>
    </xf>
    <xf numFmtId="170" fontId="5" fillId="0" borderId="1" xfId="8" applyNumberFormat="1" applyFont="1" applyBorder="1" applyAlignment="1">
      <alignment horizontal="right" vertical="center" wrapText="1"/>
    </xf>
    <xf numFmtId="167" fontId="6" fillId="0" borderId="0" xfId="5" applyNumberFormat="1" applyFont="1" applyAlignment="1">
      <alignment horizontal="right" vertical="center"/>
    </xf>
    <xf numFmtId="170" fontId="6" fillId="0" borderId="0" xfId="5" applyNumberFormat="1" applyFont="1" applyAlignment="1">
      <alignment horizontal="right" vertical="center"/>
    </xf>
    <xf numFmtId="170" fontId="6" fillId="0" borderId="0" xfId="5" applyNumberFormat="1" applyFont="1" applyAlignment="1">
      <alignment vertical="center"/>
    </xf>
    <xf numFmtId="0" fontId="11" fillId="0" borderId="0" xfId="8" applyFont="1" applyAlignment="1">
      <alignment horizontal="center" vertical="center"/>
    </xf>
    <xf numFmtId="167" fontId="6" fillId="0" borderId="0" xfId="9" applyNumberFormat="1" applyFont="1" applyFill="1" applyBorder="1" applyAlignment="1">
      <alignment vertical="center"/>
    </xf>
    <xf numFmtId="172" fontId="6" fillId="0" borderId="0" xfId="7" applyNumberFormat="1" applyFont="1" applyAlignment="1">
      <alignment horizontal="right" vertical="center"/>
    </xf>
    <xf numFmtId="171" fontId="6" fillId="0" borderId="1" xfId="7" applyNumberFormat="1" applyFont="1" applyBorder="1" applyAlignment="1">
      <alignment horizontal="right" vertical="center"/>
    </xf>
    <xf numFmtId="172" fontId="6" fillId="0" borderId="0" xfId="0" applyNumberFormat="1" applyFont="1" applyAlignment="1">
      <alignment horizontal="right" vertical="center"/>
    </xf>
    <xf numFmtId="0" fontId="6" fillId="0" borderId="0" xfId="7" applyFont="1" applyAlignment="1">
      <alignment horizontal="right" vertical="center"/>
    </xf>
    <xf numFmtId="171" fontId="6" fillId="0" borderId="2" xfId="7" applyNumberFormat="1" applyFont="1" applyBorder="1" applyAlignment="1">
      <alignment horizontal="right" vertical="center"/>
    </xf>
    <xf numFmtId="37" fontId="6" fillId="0" borderId="0" xfId="1" applyNumberFormat="1" applyFont="1" applyFill="1" applyAlignment="1">
      <alignment horizontal="right" vertical="center"/>
    </xf>
    <xf numFmtId="171" fontId="6" fillId="0" borderId="0" xfId="7" applyNumberFormat="1" applyFont="1" applyAlignment="1">
      <alignment horizontal="right" vertical="center"/>
    </xf>
    <xf numFmtId="171" fontId="6" fillId="0" borderId="2" xfId="0" applyNumberFormat="1" applyFont="1" applyBorder="1" applyAlignment="1">
      <alignment horizontal="right" vertical="center"/>
    </xf>
    <xf numFmtId="0" fontId="6" fillId="0" borderId="4" xfId="8" applyFont="1" applyBorder="1" applyAlignment="1">
      <alignment horizontal="center" vertical="center"/>
    </xf>
    <xf numFmtId="169" fontId="5" fillId="0" borderId="1" xfId="7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7" fontId="6" fillId="0" borderId="4" xfId="5" applyNumberFormat="1" applyFont="1" applyBorder="1" applyAlignment="1">
      <alignment horizontal="right" vertical="center"/>
    </xf>
    <xf numFmtId="167" fontId="6" fillId="0" borderId="2" xfId="7" applyNumberFormat="1" applyFont="1" applyBorder="1" applyAlignment="1">
      <alignment horizontal="right" vertical="center"/>
    </xf>
    <xf numFmtId="171" fontId="6" fillId="0" borderId="1" xfId="8" applyNumberFormat="1" applyFont="1" applyBorder="1" applyAlignment="1">
      <alignment horizontal="right" vertical="center"/>
    </xf>
    <xf numFmtId="3" fontId="6" fillId="0" borderId="0" xfId="7" applyNumberFormat="1" applyFont="1" applyAlignment="1">
      <alignment vertical="center"/>
    </xf>
    <xf numFmtId="169" fontId="6" fillId="0" borderId="0" xfId="7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170" fontId="6" fillId="0" borderId="0" xfId="0" applyNumberFormat="1" applyFont="1" applyAlignment="1">
      <alignment vertical="center"/>
    </xf>
    <xf numFmtId="170" fontId="6" fillId="0" borderId="2" xfId="0" applyNumberFormat="1" applyFont="1" applyBorder="1" applyAlignment="1">
      <alignment vertical="center"/>
    </xf>
    <xf numFmtId="167" fontId="6" fillId="0" borderId="0" xfId="7" applyNumberFormat="1" applyFont="1" applyAlignment="1">
      <alignment horizontal="center" vertical="center"/>
    </xf>
    <xf numFmtId="167" fontId="6" fillId="0" borderId="2" xfId="0" applyNumberFormat="1" applyFont="1" applyBorder="1" applyAlignment="1">
      <alignment horizontal="right" vertical="center"/>
    </xf>
    <xf numFmtId="43" fontId="6" fillId="0" borderId="0" xfId="1" applyFont="1" applyFill="1" applyAlignment="1">
      <alignment vertical="center"/>
    </xf>
    <xf numFmtId="0" fontId="6" fillId="0" borderId="0" xfId="0" applyFont="1" applyAlignment="1">
      <alignment horizontal="right" vertical="center"/>
    </xf>
    <xf numFmtId="170" fontId="6" fillId="0" borderId="1" xfId="0" applyNumberFormat="1" applyFont="1" applyBorder="1" applyAlignment="1">
      <alignment vertical="center"/>
    </xf>
    <xf numFmtId="167" fontId="6" fillId="0" borderId="1" xfId="51" applyNumberFormat="1" applyFont="1" applyBorder="1" applyAlignment="1">
      <alignment horizontal="right" vertical="center"/>
    </xf>
    <xf numFmtId="0" fontId="6" fillId="0" borderId="0" xfId="51" applyFont="1" applyAlignment="1">
      <alignment vertical="center"/>
    </xf>
    <xf numFmtId="167" fontId="6" fillId="0" borderId="0" xfId="5209" applyNumberFormat="1" applyFont="1" applyAlignment="1">
      <alignment horizontal="right" vertical="center"/>
    </xf>
    <xf numFmtId="167" fontId="6" fillId="0" borderId="15" xfId="5209" applyNumberFormat="1" applyFont="1" applyBorder="1" applyAlignment="1">
      <alignment horizontal="right" vertical="center"/>
    </xf>
    <xf numFmtId="0" fontId="6" fillId="0" borderId="0" xfId="5209" applyFont="1" applyAlignment="1">
      <alignment horizontal="right" vertical="center"/>
    </xf>
    <xf numFmtId="167" fontId="6" fillId="0" borderId="0" xfId="5210" applyNumberFormat="1" applyFont="1" applyAlignment="1">
      <alignment horizontal="right" vertical="center"/>
    </xf>
    <xf numFmtId="167" fontId="6" fillId="0" borderId="15" xfId="5210" applyNumberFormat="1" applyFont="1" applyBorder="1" applyAlignment="1">
      <alignment horizontal="right" vertical="center"/>
    </xf>
    <xf numFmtId="0" fontId="6" fillId="0" borderId="0" xfId="5210" applyFont="1" applyAlignment="1">
      <alignment horizontal="right" vertical="center"/>
    </xf>
    <xf numFmtId="167" fontId="6" fillId="0" borderId="5" xfId="5" applyNumberFormat="1" applyFont="1" applyBorder="1" applyAlignment="1">
      <alignment horizontal="right" vertical="center"/>
    </xf>
    <xf numFmtId="171" fontId="154" fillId="0" borderId="0" xfId="7" applyNumberFormat="1" applyFont="1" applyAlignment="1">
      <alignment vertical="center"/>
    </xf>
    <xf numFmtId="0" fontId="154" fillId="0" borderId="0" xfId="0" applyFont="1" applyAlignment="1">
      <alignment vertical="center"/>
    </xf>
    <xf numFmtId="0" fontId="154" fillId="0" borderId="0" xfId="7" applyFont="1" applyAlignment="1">
      <alignment vertical="center"/>
    </xf>
    <xf numFmtId="167" fontId="6" fillId="0" borderId="0" xfId="7" applyNumberFormat="1" applyFont="1" applyAlignment="1">
      <alignment vertical="center"/>
    </xf>
    <xf numFmtId="43" fontId="6" fillId="0" borderId="0" xfId="1" applyFont="1" applyAlignment="1">
      <alignment vertical="center"/>
    </xf>
    <xf numFmtId="166" fontId="6" fillId="0" borderId="0" xfId="7" applyNumberFormat="1" applyFont="1" applyAlignment="1">
      <alignment vertical="center"/>
    </xf>
    <xf numFmtId="167" fontId="6" fillId="0" borderId="0" xfId="51" applyNumberFormat="1" applyFont="1" applyAlignment="1">
      <alignment horizontal="right" vertical="center"/>
    </xf>
    <xf numFmtId="0" fontId="6" fillId="0" borderId="1" xfId="51" applyFont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67" fontId="155" fillId="0" borderId="0" xfId="8" applyNumberFormat="1" applyFont="1" applyAlignment="1">
      <alignment horizontal="right" vertical="center"/>
    </xf>
    <xf numFmtId="0" fontId="6" fillId="0" borderId="1" xfId="7" applyFont="1" applyBorder="1" applyAlignment="1">
      <alignment horizontal="left" vertical="center"/>
    </xf>
    <xf numFmtId="171" fontId="5" fillId="0" borderId="4" xfId="7" applyNumberFormat="1" applyFont="1" applyBorder="1" applyAlignment="1">
      <alignment horizontal="center" vertical="center"/>
    </xf>
    <xf numFmtId="171" fontId="5" fillId="0" borderId="1" xfId="7" applyNumberFormat="1" applyFont="1" applyBorder="1" applyAlignment="1">
      <alignment horizontal="center" vertical="center"/>
    </xf>
    <xf numFmtId="169" fontId="5" fillId="0" borderId="0" xfId="7" applyNumberFormat="1" applyFont="1" applyAlignment="1">
      <alignment horizontal="left" vertical="center"/>
    </xf>
    <xf numFmtId="169" fontId="5" fillId="0" borderId="1" xfId="7" applyNumberFormat="1" applyFont="1" applyBorder="1" applyAlignment="1">
      <alignment horizontal="left" vertical="center"/>
    </xf>
    <xf numFmtId="0" fontId="5" fillId="0" borderId="4" xfId="5" applyFont="1" applyBorder="1" applyAlignment="1">
      <alignment horizontal="center" vertical="center"/>
    </xf>
    <xf numFmtId="0" fontId="5" fillId="0" borderId="20" xfId="5" applyFont="1" applyBorder="1" applyAlignment="1">
      <alignment horizontal="center" vertical="center"/>
    </xf>
    <xf numFmtId="170" fontId="5" fillId="0" borderId="20" xfId="8" applyNumberFormat="1" applyFont="1" applyBorder="1" applyAlignment="1">
      <alignment horizontal="center" vertical="center"/>
    </xf>
    <xf numFmtId="170" fontId="5" fillId="0" borderId="1" xfId="8" applyNumberFormat="1" applyFont="1" applyBorder="1" applyAlignment="1">
      <alignment horizontal="center" vertical="center"/>
    </xf>
    <xf numFmtId="167" fontId="5" fillId="0" borderId="1" xfId="7" applyNumberFormat="1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/>
    </xf>
  </cellXfs>
  <cellStyles count="5220">
    <cellStyle name="_Book1" xfId="53" xr:uid="{5FE6DEAB-15B1-4A62-BA98-F0DC37CFAD94}"/>
    <cellStyle name="_Detail for FS_Sep'07" xfId="54" xr:uid="{DA67AD0E-7394-40E4-9A6B-108282EA5989}"/>
    <cellStyle name="_File Costing Dec 2009" xfId="55" xr:uid="{B8854D05-84DD-4D52-B101-4666BA7E7C08}"/>
    <cellStyle name="_File Costing Dec 2009 10" xfId="5187" xr:uid="{0BBB188F-2873-4E9F-B6F6-6BC506E35C32}"/>
    <cellStyle name="_File Costing Dec 2009 2" xfId="56" xr:uid="{93D20634-7B25-4983-833D-B720446961CB}"/>
    <cellStyle name="_File Costing Dec 2009 2 2" xfId="3712" xr:uid="{2C36F192-D3CB-4F0A-B237-AD04C41C154E}"/>
    <cellStyle name="_File Costing Dec 2009 2 2 2" xfId="4620" xr:uid="{321C5D4A-CDA7-490C-8A6D-35A5939E626F}"/>
    <cellStyle name="_File Costing Dec 2009 2 3" xfId="4011" xr:uid="{8A621A6C-AB6E-4018-A343-8269FC5D92D0}"/>
    <cellStyle name="_File Costing Dec 2009 2 3 2" xfId="4917" xr:uid="{4871EA8F-349B-47E9-A37C-FDA1C2885E99}"/>
    <cellStyle name="_File Costing Dec 2009 2 4" xfId="4323" xr:uid="{26647130-08AD-4C4F-BBF7-4E3951979E7D}"/>
    <cellStyle name="_File Costing Dec 2009 2 5" xfId="816" xr:uid="{DC4E62B2-CE32-469E-90C0-EBD9579A349B}"/>
    <cellStyle name="_File Costing Dec 2009 3" xfId="935" xr:uid="{EBB35379-A78F-49A9-AE3E-AE5F0206A9AE}"/>
    <cellStyle name="_File Costing Dec 2009 3 2" xfId="3766" xr:uid="{89136CD3-FAB7-462E-9805-3C10F03AB5B8}"/>
    <cellStyle name="_File Costing Dec 2009 3 2 2" xfId="4673" xr:uid="{C770DC47-C9EB-4D6B-893F-D8EF0F60EF15}"/>
    <cellStyle name="_File Costing Dec 2009 3 3" xfId="4063" xr:uid="{EBF7BA35-92BC-40CC-817A-DD6E9A94BB3B}"/>
    <cellStyle name="_File Costing Dec 2009 3 3 2" xfId="4969" xr:uid="{67928BEA-34BE-4EFA-920D-74DA2BA614F9}"/>
    <cellStyle name="_File Costing Dec 2009 3 4" xfId="4376" xr:uid="{67B8EAC5-D214-436D-AE33-467CC793A013}"/>
    <cellStyle name="_File Costing Dec 2009 4" xfId="3669" xr:uid="{23C4CFB9-DED2-4E0D-9066-F83892FC4416}"/>
    <cellStyle name="_File Costing Dec 2009 4 2" xfId="3970" xr:uid="{2A520EE7-9B07-4DFA-9794-7F8118519207}"/>
    <cellStyle name="_File Costing Dec 2009 4 2 2" xfId="4876" xr:uid="{C2737ADA-A57C-47CB-AA5D-D2789DD10235}"/>
    <cellStyle name="_File Costing Dec 2009 4 3" xfId="4264" xr:uid="{7EA3EFFD-6C01-427C-8C38-41782B6D7398}"/>
    <cellStyle name="_File Costing Dec 2009 4 3 2" xfId="5170" xr:uid="{7AB61EE6-BB64-4916-B996-1E952912DE3A}"/>
    <cellStyle name="_File Costing Dec 2009 4 4" xfId="4578" xr:uid="{D8C37ACA-DA8B-4B45-82FF-4D09D24E8C44}"/>
    <cellStyle name="_File Costing Dec 2009 5" xfId="3711" xr:uid="{8576AFA5-7504-45B0-BCF4-54FAC23F3CF3}"/>
    <cellStyle name="_File Costing Dec 2009 5 2" xfId="4619" xr:uid="{A77A0578-D5EF-4FE2-BA49-D4717232BEBD}"/>
    <cellStyle name="_File Costing Dec 2009 6" xfId="4010" xr:uid="{7505D8BB-4542-435F-AB35-8C74EE0D5B9C}"/>
    <cellStyle name="_File Costing Dec 2009 6 2" xfId="4916" xr:uid="{DF2085F8-F6AE-473F-A909-869481457E1F}"/>
    <cellStyle name="_File Costing Dec 2009 7" xfId="4281" xr:uid="{015ABFE0-15A8-403A-8793-B793239CF38B}"/>
    <cellStyle name="_File Costing Dec 2009 8" xfId="4322" xr:uid="{5D35323C-5450-4753-8CD8-051C13F44E1B}"/>
    <cellStyle name="_File Costing Dec 2009 9" xfId="815" xr:uid="{CC51D84A-51EC-443C-88A4-73D0AF4B4804}"/>
    <cellStyle name="_FT_Sep'07 (22 Oct 07)" xfId="57" xr:uid="{E5F99124-1EC0-46DC-972B-6ED6CADF96F0}"/>
    <cellStyle name="_Stocks (2)" xfId="58" xr:uid="{4162AC4B-70BE-43EB-BF35-1AEE0BF973E1}"/>
    <cellStyle name="_Stocks (2) 10" xfId="5188" xr:uid="{B0FFE3E8-26D9-42E3-A175-5BFA2C2CF49F}"/>
    <cellStyle name="_Stocks (2) 2" xfId="59" xr:uid="{F565E586-D25B-4FE6-8819-F15C977A5B32}"/>
    <cellStyle name="_Stocks (2) 2 2" xfId="3714" xr:uid="{73343725-EA98-4004-863A-75177011D167}"/>
    <cellStyle name="_Stocks (2) 2 2 2" xfId="4622" xr:uid="{121807D7-2E0E-4825-89FA-700BB674C95F}"/>
    <cellStyle name="_Stocks (2) 2 3" xfId="4013" xr:uid="{17A2572E-E04D-4CE5-BCE2-3E3883933E1F}"/>
    <cellStyle name="_Stocks (2) 2 3 2" xfId="4919" xr:uid="{2886317E-E783-485E-8E80-ED8ECC6B5454}"/>
    <cellStyle name="_Stocks (2) 2 4" xfId="4325" xr:uid="{6BC724CF-DD73-4AE0-B2E7-F2D1D7CE3B55}"/>
    <cellStyle name="_Stocks (2) 2 5" xfId="818" xr:uid="{08DF1C7D-2850-4BC3-BD77-C85806144E6C}"/>
    <cellStyle name="_Stocks (2) 3" xfId="936" xr:uid="{EC2FDB25-6D2A-4C7A-9EB8-63AE7C1B0ECF}"/>
    <cellStyle name="_Stocks (2) 3 2" xfId="3767" xr:uid="{CDC179C0-49C0-4E72-803A-EF473B77CF58}"/>
    <cellStyle name="_Stocks (2) 3 2 2" xfId="4674" xr:uid="{74FDBEFD-0756-45EF-8968-2A2027F907CF}"/>
    <cellStyle name="_Stocks (2) 3 3" xfId="4064" xr:uid="{2DE0BDE1-B483-411F-A05E-57B3BD0233B8}"/>
    <cellStyle name="_Stocks (2) 3 3 2" xfId="4970" xr:uid="{A1924512-7A17-4428-9E79-E9921E950D62}"/>
    <cellStyle name="_Stocks (2) 3 4" xfId="4377" xr:uid="{7FD93530-8723-4C49-A116-AF8A0475623F}"/>
    <cellStyle name="_Stocks (2) 4" xfId="3670" xr:uid="{146AEBE3-76E6-4D70-9E05-2CEF1FA37C9A}"/>
    <cellStyle name="_Stocks (2) 4 2" xfId="3971" xr:uid="{CD3E5A80-6511-440F-BBC2-1FDB0C0E6C44}"/>
    <cellStyle name="_Stocks (2) 4 2 2" xfId="4877" xr:uid="{450234D4-A692-46C1-A6B7-884C6A36700D}"/>
    <cellStyle name="_Stocks (2) 4 3" xfId="4265" xr:uid="{5D7095E7-BBF2-40B9-BE20-143BB3C2795C}"/>
    <cellStyle name="_Stocks (2) 4 3 2" xfId="5171" xr:uid="{827535B6-2B33-4187-BF3A-369098AC2334}"/>
    <cellStyle name="_Stocks (2) 4 4" xfId="4579" xr:uid="{24DC2124-038F-422C-97DB-CB3762DA821D}"/>
    <cellStyle name="_Stocks (2) 5" xfId="3713" xr:uid="{30015B3A-8C39-461B-B6B7-9A520D6229D4}"/>
    <cellStyle name="_Stocks (2) 5 2" xfId="4621" xr:uid="{6791DECE-A859-4338-9F85-D5A5F91D75F4}"/>
    <cellStyle name="_Stocks (2) 6" xfId="4012" xr:uid="{901FF0D9-008E-45C4-8998-B67A0287A7C6}"/>
    <cellStyle name="_Stocks (2) 6 2" xfId="4918" xr:uid="{C6C6B8DE-C2C6-4012-8661-7B312C22EEAC}"/>
    <cellStyle name="_Stocks (2) 7" xfId="4282" xr:uid="{79A93F85-32E9-4DB1-8F34-DC45A5C864F7}"/>
    <cellStyle name="_Stocks (2) 8" xfId="4324" xr:uid="{83487BB9-BD0B-48C6-9780-950CF4923711}"/>
    <cellStyle name="_Stocks (2) 9" xfId="817" xr:uid="{E9675400-88A4-4140-8621-9BDA746A073F}"/>
    <cellStyle name="_VB_(Un)ProtectSheets" xfId="60" xr:uid="{D6068233-EA71-456C-9C57-9DF9BDB99AE6}"/>
    <cellStyle name="_VB_(Un)ProtectSheets 10" xfId="5189" xr:uid="{10AD29BD-2A83-4B7B-A976-DBEE07674F2C}"/>
    <cellStyle name="_VB_(Un)ProtectSheets 2" xfId="61" xr:uid="{1545353E-952F-4628-ACA6-149A7D44822C}"/>
    <cellStyle name="_VB_(Un)ProtectSheets 2 2" xfId="3716" xr:uid="{22EE066D-E9F7-48F4-9368-85880F361571}"/>
    <cellStyle name="_VB_(Un)ProtectSheets 2 2 2" xfId="4624" xr:uid="{942968FC-C905-4CA5-B515-CA8DC592E8AD}"/>
    <cellStyle name="_VB_(Un)ProtectSheets 2 3" xfId="4015" xr:uid="{E65E9E40-1A39-4FF4-AA61-7C424786D365}"/>
    <cellStyle name="_VB_(Un)ProtectSheets 2 3 2" xfId="4921" xr:uid="{A2AA99A5-DE41-4FFB-874B-F46A5D997520}"/>
    <cellStyle name="_VB_(Un)ProtectSheets 2 4" xfId="4327" xr:uid="{619223C3-6D2A-4D72-9F43-47CECD2D9D06}"/>
    <cellStyle name="_VB_(Un)ProtectSheets 2 5" xfId="820" xr:uid="{7E3F4942-2F4A-4EA1-8819-0494EAEC2598}"/>
    <cellStyle name="_VB_(Un)ProtectSheets 3" xfId="937" xr:uid="{7A74808E-B5C5-40E6-A301-FF286307570F}"/>
    <cellStyle name="_VB_(Un)ProtectSheets 3 2" xfId="3768" xr:uid="{97DBA41C-3FF7-4066-BCC0-9428C2A9F2EB}"/>
    <cellStyle name="_VB_(Un)ProtectSheets 3 2 2" xfId="4675" xr:uid="{56748AE6-F0CF-4517-A1FA-B4627B7C100A}"/>
    <cellStyle name="_VB_(Un)ProtectSheets 3 3" xfId="4065" xr:uid="{635F072A-A4E5-4C45-8FF6-46F199096B1D}"/>
    <cellStyle name="_VB_(Un)ProtectSheets 3 3 2" xfId="4971" xr:uid="{628554EF-E414-41E3-97B5-D40DDC0954B9}"/>
    <cellStyle name="_VB_(Un)ProtectSheets 3 4" xfId="4378" xr:uid="{BCC5F6C1-ACCA-4E6A-A654-97B77304DB0D}"/>
    <cellStyle name="_VB_(Un)ProtectSheets 4" xfId="3671" xr:uid="{D3BEB466-7C47-487B-AD4C-0C2D7BFD07AD}"/>
    <cellStyle name="_VB_(Un)ProtectSheets 4 2" xfId="3972" xr:uid="{34662FA3-2CFA-4BBA-B379-A5E399B5DE31}"/>
    <cellStyle name="_VB_(Un)ProtectSheets 4 2 2" xfId="4878" xr:uid="{474AC4CB-3A1B-4B89-A57C-32E514F691A7}"/>
    <cellStyle name="_VB_(Un)ProtectSheets 4 3" xfId="4266" xr:uid="{15CC7A22-B25B-4E69-80D6-C2148FA52D77}"/>
    <cellStyle name="_VB_(Un)ProtectSheets 4 3 2" xfId="5172" xr:uid="{A461F85B-F106-4E11-BEC5-E79C15712B87}"/>
    <cellStyle name="_VB_(Un)ProtectSheets 4 4" xfId="4580" xr:uid="{3EA13CCC-89C8-4DBC-990A-6DC49F9413AF}"/>
    <cellStyle name="_VB_(Un)ProtectSheets 5" xfId="3715" xr:uid="{AD27CE25-3A6B-4201-AF4A-2CEB68619C11}"/>
    <cellStyle name="_VB_(Un)ProtectSheets 5 2" xfId="4623" xr:uid="{23363C80-AE25-423E-9519-82CAD39520BB}"/>
    <cellStyle name="_VB_(Un)ProtectSheets 6" xfId="4014" xr:uid="{4257E95A-4877-4A17-9574-2EC1DC781D68}"/>
    <cellStyle name="_VB_(Un)ProtectSheets 6 2" xfId="4920" xr:uid="{9F070F08-AF34-4337-9C93-9B31D0239742}"/>
    <cellStyle name="_VB_(Un)ProtectSheets 7" xfId="4283" xr:uid="{F03C5967-6FC8-4F37-9228-877E74982461}"/>
    <cellStyle name="_VB_(Un)ProtectSheets 8" xfId="4326" xr:uid="{5B58D1F0-6286-4EC3-86F7-E1E154738B5B}"/>
    <cellStyle name="_VB_(Un)ProtectSheets 9" xfId="819" xr:uid="{988DF7AB-982E-4146-A818-9D6282A32563}"/>
    <cellStyle name="_VB_CreateSheetList" xfId="62" xr:uid="{45A69183-8314-467C-A5E2-FBB104686D2C}"/>
    <cellStyle name="_VB_CreateSheetList 10" xfId="5190" xr:uid="{FD9E7218-93F2-4218-98B8-A688FA77AC06}"/>
    <cellStyle name="_VB_CreateSheetList 2" xfId="63" xr:uid="{9829A38E-1BD6-493D-8D80-2BC16363D28B}"/>
    <cellStyle name="_VB_CreateSheetList 2 2" xfId="3718" xr:uid="{FC43D2B4-17F6-4C2D-B491-8E66C6D49B25}"/>
    <cellStyle name="_VB_CreateSheetList 2 2 2" xfId="4626" xr:uid="{0ACF8959-8EE7-45E0-A987-6B0D2BBC566A}"/>
    <cellStyle name="_VB_CreateSheetList 2 3" xfId="4017" xr:uid="{29A12FAC-4D15-4772-8A46-9A0399110F76}"/>
    <cellStyle name="_VB_CreateSheetList 2 3 2" xfId="4923" xr:uid="{B5810696-868D-42DE-89C5-5354C8BA1B99}"/>
    <cellStyle name="_VB_CreateSheetList 2 4" xfId="4329" xr:uid="{F374D763-82A7-4494-B12A-9BADB716103F}"/>
    <cellStyle name="_VB_CreateSheetList 2 5" xfId="822" xr:uid="{BFB3FBDF-3EB4-4368-A8B8-C41AA8D318A0}"/>
    <cellStyle name="_VB_CreateSheetList 3" xfId="938" xr:uid="{A2DFB504-A119-43CA-887D-4B05DD9BCF27}"/>
    <cellStyle name="_VB_CreateSheetList 3 2" xfId="3769" xr:uid="{C05741B5-C8DC-4204-ADB0-D73713C3D1CD}"/>
    <cellStyle name="_VB_CreateSheetList 3 2 2" xfId="4676" xr:uid="{31C55D30-09E2-4A7B-9BCD-CCA5BFEE5CA8}"/>
    <cellStyle name="_VB_CreateSheetList 3 3" xfId="4066" xr:uid="{45376D2A-95C3-486B-9125-9C58503550C2}"/>
    <cellStyle name="_VB_CreateSheetList 3 3 2" xfId="4972" xr:uid="{5B524DC8-B9B5-4A5B-A7A7-02D584A19DAF}"/>
    <cellStyle name="_VB_CreateSheetList 3 4" xfId="4379" xr:uid="{2EAE44A7-781F-4A42-AF07-66A605742AED}"/>
    <cellStyle name="_VB_CreateSheetList 4" xfId="3672" xr:uid="{F37248E4-D57D-4B62-9EB9-96E4167E7A0A}"/>
    <cellStyle name="_VB_CreateSheetList 4 2" xfId="3973" xr:uid="{3AE63724-FC78-4BD0-A55A-A887C227F45A}"/>
    <cellStyle name="_VB_CreateSheetList 4 2 2" xfId="4879" xr:uid="{4570725E-9D9E-4F1C-AF75-54B6FA3A8A1D}"/>
    <cellStyle name="_VB_CreateSheetList 4 3" xfId="4267" xr:uid="{C94D128B-CF6F-48DA-8ACC-AEE68C829DDB}"/>
    <cellStyle name="_VB_CreateSheetList 4 3 2" xfId="5173" xr:uid="{1067A432-92D9-460D-9D42-CA095E9CAD7A}"/>
    <cellStyle name="_VB_CreateSheetList 4 4" xfId="4581" xr:uid="{EBB6E477-A6AC-4655-AE62-4AE8C9744EEF}"/>
    <cellStyle name="_VB_CreateSheetList 5" xfId="3717" xr:uid="{3C153C60-8AC3-46FA-BD20-8EF9E47E05A1}"/>
    <cellStyle name="_VB_CreateSheetList 5 2" xfId="4625" xr:uid="{8F1A5E3E-EB7B-4F8B-9CB1-6CB083C46234}"/>
    <cellStyle name="_VB_CreateSheetList 6" xfId="4016" xr:uid="{E742A7FF-F932-416F-8DE2-531EFAA2064E}"/>
    <cellStyle name="_VB_CreateSheetList 6 2" xfId="4922" xr:uid="{9B634D95-E17E-4E92-98E7-ECE80C4B7AF2}"/>
    <cellStyle name="_VB_CreateSheetList 7" xfId="4284" xr:uid="{BF57C7BB-D4B6-4183-B762-1742DF5C39F0}"/>
    <cellStyle name="_VB_CreateSheetList 8" xfId="4328" xr:uid="{25716EE3-BFD7-4E70-BA84-71F2D0455FF0}"/>
    <cellStyle name="_VB_CreateSheetList 9" xfId="821" xr:uid="{76A33807-0EE0-45D4-A31F-48E8FA3D8B57}"/>
    <cellStyle name="_VB_GetStocks" xfId="64" xr:uid="{40357BD0-3477-4DB5-9A1B-C28CB9C5AB69}"/>
    <cellStyle name="_VB_GetStocks 10" xfId="5191" xr:uid="{A06FFF12-C138-4E69-86AF-04174CDC78E3}"/>
    <cellStyle name="_VB_GetStocks 2" xfId="65" xr:uid="{06CF57BD-FB58-424C-8D30-21EA2A9F5083}"/>
    <cellStyle name="_VB_GetStocks 2 2" xfId="3720" xr:uid="{2EC90AE0-7A79-4535-A2FB-6454AABEE134}"/>
    <cellStyle name="_VB_GetStocks 2 2 2" xfId="4628" xr:uid="{90F4E2A6-141F-4BDC-AB31-F02739A03F02}"/>
    <cellStyle name="_VB_GetStocks 2 3" xfId="4019" xr:uid="{E3D7BABF-502B-4903-8260-C7B0CE98A32D}"/>
    <cellStyle name="_VB_GetStocks 2 3 2" xfId="4925" xr:uid="{B40EA964-20B2-497C-981E-D1AEA1D886CD}"/>
    <cellStyle name="_VB_GetStocks 2 4" xfId="4331" xr:uid="{09F790FF-4D84-4A14-B77C-2C1000A91CB7}"/>
    <cellStyle name="_VB_GetStocks 2 5" xfId="824" xr:uid="{1ADAF509-67D9-4B11-BC6A-A176FC939922}"/>
    <cellStyle name="_VB_GetStocks 3" xfId="939" xr:uid="{D6C70CD3-0166-43E2-9F91-872011A624AB}"/>
    <cellStyle name="_VB_GetStocks 3 2" xfId="3770" xr:uid="{B61258B4-8BFE-493D-9984-31CA4F652AAF}"/>
    <cellStyle name="_VB_GetStocks 3 2 2" xfId="4677" xr:uid="{BDC66D94-08A2-4077-AEDE-C4CD8AF599B6}"/>
    <cellStyle name="_VB_GetStocks 3 3" xfId="4067" xr:uid="{91494A83-9A30-4D2A-9A3B-28D27EA18994}"/>
    <cellStyle name="_VB_GetStocks 3 3 2" xfId="4973" xr:uid="{34A4CCCC-A205-4E03-936C-C6A323325103}"/>
    <cellStyle name="_VB_GetStocks 3 4" xfId="4380" xr:uid="{9B8607E4-3E79-48DA-B586-9EA6C49425ED}"/>
    <cellStyle name="_VB_GetStocks 4" xfId="3673" xr:uid="{098F6E68-CA45-4750-94D1-8200B3903889}"/>
    <cellStyle name="_VB_GetStocks 4 2" xfId="3974" xr:uid="{5C06D38A-7BFC-4B06-B1FC-5F0AD08C3FB1}"/>
    <cellStyle name="_VB_GetStocks 4 2 2" xfId="4880" xr:uid="{50E813B0-D9F0-45CF-9D12-CFF7B76EA0C1}"/>
    <cellStyle name="_VB_GetStocks 4 3" xfId="4268" xr:uid="{75B85C8F-A380-4C30-99E7-CC948DE88454}"/>
    <cellStyle name="_VB_GetStocks 4 3 2" xfId="5174" xr:uid="{2B457A6B-F740-43F7-9757-82D86E783C46}"/>
    <cellStyle name="_VB_GetStocks 4 4" xfId="4582" xr:uid="{8BDB0BCD-C991-4F3F-A33E-3BE876952CA0}"/>
    <cellStyle name="_VB_GetStocks 5" xfId="3719" xr:uid="{481AEC38-4D19-4024-B79D-7A73D6DBB9A0}"/>
    <cellStyle name="_VB_GetStocks 5 2" xfId="4627" xr:uid="{EF93730D-B994-4A93-AF4D-170E7D9E8D12}"/>
    <cellStyle name="_VB_GetStocks 6" xfId="4018" xr:uid="{42BF50ED-B96D-47F6-B3D7-2A8791F56CFD}"/>
    <cellStyle name="_VB_GetStocks 6 2" xfId="4924" xr:uid="{67DAA500-5E84-4E98-9590-54E7E1AC8695}"/>
    <cellStyle name="_VB_GetStocks 7" xfId="4285" xr:uid="{E847BD40-3E7E-448E-89C0-31A54AEC73B4}"/>
    <cellStyle name="_VB_GetStocks 8" xfId="4330" xr:uid="{FC452006-57D8-4C2F-AB90-E7BE6CDBA70D}"/>
    <cellStyle name="_VB_GetStocks 9" xfId="823" xr:uid="{0AE6C213-9FC4-44EF-A333-9274DB2BBF69}"/>
    <cellStyle name="_VB_HideShowSheets" xfId="66" xr:uid="{CC93157A-D08D-4BC5-85E5-B9154FDAB784}"/>
    <cellStyle name="_VB_HideShowSheets 10" xfId="5192" xr:uid="{38F93E1B-4EFF-492E-97B8-DC2608F162B6}"/>
    <cellStyle name="_VB_HideShowSheets 2" xfId="67" xr:uid="{25BB3DA1-56BB-4792-BE2F-9748C34F18A1}"/>
    <cellStyle name="_VB_HideShowSheets 2 2" xfId="3722" xr:uid="{26F820B4-53AD-4556-AF98-71A97716E865}"/>
    <cellStyle name="_VB_HideShowSheets 2 2 2" xfId="4630" xr:uid="{E900518A-68C6-43B1-8994-67B083291694}"/>
    <cellStyle name="_VB_HideShowSheets 2 3" xfId="4021" xr:uid="{2AA80379-1F59-4A5E-99D0-42433BEB7BF4}"/>
    <cellStyle name="_VB_HideShowSheets 2 3 2" xfId="4927" xr:uid="{BBE7433F-7820-44C0-97AD-1B8CB5EDE070}"/>
    <cellStyle name="_VB_HideShowSheets 2 4" xfId="4333" xr:uid="{7E09EC15-DD51-4A9F-BB66-44465A9D53E8}"/>
    <cellStyle name="_VB_HideShowSheets 2 5" xfId="826" xr:uid="{42312034-7BD3-4F73-B5D6-0155D6BD1D73}"/>
    <cellStyle name="_VB_HideShowSheets 3" xfId="940" xr:uid="{5C27168D-212B-4913-9A53-F5001DDACF28}"/>
    <cellStyle name="_VB_HideShowSheets 3 2" xfId="3771" xr:uid="{B50BBF94-DF7F-4207-86B8-013FAFC04AE6}"/>
    <cellStyle name="_VB_HideShowSheets 3 2 2" xfId="4678" xr:uid="{D8FFB240-4E8A-4DBB-BE9C-1F2B2E607418}"/>
    <cellStyle name="_VB_HideShowSheets 3 3" xfId="4068" xr:uid="{538A5F3D-939F-4FC3-8D67-5077A972928B}"/>
    <cellStyle name="_VB_HideShowSheets 3 3 2" xfId="4974" xr:uid="{DC8733F3-09CD-49FA-8119-27E47C52E751}"/>
    <cellStyle name="_VB_HideShowSheets 3 4" xfId="4381" xr:uid="{E2713901-2C88-45A2-B592-1380C6C7A385}"/>
    <cellStyle name="_VB_HideShowSheets 4" xfId="3674" xr:uid="{0EA06122-2861-4A06-A9F8-B7C4E1F48E3A}"/>
    <cellStyle name="_VB_HideShowSheets 4 2" xfId="3975" xr:uid="{3DBEA2C6-4D40-4102-946F-94D08362443A}"/>
    <cellStyle name="_VB_HideShowSheets 4 2 2" xfId="4881" xr:uid="{7521196A-4C16-419B-A116-9C333258A007}"/>
    <cellStyle name="_VB_HideShowSheets 4 3" xfId="4269" xr:uid="{252CEC29-5C20-4CA0-A5C4-DB253C2B4994}"/>
    <cellStyle name="_VB_HideShowSheets 4 3 2" xfId="5175" xr:uid="{DC381D77-379A-42BC-B174-53772F82E387}"/>
    <cellStyle name="_VB_HideShowSheets 4 4" xfId="4583" xr:uid="{8111DACF-11F1-4C17-9D52-06BF0162C209}"/>
    <cellStyle name="_VB_HideShowSheets 5" xfId="3721" xr:uid="{90E1910C-8F2D-4DCF-92E6-2D8E3BEEC88F}"/>
    <cellStyle name="_VB_HideShowSheets 5 2" xfId="4629" xr:uid="{1686B56C-71BE-4B6E-8550-0B1EA169EB68}"/>
    <cellStyle name="_VB_HideShowSheets 6" xfId="4020" xr:uid="{EF6F6D44-5EA9-4CA5-B07E-C8FD6D239424}"/>
    <cellStyle name="_VB_HideShowSheets 6 2" xfId="4926" xr:uid="{715C2158-D09D-46C1-BE3A-F4422F5114C6}"/>
    <cellStyle name="_VB_HideShowSheets 7" xfId="4286" xr:uid="{1377796B-5031-4EA2-A9B3-DB8D2D747AC8}"/>
    <cellStyle name="_VB_HideShowSheets 8" xfId="4332" xr:uid="{D081411F-28F1-47ED-A926-DC9317CC915A}"/>
    <cellStyle name="_VB_HideShowSheets 9" xfId="825" xr:uid="{788FC15D-C418-491C-8086-DA276A1701D9}"/>
    <cellStyle name="_VB_MoveStocks" xfId="68" xr:uid="{FFFF393E-33A7-4F6C-B812-54B091DF8105}"/>
    <cellStyle name="_VB_MoveStocks 10" xfId="5193" xr:uid="{EAB28DEC-FBDA-4859-A17A-913D71AF07EA}"/>
    <cellStyle name="_VB_MoveStocks 2" xfId="69" xr:uid="{DF19A600-CF6D-4177-8D07-9DDD493513C6}"/>
    <cellStyle name="_VB_MoveStocks 2 2" xfId="3724" xr:uid="{B851356E-AF94-4EEE-98F8-DF45E38DDC8A}"/>
    <cellStyle name="_VB_MoveStocks 2 2 2" xfId="4632" xr:uid="{BEA8941C-09F8-4923-BEDC-8AE8F6AD6FDB}"/>
    <cellStyle name="_VB_MoveStocks 2 3" xfId="4023" xr:uid="{03CB857A-B987-43BF-BF96-8442853DB55E}"/>
    <cellStyle name="_VB_MoveStocks 2 3 2" xfId="4929" xr:uid="{D6D67C96-49F0-47E2-8DF7-3F77D59F5AE5}"/>
    <cellStyle name="_VB_MoveStocks 2 4" xfId="4335" xr:uid="{F56BC141-E105-44E5-8599-6DF8AD686EF5}"/>
    <cellStyle name="_VB_MoveStocks 2 5" xfId="828" xr:uid="{44FEFE51-E38B-4BBC-A005-A8601BC6BD5B}"/>
    <cellStyle name="_VB_MoveStocks 3" xfId="941" xr:uid="{203F5DD0-6702-4436-9E77-A8DB025E45AA}"/>
    <cellStyle name="_VB_MoveStocks 3 2" xfId="3772" xr:uid="{79AB7D8B-EF0D-48C2-B542-83E7C5338959}"/>
    <cellStyle name="_VB_MoveStocks 3 2 2" xfId="4679" xr:uid="{7EDF1E2D-BDFE-4030-BCBD-5B27E596698A}"/>
    <cellStyle name="_VB_MoveStocks 3 3" xfId="4069" xr:uid="{D084B406-46B6-4219-833C-A8C427A15E6E}"/>
    <cellStyle name="_VB_MoveStocks 3 3 2" xfId="4975" xr:uid="{1ED12FE9-BC78-4E54-8E02-1E4896F4F0FA}"/>
    <cellStyle name="_VB_MoveStocks 3 4" xfId="4382" xr:uid="{99F9962F-4993-4E8C-B6C4-BD63FDD90599}"/>
    <cellStyle name="_VB_MoveStocks 4" xfId="3675" xr:uid="{4196E7C4-9E30-4BCD-8EA8-C37F2221C816}"/>
    <cellStyle name="_VB_MoveStocks 4 2" xfId="3976" xr:uid="{D06B789F-D43E-40CB-9EA4-13921C1D81E8}"/>
    <cellStyle name="_VB_MoveStocks 4 2 2" xfId="4882" xr:uid="{8242CC94-C2E3-4122-95A2-E83F344E2C1A}"/>
    <cellStyle name="_VB_MoveStocks 4 3" xfId="4270" xr:uid="{74855135-4FBD-4FAC-B232-C05A8BBE9972}"/>
    <cellStyle name="_VB_MoveStocks 4 3 2" xfId="5176" xr:uid="{339F1445-9B5B-49BB-A19D-95108B87AE03}"/>
    <cellStyle name="_VB_MoveStocks 4 4" xfId="4584" xr:uid="{4B9E45EC-F170-4E3A-A3F0-9A8FB678DC02}"/>
    <cellStyle name="_VB_MoveStocks 5" xfId="3723" xr:uid="{D257BF66-3E22-4B82-820F-1E42D61E3BE4}"/>
    <cellStyle name="_VB_MoveStocks 5 2" xfId="4631" xr:uid="{9DAB279C-2049-4265-A997-9DD5ABC09441}"/>
    <cellStyle name="_VB_MoveStocks 6" xfId="4022" xr:uid="{26533910-1D86-4DC4-A41B-DBEF5D10F531}"/>
    <cellStyle name="_VB_MoveStocks 6 2" xfId="4928" xr:uid="{D8069955-0BF2-4328-97AE-1252E276E0DB}"/>
    <cellStyle name="_VB_MoveStocks 7" xfId="4287" xr:uid="{42F0E22D-E3A6-45C7-B74D-1289942D7DED}"/>
    <cellStyle name="_VB_MoveStocks 8" xfId="4334" xr:uid="{7D7639A4-2778-4FC4-B1DD-1FF930405865}"/>
    <cellStyle name="_VB_MoveStocks 9" xfId="827" xr:uid="{37DC994A-CA57-4221-B609-70DEFB8E7D42}"/>
    <cellStyle name="_VB_SaveRestoreStatus" xfId="70" xr:uid="{71EE823C-00A5-416B-9077-B7B4857EB6AE}"/>
    <cellStyle name="_VB_SaveRestoreStatus 10" xfId="5194" xr:uid="{4F9FCEFF-DE58-43CC-9DF9-D4B6921764BE}"/>
    <cellStyle name="_VB_SaveRestoreStatus 2" xfId="71" xr:uid="{23869193-503D-4BC7-A288-1F638209FDAF}"/>
    <cellStyle name="_VB_SaveRestoreStatus 2 2" xfId="3726" xr:uid="{E21869B7-FB03-43F3-93F7-7A35C71DB6D1}"/>
    <cellStyle name="_VB_SaveRestoreStatus 2 2 2" xfId="4634" xr:uid="{72A85AEF-92BB-4D22-A962-71CBF7D2F573}"/>
    <cellStyle name="_VB_SaveRestoreStatus 2 3" xfId="4025" xr:uid="{4C2A6C81-2807-4E2E-80F0-4C60D68D0325}"/>
    <cellStyle name="_VB_SaveRestoreStatus 2 3 2" xfId="4931" xr:uid="{19541249-7E1F-4EDD-9F97-4DEC6039639C}"/>
    <cellStyle name="_VB_SaveRestoreStatus 2 4" xfId="4337" xr:uid="{0FA60F57-B243-4D5A-BFE9-2951009F1FE6}"/>
    <cellStyle name="_VB_SaveRestoreStatus 2 5" xfId="830" xr:uid="{0D5B4F49-3BE4-49A4-A00C-D3AC19122792}"/>
    <cellStyle name="_VB_SaveRestoreStatus 3" xfId="942" xr:uid="{1BE0A120-9FB5-4C30-882D-5492830F77F6}"/>
    <cellStyle name="_VB_SaveRestoreStatus 3 2" xfId="3773" xr:uid="{FC87D57F-0D61-4BEB-B5DA-1C7EC24B1A8F}"/>
    <cellStyle name="_VB_SaveRestoreStatus 3 2 2" xfId="4680" xr:uid="{02E6EB44-A0EC-4714-8DB6-6215275CA7B4}"/>
    <cellStyle name="_VB_SaveRestoreStatus 3 3" xfId="4070" xr:uid="{F329395F-BC24-4A99-8659-32B8DE7905E3}"/>
    <cellStyle name="_VB_SaveRestoreStatus 3 3 2" xfId="4976" xr:uid="{C9B0080E-FAB4-49B5-9FA0-C4893EF11CF1}"/>
    <cellStyle name="_VB_SaveRestoreStatus 3 4" xfId="4383" xr:uid="{A06D5783-7B65-4920-B448-7FE3A9331562}"/>
    <cellStyle name="_VB_SaveRestoreStatus 4" xfId="3676" xr:uid="{D70C57A9-9285-43AC-88A0-F478881D773D}"/>
    <cellStyle name="_VB_SaveRestoreStatus 4 2" xfId="3977" xr:uid="{7E281056-4C16-4C66-A8DD-9DC28EF1EDA5}"/>
    <cellStyle name="_VB_SaveRestoreStatus 4 2 2" xfId="4883" xr:uid="{1CD475BB-2770-413D-BFE8-5DCF3DF16636}"/>
    <cellStyle name="_VB_SaveRestoreStatus 4 3" xfId="4271" xr:uid="{32C9DF92-6290-4995-8E71-4871EFA3B5FE}"/>
    <cellStyle name="_VB_SaveRestoreStatus 4 3 2" xfId="5177" xr:uid="{AC1AC14F-F1D6-4524-AD66-0548DB7316ED}"/>
    <cellStyle name="_VB_SaveRestoreStatus 4 4" xfId="4585" xr:uid="{3BD0EF33-43E7-4949-B334-C30C9653B888}"/>
    <cellStyle name="_VB_SaveRestoreStatus 5" xfId="3725" xr:uid="{B186BFED-AA6D-4A45-B26F-D4764329422A}"/>
    <cellStyle name="_VB_SaveRestoreStatus 5 2" xfId="4633" xr:uid="{7737C940-1D2B-4BCF-91B1-E47F4A4B5C8F}"/>
    <cellStyle name="_VB_SaveRestoreStatus 6" xfId="4024" xr:uid="{37CD183F-BD8A-46BF-B354-FFBE55F1E917}"/>
    <cellStyle name="_VB_SaveRestoreStatus 6 2" xfId="4930" xr:uid="{C6286205-F33F-411A-9690-CB122B233431}"/>
    <cellStyle name="_VB_SaveRestoreStatus 7" xfId="4288" xr:uid="{7FF2D031-1F79-48A1-8A01-BD86E05A832A}"/>
    <cellStyle name="_VB_SaveRestoreStatus 8" xfId="4336" xr:uid="{553ACE3F-B5DC-4BEE-A282-8313CB88A265}"/>
    <cellStyle name="_VB_SaveRestoreStatus 9" xfId="829" xr:uid="{DF425C1C-FDBC-4A9C-B1F9-BCF29BA5DED1}"/>
    <cellStyle name="_VB_Scroll" xfId="72" xr:uid="{3A4EDC20-9E66-4659-82CC-A5FFCFD7465C}"/>
    <cellStyle name="_VB_Scroll 10" xfId="5195" xr:uid="{04FF1E44-E6EB-441F-B252-5ED4E3AFB19A}"/>
    <cellStyle name="_VB_Scroll 2" xfId="73" xr:uid="{048DD766-CDF3-4FCC-8811-36865AFE2282}"/>
    <cellStyle name="_VB_Scroll 2 2" xfId="3728" xr:uid="{36563225-4372-4A9B-AF89-3764005F135D}"/>
    <cellStyle name="_VB_Scroll 2 2 2" xfId="4636" xr:uid="{4A8BE3BC-E84D-4AC6-89B1-4C1583EA091F}"/>
    <cellStyle name="_VB_Scroll 2 3" xfId="4027" xr:uid="{3C8BC6CD-EC94-4221-A51E-AEAD7ED2C836}"/>
    <cellStyle name="_VB_Scroll 2 3 2" xfId="4933" xr:uid="{FC19B177-C912-4557-BA51-D80381B2B4F7}"/>
    <cellStyle name="_VB_Scroll 2 4" xfId="4339" xr:uid="{9E9DB07A-EF9A-4831-86ED-7F29316F08D9}"/>
    <cellStyle name="_VB_Scroll 2 5" xfId="832" xr:uid="{9E01F4E2-917A-41D5-A22B-16DAE9C41A5E}"/>
    <cellStyle name="_VB_Scroll 3" xfId="943" xr:uid="{8F900F7C-5E19-4B24-921C-6A8002DEAA88}"/>
    <cellStyle name="_VB_Scroll 3 2" xfId="3774" xr:uid="{6F3EFCCF-A180-43BC-9848-6F9C1398CED8}"/>
    <cellStyle name="_VB_Scroll 3 2 2" xfId="4681" xr:uid="{3FCBC003-BEB7-4E4A-B0C4-0C5178AC9E98}"/>
    <cellStyle name="_VB_Scroll 3 3" xfId="4071" xr:uid="{1EF9DBA7-062C-40AB-8834-C0E1C5291C9B}"/>
    <cellStyle name="_VB_Scroll 3 3 2" xfId="4977" xr:uid="{35721ACF-92CB-47D3-B1E5-21688D8BC0F8}"/>
    <cellStyle name="_VB_Scroll 3 4" xfId="4384" xr:uid="{FB120F99-6AF0-4A6E-B8D3-3C07776ED79D}"/>
    <cellStyle name="_VB_Scroll 4" xfId="3677" xr:uid="{DD256CB2-390C-47BE-922F-439957A64D11}"/>
    <cellStyle name="_VB_Scroll 4 2" xfId="3978" xr:uid="{9208C976-4C03-4410-9683-5D75E467104E}"/>
    <cellStyle name="_VB_Scroll 4 2 2" xfId="4884" xr:uid="{93E1CD5C-EFD2-4D2D-A706-CE2F81E293A6}"/>
    <cellStyle name="_VB_Scroll 4 3" xfId="4272" xr:uid="{86FBC8B6-0087-4493-8E57-991D2257E530}"/>
    <cellStyle name="_VB_Scroll 4 3 2" xfId="5178" xr:uid="{16DBB4F4-3755-427C-8474-78FAF75AD04E}"/>
    <cellStyle name="_VB_Scroll 4 4" xfId="4586" xr:uid="{E14CFF41-BC34-468B-AE0C-D327846BAFDF}"/>
    <cellStyle name="_VB_Scroll 5" xfId="3727" xr:uid="{1C9836E8-10D1-4F45-A059-ADDB3BC22CE2}"/>
    <cellStyle name="_VB_Scroll 5 2" xfId="4635" xr:uid="{44B85A74-579D-4245-A58B-C750C5B25BA3}"/>
    <cellStyle name="_VB_Scroll 6" xfId="4026" xr:uid="{D4499598-9447-4348-A6C4-74918A772AF2}"/>
    <cellStyle name="_VB_Scroll 6 2" xfId="4932" xr:uid="{B5A661F7-ED1A-4F0D-94A1-89A2104FF842}"/>
    <cellStyle name="_VB_Scroll 7" xfId="4289" xr:uid="{A8839BC8-570B-4473-8D57-7FB87B1DC5BF}"/>
    <cellStyle name="_VB_Scroll 8" xfId="4338" xr:uid="{D75FD0EB-B23D-4172-9271-F4B5750E2E2F}"/>
    <cellStyle name="_VB_Scroll 9" xfId="831" xr:uid="{DF56FEA5-D1F9-4781-9A00-E624B1D56350}"/>
    <cellStyle name="=C:\WINNT\SYSTEM32\COMMAND.COM" xfId="74" xr:uid="{55B7C57E-2116-407C-93B4-C45324CF9947}"/>
    <cellStyle name="0dp" xfId="75" xr:uid="{FBE449FF-A19D-4760-8E0A-13877C2279C5}"/>
    <cellStyle name="1" xfId="76" xr:uid="{9F1D1626-0C79-4E5A-8E4F-894FCA83DF28}"/>
    <cellStyle name="1decimal" xfId="77" xr:uid="{BDC6D0F6-919D-474E-9125-6108933E3DDC}"/>
    <cellStyle name="1dp" xfId="78" xr:uid="{B32305E1-469F-4E9F-8AAD-3F34D6BEA160}"/>
    <cellStyle name="20% - Accent1" xfId="27" builtinId="30" customBuiltin="1"/>
    <cellStyle name="20% - Accent1 2" xfId="79" xr:uid="{CB15A86E-89C0-4815-B2E5-A03E72049DD0}"/>
    <cellStyle name="20% - Accent1 2 2" xfId="80" xr:uid="{44B5FAB2-9F8D-4B42-9612-CD332AC1A82B}"/>
    <cellStyle name="20% - Accent1 2 2 2" xfId="1089" xr:uid="{B0083771-C0CA-441A-AC39-45E41DBA0197}"/>
    <cellStyle name="20% - Accent1 2 3" xfId="833" xr:uid="{7573D3E3-6587-4F9B-A6DA-C9EBA75901ED}"/>
    <cellStyle name="20% - Accent1 2 4" xfId="1024" xr:uid="{85F399AB-5304-47F7-A756-2E16D28A4B36}"/>
    <cellStyle name="20% - Accent1 2 5" xfId="733" xr:uid="{477CE04B-C239-4C09-9EAC-FDD064119AE6}"/>
    <cellStyle name="20% - Accent1 3" xfId="81" xr:uid="{49056103-EE10-4169-8DC3-F82809E29F0D}"/>
    <cellStyle name="20% - Accent1 3 2" xfId="82" xr:uid="{43FB8D89-2AFF-4B18-B6F6-299C6AC04E41}"/>
    <cellStyle name="20% - Accent1 3 3" xfId="972" xr:uid="{EF014277-A6F4-4B81-971B-26121D738B6D}"/>
    <cellStyle name="20% - Accent1 4" xfId="83" xr:uid="{6E115EDB-8479-4E5F-80E4-6FBED7DA149B}"/>
    <cellStyle name="20% - Accent1 5" xfId="84" xr:uid="{1258BF97-2C67-4DC8-8B90-E651DA821670}"/>
    <cellStyle name="20% - Accent1 6" xfId="85" xr:uid="{6798433B-318D-4A2D-B355-D57ADD2E20C7}"/>
    <cellStyle name="20% - Accent1 7" xfId="86" xr:uid="{91AE1A63-8F8E-4A91-8F3E-36660F574A63}"/>
    <cellStyle name="20% - Accent2" xfId="31" builtinId="34" customBuiltin="1"/>
    <cellStyle name="20% - Accent2 2" xfId="87" xr:uid="{5C45A878-C90E-400C-B742-E1EEAACACC49}"/>
    <cellStyle name="20% - Accent2 2 2" xfId="88" xr:uid="{D93E38D1-39CD-4FC3-B626-771C952DB16A}"/>
    <cellStyle name="20% - Accent2 2 2 2" xfId="1090" xr:uid="{B579F842-631C-47CD-8FA2-35CCB8E5121D}"/>
    <cellStyle name="20% - Accent2 2 3" xfId="834" xr:uid="{24D2F159-10FA-4534-B6A6-B94A0CC85B06}"/>
    <cellStyle name="20% - Accent2 2 4" xfId="1025" xr:uid="{C77863AC-10EB-4EC6-BE16-3F90DE519483}"/>
    <cellStyle name="20% - Accent2 2 5" xfId="734" xr:uid="{4FA5BA3E-441E-465B-A987-D80788AE24FE}"/>
    <cellStyle name="20% - Accent2 3" xfId="89" xr:uid="{D4974047-D07A-4778-8E4E-F4AB96A4F8DE}"/>
    <cellStyle name="20% - Accent2 3 2" xfId="90" xr:uid="{71FB267F-C2CE-48C3-A47A-25B9B6039CD2}"/>
    <cellStyle name="20% - Accent2 3 3" xfId="973" xr:uid="{C216320B-B84B-4602-B65B-AAC851E06791}"/>
    <cellStyle name="20% - Accent2 4" xfId="91" xr:uid="{7AC48F91-D088-4903-8F34-865B92659D35}"/>
    <cellStyle name="20% - Accent2 5" xfId="92" xr:uid="{F1E25C3F-2B73-4CB7-92BD-D166870D04D2}"/>
    <cellStyle name="20% - Accent2 6" xfId="93" xr:uid="{2C06DAF0-5FB8-48EF-97A1-A8E274A5318C}"/>
    <cellStyle name="20% - Accent2 7" xfId="94" xr:uid="{6F0088D1-D5BE-4B1C-BDB9-059E0CE03621}"/>
    <cellStyle name="20% - Accent3" xfId="35" builtinId="38" customBuiltin="1"/>
    <cellStyle name="20% - Accent3 2" xfId="95" xr:uid="{CB1CE09A-9D34-49A6-BA77-66A83B0F2504}"/>
    <cellStyle name="20% - Accent3 2 2" xfId="96" xr:uid="{038A7E61-78A4-4C28-99D3-C7FB7AEBF7EC}"/>
    <cellStyle name="20% - Accent3 2 2 2" xfId="1091" xr:uid="{66F5E3B0-EFF6-4968-8A6E-3414044FF484}"/>
    <cellStyle name="20% - Accent3 2 3" xfId="835" xr:uid="{0F3331B7-83C0-493F-B170-18CE97CE3884}"/>
    <cellStyle name="20% - Accent3 2 4" xfId="1026" xr:uid="{144CA086-4F79-4435-9EAA-FF4D915408B2}"/>
    <cellStyle name="20% - Accent3 2 5" xfId="735" xr:uid="{2F115069-D105-4F16-958F-9BD4E2C2C0A3}"/>
    <cellStyle name="20% - Accent3 3" xfId="97" xr:uid="{D964A797-A7C8-4114-AFEB-38DA17A3D260}"/>
    <cellStyle name="20% - Accent3 3 2" xfId="98" xr:uid="{748C4A18-5D9E-42EF-8003-C953540FA5CC}"/>
    <cellStyle name="20% - Accent3 3 3" xfId="974" xr:uid="{40795556-61B1-484F-A62E-8FA3FBED3ABC}"/>
    <cellStyle name="20% - Accent3 4" xfId="99" xr:uid="{2E66B796-F998-4C7F-A3B4-FD5A28578604}"/>
    <cellStyle name="20% - Accent3 5" xfId="100" xr:uid="{09E81CDE-62B0-4FFB-A854-E02E004A063C}"/>
    <cellStyle name="20% - Accent3 6" xfId="101" xr:uid="{0718BCBD-8D8E-41DE-AE4A-30A938773389}"/>
    <cellStyle name="20% - Accent3 7" xfId="102" xr:uid="{520EE22C-E9E8-493E-977A-73C3BD677849}"/>
    <cellStyle name="20% - Accent4" xfId="39" builtinId="42" customBuiltin="1"/>
    <cellStyle name="20% - Accent4 2" xfId="103" xr:uid="{3161E9CD-6EA5-4941-82C5-AF4597B26831}"/>
    <cellStyle name="20% - Accent4 2 2" xfId="104" xr:uid="{3F10D6EE-8AA3-427F-B852-E5AD2BFD0B9D}"/>
    <cellStyle name="20% - Accent4 2 2 2" xfId="1092" xr:uid="{DE09B28D-8727-4338-A71A-D776E5EA3739}"/>
    <cellStyle name="20% - Accent4 2 3" xfId="836" xr:uid="{16236357-7DEA-48A8-BB56-088100411A4B}"/>
    <cellStyle name="20% - Accent4 2 4" xfId="1027" xr:uid="{E24043B9-F66A-4E2C-9522-09FC9577EAAF}"/>
    <cellStyle name="20% - Accent4 2 5" xfId="736" xr:uid="{556AABCE-E39E-40C4-A588-CCF8791C8C56}"/>
    <cellStyle name="20% - Accent4 3" xfId="105" xr:uid="{BFF747FC-AD82-4F7D-B4D7-566BDF924F05}"/>
    <cellStyle name="20% - Accent4 3 2" xfId="106" xr:uid="{F0124B3B-DC9F-4728-8162-203A24B38732}"/>
    <cellStyle name="20% - Accent4 3 3" xfId="975" xr:uid="{2A75BCC5-886C-42F6-8503-96AAE64C2606}"/>
    <cellStyle name="20% - Accent4 4" xfId="107" xr:uid="{D2A9BC28-CFCE-4298-8E9E-26B3DC5246F6}"/>
    <cellStyle name="20% - Accent4 5" xfId="108" xr:uid="{3C30C874-34B3-4A0C-9ABD-7201298EFB38}"/>
    <cellStyle name="20% - Accent4 6" xfId="109" xr:uid="{FD01B51E-C4B4-4533-B1A1-8F3189496080}"/>
    <cellStyle name="20% - Accent4 7" xfId="110" xr:uid="{38419888-3033-4BD3-96D6-955F70D418B5}"/>
    <cellStyle name="20% - Accent5" xfId="43" builtinId="46" customBuiltin="1"/>
    <cellStyle name="20% - Accent5 2" xfId="111" xr:uid="{3EB0AE83-C973-4EB0-A09F-95FEF0D6BB4E}"/>
    <cellStyle name="20% - Accent5 2 2" xfId="112" xr:uid="{6B590210-9957-48C6-963C-E8B7017B53BC}"/>
    <cellStyle name="20% - Accent5 2 2 2" xfId="1093" xr:uid="{BF4C4CDE-F3AD-49D3-AA90-E0BDFC6D1855}"/>
    <cellStyle name="20% - Accent5 2 3" xfId="837" xr:uid="{3DA56944-86BA-45F7-9A3C-BE76F2A5E832}"/>
    <cellStyle name="20% - Accent5 2 4" xfId="1028" xr:uid="{C1A73A3A-8050-4B22-BD04-FC119CF1ABC3}"/>
    <cellStyle name="20% - Accent5 2 5" xfId="737" xr:uid="{4271866F-01A8-4F85-9DDE-5DC5B3DC4CC3}"/>
    <cellStyle name="20% - Accent5 3" xfId="113" xr:uid="{1B3EBE37-8D7F-4C19-B8D5-56A9804CE07C}"/>
    <cellStyle name="20% - Accent5 3 2" xfId="114" xr:uid="{22819F02-C53D-4169-B30A-D478D1F00142}"/>
    <cellStyle name="20% - Accent5 3 3" xfId="976" xr:uid="{B1DB5CF3-B880-4A18-A439-640FADC2CBDF}"/>
    <cellStyle name="20% - Accent5 4" xfId="115" xr:uid="{9E26654B-F9C6-41FD-8D70-7D38C258E54F}"/>
    <cellStyle name="20% - Accent5 5" xfId="116" xr:uid="{4EB7648F-2D35-4334-ADC4-CF050B366547}"/>
    <cellStyle name="20% - Accent5 6" xfId="117" xr:uid="{4A5A7414-48CC-46AB-9F11-405BBE30E5B3}"/>
    <cellStyle name="20% - Accent5 7" xfId="118" xr:uid="{BFF06E60-847F-4B4E-B136-052534385711}"/>
    <cellStyle name="20% - Accent6" xfId="47" builtinId="50" customBuiltin="1"/>
    <cellStyle name="20% - Accent6 2" xfId="119" xr:uid="{86DCAE56-7619-4E34-B583-0F7DE2BC2B92}"/>
    <cellStyle name="20% - Accent6 2 2" xfId="120" xr:uid="{907C6849-9D4F-4965-8DAA-2A3F4A275114}"/>
    <cellStyle name="20% - Accent6 2 2 2" xfId="1094" xr:uid="{110042B8-FBAB-462F-8ECF-82C1478DE276}"/>
    <cellStyle name="20% - Accent6 2 3" xfId="838" xr:uid="{9054ECD4-EE9B-412E-9EAB-013381952B6D}"/>
    <cellStyle name="20% - Accent6 2 4" xfId="1029" xr:uid="{72BA758A-34DF-44C9-A1C8-FC9A0E9DB83B}"/>
    <cellStyle name="20% - Accent6 2 5" xfId="738" xr:uid="{7BE2341E-F5A4-488D-80BD-283C84B289A1}"/>
    <cellStyle name="20% - Accent6 3" xfId="121" xr:uid="{B2D91634-4E7B-40DD-A9B9-015B358B7490}"/>
    <cellStyle name="20% - Accent6 3 2" xfId="122" xr:uid="{83BABF65-3983-4C3B-BAE6-50324A17D6D2}"/>
    <cellStyle name="20% - Accent6 3 3" xfId="977" xr:uid="{5B16FA7E-8C0D-45FF-AB13-5F93923E483B}"/>
    <cellStyle name="20% - Accent6 4" xfId="123" xr:uid="{5F5A0996-5C35-4A22-AD64-32DF280C2267}"/>
    <cellStyle name="20% - Accent6 5" xfId="124" xr:uid="{99213883-D72D-4939-8058-8D5145BB4BFE}"/>
    <cellStyle name="20% - Accent6 6" xfId="125" xr:uid="{1DDDAC45-C74F-4209-AA30-DE17E72A9574}"/>
    <cellStyle name="20% - Accent6 7" xfId="126" xr:uid="{AAF21F45-BB50-4F39-8540-30F6F2901972}"/>
    <cellStyle name="20% - ส่วนที่ถูกเน้น1" xfId="127" xr:uid="{02C6007E-AE3F-4539-AFD8-4162B7370252}"/>
    <cellStyle name="20% - ส่วนที่ถูกเน้น2" xfId="128" xr:uid="{33286020-F7A5-4DC1-86D8-0923BA4BE453}"/>
    <cellStyle name="20% - ส่วนที่ถูกเน้น3" xfId="129" xr:uid="{57235C10-F4BE-4050-B7AD-57A52086AFA8}"/>
    <cellStyle name="20% - ส่วนที่ถูกเน้น4" xfId="130" xr:uid="{27766753-F71C-4A32-B289-5DFAC7F33C65}"/>
    <cellStyle name="20% - ส่วนที่ถูกเน้น5" xfId="131" xr:uid="{AE6546EC-76E7-42DB-AEAF-914E31D55E9C}"/>
    <cellStyle name="20% - ส่วนที่ถูกเน้น6" xfId="132" xr:uid="{A42C05F7-6E5D-4143-ABEC-8F79ACAAF67E}"/>
    <cellStyle name="2dec" xfId="133" xr:uid="{3CD13C63-6CF2-403B-A0EC-7600DF842CA1}"/>
    <cellStyle name="2dp" xfId="134" xr:uid="{33885CE9-BEA5-4A82-ADED-2983FBA0DD43}"/>
    <cellStyle name="3dp" xfId="135" xr:uid="{CE8856D6-9BB5-4B25-970B-FC5389C4BC73}"/>
    <cellStyle name="40% - Accent1" xfId="28" builtinId="31" customBuiltin="1"/>
    <cellStyle name="40% - Accent1 2" xfId="136" xr:uid="{3DD9E580-8133-4DEB-B772-6225D8B18B2C}"/>
    <cellStyle name="40% - Accent1 2 2" xfId="137" xr:uid="{21217E4C-9868-42C8-AFDA-F6C6391896AD}"/>
    <cellStyle name="40% - Accent1 2 2 2" xfId="1095" xr:uid="{8F032C28-0ECF-47EB-A9FF-D5707636F098}"/>
    <cellStyle name="40% - Accent1 2 3" xfId="839" xr:uid="{3E78B933-C24B-4AEB-BFEC-D567D00F6270}"/>
    <cellStyle name="40% - Accent1 2 4" xfId="1030" xr:uid="{981BC634-1C1E-4EFC-B035-77B59C5E9301}"/>
    <cellStyle name="40% - Accent1 2 5" xfId="739" xr:uid="{A60108C7-8A50-4C52-A2BD-DFA662FBB705}"/>
    <cellStyle name="40% - Accent1 3" xfId="138" xr:uid="{692D4615-C6BF-4C4D-ABFF-232F12D580F4}"/>
    <cellStyle name="40% - Accent1 3 2" xfId="139" xr:uid="{BD80E851-8202-4143-8D2D-26248DED3C0B}"/>
    <cellStyle name="40% - Accent1 3 3" xfId="978" xr:uid="{5017CE44-9D36-4961-B051-804FCCB31B20}"/>
    <cellStyle name="40% - Accent1 4" xfId="140" xr:uid="{089B5B26-635B-443D-A692-6BF8564549DB}"/>
    <cellStyle name="40% - Accent1 5" xfId="141" xr:uid="{683C5D45-778E-4BEE-A752-E7F747F470EB}"/>
    <cellStyle name="40% - Accent1 6" xfId="142" xr:uid="{75BAE0D3-DD10-4718-9C54-AC3A57A0BD09}"/>
    <cellStyle name="40% - Accent1 7" xfId="143" xr:uid="{37F129AC-6CED-4C13-9502-761D8B230910}"/>
    <cellStyle name="40% - Accent2" xfId="32" builtinId="35" customBuiltin="1"/>
    <cellStyle name="40% - Accent2 2" xfId="144" xr:uid="{7172A3A9-F5F6-4A84-A10C-DD4C4E4F139B}"/>
    <cellStyle name="40% - Accent2 2 2" xfId="145" xr:uid="{328CC0E1-8490-4BEE-AA6C-E6D5C9136A47}"/>
    <cellStyle name="40% - Accent2 2 2 2" xfId="1096" xr:uid="{6BD7BB90-EADD-4678-B3C2-6B8EE022A981}"/>
    <cellStyle name="40% - Accent2 2 3" xfId="840" xr:uid="{14E4CC03-64A2-4C49-BBDA-2845A75AF921}"/>
    <cellStyle name="40% - Accent2 2 4" xfId="1031" xr:uid="{3EFEAD5E-45DF-46C1-A9B0-AE1E71089C9E}"/>
    <cellStyle name="40% - Accent2 2 5" xfId="740" xr:uid="{E416F4FC-2AA0-4D21-AF90-ABD479D43089}"/>
    <cellStyle name="40% - Accent2 3" xfId="146" xr:uid="{898C38BC-38E0-4543-A5F3-2014EBFE4D19}"/>
    <cellStyle name="40% - Accent2 3 2" xfId="147" xr:uid="{BC4E8999-6AC7-4649-B359-4BE58FB4250A}"/>
    <cellStyle name="40% - Accent2 3 3" xfId="979" xr:uid="{398EC1EF-5DDE-48D9-93AB-A04B860F5F0F}"/>
    <cellStyle name="40% - Accent2 4" xfId="148" xr:uid="{416B6547-8EB8-4DCC-A2AC-500C4EB1A217}"/>
    <cellStyle name="40% - Accent2 5" xfId="149" xr:uid="{2A9D3933-88B8-4B62-9B5F-4E0864610BE0}"/>
    <cellStyle name="40% - Accent2 6" xfId="150" xr:uid="{EB97B327-4CE7-44FB-8AFF-C8CFBC732620}"/>
    <cellStyle name="40% - Accent2 7" xfId="151" xr:uid="{1ABDAF17-6852-454D-970F-B4C677A1560B}"/>
    <cellStyle name="40% - Accent3" xfId="36" builtinId="39" customBuiltin="1"/>
    <cellStyle name="40% - Accent3 2" xfId="152" xr:uid="{9D24A736-EF7F-468A-945B-3A5D9877DA9F}"/>
    <cellStyle name="40% - Accent3 2 2" xfId="153" xr:uid="{F014DCE0-505F-4AE3-9E73-00026847821A}"/>
    <cellStyle name="40% - Accent3 2 2 2" xfId="1097" xr:uid="{8FDFE632-AE8E-4AA9-8BDB-FA475AD6FBAF}"/>
    <cellStyle name="40% - Accent3 2 3" xfId="841" xr:uid="{7F45397D-EE35-4964-9610-C3A27162F503}"/>
    <cellStyle name="40% - Accent3 2 4" xfId="1032" xr:uid="{8DE89D56-ED91-4850-B598-F84792B9AA46}"/>
    <cellStyle name="40% - Accent3 2 5" xfId="741" xr:uid="{C737021B-E8C1-4A69-AE45-97B860B4E6FB}"/>
    <cellStyle name="40% - Accent3 3" xfId="154" xr:uid="{26462F79-B180-4BB4-AAF8-3F9348B8BEB1}"/>
    <cellStyle name="40% - Accent3 3 2" xfId="155" xr:uid="{871D95F0-04E9-4518-A408-0C7A9F5D0A8F}"/>
    <cellStyle name="40% - Accent3 3 3" xfId="980" xr:uid="{6448BE88-9E49-4443-9781-B738F9E3C32E}"/>
    <cellStyle name="40% - Accent3 4" xfId="156" xr:uid="{E327D680-1322-4C11-A279-92336DB82C86}"/>
    <cellStyle name="40% - Accent3 5" xfId="157" xr:uid="{438C47E1-7493-434D-9B1B-C0D7874909D0}"/>
    <cellStyle name="40% - Accent3 6" xfId="158" xr:uid="{D99EDCB6-373E-41AF-922D-6020F89A3CAE}"/>
    <cellStyle name="40% - Accent3 7" xfId="159" xr:uid="{D5D14EEB-83EA-4387-8342-D62A7373A250}"/>
    <cellStyle name="40% - Accent4" xfId="40" builtinId="43" customBuiltin="1"/>
    <cellStyle name="40% - Accent4 2" xfId="160" xr:uid="{4E8573CB-4986-44B7-962B-745B51CE864E}"/>
    <cellStyle name="40% - Accent4 2 2" xfId="161" xr:uid="{9350C606-5AB4-4061-B255-E0488DD81825}"/>
    <cellStyle name="40% - Accent4 2 2 2" xfId="1098" xr:uid="{66765C53-D259-4871-9A1B-1597253C8B12}"/>
    <cellStyle name="40% - Accent4 2 3" xfId="842" xr:uid="{A35BB07C-D435-43CA-8EAE-1E66DED74579}"/>
    <cellStyle name="40% - Accent4 2 4" xfId="1033" xr:uid="{D54FFFB3-C5F3-4887-81C8-BF0EAFF72A94}"/>
    <cellStyle name="40% - Accent4 2 5" xfId="742" xr:uid="{CB19163A-9542-42F3-898D-52B2365943D5}"/>
    <cellStyle name="40% - Accent4 3" xfId="162" xr:uid="{3D94F9B0-D907-4422-8528-C189370F98BA}"/>
    <cellStyle name="40% - Accent4 3 2" xfId="163" xr:uid="{49B747CD-1267-4662-A4BE-ECFA27DBBCB0}"/>
    <cellStyle name="40% - Accent4 3 3" xfId="981" xr:uid="{EFBA0CDD-4379-40A5-AD7A-C4A600FB5718}"/>
    <cellStyle name="40% - Accent4 4" xfId="164" xr:uid="{C5E9D7B2-E912-4AA2-B31B-6AD805170838}"/>
    <cellStyle name="40% - Accent4 5" xfId="165" xr:uid="{7D614627-CFBE-434A-97E3-226247698949}"/>
    <cellStyle name="40% - Accent4 6" xfId="166" xr:uid="{772269A4-0253-4843-AF9A-DEF0AA50ADDF}"/>
    <cellStyle name="40% - Accent4 7" xfId="167" xr:uid="{40D32B5C-1E3F-4760-828A-332903AA2374}"/>
    <cellStyle name="40% - Accent5" xfId="44" builtinId="47" customBuiltin="1"/>
    <cellStyle name="40% - Accent5 2" xfId="168" xr:uid="{A155C3BE-FD32-4C70-BBF1-54E1C9578E87}"/>
    <cellStyle name="40% - Accent5 2 2" xfId="169" xr:uid="{3E363582-65A6-4C08-A78F-A89688A72701}"/>
    <cellStyle name="40% - Accent5 2 2 2" xfId="1099" xr:uid="{75344937-B6E1-4F7A-8292-18BA32808B93}"/>
    <cellStyle name="40% - Accent5 2 3" xfId="843" xr:uid="{6E35A8CD-6A6A-4468-9D2D-4D7B849D02EF}"/>
    <cellStyle name="40% - Accent5 2 4" xfId="1034" xr:uid="{AC18163D-8AFB-4C52-9155-04E97488DCE9}"/>
    <cellStyle name="40% - Accent5 2 5" xfId="743" xr:uid="{D83011FC-535E-4A15-99C2-E4017A496C0D}"/>
    <cellStyle name="40% - Accent5 3" xfId="170" xr:uid="{AD042BD8-8FC7-4C9D-A1BF-31AD5B8C726C}"/>
    <cellStyle name="40% - Accent5 3 2" xfId="171" xr:uid="{32CABD06-E9F3-4B84-A1A2-55FC954D262D}"/>
    <cellStyle name="40% - Accent5 3 3" xfId="982" xr:uid="{D97768ED-AE1C-454A-9A44-81E471968967}"/>
    <cellStyle name="40% - Accent5 4" xfId="172" xr:uid="{834A7310-40C8-4B85-9C2C-7CB2A2926152}"/>
    <cellStyle name="40% - Accent5 5" xfId="173" xr:uid="{5D317118-DF4C-4980-ABF0-C3A705F145B0}"/>
    <cellStyle name="40% - Accent5 6" xfId="174" xr:uid="{8C960F75-0239-4B12-AB97-8BE040647DB2}"/>
    <cellStyle name="40% - Accent5 7" xfId="175" xr:uid="{390B71E7-7DF7-4653-8AC2-4B3BFFC5329F}"/>
    <cellStyle name="40% - Accent6" xfId="48" builtinId="51" customBuiltin="1"/>
    <cellStyle name="40% - Accent6 2" xfId="176" xr:uid="{D3221520-4C2D-46F6-8876-9A2BBCF4C6B3}"/>
    <cellStyle name="40% - Accent6 2 2" xfId="177" xr:uid="{217A4ED6-903D-4894-99C8-F29A982F8CA0}"/>
    <cellStyle name="40% - Accent6 2 2 2" xfId="1100" xr:uid="{E567AAE8-50C8-4B05-97B5-409829716997}"/>
    <cellStyle name="40% - Accent6 2 3" xfId="844" xr:uid="{8C34CE0D-CD2F-4D88-8643-C9A325F5A44C}"/>
    <cellStyle name="40% - Accent6 2 4" xfId="1035" xr:uid="{EC211AFD-28A7-49A4-A169-E02785A4AC05}"/>
    <cellStyle name="40% - Accent6 2 5" xfId="744" xr:uid="{88E4A32F-9FEB-4D1C-BFFC-7D380C20EC7F}"/>
    <cellStyle name="40% - Accent6 3" xfId="178" xr:uid="{677AF972-5EF7-4C48-9B5A-885161FE6694}"/>
    <cellStyle name="40% - Accent6 3 2" xfId="179" xr:uid="{A138BFCA-6263-4BF4-982E-3B8DC46AC036}"/>
    <cellStyle name="40% - Accent6 3 3" xfId="983" xr:uid="{0B537C56-510A-48FE-B57E-63BAECEC2EA9}"/>
    <cellStyle name="40% - Accent6 4" xfId="180" xr:uid="{07984146-A962-4620-A3D9-583CCDC829E3}"/>
    <cellStyle name="40% - Accent6 5" xfId="181" xr:uid="{D163B357-02AC-4C3B-9CA8-E01D4E9EF643}"/>
    <cellStyle name="40% - Accent6 6" xfId="182" xr:uid="{C99BEC7E-0F96-4BD2-9E37-E33A00DAABD5}"/>
    <cellStyle name="40% - Accent6 7" xfId="183" xr:uid="{657C31CD-85F7-4709-8CAE-F1DD11D7220B}"/>
    <cellStyle name="40% - ส่วนที่ถูกเน้น1" xfId="184" xr:uid="{29CA0A89-9D92-4710-ABB0-46488F01A14E}"/>
    <cellStyle name="40% - ส่วนที่ถูกเน้น2" xfId="185" xr:uid="{95F5F4C9-68A3-4DCB-AE43-A6365149F7F4}"/>
    <cellStyle name="40% - ส่วนที่ถูกเน้น3" xfId="186" xr:uid="{71A3615B-3A96-4457-A312-FB93FCB6B1CE}"/>
    <cellStyle name="40% - ส่วนที่ถูกเน้น4" xfId="187" xr:uid="{D346014C-0FE2-42AF-9874-ECF6121A0BEC}"/>
    <cellStyle name="40% - ส่วนที่ถูกเน้น5" xfId="188" xr:uid="{BBFE19EB-1EB6-46FE-8579-85D3B6524170}"/>
    <cellStyle name="40% - ส่วนที่ถูกเน้น6" xfId="189" xr:uid="{14E1D566-336F-424B-8870-476546E656E1}"/>
    <cellStyle name="60% - Accent1" xfId="29" builtinId="32" customBuiltin="1"/>
    <cellStyle name="60% - Accent1 2" xfId="190" xr:uid="{0052A624-34EB-4765-837A-135E597C523C}"/>
    <cellStyle name="60% - Accent1 2 2" xfId="191" xr:uid="{0AA7B615-A5EA-426A-8E08-72DE73C32CEB}"/>
    <cellStyle name="60% - Accent1 2 2 2" xfId="1101" xr:uid="{5E23A45F-09C0-4F10-A6B8-5016D47414B2}"/>
    <cellStyle name="60% - Accent1 2 3" xfId="845" xr:uid="{A4DB4315-2D64-4761-AE70-417EAC0427E9}"/>
    <cellStyle name="60% - Accent1 2 4" xfId="1036" xr:uid="{FBB6D118-069C-4F6C-B9BD-3EC908DC4160}"/>
    <cellStyle name="60% - Accent1 3" xfId="192" xr:uid="{2ECBAAE2-F864-4F5E-8311-074F89767369}"/>
    <cellStyle name="60% - Accent1 3 2" xfId="984" xr:uid="{B242971F-93A7-4878-92A9-F5A3A472EC70}"/>
    <cellStyle name="60% - Accent1 4" xfId="193" xr:uid="{D7537665-4063-4C37-9BED-9E05E2892198}"/>
    <cellStyle name="60% - Accent1 5" xfId="194" xr:uid="{D8427ABB-12EA-46A7-B9D4-88EF20BD62B7}"/>
    <cellStyle name="60% - Accent1 6" xfId="195" xr:uid="{F86B2AFA-FEEB-4F75-9049-92DC56642EF1}"/>
    <cellStyle name="60% - Accent1 7" xfId="196" xr:uid="{5BD1D1CF-EB0A-47A2-8F5B-909305920402}"/>
    <cellStyle name="60% - Accent2" xfId="33" builtinId="36" customBuiltin="1"/>
    <cellStyle name="60% - Accent2 2" xfId="197" xr:uid="{3927D9F6-E3B4-41B3-84C5-671227DD5897}"/>
    <cellStyle name="60% - Accent2 2 2" xfId="198" xr:uid="{006D71DE-D1A0-4E0B-97F2-498DB5ED9EA7}"/>
    <cellStyle name="60% - Accent2 2 2 2" xfId="1102" xr:uid="{C1017993-0B5E-405C-820E-5E7B411E015C}"/>
    <cellStyle name="60% - Accent2 2 3" xfId="846" xr:uid="{1C8719DE-D987-4935-8BFC-986353108540}"/>
    <cellStyle name="60% - Accent2 2 4" xfId="1037" xr:uid="{88C4D21D-5CC3-43A0-9B59-FD6C36D8AD19}"/>
    <cellStyle name="60% - Accent2 3" xfId="199" xr:uid="{658608D7-05C9-4988-B76F-77E743681559}"/>
    <cellStyle name="60% - Accent2 3 2" xfId="985" xr:uid="{2E98EDB9-5BA0-4792-A85B-211DDB4F7A82}"/>
    <cellStyle name="60% - Accent2 4" xfId="200" xr:uid="{6CD69F05-DF11-49A0-9D87-D59532DE8B6B}"/>
    <cellStyle name="60% - Accent2 5" xfId="201" xr:uid="{7DF22F7E-E43D-4D66-B37F-527E27EF6075}"/>
    <cellStyle name="60% - Accent2 6" xfId="202" xr:uid="{C304F679-420C-4747-810B-4D6101AE63A1}"/>
    <cellStyle name="60% - Accent2 7" xfId="203" xr:uid="{E735BDEB-9436-46DB-A7DE-F3ED37028311}"/>
    <cellStyle name="60% - Accent3" xfId="37" builtinId="40" customBuiltin="1"/>
    <cellStyle name="60% - Accent3 2" xfId="204" xr:uid="{20F64370-A276-41AD-A359-2BAB7683080A}"/>
    <cellStyle name="60% - Accent3 2 2" xfId="205" xr:uid="{5F988A09-1337-4BA6-87B4-26C3EF6E2C83}"/>
    <cellStyle name="60% - Accent3 2 2 2" xfId="1103" xr:uid="{5B56D85C-5C74-47C5-8150-509971376459}"/>
    <cellStyle name="60% - Accent3 2 3" xfId="847" xr:uid="{9177147D-85AC-4D1F-84AB-B7DB598BCE3C}"/>
    <cellStyle name="60% - Accent3 2 4" xfId="1038" xr:uid="{2A503B62-525E-432C-8F16-4D7545633F22}"/>
    <cellStyle name="60% - Accent3 3" xfId="206" xr:uid="{5DE99BB6-967A-4DAF-8BCE-80F64080FFE3}"/>
    <cellStyle name="60% - Accent3 3 2" xfId="986" xr:uid="{E2D1B847-804D-4EAF-B2CC-2E1A1A5F5FA9}"/>
    <cellStyle name="60% - Accent3 4" xfId="207" xr:uid="{AF351495-FD94-4471-A4C7-4F577868F1C4}"/>
    <cellStyle name="60% - Accent3 5" xfId="208" xr:uid="{DBCA8746-C882-456D-BB18-576F52127A4C}"/>
    <cellStyle name="60% - Accent3 6" xfId="209" xr:uid="{E06AC1BC-5B1B-4555-BD0D-2463211B90A8}"/>
    <cellStyle name="60% - Accent3 7" xfId="210" xr:uid="{EC62A9EF-A4AF-4627-A7FF-EC5CAEAEF92D}"/>
    <cellStyle name="60% - Accent4" xfId="41" builtinId="44" customBuiltin="1"/>
    <cellStyle name="60% - Accent4 2" xfId="211" xr:uid="{C319CBBB-D0AC-45CF-91F7-5D2752AE1A5F}"/>
    <cellStyle name="60% - Accent4 2 2" xfId="212" xr:uid="{B94D7D02-B14B-4F8A-B145-DBF15B3F11CA}"/>
    <cellStyle name="60% - Accent4 2 2 2" xfId="1104" xr:uid="{2ED57299-00FE-40CE-B7B2-CCD821BFB1AA}"/>
    <cellStyle name="60% - Accent4 2 3" xfId="848" xr:uid="{A7841293-D507-44B2-8237-02E170D8E5A7}"/>
    <cellStyle name="60% - Accent4 2 4" xfId="1039" xr:uid="{B17DD1FC-A66F-4C1A-A94A-1316959E36DC}"/>
    <cellStyle name="60% - Accent4 3" xfId="213" xr:uid="{F2AD0215-9067-43C9-A76A-D4FF0FB54DEA}"/>
    <cellStyle name="60% - Accent4 3 2" xfId="987" xr:uid="{186112D6-2180-47DB-A541-84E822F5B503}"/>
    <cellStyle name="60% - Accent4 4" xfId="214" xr:uid="{1E348226-739C-4357-8724-CF4798566BBE}"/>
    <cellStyle name="60% - Accent4 5" xfId="215" xr:uid="{4AB50470-CB54-424E-8160-C821BDE37AE7}"/>
    <cellStyle name="60% - Accent4 6" xfId="216" xr:uid="{7CB3AE4D-DDCD-4586-99B0-5C1EECB71409}"/>
    <cellStyle name="60% - Accent4 7" xfId="217" xr:uid="{EA044955-5325-4177-8C94-5AC52A5050FF}"/>
    <cellStyle name="60% - Accent5" xfId="45" builtinId="48" customBuiltin="1"/>
    <cellStyle name="60% - Accent5 2" xfId="218" xr:uid="{7B1D7365-7B67-493D-A61E-8D47658CC9E5}"/>
    <cellStyle name="60% - Accent5 2 2" xfId="219" xr:uid="{15BC07C9-7993-48BB-A8F0-20A8EEB9616D}"/>
    <cellStyle name="60% - Accent5 2 2 2" xfId="1105" xr:uid="{E45F39B7-A48F-4C72-A3E1-5C3FED8CE694}"/>
    <cellStyle name="60% - Accent5 2 3" xfId="849" xr:uid="{C9742E0F-E29D-4F33-B5E5-75381A1D8DCF}"/>
    <cellStyle name="60% - Accent5 2 4" xfId="1040" xr:uid="{C0CC69D9-93C7-4E74-A068-16026A8EA8D7}"/>
    <cellStyle name="60% - Accent5 3" xfId="220" xr:uid="{29F5AB15-0E25-4E8B-A547-95D9D5288D45}"/>
    <cellStyle name="60% - Accent5 3 2" xfId="988" xr:uid="{1C6387BB-2115-44F2-82A8-BAC83AD17080}"/>
    <cellStyle name="60% - Accent5 4" xfId="221" xr:uid="{FAB248A1-DEFF-4AAD-B671-6276A7F396C9}"/>
    <cellStyle name="60% - Accent5 5" xfId="222" xr:uid="{7B8A1AA4-4D0B-4DEE-8CF3-6A2067DC3DB7}"/>
    <cellStyle name="60% - Accent5 6" xfId="223" xr:uid="{4EE60A20-CF1E-4267-945C-43A0F4841209}"/>
    <cellStyle name="60% - Accent5 7" xfId="224" xr:uid="{620D507D-08FD-44FF-9AF3-B83A4911FA9F}"/>
    <cellStyle name="60% - Accent6" xfId="49" builtinId="52" customBuiltin="1"/>
    <cellStyle name="60% - Accent6 2" xfId="225" xr:uid="{FAE5BAB0-CCFB-499C-AD4E-58B1F1C55EC5}"/>
    <cellStyle name="60% - Accent6 2 2" xfId="226" xr:uid="{C64B42B0-CEC3-4A87-8C90-7C74B55F877E}"/>
    <cellStyle name="60% - Accent6 2 2 2" xfId="1106" xr:uid="{66BD7496-0B18-42C3-8226-79B59389D5D7}"/>
    <cellStyle name="60% - Accent6 2 3" xfId="850" xr:uid="{F3CB8667-2660-4DD1-9572-726EAC739C41}"/>
    <cellStyle name="60% - Accent6 2 4" xfId="1041" xr:uid="{E78C1048-10C1-4CC3-8517-7CD8E145439D}"/>
    <cellStyle name="60% - Accent6 3" xfId="227" xr:uid="{0C25D8F0-BBE5-4A00-86D6-5A69CFC1EE42}"/>
    <cellStyle name="60% - Accent6 3 2" xfId="989" xr:uid="{7EBE6323-2EF1-4E23-8ED6-B34B91FFD459}"/>
    <cellStyle name="60% - Accent6 4" xfId="228" xr:uid="{518088DF-D83D-4A4A-A71B-A723FEEDBE67}"/>
    <cellStyle name="60% - Accent6 5" xfId="229" xr:uid="{E4F1E781-DF3B-4863-AB1E-0E078C7F0C7C}"/>
    <cellStyle name="60% - Accent6 6" xfId="230" xr:uid="{C9A0E29D-A741-4EC9-86A5-A86CF4FC4D7E}"/>
    <cellStyle name="60% - Accent6 7" xfId="231" xr:uid="{E0A7E143-E7F3-4182-8CCE-18248D12D2A7}"/>
    <cellStyle name="60% - ส่วนที่ถูกเน้น1" xfId="232" xr:uid="{70E26545-6A74-4748-9232-F179AB4876A6}"/>
    <cellStyle name="60% - ส่วนที่ถูกเน้น2" xfId="233" xr:uid="{CDA6D3B8-A508-4D9A-9724-DF917F09A4EC}"/>
    <cellStyle name="60% - ส่วนที่ถูกเน้น3" xfId="234" xr:uid="{52D2D787-1D52-46F9-8AA1-A7ACDF96EB55}"/>
    <cellStyle name="60% - ส่วนที่ถูกเน้น4" xfId="235" xr:uid="{93832583-7A37-4CB8-9F1A-11FCEA8FDEAC}"/>
    <cellStyle name="60% - ส่วนที่ถูกเน้น5" xfId="236" xr:uid="{CF7E14D6-6AA8-4E66-B63D-79ED87576E98}"/>
    <cellStyle name="60% - ส่วนที่ถูกเน้น6" xfId="237" xr:uid="{A95A7436-98DB-4A44-9B60-9215E864EB61}"/>
    <cellStyle name="75" xfId="238" xr:uid="{523B3C75-33E8-4E05-8AD1-811E413D5D91}"/>
    <cellStyle name="Accent1" xfId="26" builtinId="29" customBuiltin="1"/>
    <cellStyle name="Accent1 2" xfId="239" xr:uid="{7B4ACF85-03A9-43BA-BB14-D6EB3081914B}"/>
    <cellStyle name="Accent1 2 2" xfId="240" xr:uid="{6E280E1E-ED3A-4A3A-AF97-1745DF75BCE0}"/>
    <cellStyle name="Accent1 2 2 2" xfId="1107" xr:uid="{CB69B6E4-B35D-4B17-9821-DD0E5AEFB654}"/>
    <cellStyle name="Accent1 2 3" xfId="851" xr:uid="{6A78E82B-4C58-410C-AB40-05C5D08E1E17}"/>
    <cellStyle name="Accent1 2 4" xfId="1042" xr:uid="{885F9E41-62CA-4637-8B7C-C398DBF5912D}"/>
    <cellStyle name="Accent1 3" xfId="241" xr:uid="{5BB20FFC-B774-4364-B009-B29B1FA82378}"/>
    <cellStyle name="Accent1 3 2" xfId="990" xr:uid="{1B75E517-57CD-41BC-9A7C-6F5038FE1690}"/>
    <cellStyle name="Accent1 4" xfId="242" xr:uid="{A4E1615C-B3F0-46C8-8ED9-6E62E077BAB4}"/>
    <cellStyle name="Accent1 5" xfId="243" xr:uid="{72077EEA-D226-4615-B190-E372E05C1F5C}"/>
    <cellStyle name="Accent1 6" xfId="244" xr:uid="{2B7DDB9E-E27E-425E-A57B-C9DB47DBC4F1}"/>
    <cellStyle name="Accent1 7" xfId="245" xr:uid="{67C0A094-DA6D-4757-A44D-DC28E6041DBE}"/>
    <cellStyle name="Accent2" xfId="30" builtinId="33" customBuiltin="1"/>
    <cellStyle name="Accent2 2" xfId="246" xr:uid="{7DEEEA3C-08E8-4C11-966A-093046947AAB}"/>
    <cellStyle name="Accent2 2 2" xfId="247" xr:uid="{359F2C44-57FE-4D7D-946F-49C41128E124}"/>
    <cellStyle name="Accent2 2 2 2" xfId="1108" xr:uid="{3B984FE4-B87B-4B12-A124-C5EFFC072EAB}"/>
    <cellStyle name="Accent2 2 3" xfId="852" xr:uid="{CDDC097E-6EC9-4BCF-A5AA-FA2003963DE1}"/>
    <cellStyle name="Accent2 2 4" xfId="1043" xr:uid="{121BB0DD-C0AA-420E-81DF-D33F90BAA2DF}"/>
    <cellStyle name="Accent2 3" xfId="248" xr:uid="{F63D5470-041F-4C93-81B7-C1DCB7F1A3E9}"/>
    <cellStyle name="Accent2 3 2" xfId="991" xr:uid="{04DB8F0F-7BE9-4FE6-B484-9D3EB74C7A44}"/>
    <cellStyle name="Accent2 4" xfId="249" xr:uid="{41791C46-40EB-4FE2-9FC2-8AE5C235D6C1}"/>
    <cellStyle name="Accent2 5" xfId="250" xr:uid="{3E4C94CC-CCC8-4C08-943F-1754ED22512F}"/>
    <cellStyle name="Accent2 6" xfId="251" xr:uid="{46B17D19-C607-4EF2-8BB7-261881774E16}"/>
    <cellStyle name="Accent2 7" xfId="252" xr:uid="{4565D874-851D-466D-8A54-FFFD57E8DA2E}"/>
    <cellStyle name="Accent3" xfId="34" builtinId="37" customBuiltin="1"/>
    <cellStyle name="Accent3 2" xfId="253" xr:uid="{40F3C55C-4FE0-4650-B0EB-63EE39624F13}"/>
    <cellStyle name="Accent3 2 2" xfId="254" xr:uid="{66321752-B0C7-4737-8BC0-FDC927AEAA76}"/>
    <cellStyle name="Accent3 2 2 2" xfId="1109" xr:uid="{37573A28-F421-4AE5-A4A7-E3BCE3BD7B1D}"/>
    <cellStyle name="Accent3 2 3" xfId="853" xr:uid="{4188264E-CDFA-4798-A281-02E413EF2E7A}"/>
    <cellStyle name="Accent3 2 4" xfId="1044" xr:uid="{BB600D10-F37C-49AB-90CA-875270C97B84}"/>
    <cellStyle name="Accent3 3" xfId="255" xr:uid="{821FF36A-03B5-46F8-9CA9-267414B82612}"/>
    <cellStyle name="Accent3 3 2" xfId="992" xr:uid="{D81D8DFC-2B2B-471D-92F3-7D10AF08B63D}"/>
    <cellStyle name="Accent3 4" xfId="256" xr:uid="{2223CC44-0F14-4391-8047-BCC2C19CBAFF}"/>
    <cellStyle name="Accent3 5" xfId="257" xr:uid="{49F25022-038A-4C20-B688-0F333860953C}"/>
    <cellStyle name="Accent3 6" xfId="258" xr:uid="{4F235076-AF74-414E-8293-D600E0554AEC}"/>
    <cellStyle name="Accent3 7" xfId="259" xr:uid="{04F3521D-0DCD-4461-92F8-C812156449E0}"/>
    <cellStyle name="Accent4" xfId="38" builtinId="41" customBuiltin="1"/>
    <cellStyle name="Accent4 2" xfId="260" xr:uid="{28BE1BB3-F552-46C5-BDDE-60EDF5B023F3}"/>
    <cellStyle name="Accent4 2 2" xfId="261" xr:uid="{C299FAC2-3BB0-42D6-95F4-A2486B69EB0D}"/>
    <cellStyle name="Accent4 2 2 2" xfId="1110" xr:uid="{C077686A-31E7-4793-8222-5278284FC2F0}"/>
    <cellStyle name="Accent4 2 3" xfId="854" xr:uid="{9424C0C2-82E5-4C31-A596-7D89FFF25391}"/>
    <cellStyle name="Accent4 2 4" xfId="1045" xr:uid="{C9388F19-AB39-4F0F-A31C-0FB21E1F23C2}"/>
    <cellStyle name="Accent4 3" xfId="262" xr:uid="{D01B0406-5544-42C8-B60B-63282D025598}"/>
    <cellStyle name="Accent4 3 2" xfId="993" xr:uid="{ECC8968B-31D8-4BA4-9AFD-FE66202BA967}"/>
    <cellStyle name="Accent4 4" xfId="263" xr:uid="{79016A76-DA00-4FDE-A24D-B194895C1D01}"/>
    <cellStyle name="Accent4 5" xfId="264" xr:uid="{6D36F8EE-2FC8-4310-9163-0C2DB49DF827}"/>
    <cellStyle name="Accent4 6" xfId="265" xr:uid="{B173FCDF-45C9-4547-AA8D-321C0CAB3BA6}"/>
    <cellStyle name="Accent4 7" xfId="266" xr:uid="{07899BD4-6ED7-4CCF-89B0-39B93947EA86}"/>
    <cellStyle name="Accent5" xfId="42" builtinId="45" customBuiltin="1"/>
    <cellStyle name="Accent5 2" xfId="267" xr:uid="{2C7C9FB1-D936-4475-94D0-C435C8920241}"/>
    <cellStyle name="Accent5 2 2" xfId="268" xr:uid="{FFBE184B-BCF8-4436-A746-2AC6C90D3B4B}"/>
    <cellStyle name="Accent5 2 2 2" xfId="1111" xr:uid="{94DD760B-C47E-4C21-B6F0-FDF88D8D1686}"/>
    <cellStyle name="Accent5 2 3" xfId="855" xr:uid="{26BD207F-2BFE-4937-A376-E4FDE80BE98E}"/>
    <cellStyle name="Accent5 2 4" xfId="1046" xr:uid="{2942EF64-2590-4655-8A96-AF53F9604255}"/>
    <cellStyle name="Accent5 3" xfId="269" xr:uid="{67F518F2-F92D-41BD-BFCB-C1072C846CEA}"/>
    <cellStyle name="Accent5 3 2" xfId="994" xr:uid="{D64CE4F2-25C9-4775-B154-2E20D2DF7F5A}"/>
    <cellStyle name="Accent5 4" xfId="270" xr:uid="{E55B159D-3AEB-4719-8E05-7E3DC829CCF9}"/>
    <cellStyle name="Accent5 5" xfId="271" xr:uid="{133632E2-E9D0-4C97-9A87-D53A1CEEEE24}"/>
    <cellStyle name="Accent5 6" xfId="272" xr:uid="{506E4C8D-2F37-4103-B2E3-464C3C104124}"/>
    <cellStyle name="Accent5 7" xfId="273" xr:uid="{244BBBB3-1229-4E77-AEE2-9D4D2DB21FC3}"/>
    <cellStyle name="Accent6" xfId="46" builtinId="49" customBuiltin="1"/>
    <cellStyle name="Accent6 2" xfId="274" xr:uid="{E43C86C5-BF4E-453A-964A-014DC33BB9EE}"/>
    <cellStyle name="Accent6 2 2" xfId="275" xr:uid="{DD871DEF-F141-4FE9-82A0-1D5CEBD8BBB8}"/>
    <cellStyle name="Accent6 2 2 2" xfId="1112" xr:uid="{405A7C4B-AA94-427E-8618-003A4F88787C}"/>
    <cellStyle name="Accent6 2 3" xfId="856" xr:uid="{4366BBE1-3005-4B90-8D78-27A21483C744}"/>
    <cellStyle name="Accent6 2 4" xfId="1047" xr:uid="{81A40D20-3152-4680-91AA-5B5659CB2768}"/>
    <cellStyle name="Accent6 3" xfId="276" xr:uid="{A949E444-1C67-4EC5-8EBE-C2647A14A117}"/>
    <cellStyle name="Accent6 3 2" xfId="995" xr:uid="{7A04E9E2-A700-43F2-A763-FF0CEBBF91ED}"/>
    <cellStyle name="Accent6 4" xfId="277" xr:uid="{80A58B62-0ED9-4B78-B2D1-15090005F510}"/>
    <cellStyle name="Accent6 5" xfId="278" xr:uid="{768BEEAD-BB67-4ABB-B449-BE5CA628E403}"/>
    <cellStyle name="Accent6 6" xfId="279" xr:uid="{2237F1A8-82C9-4988-80E5-188018B4BF82}"/>
    <cellStyle name="Accent6 7" xfId="280" xr:uid="{34E176C5-2FC1-4E8E-9022-85F873EC7D0E}"/>
    <cellStyle name="Adjustable" xfId="281" xr:uid="{E78D2839-6D73-4AD3-AC7B-80960029D0C8}"/>
    <cellStyle name="AutoFormat Options" xfId="282" xr:uid="{21FA087C-B719-42AB-BCA5-04FDEEDAA07B}"/>
    <cellStyle name="Bad" xfId="16" builtinId="27" customBuiltin="1"/>
    <cellStyle name="Bad 2" xfId="283" xr:uid="{813304B8-F31F-48E7-B50F-36CDFE978930}"/>
    <cellStyle name="Bad 2 2" xfId="284" xr:uid="{6E0AFAC4-43CE-487C-96D9-55647C636B43}"/>
    <cellStyle name="Bad 2 2 2" xfId="1113" xr:uid="{BF4C486A-5BAC-42D9-B941-6E104A9D721C}"/>
    <cellStyle name="Bad 2 3" xfId="857" xr:uid="{3EB9B28F-F405-475A-B74C-0A074F72159D}"/>
    <cellStyle name="Bad 2 4" xfId="1048" xr:uid="{BD39A9AC-23CB-4A45-9DC2-5B71ED7F2043}"/>
    <cellStyle name="Bad 3" xfId="285" xr:uid="{BC417431-B74D-4FB3-BFCC-A0E919D06F49}"/>
    <cellStyle name="Bad 3 2" xfId="996" xr:uid="{49F96047-F1B5-4BBF-91E5-B687D92B3FB0}"/>
    <cellStyle name="Bad 4" xfId="286" xr:uid="{09D496D8-8BF6-4A5F-A5BB-76F1B3AD3FE6}"/>
    <cellStyle name="Bad 5" xfId="287" xr:uid="{CC0D94D5-FF67-4A4E-96DF-8ED8F7CFE83D}"/>
    <cellStyle name="Bad 6" xfId="288" xr:uid="{22F54532-368E-408C-AE8D-724D6573A716}"/>
    <cellStyle name="Bad 7" xfId="289" xr:uid="{0CF44EF3-85AA-4888-A073-A9644C38EBDF}"/>
    <cellStyle name="Blue" xfId="290" xr:uid="{5D8C800A-1E06-4CF1-8CEF-23953800D515}"/>
    <cellStyle name="BlueH" xfId="291" xr:uid="{78980070-6FA4-41B5-B9B6-C5B7BF633AC8}"/>
    <cellStyle name="Calc Currency (0)" xfId="292" xr:uid="{A303D9FF-8962-4331-817E-255E9C8C3F4B}"/>
    <cellStyle name="Calculation" xfId="20" builtinId="22" customBuiltin="1"/>
    <cellStyle name="Calculation 2" xfId="293" xr:uid="{41091C49-B7CD-494C-9729-07AF9EB1AB1F}"/>
    <cellStyle name="Calculation 2 2" xfId="294" xr:uid="{B6FB9F65-B6CE-4F31-9025-7D0532356901}"/>
    <cellStyle name="Calculation 2 2 2" xfId="2457" xr:uid="{34A30343-5E2B-4B4E-B8F4-057A570A263F}"/>
    <cellStyle name="Calculation 2 2 3" xfId="2432" xr:uid="{E82E0A66-FA92-424E-8DC7-F47C20C66CF6}"/>
    <cellStyle name="Calculation 2 2 4" xfId="1114" xr:uid="{7D2B5BBA-6B76-4A2C-9F49-47C380165FD2}"/>
    <cellStyle name="Calculation 2 3" xfId="858" xr:uid="{EF604DE0-82B8-47B7-882C-12500D240115}"/>
    <cellStyle name="Calculation 2 3 2" xfId="2431" xr:uid="{1D25C3E9-6501-48B0-917E-F439587482A3}"/>
    <cellStyle name="Calculation 2 4" xfId="2581" xr:uid="{46E0C458-0C20-4D00-8F96-4540E905A2D2}"/>
    <cellStyle name="Calculation 2 5" xfId="1049" xr:uid="{A0131FAF-A249-4789-9F3C-D91F05B393D7}"/>
    <cellStyle name="Calculation 3" xfId="295" xr:uid="{90C7FF8D-4747-490C-BD42-FBF41EE7AB20}"/>
    <cellStyle name="Calculation 3 2" xfId="2419" xr:uid="{B4115414-22C7-438C-9AE3-5BCFD95CF167}"/>
    <cellStyle name="Calculation 4" xfId="296" xr:uid="{18D85335-D16E-4A0F-B65D-5071881C04F6}"/>
    <cellStyle name="Calculation 4 2" xfId="3019" xr:uid="{6371CF4B-8BEF-4BD3-901D-94AA03A29962}"/>
    <cellStyle name="Calculation 5" xfId="297" xr:uid="{360880A1-7D65-44B1-8DE1-D1778718B66F}"/>
    <cellStyle name="Calculation 5 2" xfId="997" xr:uid="{7EE63176-1FC2-4FC9-9C1E-B92437B9899B}"/>
    <cellStyle name="Calculation 6" xfId="298" xr:uid="{90418CB2-A49C-4A12-8135-A145210413EA}"/>
    <cellStyle name="Calculation 7" xfId="299" xr:uid="{457C5EEC-2855-451A-9258-BE247F8FD2B1}"/>
    <cellStyle name="CASAOrUser" xfId="300" xr:uid="{89215915-FB29-47FC-A2F5-1F2D3BCE549D}"/>
    <cellStyle name="Center" xfId="301" xr:uid="{72C219E4-3B7D-449F-8528-8AAFFD1DD6AC}"/>
    <cellStyle name="Check Cell" xfId="22" builtinId="23" customBuiltin="1"/>
    <cellStyle name="Check Cell 2" xfId="302" xr:uid="{DF4CDF6F-3B65-4666-B61F-D245A7A83787}"/>
    <cellStyle name="Check Cell 2 2" xfId="303" xr:uid="{1C9E026E-C810-48DA-BF38-DF8D236B7669}"/>
    <cellStyle name="Check Cell 2 2 2" xfId="1115" xr:uid="{06C0E03A-D3D4-4516-9469-C6E5BE86A44C}"/>
    <cellStyle name="Check Cell 2 3" xfId="859" xr:uid="{8C91A2A1-B929-4C3A-81DA-D126768CD760}"/>
    <cellStyle name="Check Cell 2 4" xfId="1050" xr:uid="{CB840122-4014-498E-AA9D-32F12C43B35C}"/>
    <cellStyle name="Check Cell 3" xfId="304" xr:uid="{64826540-9A43-4A1F-8C42-A01A042B90D0}"/>
    <cellStyle name="Check Cell 3 2" xfId="998" xr:uid="{71FD2A06-C47A-4833-B89E-620C541F5FC6}"/>
    <cellStyle name="Check Cell 4" xfId="305" xr:uid="{C68F727D-4C40-49B3-A537-6138F9BDC4FB}"/>
    <cellStyle name="Check Cell 5" xfId="306" xr:uid="{CC89CBC0-2F11-4A78-AF8D-9BB37D0C2CA1}"/>
    <cellStyle name="Check Cell 6" xfId="307" xr:uid="{5EA37DFE-AF9E-46FA-B48D-FB374978DAA1}"/>
    <cellStyle name="Check Cell 7" xfId="308" xr:uid="{9EDEF9FE-429B-445D-86B0-48AB6EC973F8}"/>
    <cellStyle name="Comma" xfId="1" builtinId="3"/>
    <cellStyle name="Comma  - Style1" xfId="310" xr:uid="{68E4C4C2-D392-4101-BAB3-E58EFACFFCCE}"/>
    <cellStyle name="Comma  - Style2" xfId="311" xr:uid="{572A80DD-0599-44B7-8F4A-031C9026B36A}"/>
    <cellStyle name="Comma  - Style3" xfId="312" xr:uid="{FC3B39EA-5E7A-4E23-A362-4AC24775F21F}"/>
    <cellStyle name="Comma  - Style4" xfId="313" xr:uid="{06324F97-30BE-46C6-A0F3-3E235E0540D0}"/>
    <cellStyle name="Comma  - Style5" xfId="314" xr:uid="{73F70168-66CE-42F8-AE0C-D2604C4C64C0}"/>
    <cellStyle name="Comma  - Style6" xfId="315" xr:uid="{D5DD4517-D639-4D1A-85B6-D2699C8751F5}"/>
    <cellStyle name="Comma  - Style7" xfId="316" xr:uid="{ACC57677-4138-427E-A1A0-C5599E11CF6F}"/>
    <cellStyle name="Comma  - Style8" xfId="317" xr:uid="{8658404C-5D40-4504-BED7-7DFE60E6295C}"/>
    <cellStyle name="Comma 10" xfId="318" xr:uid="{AD51C3DA-B5AF-46D0-BFF6-018508A7C735}"/>
    <cellStyle name="Comma 10 2" xfId="1116" xr:uid="{D8251A71-5821-4E8A-8954-B392AB3634E7}"/>
    <cellStyle name="Comma 10 2 2" xfId="964" xr:uid="{1FA49E33-77BE-4F0D-B5D1-BF0DB466750C}"/>
    <cellStyle name="Comma 10 2 2 2" xfId="3659" xr:uid="{1FF4BEBF-592C-48B9-8203-25AD7397DD6F}"/>
    <cellStyle name="Comma 10 2 2 2 2" xfId="3963" xr:uid="{CCE8BF54-EB35-4E65-83DD-C6C08EAC7E83}"/>
    <cellStyle name="Comma 10 2 2 2 2 2" xfId="4870" xr:uid="{7D20146C-747E-4660-ACFD-B778E93D5459}"/>
    <cellStyle name="Comma 10 2 2 2 3" xfId="4260" xr:uid="{0AD316BF-736E-4120-8EAB-D752758782F2}"/>
    <cellStyle name="Comma 10 2 2 2 3 2" xfId="5166" xr:uid="{F0E42426-D26B-42CB-BBC2-93FF8E8AD6E9}"/>
    <cellStyle name="Comma 10 2 2 2 4" xfId="4574" xr:uid="{EDB36F3C-EBEF-4BC8-B03C-C3D7399A10F8}"/>
    <cellStyle name="Comma 10 2 2 3" xfId="3788" xr:uid="{99AFECD1-B393-4301-A4A7-57E49733FF56}"/>
    <cellStyle name="Comma 10 2 2 3 2" xfId="4695" xr:uid="{2F234A2C-13E6-46E6-9C6C-26F0556D5586}"/>
    <cellStyle name="Comma 10 2 2 4" xfId="4085" xr:uid="{199C9781-F675-4841-B97B-0DADE6C78EC3}"/>
    <cellStyle name="Comma 10 2 2 4 2" xfId="4991" xr:uid="{F08F3192-D498-4485-9BD2-D1C65EC4E80C}"/>
    <cellStyle name="Comma 10 2 2 5" xfId="4398" xr:uid="{8B0F7119-0E39-40D0-B314-DAA22957DA41}"/>
    <cellStyle name="Comma 10 2 3" xfId="764" xr:uid="{D8DCAB15-DE95-4363-96C9-B62B70C85C38}"/>
    <cellStyle name="Comma 10 2 3 2" xfId="794" xr:uid="{3C04B1A9-1BC8-4062-9E04-398302A63403}"/>
    <cellStyle name="Comma 10 2 3 2 2" xfId="3708" xr:uid="{DC932A6A-288A-412B-A4AF-113BAA3D9E26}"/>
    <cellStyle name="Comma 10 2 3 2 2 2" xfId="4617" xr:uid="{04D44F7F-E240-490E-867F-6BC7910F991F}"/>
    <cellStyle name="Comma 10 2 3 2 3" xfId="4009" xr:uid="{046018C2-2D58-41D2-9B63-6181ABBDAD99}"/>
    <cellStyle name="Comma 10 2 3 2 3 2" xfId="4915" xr:uid="{D463F5D0-61D9-41AD-ABF5-1D9D8984EC31}"/>
    <cellStyle name="Comma 10 2 3 2 4" xfId="4321" xr:uid="{BC12933D-157C-4E1C-9513-E47B444583D8}"/>
    <cellStyle name="Comma 10 2 3 3" xfId="3693" xr:uid="{66AA4895-FB9C-4C17-91D6-662ED1CD5F50}"/>
    <cellStyle name="Comma 10 2 3 3 2" xfId="4602" xr:uid="{3F453654-7D09-4F04-820E-D9642B06FA3C}"/>
    <cellStyle name="Comma 10 2 3 4" xfId="3994" xr:uid="{642C5954-B07C-4941-9AD6-4A0E0E0A3A5C}"/>
    <cellStyle name="Comma 10 2 3 4 2" xfId="4900" xr:uid="{B811662E-EC25-46E3-8811-9C202E01C71D}"/>
    <cellStyle name="Comma 10 2 3 5" xfId="4306" xr:uid="{FF4C5B52-8E98-4D46-8BBF-A89C696ADFB2}"/>
    <cellStyle name="Comma 10 2 4" xfId="3800" xr:uid="{4E16FBB8-1D54-47E9-830C-05813CA76A0E}"/>
    <cellStyle name="Comma 10 2 4 2" xfId="4707" xr:uid="{BCFEAC67-2062-4AE9-A1C9-741914A99ED6}"/>
    <cellStyle name="Comma 10 2 5" xfId="4097" xr:uid="{A4D06DB0-4AE1-44ED-B2F5-AFFCAD87349F}"/>
    <cellStyle name="Comma 10 2 5 2" xfId="5003" xr:uid="{B592CD02-E269-4789-8870-F45862CE3CD9}"/>
    <cellStyle name="Comma 10 2 6" xfId="4410" xr:uid="{C4BF160A-B110-41CF-AFAC-5044209C3F16}"/>
    <cellStyle name="Comma 10 3" xfId="319" xr:uid="{9EEC725C-B8CF-4891-83DA-CC959B3F7402}"/>
    <cellStyle name="Comma 100" xfId="769" xr:uid="{22B5AC39-0844-4D8B-B317-E5844AD51260}"/>
    <cellStyle name="Comma 100 2" xfId="3694" xr:uid="{62388C1A-37AB-4FE4-9AA8-66A2571E5EE6}"/>
    <cellStyle name="Comma 100 2 2" xfId="4603" xr:uid="{7AAB3AE7-3CE4-42B6-9A48-BC893CBE2580}"/>
    <cellStyle name="Comma 100 3" xfId="3995" xr:uid="{0D1A2A19-3CDC-45B8-BD8A-44982C43814D}"/>
    <cellStyle name="Comma 100 3 2" xfId="4901" xr:uid="{73A28221-AB1C-496B-85D4-D2BBA83831CC}"/>
    <cellStyle name="Comma 100 4" xfId="4307" xr:uid="{76D0BF79-1CB8-47A0-88DC-551C265DDA3E}"/>
    <cellStyle name="Comma 11" xfId="320" xr:uid="{4B8A9A13-9D17-4F59-B3FB-4F5A8839FE22}"/>
    <cellStyle name="Comma 11 10" xfId="860" xr:uid="{051A0599-6DF5-4EDB-8541-0C90D66DD4E7}"/>
    <cellStyle name="Comma 11 11" xfId="5198" xr:uid="{26A0D4D0-5EF9-4B6C-8C71-48EB09C764D1}"/>
    <cellStyle name="Comma 11 2" xfId="321" xr:uid="{A1B14CF7-6DD6-4AB6-A33F-28B87D858199}"/>
    <cellStyle name="Comma 11 2 2" xfId="3730" xr:uid="{BE9B7198-0FCB-4CC0-A217-919FD4B6AB2E}"/>
    <cellStyle name="Comma 11 2 2 2" xfId="4638" xr:uid="{EE431359-94D2-4016-885F-0C3A4A5808BB}"/>
    <cellStyle name="Comma 11 2 3" xfId="4029" xr:uid="{4CC9CC60-EC31-4040-81A2-482A92F4229E}"/>
    <cellStyle name="Comma 11 2 3 2" xfId="4935" xr:uid="{C3C80D92-05CC-4369-B0EB-95E91D349228}"/>
    <cellStyle name="Comma 11 2 4" xfId="4341" xr:uid="{BBBA77D2-3788-463F-A01C-F9491251B8B3}"/>
    <cellStyle name="Comma 11 2 5" xfId="861" xr:uid="{8108267D-5E57-4C98-8779-7F2DFE976E5F}"/>
    <cellStyle name="Comma 11 3" xfId="944" xr:uid="{6FF68A68-14F4-4CD1-8BE9-73B88C998839}"/>
    <cellStyle name="Comma 11 3 2" xfId="3775" xr:uid="{264F7E79-2026-47E8-8EF1-8A6117261FEE}"/>
    <cellStyle name="Comma 11 3 2 2" xfId="4682" xr:uid="{FA96DFAF-F1C0-4203-8881-D23458EE3EDE}"/>
    <cellStyle name="Comma 11 3 3" xfId="4072" xr:uid="{F01A8A4A-8272-4489-B401-27F1D074684B}"/>
    <cellStyle name="Comma 11 3 3 2" xfId="4978" xr:uid="{6BAEEB3C-6C67-4530-AFA6-710715753314}"/>
    <cellStyle name="Comma 11 3 4" xfId="4385" xr:uid="{31595BB8-D6C6-4C0F-B642-76049234EAD6}"/>
    <cellStyle name="Comma 11 4" xfId="1117" xr:uid="{2C93E91F-D29C-4667-AE96-B6505E2971B3}"/>
    <cellStyle name="Comma 11 4 2" xfId="3801" xr:uid="{AB278061-16FA-417B-84D6-CC8CA7264FC1}"/>
    <cellStyle name="Comma 11 4 2 2" xfId="4708" xr:uid="{D978FAE7-0E04-45C1-B4C4-629372A6616A}"/>
    <cellStyle name="Comma 11 4 3" xfId="4098" xr:uid="{E536E2EC-5737-42CA-98D5-3E99048CB654}"/>
    <cellStyle name="Comma 11 4 3 2" xfId="5004" xr:uid="{1C94B66F-7EC3-4015-A5F2-87533C8141E1}"/>
    <cellStyle name="Comma 11 4 4" xfId="4411" xr:uid="{6B90AE90-FC6F-4ACF-8257-547BC2E471D6}"/>
    <cellStyle name="Comma 11 5" xfId="3678" xr:uid="{73E6C1E4-32D3-4E30-84DD-67770DB5A4E7}"/>
    <cellStyle name="Comma 11 5 2" xfId="3979" xr:uid="{70313E05-D113-45E0-A9E1-ED7F1C2B34F2}"/>
    <cellStyle name="Comma 11 5 2 2" xfId="4885" xr:uid="{80A7B362-EAD9-4E46-954A-E7FFAE390FFC}"/>
    <cellStyle name="Comma 11 5 3" xfId="4273" xr:uid="{BEC23425-080C-4957-8FC7-25966F9C26AC}"/>
    <cellStyle name="Comma 11 5 3 2" xfId="5179" xr:uid="{753C6F1B-4EF2-4B89-B200-EFEFBBB4C38F}"/>
    <cellStyle name="Comma 11 5 4" xfId="4587" xr:uid="{A62395FA-9039-4AD8-B42C-6F6EB2E7A12C}"/>
    <cellStyle name="Comma 11 6" xfId="3729" xr:uid="{662A6B3A-3022-4EE6-A247-59517EF52EFD}"/>
    <cellStyle name="Comma 11 6 2" xfId="4637" xr:uid="{3AD99695-F3B6-4BB8-91A4-0A424FF3AE08}"/>
    <cellStyle name="Comma 11 7" xfId="4028" xr:uid="{DC31194F-51FD-4CFC-B8DD-4C480D73F5BA}"/>
    <cellStyle name="Comma 11 7 2" xfId="4934" xr:uid="{755927F8-D69B-4F3E-A8D9-C37F450D820D}"/>
    <cellStyle name="Comma 11 8" xfId="4290" xr:uid="{08AC0A00-C84A-497D-AA95-874130E9DE73}"/>
    <cellStyle name="Comma 11 9" xfId="4340" xr:uid="{B312BE55-058F-4780-A674-C2351B42CDC8}"/>
    <cellStyle name="Comma 12" xfId="322" xr:uid="{817F34A0-19B2-4574-9933-3F576F13CD7C}"/>
    <cellStyle name="Comma 12 2" xfId="1118" xr:uid="{AD561C11-7B54-4D15-8DBE-8F2F5C3E382F}"/>
    <cellStyle name="Comma 12 2 2" xfId="3802" xr:uid="{9E6357D3-ACF2-4469-8CB4-F7615D78A1EE}"/>
    <cellStyle name="Comma 12 2 2 2" xfId="4709" xr:uid="{97DEFB9C-C845-4501-ACC7-CBC01583804D}"/>
    <cellStyle name="Comma 12 2 3" xfId="4099" xr:uid="{3618BB05-8854-4187-838A-0A5AD49F2E2E}"/>
    <cellStyle name="Comma 12 2 3 2" xfId="5005" xr:uid="{2DC0EE7C-8DF7-4A54-8806-CCB66B352BC0}"/>
    <cellStyle name="Comma 12 2 4" xfId="4412" xr:uid="{86B384AB-95AD-4D39-8FB0-78446C43489F}"/>
    <cellStyle name="Comma 13" xfId="323" xr:uid="{7FBCC8F3-A2F3-44E0-A231-3253094E9BEF}"/>
    <cellStyle name="Comma 13 2" xfId="1119" xr:uid="{824DFF9E-E9B4-4E34-AA81-37F34C723D43}"/>
    <cellStyle name="Comma 13 2 2" xfId="3803" xr:uid="{B2A9D0D5-495E-448C-8C95-586446F9B5E9}"/>
    <cellStyle name="Comma 13 2 2 2" xfId="4710" xr:uid="{CA0BB922-426C-4C6E-A8B6-35FEA820D1A9}"/>
    <cellStyle name="Comma 13 2 3" xfId="4100" xr:uid="{7C6EAA24-67D0-4A9E-A1DD-C520109A572D}"/>
    <cellStyle name="Comma 13 2 3 2" xfId="5006" xr:uid="{2D4E400B-6ADE-4253-A252-B870BC903185}"/>
    <cellStyle name="Comma 13 2 4" xfId="4413" xr:uid="{FE6A34E3-A61E-4072-BCA6-D1406B09F80A}"/>
    <cellStyle name="Comma 134" xfId="968" xr:uid="{C115DCB8-0C10-48DE-8196-A778BBD0FA16}"/>
    <cellStyle name="Comma 134 2" xfId="3789" xr:uid="{CC3F8AA7-83C6-4D36-8B1E-380D5F0F3EDF}"/>
    <cellStyle name="Comma 134 2 2" xfId="4696" xr:uid="{CA3D4D7D-2867-453F-BCE4-AA6207F357FA}"/>
    <cellStyle name="Comma 134 3" xfId="4086" xr:uid="{F923A149-437B-40C9-8724-7BDF0F59B32F}"/>
    <cellStyle name="Comma 134 3 2" xfId="4992" xr:uid="{A4E8815B-D578-467E-8737-6DE3590E20CD}"/>
    <cellStyle name="Comma 134 4" xfId="4399" xr:uid="{6F429353-D77F-44E3-8290-FAB442DC2A05}"/>
    <cellStyle name="Comma 14" xfId="324" xr:uid="{BD025FCB-1F40-4EAE-AA8C-7848AFB52BAD}"/>
    <cellStyle name="Comma 14 2" xfId="732" xr:uid="{3EB2BC6B-1083-43A1-B722-A73FD9CA1564}"/>
    <cellStyle name="Comma 14 2 2" xfId="780" xr:uid="{8C6D7B0F-3691-40E6-BFAC-BA499E381AEB}"/>
    <cellStyle name="Comma 14 2 2 2" xfId="2403" xr:uid="{E4850BF7-BE4A-47E5-A98E-483934F0521F}"/>
    <cellStyle name="Comma 14 2 2 2 2" xfId="3636" xr:uid="{8DB5A9F0-D1CB-4FFB-8EA0-2CB3F7624ED3}"/>
    <cellStyle name="Comma 14 2 2 2 2 2" xfId="3957" xr:uid="{2CE50D15-4BEF-4334-B523-C5636782056E}"/>
    <cellStyle name="Comma 14 2 2 2 2 2 2" xfId="4864" xr:uid="{B873700D-0F34-41FA-9293-B8B3DE3BC6AF}"/>
    <cellStyle name="Comma 14 2 2 2 2 3" xfId="4254" xr:uid="{BE215D66-035F-4AA1-80A9-FD27716104D7}"/>
    <cellStyle name="Comma 14 2 2 2 2 3 2" xfId="5160" xr:uid="{3C8D4AFA-CFF6-4919-A895-0C35BE64E5D3}"/>
    <cellStyle name="Comma 14 2 2 2 2 4" xfId="4568" xr:uid="{62ACCBA0-665B-4A54-A0EB-828383C2EFB4}"/>
    <cellStyle name="Comma 14 2 2 2 3" xfId="3882" xr:uid="{48374ACA-A165-46C6-B9DA-938B70D034D4}"/>
    <cellStyle name="Comma 14 2 2 2 3 2" xfId="4789" xr:uid="{F42E2247-6A84-4ADD-9F7F-F02125811B32}"/>
    <cellStyle name="Comma 14 2 2 2 4" xfId="4179" xr:uid="{F1BB2D70-BD6A-4627-9612-69CAC1E6D257}"/>
    <cellStyle name="Comma 14 2 2 2 4 2" xfId="5085" xr:uid="{9718DE1E-7B8A-453A-956B-8F74EF0A5C25}"/>
    <cellStyle name="Comma 14 2 2 2 5" xfId="4493" xr:uid="{B2460263-F084-4E59-9118-8D8EF85C5405}"/>
    <cellStyle name="Comma 14 2 2 3" xfId="3040" xr:uid="{552AD89A-8EB6-4AE3-8AC1-D5BF7FC3D852}"/>
    <cellStyle name="Comma 14 2 2 3 2" xfId="3919" xr:uid="{15E0E521-451A-4886-BA49-18CA0AEC680E}"/>
    <cellStyle name="Comma 14 2 2 3 2 2" xfId="4826" xr:uid="{9A4D861E-75EE-4525-97B3-17462427B343}"/>
    <cellStyle name="Comma 14 2 2 3 3" xfId="4216" xr:uid="{B4A3717D-5EB5-44C2-842A-F3BA194BF9C4}"/>
    <cellStyle name="Comma 14 2 2 3 3 2" xfId="5122" xr:uid="{0CF3B43C-873B-429D-BD98-5791ED13D71D}"/>
    <cellStyle name="Comma 14 2 2 3 4" xfId="4530" xr:uid="{8DDEF530-2A88-4CE2-88AA-6DD467D72464}"/>
    <cellStyle name="Comma 14 2 2 4" xfId="3700" xr:uid="{AD35AB05-1CC6-4E67-83EE-A58AAC4AD5CB}"/>
    <cellStyle name="Comma 14 2 2 4 2" xfId="4609" xr:uid="{2597641A-B871-4257-AA85-90A2D59B4157}"/>
    <cellStyle name="Comma 14 2 2 5" xfId="4001" xr:uid="{EC4E8A76-6C21-4EF1-A277-92E1C442AD2D}"/>
    <cellStyle name="Comma 14 2 2 5 2" xfId="4907" xr:uid="{0AC36230-C527-4A55-95AA-E5A6CD824EDB}"/>
    <cellStyle name="Comma 14 2 2 6" xfId="4313" xr:uid="{FC315BFA-3297-4A08-8DF5-240CD6D5C745}"/>
    <cellStyle name="Comma 14 2 3" xfId="771" xr:uid="{45E9B848-F0B4-4E8D-9DAB-CA9E28B0074C}"/>
    <cellStyle name="Comma 14 2 3 2" xfId="3632" xr:uid="{CCEA7F09-CC36-4084-B343-BE511D42FD50}"/>
    <cellStyle name="Comma 14 2 3 2 2" xfId="3956" xr:uid="{B4A38F16-7DE8-446F-89E8-13CAB4DF85F2}"/>
    <cellStyle name="Comma 14 2 3 2 2 2" xfId="4863" xr:uid="{F68A42C6-A6D5-4DB8-9092-942D24FB2912}"/>
    <cellStyle name="Comma 14 2 3 2 3" xfId="4253" xr:uid="{01687BB1-2A1D-403C-ACAB-CAF4B29A1563}"/>
    <cellStyle name="Comma 14 2 3 2 3 2" xfId="5159" xr:uid="{9BE91AE1-DF9C-4AFB-A94C-062B0A8236DE}"/>
    <cellStyle name="Comma 14 2 3 2 4" xfId="4567" xr:uid="{8ABD6B1A-A7EF-433D-8D8D-41BB31BD77A0}"/>
    <cellStyle name="Comma 14 2 3 3" xfId="3695" xr:uid="{FB965D2F-52F0-4B6E-BBBA-E9B479D0BAB8}"/>
    <cellStyle name="Comma 14 2 3 3 2" xfId="4604" xr:uid="{90D2F0E3-E178-4AB3-A2A9-066692F74211}"/>
    <cellStyle name="Comma 14 2 3 4" xfId="3996" xr:uid="{5234CBCB-7B16-4601-86EF-14935C747C40}"/>
    <cellStyle name="Comma 14 2 3 4 2" xfId="4902" xr:uid="{C58923E5-5EA6-4A11-8A64-8B51A9274858}"/>
    <cellStyle name="Comma 14 2 3 5" xfId="4308" xr:uid="{96FCAD85-1BF1-4DFD-9C71-7A6C3E3E83F4}"/>
    <cellStyle name="Comma 14 2 4" xfId="3036" xr:uid="{32FCC678-B16C-4542-A3B8-1B79BE3E2BE6}"/>
    <cellStyle name="Comma 14 2 4 2" xfId="3667" xr:uid="{526C3CF6-7F83-4FE1-9222-A228CFE7CAA3}"/>
    <cellStyle name="Comma 14 2 4 2 2" xfId="3968" xr:uid="{27A7EC96-B3AF-4610-B881-1E2C041E7ECC}"/>
    <cellStyle name="Comma 14 2 4 2 2 2" xfId="4875" xr:uid="{9B0A45B0-0292-451E-AF27-9D98E05F2777}"/>
    <cellStyle name="Comma 14 2 4 3" xfId="3918" xr:uid="{C8985688-2650-41FB-A83F-691CB15EA504}"/>
    <cellStyle name="Comma 14 2 4 3 2" xfId="4825" xr:uid="{D035C47D-4AFF-4C16-A2B6-DDF3E52AA5B5}"/>
    <cellStyle name="Comma 14 2 4 4" xfId="4215" xr:uid="{74D6CE20-E79B-4BB4-8E76-5C4D5E84B465}"/>
    <cellStyle name="Comma 14 2 4 4 2" xfId="5121" xr:uid="{EB30D299-A77F-46C1-AFF4-AEFC66AF7154}"/>
    <cellStyle name="Comma 14 2 4 5" xfId="4529" xr:uid="{A26D6783-C23B-4C73-ABBD-3947310A3813}"/>
    <cellStyle name="Comma 14 2 5" xfId="1804" xr:uid="{C906F697-206D-4B1D-B346-93C32DFB3D49}"/>
    <cellStyle name="Comma 14 2 5 2" xfId="3847" xr:uid="{CF400199-A075-4799-BDF1-7F6ED2A9FA8B}"/>
    <cellStyle name="Comma 14 2 5 2 2" xfId="4754" xr:uid="{4E172D4C-CC24-4968-8EDF-D826A7348314}"/>
    <cellStyle name="Comma 14 2 5 3" xfId="4144" xr:uid="{9688B124-6235-491C-A327-F25C1AA1E385}"/>
    <cellStyle name="Comma 14 2 5 3 2" xfId="5050" xr:uid="{8054664D-D8E4-481A-8C79-AE9791B23795}"/>
    <cellStyle name="Comma 14 2 5 4" xfId="4458" xr:uid="{73B89ECD-31F8-408B-A726-B20F345B2049}"/>
    <cellStyle name="Comma 14 3" xfId="2394" xr:uid="{BB51263E-E001-43C3-86DE-C2EBEB7892CB}"/>
    <cellStyle name="Comma 14 3 2" xfId="3627" xr:uid="{78F489EF-25C2-49C7-B953-47EDFDEDFC0B}"/>
    <cellStyle name="Comma 14 3 2 2" xfId="3954" xr:uid="{F7D6545E-DB7F-403B-ACC9-C6F90D033648}"/>
    <cellStyle name="Comma 14 3 2 2 2" xfId="4861" xr:uid="{795EE8AC-DC80-49B7-B813-0BE60F3DB3A1}"/>
    <cellStyle name="Comma 14 3 2 3" xfId="4251" xr:uid="{1462B43C-FC9C-4E52-8510-D784EDBF18DA}"/>
    <cellStyle name="Comma 14 3 2 3 2" xfId="5157" xr:uid="{C0F0D178-43D7-412D-8430-F50AE7E18CD4}"/>
    <cellStyle name="Comma 14 3 2 4" xfId="4565" xr:uid="{88C2BED3-AAD7-45BB-AD69-816A06C6C4C3}"/>
    <cellStyle name="Comma 14 3 3" xfId="3880" xr:uid="{D2CAD2F9-FE07-4CDA-B036-574467B1A2CE}"/>
    <cellStyle name="Comma 14 3 3 2" xfId="4787" xr:uid="{D8DAB3C1-B6A5-4525-98C9-14864FB33587}"/>
    <cellStyle name="Comma 14 3 4" xfId="4177" xr:uid="{5C8F2A8F-C210-484F-995A-B9FBCF3E2F24}"/>
    <cellStyle name="Comma 14 3 4 2" xfId="5083" xr:uid="{13D723C7-8411-4FA4-8BF9-900E3BC61E6D}"/>
    <cellStyle name="Comma 14 3 5" xfId="4491" xr:uid="{3EC2C86E-0925-4367-A4C8-A6233DE61BB5}"/>
    <cellStyle name="Comma 14 4" xfId="3031" xr:uid="{83541B31-5EA9-40FF-90FB-3B7075CA5295}"/>
    <cellStyle name="Comma 14 4 2" xfId="3916" xr:uid="{FCE02BE3-A089-41C6-9E7D-F35B14537A5D}"/>
    <cellStyle name="Comma 14 4 2 2" xfId="4823" xr:uid="{8C260E8A-DC70-4B32-850C-93CB307EC51A}"/>
    <cellStyle name="Comma 14 4 3" xfId="4213" xr:uid="{844A4489-2242-401E-9D91-343F1892D4D3}"/>
    <cellStyle name="Comma 14 4 3 2" xfId="5119" xr:uid="{9E1D644D-A186-4D9B-81AC-8D6D89C83686}"/>
    <cellStyle name="Comma 14 4 4" xfId="4527" xr:uid="{79B90F08-B4A5-4477-B066-060CD7EA01B2}"/>
    <cellStyle name="Comma 14 5" xfId="3731" xr:uid="{892338D2-D8D9-470A-8486-458A64406A98}"/>
    <cellStyle name="Comma 14 5 2" xfId="4639" xr:uid="{B62E5440-69A1-4EAA-9164-F1CD8895B7F7}"/>
    <cellStyle name="Comma 14 6" xfId="4030" xr:uid="{F1780B44-AD17-42F1-9604-68A0A7648337}"/>
    <cellStyle name="Comma 14 6 2" xfId="4936" xr:uid="{49535081-F6BA-4C22-8FE9-CFD36FF83EC0}"/>
    <cellStyle name="Comma 14 7" xfId="4342" xr:uid="{555990C5-64FB-459B-9346-AA06D8957523}"/>
    <cellStyle name="Comma 14 8" xfId="862" xr:uid="{193244D2-3065-40D8-A83E-C9EFF6E59FD5}"/>
    <cellStyle name="Comma 15" xfId="325" xr:uid="{30EB0FFE-EA47-45A8-BB40-27AAD27CF83B}"/>
    <cellStyle name="Comma 15 2" xfId="1809" xr:uid="{AB0BA3FB-6BBF-49C4-BF45-D7A1ED7386B9}"/>
    <cellStyle name="Comma 15 2 2" xfId="2404" xr:uid="{E3085CCA-A2F3-4AAA-B17D-315E00E7237C}"/>
    <cellStyle name="Comma 15 2 2 2" xfId="3637" xr:uid="{95375576-98DA-436B-A589-48A7D3442190}"/>
    <cellStyle name="Comma 15 2 2 2 2" xfId="3958" xr:uid="{38CDB7FE-6E4C-4F9F-A16E-AE6C38143387}"/>
    <cellStyle name="Comma 15 2 2 2 2 2" xfId="4865" xr:uid="{EA58A050-AF61-4087-8B89-723A6DCC5788}"/>
    <cellStyle name="Comma 15 2 2 2 3" xfId="4255" xr:uid="{9926D96A-1205-4B1E-A394-5325858E11C8}"/>
    <cellStyle name="Comma 15 2 2 2 3 2" xfId="5161" xr:uid="{1A639E5E-1629-4798-9E82-540EB45B7D59}"/>
    <cellStyle name="Comma 15 2 2 2 4" xfId="4569" xr:uid="{533D16E0-073A-4617-A9B0-8D8F3C93F27E}"/>
    <cellStyle name="Comma 15 2 2 3" xfId="3883" xr:uid="{B01A6DE4-ACB4-4117-B6A2-2ED04E4F582A}"/>
    <cellStyle name="Comma 15 2 2 3 2" xfId="4790" xr:uid="{EDDCAF7E-5BD8-4019-AF1A-4665E036974F}"/>
    <cellStyle name="Comma 15 2 2 4" xfId="4180" xr:uid="{381D72E4-A8CF-4801-9232-D5C3608DC800}"/>
    <cellStyle name="Comma 15 2 2 4 2" xfId="5086" xr:uid="{5FCD54C8-11B2-4E05-A551-0436684FFEDC}"/>
    <cellStyle name="Comma 15 2 2 5" xfId="4494" xr:uid="{9560AF7A-20C3-4D0B-9F4C-C13F46E2D1B5}"/>
    <cellStyle name="Comma 15 2 3" xfId="3041" xr:uid="{D4FB773A-A3C5-42DC-BE06-C810C746ECAC}"/>
    <cellStyle name="Comma 15 2 3 2" xfId="3920" xr:uid="{9B7EF5A5-2687-4010-874A-F48136C8184E}"/>
    <cellStyle name="Comma 15 2 3 2 2" xfId="4827" xr:uid="{7B8C723C-15A0-4BD3-9985-B4794010BB7D}"/>
    <cellStyle name="Comma 15 2 3 3" xfId="4217" xr:uid="{55560167-D7E7-410F-AEFB-1F993D5E33B1}"/>
    <cellStyle name="Comma 15 2 3 3 2" xfId="5123" xr:uid="{E402B1A3-6B66-44DD-A809-5D7459E83AC9}"/>
    <cellStyle name="Comma 15 2 3 4" xfId="4531" xr:uid="{4F6E3613-D632-4436-83B6-A31396D0FF0F}"/>
    <cellStyle name="Comma 15 2 4" xfId="3848" xr:uid="{DE6AC4F2-C8A3-4129-99DA-2FE1F7F83DC2}"/>
    <cellStyle name="Comma 15 2 4 2" xfId="4755" xr:uid="{5DD536FB-41EA-41C1-A785-DB3C0155EB8B}"/>
    <cellStyle name="Comma 15 2 5" xfId="4145" xr:uid="{6C37E5E7-C8F7-40EC-B939-8078193031D1}"/>
    <cellStyle name="Comma 15 2 5 2" xfId="5051" xr:uid="{E1DEBB44-CD43-41D8-99A7-206F58DC9804}"/>
    <cellStyle name="Comma 15 2 6" xfId="4459" xr:uid="{146EB1F9-4EDF-4F39-8329-881B728CB8FE}"/>
    <cellStyle name="Comma 15 3" xfId="2398" xr:uid="{7C1E1650-5526-4B7F-9DE9-C4FFEFD22A96}"/>
    <cellStyle name="Comma 15 3 2" xfId="3631" xr:uid="{3C24F782-5380-4CFD-AF0E-47CB784D76AE}"/>
    <cellStyle name="Comma 15 3 2 2" xfId="3955" xr:uid="{A4C4F577-5219-410C-97F3-16F9E7E6258D}"/>
    <cellStyle name="Comma 15 3 2 2 2" xfId="4862" xr:uid="{87E1D4F2-C9F0-4DF9-B840-841AE3748CF9}"/>
    <cellStyle name="Comma 15 3 2 3" xfId="4252" xr:uid="{6A52F348-0D62-4346-B826-9DE468E33802}"/>
    <cellStyle name="Comma 15 3 2 3 2" xfId="5158" xr:uid="{8FBD26A7-036D-4E70-935A-A9E0DDFA6A76}"/>
    <cellStyle name="Comma 15 3 2 4" xfId="4566" xr:uid="{8C6D0DA3-9C2B-46A9-8DB9-576DF9DCF8B9}"/>
    <cellStyle name="Comma 15 3 3" xfId="3881" xr:uid="{73D85F31-6503-4AFC-BBF3-15A82542DEB0}"/>
    <cellStyle name="Comma 15 3 3 2" xfId="4788" xr:uid="{E57513F9-544D-46ED-9879-7D2B7FC32601}"/>
    <cellStyle name="Comma 15 3 4" xfId="4178" xr:uid="{66DFA2F0-EB5E-4190-B2F0-10EF5209CC2F}"/>
    <cellStyle name="Comma 15 3 4 2" xfId="5084" xr:uid="{ABCA7A5C-4CDB-40ED-BAA7-4F7CED78BFC1}"/>
    <cellStyle name="Comma 15 3 5" xfId="4492" xr:uid="{752C5F88-DD9C-492D-B292-22AD42AD750B}"/>
    <cellStyle name="Comma 15 4" xfId="3035" xr:uid="{5C8BD394-E9B6-467F-BBB0-053ACCF9550B}"/>
    <cellStyle name="Comma 15 4 2" xfId="3917" xr:uid="{3E81CEE9-2043-4FD2-ABF5-C5B680C90604}"/>
    <cellStyle name="Comma 15 4 2 2" xfId="4824" xr:uid="{6E1609B3-A810-4D8E-AA0C-9F5F741F4576}"/>
    <cellStyle name="Comma 15 4 3" xfId="4214" xr:uid="{B3EB63BD-D022-4672-93CF-8F9FBEC8DED4}"/>
    <cellStyle name="Comma 15 4 3 2" xfId="5120" xr:uid="{92F51E3E-B8FE-45E4-BBD8-A961451EBA44}"/>
    <cellStyle name="Comma 15 4 4" xfId="4528" xr:uid="{003643BC-1E07-4C6F-A33A-1D7CA9A0A3C7}"/>
    <cellStyle name="Comma 15 5" xfId="3732" xr:uid="{D26A3A2A-6A52-49D1-BDA3-9510704B7509}"/>
    <cellStyle name="Comma 15 5 2" xfId="4640" xr:uid="{6C8EE9E1-0439-467E-9FAC-22916772B28B}"/>
    <cellStyle name="Comma 15 6" xfId="4031" xr:uid="{4E0E5583-DA68-495D-8818-EA29A7EE3358}"/>
    <cellStyle name="Comma 15 6 2" xfId="4937" xr:uid="{75A11AAA-FF0C-45D6-860C-1891E147CD7B}"/>
    <cellStyle name="Comma 15 7" xfId="4343" xr:uid="{73652B6E-5C05-472B-BBC9-E787D6BF2EBB}"/>
    <cellStyle name="Comma 15 8" xfId="863" xr:uid="{87F88ACD-AB22-4AA5-84F1-874B031609D7}"/>
    <cellStyle name="Comma 16" xfId="326" xr:uid="{F913206B-8698-49F8-947C-0B8A30733230}"/>
    <cellStyle name="Comma 16 2" xfId="2406" xr:uid="{6FC9C3F6-77BC-437D-9351-0D1B0AFFD530}"/>
    <cellStyle name="Comma 16 2 2" xfId="3639" xr:uid="{B6AFE14A-C61C-4C39-9D07-55C83CBE6B3F}"/>
    <cellStyle name="Comma 16 2 2 2" xfId="3959" xr:uid="{F0A804B2-F413-45E1-BBA6-2869E27E9940}"/>
    <cellStyle name="Comma 16 2 2 2 2" xfId="4866" xr:uid="{B71EAC22-A0B4-48A5-830C-C3D2411A87C4}"/>
    <cellStyle name="Comma 16 2 2 3" xfId="4256" xr:uid="{3E1E054E-3A8F-472A-8A89-A7E96FA2982E}"/>
    <cellStyle name="Comma 16 2 2 3 2" xfId="5162" xr:uid="{A02FEA89-4AFC-46FF-B9D1-2A72732EACF6}"/>
    <cellStyle name="Comma 16 2 2 4" xfId="4570" xr:uid="{DDD18FE9-D838-4EE8-A3C1-3D6153BABBEC}"/>
    <cellStyle name="Comma 16 2 3" xfId="3884" xr:uid="{47F264BD-81AF-4B60-B4E4-A8312659E049}"/>
    <cellStyle name="Comma 16 2 3 2" xfId="4791" xr:uid="{62D27824-A95F-444F-88BA-D7727EEF2AC2}"/>
    <cellStyle name="Comma 16 2 4" xfId="4181" xr:uid="{0EC63E5F-944C-4039-A227-857CC09125E5}"/>
    <cellStyle name="Comma 16 2 4 2" xfId="5087" xr:uid="{1BD72CF8-D594-4D1B-A397-5FF173E2B284}"/>
    <cellStyle name="Comma 16 2 5" xfId="4495" xr:uid="{17727897-C7FB-43F3-9A5B-72DB79A883BF}"/>
    <cellStyle name="Comma 16 3" xfId="3043" xr:uid="{DDE88851-4D55-4439-A2D3-955D0A499C34}"/>
    <cellStyle name="Comma 16 3 2" xfId="3921" xr:uid="{66732127-5300-4DA2-8D92-7006B17532B0}"/>
    <cellStyle name="Comma 16 3 2 2" xfId="4828" xr:uid="{6BAFA985-3F51-4D30-B191-48BA7F989BAB}"/>
    <cellStyle name="Comma 16 3 3" xfId="4218" xr:uid="{A86CAD14-33F0-4DBB-B45F-828531AE92A2}"/>
    <cellStyle name="Comma 16 3 3 2" xfId="5124" xr:uid="{8029CE05-E10C-40E3-B38D-24F5D68B3496}"/>
    <cellStyle name="Comma 16 3 4" xfId="4532" xr:uid="{B78C04AC-089F-4FDD-B9D0-0D81AFB30AE5}"/>
    <cellStyle name="Comma 16 4" xfId="3733" xr:uid="{ECC5179F-CB56-4784-8B56-BF7556C595A1}"/>
    <cellStyle name="Comma 16 4 2" xfId="4641" xr:uid="{94238D20-F333-44F9-B21A-A54861E91CB9}"/>
    <cellStyle name="Comma 16 5" xfId="4032" xr:uid="{028AD98D-738A-4DB7-824B-66535CF1E28C}"/>
    <cellStyle name="Comma 16 5 2" xfId="4938" xr:uid="{B9FBAFE4-8E05-4D3F-A592-F2DAEED14B0F}"/>
    <cellStyle name="Comma 16 6" xfId="4344" xr:uid="{DE7C63D1-C579-4572-8111-2CB841BD103C}"/>
    <cellStyle name="Comma 16 7" xfId="864" xr:uid="{43C7AE14-F96D-42FC-8472-282EE52D263C}"/>
    <cellStyle name="Comma 17" xfId="327" xr:uid="{632DDE50-D5D6-4C81-94CC-94188F93B941}"/>
    <cellStyle name="Comma 17 2" xfId="3643" xr:uid="{B9E094E8-2FEB-420F-B0E2-5EA0C37A90A6}"/>
    <cellStyle name="Comma 17 2 2" xfId="3960" xr:uid="{103BB451-023C-43B4-ABB4-DD8841E54CCF}"/>
    <cellStyle name="Comma 17 2 2 2" xfId="4867" xr:uid="{09879B97-AE98-4D03-850F-F82C2CA983C4}"/>
    <cellStyle name="Comma 17 2 3" xfId="4257" xr:uid="{293C304F-6E23-4471-BD56-42A57A5B8F3E}"/>
    <cellStyle name="Comma 17 2 3 2" xfId="5163" xr:uid="{3D68421A-964F-43E4-A02B-974DC83F0FFF}"/>
    <cellStyle name="Comma 17 2 4" xfId="4571" xr:uid="{3C664BA4-0407-4036-ABAB-4AE35158CF2B}"/>
    <cellStyle name="Comma 17 3" xfId="3734" xr:uid="{47EC03A8-D94B-4ADB-A435-910D32020159}"/>
    <cellStyle name="Comma 17 3 2" xfId="4642" xr:uid="{7F719FCF-6EA8-4416-B075-7314A962E7C4}"/>
    <cellStyle name="Comma 17 4" xfId="4033" xr:uid="{81F7748C-EB16-4934-BE7E-204C35200C08}"/>
    <cellStyle name="Comma 17 4 2" xfId="4939" xr:uid="{1D9C6D22-F73A-490E-94EC-2968343CEC5B}"/>
    <cellStyle name="Comma 17 5" xfId="4345" xr:uid="{2CC7F98A-138B-412C-A0FB-B2A8EC53C258}"/>
    <cellStyle name="Comma 17 6" xfId="865" xr:uid="{1CC8197D-4F91-46E4-AE0A-A4A514D71EFA}"/>
    <cellStyle name="Comma 18" xfId="328" xr:uid="{21B0BF05-EE3D-401C-B6BA-73C87B3B3731}"/>
    <cellStyle name="Comma 18 2" xfId="3646" xr:uid="{BBE121BF-8AC1-4675-81F9-3CDA7B85612D}"/>
    <cellStyle name="Comma 18 2 2" xfId="3961" xr:uid="{ABF6D88C-8DC0-4229-9D5F-19E8E8BC4A05}"/>
    <cellStyle name="Comma 18 2 2 2" xfId="4868" xr:uid="{C2815408-8EE4-4153-A694-7C004D528453}"/>
    <cellStyle name="Comma 18 2 3" xfId="4258" xr:uid="{D51F4FBF-5657-478D-B902-7C2C62D08CA2}"/>
    <cellStyle name="Comma 18 2 3 2" xfId="5164" xr:uid="{02F7CA87-5243-4AC1-A399-79E91218F38E}"/>
    <cellStyle name="Comma 18 2 4" xfId="4572" xr:uid="{25E4BDA4-F169-4CC1-92F1-F78B653565C5}"/>
    <cellStyle name="Comma 18 3" xfId="3735" xr:uid="{BBB0A854-D91A-4711-B1B6-CDCD84F100EF}"/>
    <cellStyle name="Comma 18 3 2" xfId="4643" xr:uid="{2B456A59-0CA1-43BB-A04A-F56EB53274DD}"/>
    <cellStyle name="Comma 18 4" xfId="4034" xr:uid="{AB9A7E9A-F4F1-48DC-B959-0279CBA04529}"/>
    <cellStyle name="Comma 18 4 2" xfId="4940" xr:uid="{5B8B1BEE-AFA8-4DF6-9377-2B04CF58F986}"/>
    <cellStyle name="Comma 18 5" xfId="4346" xr:uid="{00101AA8-8D66-451E-934C-1AC1DA0174FD}"/>
    <cellStyle name="Comma 18 6" xfId="866" xr:uid="{2EC94E94-A153-45C2-9D16-68C7CF81452C}"/>
    <cellStyle name="Comma 19" xfId="329" xr:uid="{285D68B0-81C4-4A01-AB35-C1DED185ED4E}"/>
    <cellStyle name="Comma 19 2" xfId="2414" xr:uid="{40D97C5C-D41B-47D6-91A1-6D8790795E1B}"/>
    <cellStyle name="Comma 19 2 2" xfId="3885" xr:uid="{A91502F3-315E-49F0-8BBE-AD8ECB15E038}"/>
    <cellStyle name="Comma 19 2 2 2" xfId="4792" xr:uid="{F92AE67D-E99A-4599-A495-9680D4495B06}"/>
    <cellStyle name="Comma 19 2 3" xfId="4182" xr:uid="{6A89B38A-09D1-49FE-BF63-7B952BE21793}"/>
    <cellStyle name="Comma 19 2 3 2" xfId="5088" xr:uid="{8C66ADDA-58CD-468B-BDE6-C3DCD68BD2B5}"/>
    <cellStyle name="Comma 19 2 4" xfId="4496" xr:uid="{83B21449-8C11-478B-A74A-C60992A324C1}"/>
    <cellStyle name="Comma 19 3" xfId="962" xr:uid="{D3813011-29F7-4B90-AA3A-C293403D2079}"/>
    <cellStyle name="Comma 19 3 2" xfId="3787" xr:uid="{F1162552-310D-43AA-B191-779BDEDED948}"/>
    <cellStyle name="Comma 19 3 2 2" xfId="4694" xr:uid="{71A8B855-BA28-4031-9AA3-BE71FB5CF852}"/>
    <cellStyle name="Comma 19 3 3" xfId="4084" xr:uid="{10BA10E2-EE44-43B0-98CA-94C9303E6DDD}"/>
    <cellStyle name="Comma 19 3 3 2" xfId="4990" xr:uid="{AFB554A4-0C30-48E1-BDFD-E9088744D679}"/>
    <cellStyle name="Comma 19 3 4" xfId="4397" xr:uid="{294308B1-B1A7-4061-B4F4-4712B579E559}"/>
    <cellStyle name="Comma 19 4" xfId="3736" xr:uid="{5A34A9C7-2FCD-409A-8C4A-0AB3370BA7D3}"/>
    <cellStyle name="Comma 19 4 2" xfId="4644" xr:uid="{D15FF7F4-5D3A-4686-874D-85E09D719A33}"/>
    <cellStyle name="Comma 19 5" xfId="4035" xr:uid="{4DD88411-22B5-4EC4-92D7-0A1E68C6BA1B}"/>
    <cellStyle name="Comma 19 5 2" xfId="4941" xr:uid="{DA32088C-D76B-41D0-B127-B4A9C9840EC7}"/>
    <cellStyle name="Comma 19 6" xfId="4347" xr:uid="{0C882FCE-0087-490F-997F-321430B22E54}"/>
    <cellStyle name="Comma 19 7" xfId="867" xr:uid="{B2551278-52EB-4115-A315-5FB434AFD1D5}"/>
    <cellStyle name="Comma 2" xfId="9" xr:uid="{02C22D14-67DA-4DA4-B28E-2D09C6D0D2EB}"/>
    <cellStyle name="Comma 2 10" xfId="1120" xr:uid="{D4D28C2C-ED59-40B2-9CE2-71C767D2F4F4}"/>
    <cellStyle name="Comma 2 10 2" xfId="1831" xr:uid="{EC012F51-5AE2-4FBA-BB5B-EEB1E2574E4F}"/>
    <cellStyle name="Comma 2 10 2 2" xfId="3064" xr:uid="{60744AF0-0A83-4E31-8F99-E92E99C5D52A}"/>
    <cellStyle name="Comma 2 10 2 2 2" xfId="3928" xr:uid="{E5BA6D9F-0599-4F3A-9398-8CEA26A17F6F}"/>
    <cellStyle name="Comma 2 10 2 2 2 2" xfId="4835" xr:uid="{9576B75F-A934-4234-9D9C-5452DB4A0D8A}"/>
    <cellStyle name="Comma 2 10 2 2 3" xfId="4225" xr:uid="{EB8647A8-37AB-40DF-BBA2-88B723ACC354}"/>
    <cellStyle name="Comma 2 10 2 2 3 2" xfId="5131" xr:uid="{4FCDFDEA-9028-4F1D-B8D9-DFF12ED86C02}"/>
    <cellStyle name="Comma 2 10 2 2 4" xfId="4539" xr:uid="{90EDF5A3-268E-4927-AC73-7C6972918019}"/>
    <cellStyle name="Comma 2 10 2 3" xfId="3854" xr:uid="{006D197D-52BE-4B21-A20D-7528E929C0C1}"/>
    <cellStyle name="Comma 2 10 2 3 2" xfId="4761" xr:uid="{9B5899D3-FDC0-46BD-BFD5-30EC5E24A553}"/>
    <cellStyle name="Comma 2 10 2 4" xfId="4151" xr:uid="{D3AAE592-3FE2-45CB-BDDB-452AE533016A}"/>
    <cellStyle name="Comma 2 10 2 4 2" xfId="5057" xr:uid="{4DFF85C3-EFB2-4CA9-998E-9B8EABED6FB2}"/>
    <cellStyle name="Comma 2 10 2 5" xfId="4465" xr:uid="{6BADB181-317D-4DB2-B5FB-3F701667F599}"/>
    <cellStyle name="Comma 2 10 3" xfId="2458" xr:uid="{427257A8-43C8-48CD-AF52-4ED255956E37}"/>
    <cellStyle name="Comma 2 10 3 2" xfId="3890" xr:uid="{4EAEAF24-93AF-4132-B82E-04B464829242}"/>
    <cellStyle name="Comma 2 10 3 2 2" xfId="4797" xr:uid="{F9123CEF-C2E1-49E6-9854-EB91242A389F}"/>
    <cellStyle name="Comma 2 10 3 3" xfId="4187" xr:uid="{51A6D305-4189-4EEA-AFCA-276D46E56E05}"/>
    <cellStyle name="Comma 2 10 3 3 2" xfId="5093" xr:uid="{B236DE77-F78D-4B55-8B8A-812A050CDB42}"/>
    <cellStyle name="Comma 2 10 3 4" xfId="4501" xr:uid="{B6EFC1C5-2109-4581-855D-1C9BF2B41EBF}"/>
    <cellStyle name="Comma 2 10 4" xfId="3804" xr:uid="{4250294C-315A-42DE-B3A2-9978520E4419}"/>
    <cellStyle name="Comma 2 10 4 2" xfId="4711" xr:uid="{9291720F-208F-4B5C-AF7B-8AF1D648C1A5}"/>
    <cellStyle name="Comma 2 10 5" xfId="4101" xr:uid="{EE594180-80FB-4D69-B1B0-9043E18FE389}"/>
    <cellStyle name="Comma 2 10 5 2" xfId="5007" xr:uid="{7D943F74-93E8-4C17-ADD9-3A4EEAC39A4B}"/>
    <cellStyle name="Comma 2 10 6" xfId="4414" xr:uid="{0BF2DD1C-570A-4F6A-AB52-F4542B87AA20}"/>
    <cellStyle name="Comma 2 11" xfId="1121" xr:uid="{C0494228-9B53-488D-93D0-0FAE6393DDD4}"/>
    <cellStyle name="Comma 2 11 2" xfId="1832" xr:uid="{31D9A5F0-3D6B-4268-AA79-86A602684262}"/>
    <cellStyle name="Comma 2 11 2 2" xfId="3065" xr:uid="{4DC53896-B34B-4416-BB1D-05074833F4A3}"/>
    <cellStyle name="Comma 2 11 2 2 2" xfId="3929" xr:uid="{C86DA2D7-2E3F-45B6-98FB-EC59608A5CFB}"/>
    <cellStyle name="Comma 2 11 2 2 2 2" xfId="4836" xr:uid="{5B81A24E-54EF-4538-8FE8-737353CABE23}"/>
    <cellStyle name="Comma 2 11 2 2 3" xfId="4226" xr:uid="{DBDBD935-D33E-4440-A1CA-787069B477E0}"/>
    <cellStyle name="Comma 2 11 2 2 3 2" xfId="5132" xr:uid="{EE517350-F526-4178-B775-0137D4657F82}"/>
    <cellStyle name="Comma 2 11 2 2 4" xfId="4540" xr:uid="{A5CC6937-917E-4ACF-A74C-9CF712449087}"/>
    <cellStyle name="Comma 2 11 2 3" xfId="3855" xr:uid="{5C511387-60AC-4241-A1F5-BDC65DDC6E9C}"/>
    <cellStyle name="Comma 2 11 2 3 2" xfId="4762" xr:uid="{12E560AB-EC2C-4F17-98EE-9049D5911C10}"/>
    <cellStyle name="Comma 2 11 2 4" xfId="4152" xr:uid="{073D1A05-10DA-4686-9B10-9F6401CBB51B}"/>
    <cellStyle name="Comma 2 11 2 4 2" xfId="5058" xr:uid="{65B1A1A8-58C2-4DFD-A65D-DC4CFF31106A}"/>
    <cellStyle name="Comma 2 11 2 5" xfId="4466" xr:uid="{DA759DF4-CB5A-42B6-9876-D852F2B1F595}"/>
    <cellStyle name="Comma 2 11 3" xfId="2459" xr:uid="{F854CAAD-3FEB-4E88-AEA7-AFA4E9EB8692}"/>
    <cellStyle name="Comma 2 11 3 2" xfId="3891" xr:uid="{36E4193B-5204-4EE0-9319-3165A9C59E36}"/>
    <cellStyle name="Comma 2 11 3 2 2" xfId="4798" xr:uid="{96BE3CA5-4DBC-4A8D-9CEE-C40E60AD8F98}"/>
    <cellStyle name="Comma 2 11 3 3" xfId="4188" xr:uid="{E444FCAC-925C-4416-A2FC-FF41057B3D21}"/>
    <cellStyle name="Comma 2 11 3 3 2" xfId="5094" xr:uid="{1E39FACF-7604-4DA6-A676-1AC564038D6C}"/>
    <cellStyle name="Comma 2 11 3 4" xfId="4502" xr:uid="{253EDB67-2C89-44D4-B4C5-EA2CBAE5FAC0}"/>
    <cellStyle name="Comma 2 11 4" xfId="3805" xr:uid="{16BC1096-8EC1-456E-A8D1-6E522A92B092}"/>
    <cellStyle name="Comma 2 11 4 2" xfId="4712" xr:uid="{C9944E79-4B9E-4F77-9B43-4064750D5A05}"/>
    <cellStyle name="Comma 2 11 5" xfId="4102" xr:uid="{3A2A95DA-AF2C-4EDB-AEAC-DAF3E987EF5F}"/>
    <cellStyle name="Comma 2 11 5 2" xfId="5008" xr:uid="{FF36B67C-DD7F-482E-8493-10FBB90C8129}"/>
    <cellStyle name="Comma 2 11 6" xfId="4415" xr:uid="{ACE25347-B3C7-45E6-B93B-B9AAB6FAF69F}"/>
    <cellStyle name="Comma 2 12" xfId="1122" xr:uid="{C354D272-B8A4-41BE-8BA9-F1206EAD597F}"/>
    <cellStyle name="Comma 2 12 2" xfId="1833" xr:uid="{4B6030D5-A202-45F8-92EF-114FC8C3596A}"/>
    <cellStyle name="Comma 2 12 2 2" xfId="3066" xr:uid="{23A14C72-C7A7-41BF-A5C0-BE4C6B233C68}"/>
    <cellStyle name="Comma 2 12 2 2 2" xfId="3930" xr:uid="{3BEEE142-0AB1-48DE-BAFC-99FA787CB2EC}"/>
    <cellStyle name="Comma 2 12 2 2 2 2" xfId="4837" xr:uid="{8E791468-FD78-4197-8B27-91A6904011D6}"/>
    <cellStyle name="Comma 2 12 2 2 3" xfId="4227" xr:uid="{D2AE3288-7AD9-41BF-B425-A9E4552F9814}"/>
    <cellStyle name="Comma 2 12 2 2 3 2" xfId="5133" xr:uid="{146C42B7-2AF4-479F-8D7D-64E954D9254A}"/>
    <cellStyle name="Comma 2 12 2 2 4" xfId="4541" xr:uid="{99252B18-9DA0-47F8-959D-37432A4935DB}"/>
    <cellStyle name="Comma 2 12 2 3" xfId="3856" xr:uid="{17059942-11CE-4B01-93E7-4A450AEE3113}"/>
    <cellStyle name="Comma 2 12 2 3 2" xfId="4763" xr:uid="{D7584F39-9BCC-4860-B3D4-D71567843320}"/>
    <cellStyle name="Comma 2 12 2 4" xfId="4153" xr:uid="{F7657F97-DF9A-404D-A1CE-691B015FD0C5}"/>
    <cellStyle name="Comma 2 12 2 4 2" xfId="5059" xr:uid="{E241260A-8232-4309-A34A-0A56ADC2C37F}"/>
    <cellStyle name="Comma 2 12 2 5" xfId="4467" xr:uid="{FB795FC4-19CD-4922-A3B9-166C813F1E84}"/>
    <cellStyle name="Comma 2 12 3" xfId="2460" xr:uid="{5EE3D7F0-8BE4-4821-B103-E77FAF7813AA}"/>
    <cellStyle name="Comma 2 12 3 2" xfId="3892" xr:uid="{BCBCA015-7621-4A74-90B4-54487702A297}"/>
    <cellStyle name="Comma 2 12 3 2 2" xfId="4799" xr:uid="{12CB2547-A955-46E6-8C0F-D1CA5CB1C558}"/>
    <cellStyle name="Comma 2 12 3 3" xfId="4189" xr:uid="{B188BDEF-1856-4194-8C42-ACF1F72ABBA3}"/>
    <cellStyle name="Comma 2 12 3 3 2" xfId="5095" xr:uid="{FBCAD5F8-6560-498A-8563-6A5AFACD5012}"/>
    <cellStyle name="Comma 2 12 3 4" xfId="4503" xr:uid="{4F37C698-CB84-4F14-98F8-8B690D793958}"/>
    <cellStyle name="Comma 2 12 4" xfId="3806" xr:uid="{921AA771-9FEE-4DF8-87C1-466E3478D06F}"/>
    <cellStyle name="Comma 2 12 4 2" xfId="4713" xr:uid="{AAB9ECC6-1097-41FE-A125-1D694A111AB1}"/>
    <cellStyle name="Comma 2 12 5" xfId="4103" xr:uid="{CE4BB986-668D-4823-B73A-4F33817ED1E7}"/>
    <cellStyle name="Comma 2 12 5 2" xfId="5009" xr:uid="{CFD5D927-3B23-4F97-A34F-C73CB0BC8B47}"/>
    <cellStyle name="Comma 2 12 6" xfId="4416" xr:uid="{826962A9-3975-497E-B189-1BF86EC2E369}"/>
    <cellStyle name="Comma 2 13" xfId="1123" xr:uid="{7F0FE471-DDA7-4776-988F-FB0EBDF82C96}"/>
    <cellStyle name="Comma 2 13 2" xfId="1834" xr:uid="{325FBDCB-3972-4BD7-9F8C-C69566526878}"/>
    <cellStyle name="Comma 2 13 2 2" xfId="3067" xr:uid="{1C85DE37-F3D2-4882-9458-7CC87FD9386E}"/>
    <cellStyle name="Comma 2 13 2 2 2" xfId="3931" xr:uid="{2C3B06FD-877D-42E4-BB34-9DB09FDC626D}"/>
    <cellStyle name="Comma 2 13 2 2 2 2" xfId="4838" xr:uid="{89810F38-B117-4EE9-A1F3-77C35E24C453}"/>
    <cellStyle name="Comma 2 13 2 2 3" xfId="4228" xr:uid="{9E940C35-5CAC-4E3E-92C7-29CF7E99EEA2}"/>
    <cellStyle name="Comma 2 13 2 2 3 2" xfId="5134" xr:uid="{2AA6133E-307D-4768-B287-D5E01B3A2520}"/>
    <cellStyle name="Comma 2 13 2 2 4" xfId="4542" xr:uid="{E9B709C2-D988-4CF6-AA9C-6BF9C2A7A5DE}"/>
    <cellStyle name="Comma 2 13 2 3" xfId="3857" xr:uid="{0B63D6CB-D285-4704-8D0D-333542D4099F}"/>
    <cellStyle name="Comma 2 13 2 3 2" xfId="4764" xr:uid="{B1EC9927-BC07-4B4B-931D-1F3E49FA8EF3}"/>
    <cellStyle name="Comma 2 13 2 4" xfId="4154" xr:uid="{33E1E3F8-DE0F-46EA-8CCB-031EA71A1B0C}"/>
    <cellStyle name="Comma 2 13 2 4 2" xfId="5060" xr:uid="{9902A76E-37FA-4441-8614-2285AB8143D3}"/>
    <cellStyle name="Comma 2 13 2 5" xfId="4468" xr:uid="{959F86ED-9F12-458F-8469-4DF6BC0C49B2}"/>
    <cellStyle name="Comma 2 13 3" xfId="2461" xr:uid="{F93B2690-9AF7-43AE-899B-08369ED6884C}"/>
    <cellStyle name="Comma 2 13 3 2" xfId="3893" xr:uid="{19535DFB-487D-4AA4-855E-F3CF3A4C6CA2}"/>
    <cellStyle name="Comma 2 13 3 2 2" xfId="4800" xr:uid="{E0B7D4FC-DCA3-4235-8BF3-95B01B52B717}"/>
    <cellStyle name="Comma 2 13 3 3" xfId="4190" xr:uid="{390E2B17-60EF-413E-8EB4-C00BE906E4F4}"/>
    <cellStyle name="Comma 2 13 3 3 2" xfId="5096" xr:uid="{5ECE1059-BEE0-4DE6-A3CF-5EC39C8774CB}"/>
    <cellStyle name="Comma 2 13 3 4" xfId="4504" xr:uid="{7CF00F9C-EF48-4579-85CF-D68025049F96}"/>
    <cellStyle name="Comma 2 13 4" xfId="3807" xr:uid="{298D0F56-6D89-4641-9922-2AED66A95EBF}"/>
    <cellStyle name="Comma 2 13 4 2" xfId="4714" xr:uid="{4C27E3F7-2822-4B25-9092-9E30E0513A54}"/>
    <cellStyle name="Comma 2 13 5" xfId="4104" xr:uid="{09A4F541-6C63-4C11-9D8E-B6F0A584E76A}"/>
    <cellStyle name="Comma 2 13 5 2" xfId="5010" xr:uid="{310550D1-C892-4F87-8A74-13488DE8B587}"/>
    <cellStyle name="Comma 2 13 6" xfId="4417" xr:uid="{90A96099-DEB5-4C83-99DE-33B11BBBC69D}"/>
    <cellStyle name="Comma 2 14" xfId="1051" xr:uid="{FAB6C12D-CF23-4F6F-A963-4E606E6C3368}"/>
    <cellStyle name="Comma 2 14 2" xfId="3794" xr:uid="{802BFD16-3246-4447-8802-FA575F5670D3}"/>
    <cellStyle name="Comma 2 14 2 2" xfId="4701" xr:uid="{E7E77DC2-6219-4B79-8F68-49422B3D3597}"/>
    <cellStyle name="Comma 2 14 3" xfId="4091" xr:uid="{69F4C77C-B2C6-43D7-B4C2-94BBF6F7D8D4}"/>
    <cellStyle name="Comma 2 14 3 2" xfId="4997" xr:uid="{BDF0ADCB-E88A-4469-AA54-2381683FF079}"/>
    <cellStyle name="Comma 2 14 4" xfId="4404" xr:uid="{423DFEF3-49F6-446D-B208-04979F99E6EB}"/>
    <cellStyle name="Comma 2 15" xfId="3689" xr:uid="{266BDB17-DDB0-4C62-B1BE-0501008B9D3F}"/>
    <cellStyle name="Comma 2 15 2" xfId="4598" xr:uid="{7A4AB58E-4434-4398-AC20-D3661DDD977D}"/>
    <cellStyle name="Comma 2 16" xfId="3990" xr:uid="{B223682D-91AD-4281-85AD-64107ED80E72}"/>
    <cellStyle name="Comma 2 16 2" xfId="4896" xr:uid="{BF012CB0-C916-4ACA-BBC9-DFB1EBFEDECF}"/>
    <cellStyle name="Comma 2 17" xfId="4302" xr:uid="{EFB95151-E0C5-4AAE-AFF9-1C2EAE783BB3}"/>
    <cellStyle name="Comma 2 18" xfId="748" xr:uid="{20B9154E-2AF1-454B-ABAA-63ECC7C45D1D}"/>
    <cellStyle name="Comma 2 19" xfId="330" xr:uid="{7237A841-BC2F-4FA0-9431-90D32BF020E9}"/>
    <cellStyle name="Comma 2 2" xfId="331" xr:uid="{DA3417CD-FC98-453A-A170-9E9F69098EFA}"/>
    <cellStyle name="Comma 2 2 10" xfId="773" xr:uid="{F6B9D4CA-0F1C-43B0-9681-318C9767F5DC}"/>
    <cellStyle name="Comma 2 2 2" xfId="332" xr:uid="{1799F39B-596E-49E6-8721-9B49A220BDD0}"/>
    <cellStyle name="Comma 2 2 2 10" xfId="4314" xr:uid="{163066F3-05D0-409C-8D12-7B1BF6EDEB17}"/>
    <cellStyle name="Comma 2 2 2 11" xfId="782" xr:uid="{47717489-CA6B-4A95-8C57-EA55397B0454}"/>
    <cellStyle name="Comma 2 2 2 12" xfId="5199" xr:uid="{CBCBFBA3-9006-42C3-B7F5-8BA0BEBCF776}"/>
    <cellStyle name="Comma 2 2 2 2" xfId="333" xr:uid="{44F29550-E9D9-4167-BA5C-9827F8779EC3}"/>
    <cellStyle name="Comma 2 2 2 2 2" xfId="1126" xr:uid="{A2212C9F-6991-4E6E-995B-7F01B6280693}"/>
    <cellStyle name="Comma 2 2 2 2 3" xfId="3739" xr:uid="{4FFDD69B-5564-4D9F-9A69-88C124B49676}"/>
    <cellStyle name="Comma 2 2 2 2 3 2" xfId="4647" xr:uid="{E6D5C3F4-9139-4487-8FB9-D0C992B8B303}"/>
    <cellStyle name="Comma 2 2 2 2 4" xfId="4038" xr:uid="{1F35B4EE-D785-4498-AFEB-AACA582A8F88}"/>
    <cellStyle name="Comma 2 2 2 2 4 2" xfId="4944" xr:uid="{5A40DCAE-AE5B-465B-B354-CDBBBD0599F6}"/>
    <cellStyle name="Comma 2 2 2 2 5" xfId="4350" xr:uid="{93A1FFBE-F3BB-434E-99D9-60D723003F85}"/>
    <cellStyle name="Comma 2 2 2 2 6" xfId="870" xr:uid="{EC60253D-8989-4883-B83B-ED789491FB13}"/>
    <cellStyle name="Comma 2 2 2 3" xfId="869" xr:uid="{DF44272B-1A98-45E7-9E31-B9EA19EA539A}"/>
    <cellStyle name="Comma 2 2 2 3 2" xfId="3738" xr:uid="{5A44D304-6145-4E62-B165-D908512AE7B0}"/>
    <cellStyle name="Comma 2 2 2 3 2 2" xfId="4646" xr:uid="{BC073B43-63F9-4786-934F-26E659FCAFE8}"/>
    <cellStyle name="Comma 2 2 2 3 3" xfId="4037" xr:uid="{6BA2C8B3-FD27-4208-ACBD-E3408D467B1F}"/>
    <cellStyle name="Comma 2 2 2 3 3 2" xfId="4943" xr:uid="{2EBE6A8E-A77C-4246-A1F9-030C66B98143}"/>
    <cellStyle name="Comma 2 2 2 3 4" xfId="4349" xr:uid="{285E97AF-DE3D-4076-B080-3439594D160A}"/>
    <cellStyle name="Comma 2 2 2 4" xfId="945" xr:uid="{3E212889-41C2-4E46-89D9-A5F296838188}"/>
    <cellStyle name="Comma 2 2 2 4 2" xfId="3776" xr:uid="{7730F86F-2F0D-496A-877A-958315E17B22}"/>
    <cellStyle name="Comma 2 2 2 4 2 2" xfId="4683" xr:uid="{471CB257-C92A-4532-BBCC-6E9FD085FD29}"/>
    <cellStyle name="Comma 2 2 2 4 3" xfId="4073" xr:uid="{00350D5B-2646-4DFF-8A41-4280806423AD}"/>
    <cellStyle name="Comma 2 2 2 4 3 2" xfId="4979" xr:uid="{999F8016-76E4-4C49-A369-636AF8ED89B3}"/>
    <cellStyle name="Comma 2 2 2 4 4" xfId="4386" xr:uid="{61477934-4E8A-4530-AFA1-B754AA0CF8A6}"/>
    <cellStyle name="Comma 2 2 2 5" xfId="1125" xr:uid="{3640905E-BADF-417F-A77E-FD7ADBBF07D9}"/>
    <cellStyle name="Comma 2 2 2 6" xfId="3679" xr:uid="{AD6DBDBA-1F6D-4954-B3E0-450BFDAC2700}"/>
    <cellStyle name="Comma 2 2 2 6 2" xfId="3980" xr:uid="{C39ECD47-2CBB-45C0-BB89-040398660984}"/>
    <cellStyle name="Comma 2 2 2 6 2 2" xfId="4886" xr:uid="{04B57B2F-5A3E-4A74-9ACC-7429A9EDD996}"/>
    <cellStyle name="Comma 2 2 2 6 3" xfId="4274" xr:uid="{A129178B-2A82-4CCD-9113-B0A2D1825708}"/>
    <cellStyle name="Comma 2 2 2 6 3 2" xfId="5180" xr:uid="{751B98E5-46D2-43FA-B537-B221BA2F97AC}"/>
    <cellStyle name="Comma 2 2 2 6 4" xfId="4588" xr:uid="{3C461CFC-6C3F-4272-953C-2FBE00B0D04D}"/>
    <cellStyle name="Comma 2 2 2 7" xfId="3701" xr:uid="{86E678CB-5C45-47BB-A383-B72E071A5B02}"/>
    <cellStyle name="Comma 2 2 2 7 2" xfId="4610" xr:uid="{87782918-2065-4C1C-8A4C-32BBF1FC027F}"/>
    <cellStyle name="Comma 2 2 2 8" xfId="4002" xr:uid="{53FD2DF9-2316-4006-9B6F-3E0A000EC47E}"/>
    <cellStyle name="Comma 2 2 2 8 2" xfId="4908" xr:uid="{DCF10450-3768-42AE-86B0-B567DABE8F91}"/>
    <cellStyle name="Comma 2 2 2 9" xfId="4291" xr:uid="{64A666EA-B5B2-4A5F-801D-F655070E646B}"/>
    <cellStyle name="Comma 2 2 3" xfId="334" xr:uid="{00D33413-A68D-4B90-AD61-042DC2DA84E4}"/>
    <cellStyle name="Comma 2 2 3 2" xfId="1128" xr:uid="{23CDD560-CE02-46C1-B643-0744B78F6AD9}"/>
    <cellStyle name="Comma 2 2 3 2 2" xfId="3808" xr:uid="{36179D5B-A310-413D-9BA6-775C047AE681}"/>
    <cellStyle name="Comma 2 2 3 2 2 2" xfId="4715" xr:uid="{7C0E27FC-C9DA-41BF-A704-A218E2A73CE8}"/>
    <cellStyle name="Comma 2 2 3 2 3" xfId="4105" xr:uid="{84805E29-2E9F-48D3-B38F-6247CE983BFB}"/>
    <cellStyle name="Comma 2 2 3 2 3 2" xfId="5011" xr:uid="{FC2AD0E4-B8B6-4134-84D4-9C880A55D2BD}"/>
    <cellStyle name="Comma 2 2 3 2 4" xfId="4418" xr:uid="{200B4AFE-F480-4CDA-AA51-26DE7E80B726}"/>
    <cellStyle name="Comma 2 2 3 3" xfId="1127" xr:uid="{74608D5D-E05E-4B3D-98E9-E6CB98636131}"/>
    <cellStyle name="Comma 2 2 4" xfId="805" xr:uid="{5EBF7F27-FF0A-4F28-9F47-74CF946599E9}"/>
    <cellStyle name="Comma 2 2 4 2" xfId="3709" xr:uid="{F5D3E660-3D5F-4148-B713-D923038D128F}"/>
    <cellStyle name="Comma 2 2 4 2 2" xfId="4618" xr:uid="{643FFCDC-E47E-4589-9210-1AD0BD0780C0}"/>
    <cellStyle name="Comma 2 2 5" xfId="1124" xr:uid="{27EAE2FE-1681-421A-AD03-E726E8319020}"/>
    <cellStyle name="Comma 2 2 6" xfId="3687" xr:uid="{BB0BE55B-42B0-42C4-B34B-66C9E94C32B7}"/>
    <cellStyle name="Comma 2 2 6 2" xfId="4596" xr:uid="{C854FC97-8189-491E-8A0F-F32FD62784F5}"/>
    <cellStyle name="Comma 2 2 7" xfId="3988" xr:uid="{9F164ACC-3E40-4D13-B0ED-E5C1EEB5B986}"/>
    <cellStyle name="Comma 2 2 7 2" xfId="4894" xr:uid="{D8BBA868-2EA5-4EF9-84F0-5C662D1F9547}"/>
    <cellStyle name="Comma 2 2 8" xfId="4300" xr:uid="{F010D408-7E41-46BD-BC53-B78E00A7C5DB}"/>
    <cellStyle name="Comma 2 2 9" xfId="746" xr:uid="{DE2D3270-979C-46B8-8395-5753962D5DD1}"/>
    <cellStyle name="Comma 2 3" xfId="335" xr:uid="{5FE4024C-756C-4D0D-BAD8-BDAFE16625AA}"/>
    <cellStyle name="Comma 2 3 2" xfId="336" xr:uid="{151FCCFF-B4D8-41FA-88D4-1D793D7B9BBD}"/>
    <cellStyle name="Comma 2 3 2 2" xfId="872" xr:uid="{692B7625-05BB-485C-9150-685672FB3029}"/>
    <cellStyle name="Comma 2 3 2 2 2" xfId="1131" xr:uid="{B9309169-A469-4E6F-86A7-64569E8ABBE0}"/>
    <cellStyle name="Comma 2 3 2 2 2 2" xfId="3810" xr:uid="{B4D2EF54-77F9-4971-A0EE-786969686EE2}"/>
    <cellStyle name="Comma 2 3 2 2 2 2 2" xfId="4717" xr:uid="{673B73EE-B211-4FC0-A915-B2AC3519C3A5}"/>
    <cellStyle name="Comma 2 3 2 2 2 3" xfId="4107" xr:uid="{327DCBBD-F021-4781-A221-1181B01D07C4}"/>
    <cellStyle name="Comma 2 3 2 2 2 3 2" xfId="5013" xr:uid="{1D88E1FF-A1CF-4F70-B3C8-10E186173A18}"/>
    <cellStyle name="Comma 2 3 2 2 2 4" xfId="4420" xr:uid="{FA93AAA8-2D25-4ED0-8431-9F6C2FD02BD3}"/>
    <cellStyle name="Comma 2 3 2 3" xfId="1132" xr:uid="{32E6715D-2868-4F6A-919B-868C3DAE7677}"/>
    <cellStyle name="Comma 2 3 2 3 10" xfId="3811" xr:uid="{428C5B71-659C-4239-962E-B4B922F90F93}"/>
    <cellStyle name="Comma 2 3 2 3 10 2" xfId="4718" xr:uid="{6C3235EF-1E39-45D1-BF55-7D592505D294}"/>
    <cellStyle name="Comma 2 3 2 3 11" xfId="4108" xr:uid="{09467767-9D18-4090-941F-49953FC55385}"/>
    <cellStyle name="Comma 2 3 2 3 11 2" xfId="5014" xr:uid="{5BCF0EE4-2877-4F29-B3D1-353BDC487C06}"/>
    <cellStyle name="Comma 2 3 2 3 12" xfId="4421" xr:uid="{87283F9C-9D4E-4A5E-A908-B3F3C1C283FE}"/>
    <cellStyle name="Comma 2 3 2 3 2" xfId="1133" xr:uid="{362C3556-186F-4616-B11B-F97354764E72}"/>
    <cellStyle name="Comma 2 3 2 3 2 2" xfId="1836" xr:uid="{54A65473-A20A-4333-B93C-149A07516D29}"/>
    <cellStyle name="Comma 2 3 2 3 2 2 2" xfId="3069" xr:uid="{AED8BB03-45EE-42A7-BA86-78BE43AA07FC}"/>
    <cellStyle name="Comma 2 3 2 3 2 2 2 2" xfId="3933" xr:uid="{C2A961AF-F8DA-408B-9FA0-809D854E7E50}"/>
    <cellStyle name="Comma 2 3 2 3 2 2 2 2 2" xfId="4840" xr:uid="{EF8A133E-4790-4A99-80AC-546998475BFA}"/>
    <cellStyle name="Comma 2 3 2 3 2 2 2 3" xfId="4230" xr:uid="{E02B82CB-45F4-4E0D-B557-DBB78E7EC707}"/>
    <cellStyle name="Comma 2 3 2 3 2 2 2 3 2" xfId="5136" xr:uid="{4A268FF1-BA69-4226-9D57-D71D01B554A0}"/>
    <cellStyle name="Comma 2 3 2 3 2 2 2 4" xfId="4544" xr:uid="{070ED94D-8087-40EE-AA5C-16777217FFDB}"/>
    <cellStyle name="Comma 2 3 2 3 2 2 3" xfId="3859" xr:uid="{0F9D6A18-EB2B-489D-9357-7CFF9FC4F879}"/>
    <cellStyle name="Comma 2 3 2 3 2 2 3 2" xfId="4766" xr:uid="{B80A6F7D-D6BD-4083-B855-56BB0C33855B}"/>
    <cellStyle name="Comma 2 3 2 3 2 2 4" xfId="4156" xr:uid="{14F75154-9D3B-4A66-8EB8-121BA9808DFA}"/>
    <cellStyle name="Comma 2 3 2 3 2 2 4 2" xfId="5062" xr:uid="{B417AE67-0312-4FE7-B644-CA69E175F0D3}"/>
    <cellStyle name="Comma 2 3 2 3 2 2 5" xfId="4470" xr:uid="{937BCCAC-324F-4EC5-B608-81343CC7BEF7}"/>
    <cellStyle name="Comma 2 3 2 3 2 3" xfId="2463" xr:uid="{EF579BD8-ED0A-400F-B070-77B18CC236D2}"/>
    <cellStyle name="Comma 2 3 2 3 2 3 2" xfId="3895" xr:uid="{E6DF6D03-E570-457C-AFB8-A64E88788BDB}"/>
    <cellStyle name="Comma 2 3 2 3 2 3 2 2" xfId="4802" xr:uid="{E897497A-2AE2-4158-80DC-666851BB566E}"/>
    <cellStyle name="Comma 2 3 2 3 2 3 3" xfId="4192" xr:uid="{FB200E43-ECC7-4730-8368-711CB0B467C3}"/>
    <cellStyle name="Comma 2 3 2 3 2 3 3 2" xfId="5098" xr:uid="{069F394D-9E9E-4D07-96D9-D0E752DD2569}"/>
    <cellStyle name="Comma 2 3 2 3 2 3 4" xfId="4506" xr:uid="{D5E124D7-D043-48A3-ADF4-4E1F3DC2FA6A}"/>
    <cellStyle name="Comma 2 3 2 3 2 4" xfId="3812" xr:uid="{16717E7F-EB4A-4641-9701-47C9EF21553F}"/>
    <cellStyle name="Comma 2 3 2 3 2 4 2" xfId="4719" xr:uid="{438A9F1E-D874-4C06-ACA8-D23060B5B2AE}"/>
    <cellStyle name="Comma 2 3 2 3 2 5" xfId="4109" xr:uid="{339317D3-C139-4F00-A548-81E5077D697F}"/>
    <cellStyle name="Comma 2 3 2 3 2 5 2" xfId="5015" xr:uid="{7E74F1AA-2FA2-4E67-B378-A32A3BF669AD}"/>
    <cellStyle name="Comma 2 3 2 3 2 6" xfId="4422" xr:uid="{28080C96-32D1-492E-AB9F-8F859811A9F7}"/>
    <cellStyle name="Comma 2 3 2 3 3" xfId="1134" xr:uid="{09876B1F-8CDF-484B-B31B-7BF8016BD36D}"/>
    <cellStyle name="Comma 2 3 2 3 3 2" xfId="1837" xr:uid="{00D3B333-A794-4038-A426-697CF0E128FE}"/>
    <cellStyle name="Comma 2 3 2 3 3 2 2" xfId="3070" xr:uid="{C975206F-D63A-4477-984E-96D048A1C2D2}"/>
    <cellStyle name="Comma 2 3 2 3 3 2 2 2" xfId="3934" xr:uid="{903C2145-93DD-4DF2-B17E-A45792646A3B}"/>
    <cellStyle name="Comma 2 3 2 3 3 2 2 2 2" xfId="4841" xr:uid="{6831F302-0EEB-4265-A363-7608B30F67B6}"/>
    <cellStyle name="Comma 2 3 2 3 3 2 2 3" xfId="4231" xr:uid="{91C580AD-3189-4D0D-B6AF-92AE7660B6CE}"/>
    <cellStyle name="Comma 2 3 2 3 3 2 2 3 2" xfId="5137" xr:uid="{BDB91182-323B-4EB7-AEFF-E86370BEA377}"/>
    <cellStyle name="Comma 2 3 2 3 3 2 2 4" xfId="4545" xr:uid="{936E3A14-6B95-4707-9AE8-EB869E97DA49}"/>
    <cellStyle name="Comma 2 3 2 3 3 2 3" xfId="3860" xr:uid="{94D24A11-B999-4EE6-842C-ED3059BCE406}"/>
    <cellStyle name="Comma 2 3 2 3 3 2 3 2" xfId="4767" xr:uid="{758568AB-29FD-45AB-A5E5-B3C9C49F7527}"/>
    <cellStyle name="Comma 2 3 2 3 3 2 4" xfId="4157" xr:uid="{F3A9D9CE-2C5E-4EB7-9C09-7D48D55568A2}"/>
    <cellStyle name="Comma 2 3 2 3 3 2 4 2" xfId="5063" xr:uid="{D69FE778-5F9A-4285-933C-8E49508B03EB}"/>
    <cellStyle name="Comma 2 3 2 3 3 2 5" xfId="4471" xr:uid="{F86A775B-ACEC-4D6A-8997-425BE182834F}"/>
    <cellStyle name="Comma 2 3 2 3 3 3" xfId="2464" xr:uid="{F1AF0A7E-C4B0-42D6-9EBE-BC2DEB3F9F9E}"/>
    <cellStyle name="Comma 2 3 2 3 3 3 2" xfId="3896" xr:uid="{664510ED-5B4D-45C6-9366-335FE9DA340D}"/>
    <cellStyle name="Comma 2 3 2 3 3 3 2 2" xfId="4803" xr:uid="{A3C792FE-9B6E-480A-ACB9-6A45601247A8}"/>
    <cellStyle name="Comma 2 3 2 3 3 3 3" xfId="4193" xr:uid="{273BC717-BB4A-4DE1-B8EB-966DEA151580}"/>
    <cellStyle name="Comma 2 3 2 3 3 3 3 2" xfId="5099" xr:uid="{6BB46C7A-879D-40BB-851D-26F667D15C9E}"/>
    <cellStyle name="Comma 2 3 2 3 3 3 4" xfId="4507" xr:uid="{0D7691C0-2CCD-48BC-98AF-F42E65906005}"/>
    <cellStyle name="Comma 2 3 2 3 3 4" xfId="3813" xr:uid="{555EDFD7-08D8-4E59-A4BC-0FE269AA18EC}"/>
    <cellStyle name="Comma 2 3 2 3 3 4 2" xfId="4720" xr:uid="{953BDD75-3D0E-4D3A-9798-6F68AB4B198F}"/>
    <cellStyle name="Comma 2 3 2 3 3 5" xfId="4110" xr:uid="{0B2A8CEF-6E59-4B70-8DB3-ABF50A2FFC89}"/>
    <cellStyle name="Comma 2 3 2 3 3 5 2" xfId="5016" xr:uid="{D9A1D5BC-B417-48C9-A06E-C124F7075556}"/>
    <cellStyle name="Comma 2 3 2 3 3 6" xfId="4423" xr:uid="{A1BE01AA-B01B-4884-8DE1-4F4BA4D325D4}"/>
    <cellStyle name="Comma 2 3 2 3 4" xfId="1135" xr:uid="{1C5ADFBB-65CE-4ACB-9333-72FE9E3D4BC5}"/>
    <cellStyle name="Comma 2 3 2 3 4 2" xfId="1838" xr:uid="{B9EDAD41-CFE0-43FC-9F00-FDCDA61B7E52}"/>
    <cellStyle name="Comma 2 3 2 3 4 2 2" xfId="3071" xr:uid="{751D83C3-C2EC-47CC-BC9C-B5B2EF076529}"/>
    <cellStyle name="Comma 2 3 2 3 4 2 2 2" xfId="3935" xr:uid="{A1F11717-8D48-41E9-A134-60BAA898C415}"/>
    <cellStyle name="Comma 2 3 2 3 4 2 2 2 2" xfId="4842" xr:uid="{F3E49304-7699-44E8-98A7-3AEBAFD3C10C}"/>
    <cellStyle name="Comma 2 3 2 3 4 2 2 3" xfId="4232" xr:uid="{B3A26525-73A5-4894-8B0A-70EDDEB4FF8F}"/>
    <cellStyle name="Comma 2 3 2 3 4 2 2 3 2" xfId="5138" xr:uid="{E3D622A7-1822-4BA7-B8C2-A33A4795A6A7}"/>
    <cellStyle name="Comma 2 3 2 3 4 2 2 4" xfId="4546" xr:uid="{B34A48E1-2558-41E3-8E6A-32C1F2069A40}"/>
    <cellStyle name="Comma 2 3 2 3 4 2 3" xfId="3861" xr:uid="{0A2D112B-8A96-45F3-8771-F75190886FCD}"/>
    <cellStyle name="Comma 2 3 2 3 4 2 3 2" xfId="4768" xr:uid="{8A3FA430-D86E-4F4E-AC40-5A98771FF350}"/>
    <cellStyle name="Comma 2 3 2 3 4 2 4" xfId="4158" xr:uid="{4EDF3D43-C61E-4B24-8569-65B74A91A4F4}"/>
    <cellStyle name="Comma 2 3 2 3 4 2 4 2" xfId="5064" xr:uid="{5E7D9169-8D5D-4255-AA26-2172385793A9}"/>
    <cellStyle name="Comma 2 3 2 3 4 2 5" xfId="4472" xr:uid="{69748D55-900B-4521-9317-956D97565E26}"/>
    <cellStyle name="Comma 2 3 2 3 4 3" xfId="2465" xr:uid="{7820343A-328E-4546-A588-93B2338762BD}"/>
    <cellStyle name="Comma 2 3 2 3 4 3 2" xfId="3897" xr:uid="{16B8D6B7-B8F8-4439-AA04-69A9D2D7FB62}"/>
    <cellStyle name="Comma 2 3 2 3 4 3 2 2" xfId="4804" xr:uid="{A94A7FBB-03F5-4FD9-94E5-269A0DC14B7B}"/>
    <cellStyle name="Comma 2 3 2 3 4 3 3" xfId="4194" xr:uid="{485B2B25-7700-43D7-9F95-D4240A011F7D}"/>
    <cellStyle name="Comma 2 3 2 3 4 3 3 2" xfId="5100" xr:uid="{42F9B074-25E0-49A0-945B-98C01A6AFB70}"/>
    <cellStyle name="Comma 2 3 2 3 4 3 4" xfId="4508" xr:uid="{52455CF2-EC17-4E71-8BB2-8CFBD53B5F69}"/>
    <cellStyle name="Comma 2 3 2 3 4 4" xfId="3814" xr:uid="{BA7D412F-75EB-4B81-A33E-1FD48DDCF838}"/>
    <cellStyle name="Comma 2 3 2 3 4 4 2" xfId="4721" xr:uid="{2FC2647E-7D14-42EF-884F-36D7E7B51A22}"/>
    <cellStyle name="Comma 2 3 2 3 4 5" xfId="4111" xr:uid="{70536ED0-C101-445D-9C59-79D94724F8C5}"/>
    <cellStyle name="Comma 2 3 2 3 4 5 2" xfId="5017" xr:uid="{9343ABC0-6F70-4DD1-8B88-084CCA892E59}"/>
    <cellStyle name="Comma 2 3 2 3 4 6" xfId="4424" xr:uid="{ED92122F-7C51-48AE-9CC4-434FBFC86F19}"/>
    <cellStyle name="Comma 2 3 2 3 5" xfId="1136" xr:uid="{440D78E3-7F97-4D87-9F04-2A0300F5556C}"/>
    <cellStyle name="Comma 2 3 2 3 5 2" xfId="1839" xr:uid="{ADEBA325-C114-46CB-8E7A-33F830A3E635}"/>
    <cellStyle name="Comma 2 3 2 3 5 2 2" xfId="3072" xr:uid="{9122DCAF-F90E-41B7-85A6-1AC8501EB018}"/>
    <cellStyle name="Comma 2 3 2 3 5 2 2 2" xfId="3936" xr:uid="{7C5EC296-A819-419C-A6C8-ACC19A656BD2}"/>
    <cellStyle name="Comma 2 3 2 3 5 2 2 2 2" xfId="4843" xr:uid="{725ADFE3-F40B-4EA9-8211-1F46870B9445}"/>
    <cellStyle name="Comma 2 3 2 3 5 2 2 3" xfId="4233" xr:uid="{54D585EC-A9AE-488D-8F50-16746A686A87}"/>
    <cellStyle name="Comma 2 3 2 3 5 2 2 3 2" xfId="5139" xr:uid="{16AD789D-E1BC-448D-9FE4-EB9C670D48D5}"/>
    <cellStyle name="Comma 2 3 2 3 5 2 2 4" xfId="4547" xr:uid="{48D6E676-95A3-4218-AD1D-D6963A035457}"/>
    <cellStyle name="Comma 2 3 2 3 5 2 3" xfId="3862" xr:uid="{C390558C-09D7-4C6B-885F-C2CE02FEAA13}"/>
    <cellStyle name="Comma 2 3 2 3 5 2 3 2" xfId="4769" xr:uid="{4C626CC2-BD24-472D-9E1C-3A55BC54E296}"/>
    <cellStyle name="Comma 2 3 2 3 5 2 4" xfId="4159" xr:uid="{8848146F-F3AA-4DC4-BC33-B9AFFDF63E49}"/>
    <cellStyle name="Comma 2 3 2 3 5 2 4 2" xfId="5065" xr:uid="{2BCD0B35-2D58-4141-9C94-4DBA36FA3864}"/>
    <cellStyle name="Comma 2 3 2 3 5 2 5" xfId="4473" xr:uid="{C31B7598-48CB-4154-AE26-D02CF0D0F6CD}"/>
    <cellStyle name="Comma 2 3 2 3 5 3" xfId="2466" xr:uid="{93B5FCE9-6D45-4450-A4ED-09E2D0012A79}"/>
    <cellStyle name="Comma 2 3 2 3 5 3 2" xfId="3898" xr:uid="{B59FD619-A3B1-4AEB-820A-5E870E1296A8}"/>
    <cellStyle name="Comma 2 3 2 3 5 3 2 2" xfId="4805" xr:uid="{215B88B8-8AA3-4D96-BF24-F8FC4C2089D7}"/>
    <cellStyle name="Comma 2 3 2 3 5 3 3" xfId="4195" xr:uid="{14D75A63-5DE9-408B-B15E-70E79990CE6E}"/>
    <cellStyle name="Comma 2 3 2 3 5 3 3 2" xfId="5101" xr:uid="{20F467B6-4317-45C6-84A2-B37C4061B29E}"/>
    <cellStyle name="Comma 2 3 2 3 5 3 4" xfId="4509" xr:uid="{09CEB87D-D2B1-40F5-B08F-BF90EF655B5A}"/>
    <cellStyle name="Comma 2 3 2 3 5 4" xfId="3815" xr:uid="{EABB62A4-9E71-4DD4-88B7-7D65623E16A9}"/>
    <cellStyle name="Comma 2 3 2 3 5 4 2" xfId="4722" xr:uid="{DB0ABD3B-5450-454E-8DC4-0AC7A696564F}"/>
    <cellStyle name="Comma 2 3 2 3 5 5" xfId="4112" xr:uid="{BCB76C95-6A1D-42FC-8291-F04CF949F850}"/>
    <cellStyle name="Comma 2 3 2 3 5 5 2" xfId="5018" xr:uid="{BF882282-13DE-490F-8F69-38A1698FBACA}"/>
    <cellStyle name="Comma 2 3 2 3 5 6" xfId="4425" xr:uid="{C687B269-A2A0-490E-B053-D700C5505FE4}"/>
    <cellStyle name="Comma 2 3 2 3 6" xfId="1137" xr:uid="{C4107A4A-3E0D-4279-B748-5D3F3C4D7A31}"/>
    <cellStyle name="Comma 2 3 2 3 6 2" xfId="1840" xr:uid="{7346F3DC-B2EB-42FA-A755-41CB3BE5199B}"/>
    <cellStyle name="Comma 2 3 2 3 6 2 2" xfId="3073" xr:uid="{7F24EC5B-A1C1-49A1-B928-7EAF8B7E1173}"/>
    <cellStyle name="Comma 2 3 2 3 6 2 2 2" xfId="3937" xr:uid="{53D10C67-4218-4334-AA2A-B763E63A3354}"/>
    <cellStyle name="Comma 2 3 2 3 6 2 2 2 2" xfId="4844" xr:uid="{CD22F6E9-7C9F-476E-BF38-6E7B63DECA8F}"/>
    <cellStyle name="Comma 2 3 2 3 6 2 2 3" xfId="4234" xr:uid="{47E28E4C-8615-4FF7-8D5C-065AD8C2450B}"/>
    <cellStyle name="Comma 2 3 2 3 6 2 2 3 2" xfId="5140" xr:uid="{1B100BD7-98EB-45F3-9253-4042DE2AFB69}"/>
    <cellStyle name="Comma 2 3 2 3 6 2 2 4" xfId="4548" xr:uid="{092BABC3-496A-41E7-BC1B-29DF97C8EA8D}"/>
    <cellStyle name="Comma 2 3 2 3 6 2 3" xfId="3863" xr:uid="{942D6423-A883-424E-8529-1FC0ADD94934}"/>
    <cellStyle name="Comma 2 3 2 3 6 2 3 2" xfId="4770" xr:uid="{B9CD99EF-3161-4359-9A85-2C6D2FC7D6A7}"/>
    <cellStyle name="Comma 2 3 2 3 6 2 4" xfId="4160" xr:uid="{C8C087C7-1E2A-412B-A877-DCF21670938A}"/>
    <cellStyle name="Comma 2 3 2 3 6 2 4 2" xfId="5066" xr:uid="{FF64793C-0B38-40A9-AE39-56CBD29ED2B6}"/>
    <cellStyle name="Comma 2 3 2 3 6 2 5" xfId="4474" xr:uid="{799D56BC-AA62-4B12-BEC7-014D4056583D}"/>
    <cellStyle name="Comma 2 3 2 3 6 3" xfId="2467" xr:uid="{0D1571BE-7D6F-4676-9FA9-7EA048A047A0}"/>
    <cellStyle name="Comma 2 3 2 3 6 3 2" xfId="3899" xr:uid="{DEAD6FC8-FF79-4482-BEBA-CB834C585FC4}"/>
    <cellStyle name="Comma 2 3 2 3 6 3 2 2" xfId="4806" xr:uid="{E1FFD76D-F7ED-4DBD-8E04-4ABCC585CAF5}"/>
    <cellStyle name="Comma 2 3 2 3 6 3 3" xfId="4196" xr:uid="{C794082F-B935-495F-85E3-D677FF7DD902}"/>
    <cellStyle name="Comma 2 3 2 3 6 3 3 2" xfId="5102" xr:uid="{BECB233D-8145-4589-92B5-B48D3A0430F9}"/>
    <cellStyle name="Comma 2 3 2 3 6 3 4" xfId="4510" xr:uid="{41D22207-E6B4-4D25-96A1-1F755F3C1008}"/>
    <cellStyle name="Comma 2 3 2 3 6 4" xfId="3816" xr:uid="{3F9F42D6-8035-49F6-A29F-CCA3DED15E8F}"/>
    <cellStyle name="Comma 2 3 2 3 6 4 2" xfId="4723" xr:uid="{AE4AB9AA-1A42-4902-B86D-E71E029C38D5}"/>
    <cellStyle name="Comma 2 3 2 3 6 5" xfId="4113" xr:uid="{1AED64BA-A50A-466D-8B57-663E5202D527}"/>
    <cellStyle name="Comma 2 3 2 3 6 5 2" xfId="5019" xr:uid="{E3DA53C5-FC7C-4F6B-9107-D62F9F67C9CD}"/>
    <cellStyle name="Comma 2 3 2 3 6 6" xfId="4426" xr:uid="{8043A973-3D9A-47FE-BD2C-9328BC765337}"/>
    <cellStyle name="Comma 2 3 2 3 7" xfId="1138" xr:uid="{CFB5609E-CE07-4480-BDD4-67306596732D}"/>
    <cellStyle name="Comma 2 3 2 3 7 2" xfId="1841" xr:uid="{3B71F3AE-0734-400B-8032-F32C4C479B40}"/>
    <cellStyle name="Comma 2 3 2 3 7 2 2" xfId="3074" xr:uid="{B5327F96-9F44-4947-A520-96BD5BA6A858}"/>
    <cellStyle name="Comma 2 3 2 3 7 2 2 2" xfId="3938" xr:uid="{8383FAAF-C7DC-4A8E-AD67-3B6B82097F17}"/>
    <cellStyle name="Comma 2 3 2 3 7 2 2 2 2" xfId="4845" xr:uid="{1F2C0003-577C-4BB9-A9B4-1D565AE95984}"/>
    <cellStyle name="Comma 2 3 2 3 7 2 2 3" xfId="4235" xr:uid="{8E83FF7B-C33E-4685-ABEA-6291ACC72924}"/>
    <cellStyle name="Comma 2 3 2 3 7 2 2 3 2" xfId="5141" xr:uid="{2E4F4569-9A57-48CF-AEE5-7A8D6A26E0FD}"/>
    <cellStyle name="Comma 2 3 2 3 7 2 2 4" xfId="4549" xr:uid="{29C4F8DF-706C-4D58-99A5-A4A54E729693}"/>
    <cellStyle name="Comma 2 3 2 3 7 2 3" xfId="3864" xr:uid="{6B3BC710-56CB-45DE-9A6B-8A14467CB43C}"/>
    <cellStyle name="Comma 2 3 2 3 7 2 3 2" xfId="4771" xr:uid="{3E9779BF-34EE-4AE1-AC0D-50D7E26A74A5}"/>
    <cellStyle name="Comma 2 3 2 3 7 2 4" xfId="4161" xr:uid="{E4D20375-C397-4EEA-A2F4-6BE0F9742248}"/>
    <cellStyle name="Comma 2 3 2 3 7 2 4 2" xfId="5067" xr:uid="{35334DBD-EA34-46C2-960E-17C0237F3CD3}"/>
    <cellStyle name="Comma 2 3 2 3 7 2 5" xfId="4475" xr:uid="{9A017BDE-DBAD-4894-A8B9-86DAF369E526}"/>
    <cellStyle name="Comma 2 3 2 3 7 3" xfId="2468" xr:uid="{6312E668-ED8E-4D16-A08C-D3AD31503114}"/>
    <cellStyle name="Comma 2 3 2 3 7 3 2" xfId="3900" xr:uid="{B6EB7EFF-3150-415B-8871-B1BB018CB896}"/>
    <cellStyle name="Comma 2 3 2 3 7 3 2 2" xfId="4807" xr:uid="{D33B945C-D1D6-4C11-9C28-07622523D2BB}"/>
    <cellStyle name="Comma 2 3 2 3 7 3 3" xfId="4197" xr:uid="{9CFCD0DF-3D4B-4EA5-BC88-B09216B646C3}"/>
    <cellStyle name="Comma 2 3 2 3 7 3 3 2" xfId="5103" xr:uid="{97DC5A1E-3646-478C-9E29-16D28FA4172B}"/>
    <cellStyle name="Comma 2 3 2 3 7 3 4" xfId="4511" xr:uid="{F856DBF1-C209-4A91-8C9F-8343C5CB8BC0}"/>
    <cellStyle name="Comma 2 3 2 3 7 4" xfId="3817" xr:uid="{A93E7835-CFFB-46A1-92E0-D9932F48F17F}"/>
    <cellStyle name="Comma 2 3 2 3 7 4 2" xfId="4724" xr:uid="{94E9B2E9-BE2F-43DA-AD47-B9D3F28E670F}"/>
    <cellStyle name="Comma 2 3 2 3 7 5" xfId="4114" xr:uid="{02EE2D00-531F-451E-8BBB-4EA9E2BB764A}"/>
    <cellStyle name="Comma 2 3 2 3 7 5 2" xfId="5020" xr:uid="{0ECC1377-69C5-4F3F-9681-CC18443083E1}"/>
    <cellStyle name="Comma 2 3 2 3 7 6" xfId="4427" xr:uid="{2B30ED72-21E2-4B6B-81BC-E59072BC0301}"/>
    <cellStyle name="Comma 2 3 2 3 8" xfId="1835" xr:uid="{DF5B29D4-7C6B-4B86-A4E1-ACA6AB7605FB}"/>
    <cellStyle name="Comma 2 3 2 3 8 2" xfId="3068" xr:uid="{C50ED45E-F43A-4397-992C-CA862F77DD1A}"/>
    <cellStyle name="Comma 2 3 2 3 8 2 2" xfId="3932" xr:uid="{72C81554-E12E-4D36-B35E-03D755268453}"/>
    <cellStyle name="Comma 2 3 2 3 8 2 2 2" xfId="4839" xr:uid="{D7A9FD14-D5BC-4163-A181-FE65B3D67908}"/>
    <cellStyle name="Comma 2 3 2 3 8 2 3" xfId="4229" xr:uid="{73A53E2D-E7FB-40FB-8EF1-EFB275BF871B}"/>
    <cellStyle name="Comma 2 3 2 3 8 2 3 2" xfId="5135" xr:uid="{E756ACAC-7DE5-420E-A880-3EE00B8C1B3C}"/>
    <cellStyle name="Comma 2 3 2 3 8 2 4" xfId="4543" xr:uid="{D898495A-9F44-4C89-BF5F-A70BC45E9408}"/>
    <cellStyle name="Comma 2 3 2 3 8 3" xfId="3858" xr:uid="{3604FA22-35B9-42DC-9962-0208BB99C97D}"/>
    <cellStyle name="Comma 2 3 2 3 8 3 2" xfId="4765" xr:uid="{C332C5C9-0663-4D7D-81F5-0317713F6827}"/>
    <cellStyle name="Comma 2 3 2 3 8 4" xfId="4155" xr:uid="{7EABD1AC-ADFE-48FF-BA59-E5C3D8B3C88A}"/>
    <cellStyle name="Comma 2 3 2 3 8 4 2" xfId="5061" xr:uid="{E1F8BE4E-6B27-424E-9FE4-99451E7A5EE8}"/>
    <cellStyle name="Comma 2 3 2 3 8 5" xfId="4469" xr:uid="{88AEAEDB-CC52-4192-AA13-998EE7F86AE0}"/>
    <cellStyle name="Comma 2 3 2 3 9" xfId="2462" xr:uid="{96C463BB-2DAB-49B8-9125-FF9FF8CD7839}"/>
    <cellStyle name="Comma 2 3 2 3 9 2" xfId="3894" xr:uid="{F3DE2547-D127-4CC6-AC57-C00AFE90E30F}"/>
    <cellStyle name="Comma 2 3 2 3 9 2 2" xfId="4801" xr:uid="{FE4EB67D-D751-4FFB-A10A-EE754130CE32}"/>
    <cellStyle name="Comma 2 3 2 3 9 3" xfId="4191" xr:uid="{294D21CB-6F54-4420-A51B-2BA785CC3298}"/>
    <cellStyle name="Comma 2 3 2 3 9 3 2" xfId="5097" xr:uid="{7A9884DA-47D6-4CAE-8F48-4AF28FABCB3B}"/>
    <cellStyle name="Comma 2 3 2 3 9 4" xfId="4505" xr:uid="{78E84E0A-173C-4B8C-AF42-F1B4167C504E}"/>
    <cellStyle name="Comma 2 3 2 4" xfId="1130" xr:uid="{E3515722-845B-4570-AAEF-0AD59D1F66DC}"/>
    <cellStyle name="Comma 2 3 2 4 2" xfId="3809" xr:uid="{D04F0BF5-EA6E-4170-A893-8F41FFEAF519}"/>
    <cellStyle name="Comma 2 3 2 4 2 2" xfId="4716" xr:uid="{BE7A2EA0-C1C1-4242-9B54-44D26C661D26}"/>
    <cellStyle name="Comma 2 3 2 4 3" xfId="4106" xr:uid="{1ED895D4-1AE1-44E9-9A8D-34C712B1A369}"/>
    <cellStyle name="Comma 2 3 2 4 3 2" xfId="5012" xr:uid="{D0CF6EDC-AC76-4428-8D63-D05B915D1338}"/>
    <cellStyle name="Comma 2 3 2 4 4" xfId="4419" xr:uid="{E92180CD-8BC7-4F0F-92FF-FF8C89DF199E}"/>
    <cellStyle name="Comma 2 3 2 5" xfId="791" xr:uid="{69B5947C-A495-4EB9-B6D8-F7B2E5B8F64F}"/>
    <cellStyle name="Comma 2 3 3" xfId="337" xr:uid="{965EDC5D-4CFA-4A5F-A946-10BA4DCD3357}"/>
    <cellStyle name="Comma 2 3 3 2" xfId="873" xr:uid="{4F1AD2F4-A363-44F8-8A3D-80DE072A1A5B}"/>
    <cellStyle name="Comma 2 3 3 2 2" xfId="3740" xr:uid="{156B2CF4-7959-4B1E-8217-A7F9E8B9B66D}"/>
    <cellStyle name="Comma 2 3 3 2 2 2" xfId="4648" xr:uid="{CE59B718-B402-416F-A72E-4BD8E87B518E}"/>
    <cellStyle name="Comma 2 3 3 2 3" xfId="4039" xr:uid="{5B02551A-4019-476B-8885-037A1D1BD9FA}"/>
    <cellStyle name="Comma 2 3 3 2 3 2" xfId="4945" xr:uid="{BF72A4B5-FF1F-44D3-ADAB-C2E619F7D0F7}"/>
    <cellStyle name="Comma 2 3 3 2 4" xfId="4351" xr:uid="{F30C40C8-4F52-48A4-B720-695A8FC6896C}"/>
    <cellStyle name="Comma 2 3 3 3" xfId="1139" xr:uid="{8FF444AB-CD67-47C3-8782-6C14FCF5DE84}"/>
    <cellStyle name="Comma 2 3 3 4" xfId="3697" xr:uid="{B839B448-BCB3-4AF9-92C6-CA9DBEB88B65}"/>
    <cellStyle name="Comma 2 3 3 4 2" xfId="4606" xr:uid="{750D2791-FFAB-4D2F-B707-CC8A927CE189}"/>
    <cellStyle name="Comma 2 3 3 5" xfId="3998" xr:uid="{1A764158-36F9-45BE-9678-FF6F3D98D23B}"/>
    <cellStyle name="Comma 2 3 3 5 2" xfId="4904" xr:uid="{94EF1CCA-93E3-41CF-9828-D414EE923550}"/>
    <cellStyle name="Comma 2 3 3 6" xfId="4310" xr:uid="{81AC994F-27B2-4A00-8B3B-B2481A123003}"/>
    <cellStyle name="Comma 2 3 3 7" xfId="777" xr:uid="{6BF50DDE-20A6-4FC0-BB32-E61B82D1BC32}"/>
    <cellStyle name="Comma 2 3 4" xfId="871" xr:uid="{74B93FEA-ED41-4B7E-AD2B-E75FC3B34DC4}"/>
    <cellStyle name="Comma 2 3 5" xfId="1129" xr:uid="{533CA293-4FD1-458C-847A-9809DF1D2ED2}"/>
    <cellStyle name="Comma 2 3 6" xfId="757" xr:uid="{38C3C024-6125-4877-ABC3-960E0C010C70}"/>
    <cellStyle name="Comma 2 4" xfId="338" xr:uid="{5F0C877A-36FD-4C7D-AB73-9D3CD099D4B8}"/>
    <cellStyle name="Comma 2 4 10" xfId="4316" xr:uid="{AA5CB84F-7FA1-4F27-BEB5-1A16DA46231A}"/>
    <cellStyle name="Comma 2 4 11" xfId="784" xr:uid="{20BB1E65-8A55-45E0-A319-4EDDC8FB9FD8}"/>
    <cellStyle name="Comma 2 4 12" xfId="5200" xr:uid="{D177E188-9E83-4FB4-A246-3D1E85AC3577}"/>
    <cellStyle name="Comma 2 4 2" xfId="339" xr:uid="{8409E09D-E159-4FC1-B5C0-9E78740C36D9}"/>
    <cellStyle name="Comma 2 4 2 2" xfId="3742" xr:uid="{1288493A-DA13-487D-A385-6BF2596B2857}"/>
    <cellStyle name="Comma 2 4 2 2 2" xfId="4650" xr:uid="{A0416575-49BB-46D2-A209-498E19013B51}"/>
    <cellStyle name="Comma 2 4 2 3" xfId="4041" xr:uid="{21B1B18A-0689-4A04-9391-9B1563302126}"/>
    <cellStyle name="Comma 2 4 2 3 2" xfId="4947" xr:uid="{8798C531-EDC1-4A60-A8E3-BA2461454659}"/>
    <cellStyle name="Comma 2 4 2 4" xfId="4353" xr:uid="{48AE5015-2540-4894-A22B-B37CCCE6D3FC}"/>
    <cellStyle name="Comma 2 4 2 5" xfId="875" xr:uid="{42BB4AAB-7026-4EDF-B0F9-B76EDD9F8892}"/>
    <cellStyle name="Comma 2 4 3" xfId="874" xr:uid="{7FF0EDFE-EBD3-49EA-8FC3-8436C7CD970E}"/>
    <cellStyle name="Comma 2 4 3 2" xfId="3741" xr:uid="{658C4830-3782-4890-A3D0-E144C9BAB570}"/>
    <cellStyle name="Comma 2 4 3 2 2" xfId="4649" xr:uid="{4C5C1129-BCFE-49E3-842D-4802D454B53F}"/>
    <cellStyle name="Comma 2 4 3 3" xfId="4040" xr:uid="{B5C5661D-B05E-48C4-BFEB-E1B4BFD7B8B6}"/>
    <cellStyle name="Comma 2 4 3 3 2" xfId="4946" xr:uid="{9862E871-518B-41BB-9155-F6FA5850172D}"/>
    <cellStyle name="Comma 2 4 3 4" xfId="4352" xr:uid="{229B5777-3555-49A8-AC60-74C21D12A8BF}"/>
    <cellStyle name="Comma 2 4 4" xfId="946" xr:uid="{C08F3A26-7DE7-4DA6-967C-0A77EB895447}"/>
    <cellStyle name="Comma 2 4 4 2" xfId="3777" xr:uid="{2D4E4809-1A9B-4F06-9CF7-C23C5AC08C40}"/>
    <cellStyle name="Comma 2 4 4 2 2" xfId="4684" xr:uid="{5FE441C2-F879-4909-8DAB-817635D216F8}"/>
    <cellStyle name="Comma 2 4 4 3" xfId="4074" xr:uid="{FCBE97BC-A6D9-47E5-942F-2A784FBF3568}"/>
    <cellStyle name="Comma 2 4 4 3 2" xfId="4980" xr:uid="{2342A90C-CCFF-4038-BB44-3D9B9F40EFAC}"/>
    <cellStyle name="Comma 2 4 4 4" xfId="4387" xr:uid="{76834C1B-236A-4D32-A977-F13A5BCE0AEA}"/>
    <cellStyle name="Comma 2 4 5" xfId="1140" xr:uid="{4C2DCD54-2387-4D74-8338-E00EFDAF62BD}"/>
    <cellStyle name="Comma 2 4 6" xfId="3680" xr:uid="{4F1B4212-7122-4D3A-9330-D4CF8DC8B465}"/>
    <cellStyle name="Comma 2 4 6 2" xfId="3981" xr:uid="{B41773DC-DE67-4C50-9703-C44EC57912EE}"/>
    <cellStyle name="Comma 2 4 6 2 2" xfId="4887" xr:uid="{6B836CAC-A11E-462A-B6EF-5018FF352B8C}"/>
    <cellStyle name="Comma 2 4 6 3" xfId="4275" xr:uid="{CD908F11-F2BC-4A41-A40A-DF90BCD007E5}"/>
    <cellStyle name="Comma 2 4 6 3 2" xfId="5181" xr:uid="{1EBBE874-872C-468A-9BAC-5D7B158A6CC8}"/>
    <cellStyle name="Comma 2 4 6 4" xfId="4589" xr:uid="{7E75AE0D-7531-40EF-8797-3811FEDFA235}"/>
    <cellStyle name="Comma 2 4 7" xfId="3703" xr:uid="{28AA3504-54E1-4DC0-B3E4-4CF717FCC349}"/>
    <cellStyle name="Comma 2 4 7 2" xfId="4612" xr:uid="{7774C795-4B86-474F-8EAE-B8DFD451962A}"/>
    <cellStyle name="Comma 2 4 8" xfId="4004" xr:uid="{1F2D831B-B11E-4578-B82D-1A986C7A7408}"/>
    <cellStyle name="Comma 2 4 8 2" xfId="4910" xr:uid="{7FB9C007-7A92-4DAE-BE98-3D6C7A6614DB}"/>
    <cellStyle name="Comma 2 4 9" xfId="4292" xr:uid="{E887F62D-293C-4D8A-941C-77A62F5C2E44}"/>
    <cellStyle name="Comma 2 5" xfId="868" xr:uid="{FF12B430-58B4-4678-B6CE-CE27ED94A924}"/>
    <cellStyle name="Comma 2 5 2" xfId="934" xr:uid="{8A09B1CD-FA43-4FB8-AC1E-668EC7988ED4}"/>
    <cellStyle name="Comma 2 5 2 2" xfId="3765" xr:uid="{6432E388-159C-4843-BEFC-F3D2D789E538}"/>
    <cellStyle name="Comma 2 5 2 2 2" xfId="4672" xr:uid="{7C12C37F-4157-446F-9F0B-53B4E8E32F48}"/>
    <cellStyle name="Comma 2 5 3" xfId="1141" xr:uid="{6F63DEEF-9D7A-4E9E-B10D-621A0EEAF522}"/>
    <cellStyle name="Comma 2 5 3 2" xfId="3818" xr:uid="{C9B5754F-28CD-496F-988A-6D1E07B3ABC7}"/>
    <cellStyle name="Comma 2 5 3 2 2" xfId="4725" xr:uid="{5F0CD929-44B2-459E-A01B-E2EE438B9B81}"/>
    <cellStyle name="Comma 2 5 3 3" xfId="4115" xr:uid="{62DD09F5-5B9F-4067-86D3-C040DF340F22}"/>
    <cellStyle name="Comma 2 5 3 3 2" xfId="5021" xr:uid="{C6197721-B78B-4187-BE98-293F58487AB6}"/>
    <cellStyle name="Comma 2 5 3 4" xfId="4428" xr:uid="{D6AEBF14-D624-4641-94C0-CCC23DDB48FC}"/>
    <cellStyle name="Comma 2 5 4" xfId="3737" xr:uid="{45F24BC4-FCC4-41C2-9C48-A45919FA0BEB}"/>
    <cellStyle name="Comma 2 5 4 2" xfId="4645" xr:uid="{668F7DFF-F279-4269-ABE4-630F00C2ECE6}"/>
    <cellStyle name="Comma 2 5 5" xfId="4036" xr:uid="{871FC01B-A33B-444F-89EC-8D2A7BEFCC87}"/>
    <cellStyle name="Comma 2 5 5 2" xfId="4942" xr:uid="{59522FD5-5556-40DC-8364-5F256401D7CB}"/>
    <cellStyle name="Comma 2 5 6" xfId="4348" xr:uid="{962D3E7B-FBD9-4A02-8B79-9BB1F70C9899}"/>
    <cellStyle name="Comma 2 6" xfId="1142" xr:uid="{F7742BEA-F0D2-4C58-8AC7-C69BCA277CD3}"/>
    <cellStyle name="Comma 2 6 2" xfId="3819" xr:uid="{CC81178F-1165-47C6-9C94-10B4E8164486}"/>
    <cellStyle name="Comma 2 6 2 2" xfId="4726" xr:uid="{481E0A06-F404-4FCD-9140-04EE1089E770}"/>
    <cellStyle name="Comma 2 6 3" xfId="4116" xr:uid="{D73EE5D6-1352-4FB4-A999-E78B9B5D3E0A}"/>
    <cellStyle name="Comma 2 6 3 2" xfId="5022" xr:uid="{A81FDFDC-AE23-43C5-A240-AAE0E8738B9A}"/>
    <cellStyle name="Comma 2 6 4" xfId="4429" xr:uid="{0DB93A72-ACB3-403C-9714-598B045DC7C1}"/>
    <cellStyle name="Comma 2 7" xfId="1143" xr:uid="{6DB3D827-029B-43F1-B4B6-783500C85B6B}"/>
    <cellStyle name="Comma 2 7 2" xfId="1842" xr:uid="{5242AABA-2532-493B-B21F-133CF84FA3CD}"/>
    <cellStyle name="Comma 2 7 2 2" xfId="3075" xr:uid="{6C803B8E-CDEB-4B65-A65F-450617689051}"/>
    <cellStyle name="Comma 2 7 2 2 2" xfId="3939" xr:uid="{73226BDD-E27A-4DF1-B9F2-750320E1710A}"/>
    <cellStyle name="Comma 2 7 2 2 2 2" xfId="4846" xr:uid="{618B5D74-DFED-4E6A-9FBD-2CCCFF0A2FE8}"/>
    <cellStyle name="Comma 2 7 2 2 3" xfId="4236" xr:uid="{A1D435D5-ED66-4783-9905-2184466F759F}"/>
    <cellStyle name="Comma 2 7 2 2 3 2" xfId="5142" xr:uid="{C5F47DF5-49E2-4FED-B45F-D167AB4E471D}"/>
    <cellStyle name="Comma 2 7 2 2 4" xfId="4550" xr:uid="{914FCE70-C1BD-4F38-BB42-31F9F3836559}"/>
    <cellStyle name="Comma 2 7 2 3" xfId="3865" xr:uid="{D253C13B-6278-4065-9358-4A117ED3E3D4}"/>
    <cellStyle name="Comma 2 7 2 3 2" xfId="4772" xr:uid="{BA471A96-C509-43A6-8F60-3C4CB103FE16}"/>
    <cellStyle name="Comma 2 7 2 4" xfId="4162" xr:uid="{94E59B0E-2E8C-4781-A530-5ADB05508A0F}"/>
    <cellStyle name="Comma 2 7 2 4 2" xfId="5068" xr:uid="{5F82E4FB-4C1B-453A-B43A-21A2132B07F7}"/>
    <cellStyle name="Comma 2 7 2 5" xfId="4476" xr:uid="{E72F90E7-55AD-443F-BA0B-549508620BA9}"/>
    <cellStyle name="Comma 2 7 3" xfId="2469" xr:uid="{A24E8279-3D9B-451B-80A3-F04306BD17BE}"/>
    <cellStyle name="Comma 2 7 3 2" xfId="3901" xr:uid="{16AB9A23-1EFF-44DB-9AF0-AB36ED739EB7}"/>
    <cellStyle name="Comma 2 7 3 2 2" xfId="4808" xr:uid="{F51031A1-E0B8-4FFB-BC32-249272C39F13}"/>
    <cellStyle name="Comma 2 7 3 3" xfId="4198" xr:uid="{041678DD-6FF5-4EE5-8675-87849FEA317B}"/>
    <cellStyle name="Comma 2 7 3 3 2" xfId="5104" xr:uid="{05A2068A-7CF2-42F2-82F5-59B338D2BF67}"/>
    <cellStyle name="Comma 2 7 3 4" xfId="4512" xr:uid="{B3D01D1F-8338-4784-BB4C-6EF889B1D141}"/>
    <cellStyle name="Comma 2 7 4" xfId="3820" xr:uid="{DD94AD88-7280-4439-B36F-0BB8086F5ED1}"/>
    <cellStyle name="Comma 2 7 4 2" xfId="4727" xr:uid="{C5E55193-1D74-4A21-9BEA-FB6E17B0BD69}"/>
    <cellStyle name="Comma 2 7 5" xfId="4117" xr:uid="{BFCA62A6-79D5-4280-81EB-605F85BF8165}"/>
    <cellStyle name="Comma 2 7 5 2" xfId="5023" xr:uid="{F337C7AE-CC77-475B-A063-7C859054F251}"/>
    <cellStyle name="Comma 2 7 6" xfId="4430" xr:uid="{7801DBB4-A5AA-4F3A-8541-B43B949B43C1}"/>
    <cellStyle name="Comma 2 8" xfId="1144" xr:uid="{780DF718-3EC9-4C1B-B159-D753229C6545}"/>
    <cellStyle name="Comma 2 8 2" xfId="1843" xr:uid="{89BCC95A-63FD-46CC-A98B-E1F13DAA19C8}"/>
    <cellStyle name="Comma 2 8 2 2" xfId="3076" xr:uid="{6BE2BAF9-294E-4D62-AB8E-747342D01932}"/>
    <cellStyle name="Comma 2 8 2 2 2" xfId="3940" xr:uid="{561785C2-1402-4DBB-B5B0-A43490DD7938}"/>
    <cellStyle name="Comma 2 8 2 2 2 2" xfId="4847" xr:uid="{FFA1040C-22B3-4B02-B1B2-1CACD25F7B7B}"/>
    <cellStyle name="Comma 2 8 2 2 3" xfId="4237" xr:uid="{166F3CAB-D92D-45AA-BA66-7C17889A9250}"/>
    <cellStyle name="Comma 2 8 2 2 3 2" xfId="5143" xr:uid="{DFA509DF-9186-4D4C-95A8-DDE3E1264962}"/>
    <cellStyle name="Comma 2 8 2 2 4" xfId="4551" xr:uid="{04374E26-C109-4B6A-BA0D-272BC0BF815D}"/>
    <cellStyle name="Comma 2 8 2 3" xfId="3866" xr:uid="{0536D54A-F0CF-47BF-BCBD-62C6645DACAF}"/>
    <cellStyle name="Comma 2 8 2 3 2" xfId="4773" xr:uid="{C9DEA1C4-992D-41F2-8C03-5B1B7B79FDE5}"/>
    <cellStyle name="Comma 2 8 2 4" xfId="4163" xr:uid="{24875074-7FD6-4F35-A38B-8C2386F22FA5}"/>
    <cellStyle name="Comma 2 8 2 4 2" xfId="5069" xr:uid="{FF8776FE-2F3A-44AB-97ED-1FEC5EBA1776}"/>
    <cellStyle name="Comma 2 8 2 5" xfId="4477" xr:uid="{13D4098C-3093-435C-8455-34BA75C9C021}"/>
    <cellStyle name="Comma 2 8 3" xfId="2470" xr:uid="{83CEC79C-5E9A-4B77-947C-26C3EA7E4D25}"/>
    <cellStyle name="Comma 2 8 3 2" xfId="3902" xr:uid="{26FD3EAD-07DD-481F-AF59-7F88A3E06E46}"/>
    <cellStyle name="Comma 2 8 3 2 2" xfId="4809" xr:uid="{A5BC3E4B-FC4C-4963-B5AA-2BBA39E73F67}"/>
    <cellStyle name="Comma 2 8 3 3" xfId="4199" xr:uid="{D903B11B-A594-4A09-B308-01D66A3DE72A}"/>
    <cellStyle name="Comma 2 8 3 3 2" xfId="5105" xr:uid="{12F00636-79E3-4DF6-B9D6-6F66CA5B43BB}"/>
    <cellStyle name="Comma 2 8 3 4" xfId="4513" xr:uid="{AE5E9DCB-F26A-44CE-B0C9-E54B93BD4B10}"/>
    <cellStyle name="Comma 2 8 4" xfId="3821" xr:uid="{2A25C72F-BE4A-4540-9E78-CFF49724B00A}"/>
    <cellStyle name="Comma 2 8 4 2" xfId="4728" xr:uid="{63D1B756-F72B-40A1-A48D-B0F39528271E}"/>
    <cellStyle name="Comma 2 8 5" xfId="4118" xr:uid="{19B1FA71-E416-44C0-B620-373424AAD49F}"/>
    <cellStyle name="Comma 2 8 5 2" xfId="5024" xr:uid="{C8ECBFE4-FA8C-48D0-B8AD-8E1B2FF3DEE7}"/>
    <cellStyle name="Comma 2 8 6" xfId="4431" xr:uid="{03EDA4B5-A7DC-4F2D-B573-6D1ABF184142}"/>
    <cellStyle name="Comma 2 9" xfId="1145" xr:uid="{B5589107-20AF-4D7B-A4C9-237F7032A6D9}"/>
    <cellStyle name="Comma 2 9 2" xfId="1844" xr:uid="{2A88DF77-738F-40B8-B191-5C1E59F5C0F9}"/>
    <cellStyle name="Comma 2 9 2 2" xfId="3077" xr:uid="{F45CA6F4-F30C-4E7C-B7D7-0A58C0C199D0}"/>
    <cellStyle name="Comma 2 9 2 2 2" xfId="3941" xr:uid="{F87D4C55-249C-4587-950A-AC004140B80B}"/>
    <cellStyle name="Comma 2 9 2 2 2 2" xfId="4848" xr:uid="{0828B02B-8A64-4C31-A4AE-EC5AB55734CE}"/>
    <cellStyle name="Comma 2 9 2 2 3" xfId="4238" xr:uid="{3D98B8F9-F394-41AF-9B9F-1B02299FC810}"/>
    <cellStyle name="Comma 2 9 2 2 3 2" xfId="5144" xr:uid="{89172610-F7DA-4254-AE8E-0F06F5270A9D}"/>
    <cellStyle name="Comma 2 9 2 2 4" xfId="4552" xr:uid="{F4CC13E3-C8AC-4BD8-8B3F-DC02590BD8DA}"/>
    <cellStyle name="Comma 2 9 2 3" xfId="3867" xr:uid="{EBD67629-215E-476F-9667-5039DF2A7670}"/>
    <cellStyle name="Comma 2 9 2 3 2" xfId="4774" xr:uid="{BFF4B5CD-460A-4377-9D67-3AA0F0848D62}"/>
    <cellStyle name="Comma 2 9 2 4" xfId="4164" xr:uid="{7207D4F3-9E19-4C50-BE85-A00990F5EF61}"/>
    <cellStyle name="Comma 2 9 2 4 2" xfId="5070" xr:uid="{11CADD46-49A1-4BEE-9B2E-C27AE91974CF}"/>
    <cellStyle name="Comma 2 9 2 5" xfId="4478" xr:uid="{9F340045-F69A-4E6B-84BB-9423E026D2AA}"/>
    <cellStyle name="Comma 2 9 3" xfId="2471" xr:uid="{4ACC55FC-840C-4FD2-88D5-F031F2F6CEEA}"/>
    <cellStyle name="Comma 2 9 3 2" xfId="3903" xr:uid="{7B92BD9B-F3FB-443C-B26C-383A9B3D8E27}"/>
    <cellStyle name="Comma 2 9 3 2 2" xfId="4810" xr:uid="{5FE72B36-6A99-4FED-8861-D48E8C1C976C}"/>
    <cellStyle name="Comma 2 9 3 3" xfId="4200" xr:uid="{122A1472-AED7-4BA3-B5AD-A9209049A309}"/>
    <cellStyle name="Comma 2 9 3 3 2" xfId="5106" xr:uid="{101CA5A7-D949-47C0-A78D-4DA478108FC6}"/>
    <cellStyle name="Comma 2 9 3 4" xfId="4514" xr:uid="{35213511-6D17-408A-8DCA-A477D30F7385}"/>
    <cellStyle name="Comma 2 9 4" xfId="3822" xr:uid="{E8B27169-3352-4CC0-B413-E60463780BE6}"/>
    <cellStyle name="Comma 2 9 4 2" xfId="4729" xr:uid="{C0456B8B-7E10-4BAB-8FB7-FE10094DB6E8}"/>
    <cellStyle name="Comma 2 9 5" xfId="4119" xr:uid="{A3C88F7C-93B6-4018-84B7-FDD2DC415C2E}"/>
    <cellStyle name="Comma 2 9 5 2" xfId="5025" xr:uid="{5FDB6AF2-C2F1-4224-B551-691493033306}"/>
    <cellStyle name="Comma 2 9 6" xfId="4432" xr:uid="{D4D4C050-96C1-47C2-8970-57107B13621E}"/>
    <cellStyle name="Comma 20" xfId="340" xr:uid="{79282668-C988-48D9-AB36-DEE6C3E5BB97}"/>
    <cellStyle name="Comma 20 2" xfId="999" xr:uid="{A346F3E6-3A97-4CFF-9717-32BEDF0F7737}"/>
    <cellStyle name="Comma 20 2 2" xfId="3792" xr:uid="{BBA4C954-2190-480F-AC63-AD7B465C4904}"/>
    <cellStyle name="Comma 20 2 2 2" xfId="4699" xr:uid="{D9CF63D6-8388-41DB-B10E-E13D38AE5262}"/>
    <cellStyle name="Comma 20 2 3" xfId="4089" xr:uid="{7F61D3B6-E0F1-4B5D-984D-0F82D55E2197}"/>
    <cellStyle name="Comma 20 2 3 2" xfId="4995" xr:uid="{1A9DEEEA-4561-49A9-940F-6F926D7D2530}"/>
    <cellStyle name="Comma 20 2 4" xfId="4402" xr:uid="{80E60376-0C69-4B8E-A66D-0295BC1FC55E}"/>
    <cellStyle name="Comma 20 3" xfId="3743" xr:uid="{A586ABFD-4BE7-4988-A364-7E4040DCB039}"/>
    <cellStyle name="Comma 20 3 2" xfId="4651" xr:uid="{F7238964-C22D-4B18-B107-9BEBA60D8C41}"/>
    <cellStyle name="Comma 20 4" xfId="4042" xr:uid="{44E68BE2-E616-4EC8-950F-1AC73CF73532}"/>
    <cellStyle name="Comma 20 4 2" xfId="4948" xr:uid="{351F095D-5DB8-4FFA-8B37-91A85759DF5C}"/>
    <cellStyle name="Comma 20 5" xfId="4354" xr:uid="{D2B50831-5F09-44A3-9943-D2E49D213233}"/>
    <cellStyle name="Comma 20 6" xfId="876" xr:uid="{A91D219E-B166-4057-92B9-F332CF548FE1}"/>
    <cellStyle name="Comma 21" xfId="341" xr:uid="{2BC77A8C-CAE8-4B30-BA17-BF3774F31593}"/>
    <cellStyle name="Comma 21 2" xfId="3744" xr:uid="{CB52CEF3-5C81-42AE-92DA-EFCFC437B2B3}"/>
    <cellStyle name="Comma 21 2 2" xfId="4652" xr:uid="{BD50E17F-189C-4787-A50D-B77B338F14F1}"/>
    <cellStyle name="Comma 21 3" xfId="4043" xr:uid="{4474E055-8EDC-4A29-9347-99E55909AE50}"/>
    <cellStyle name="Comma 21 3 2" xfId="4949" xr:uid="{DDFE1A72-2191-411D-9083-54A9549BF25A}"/>
    <cellStyle name="Comma 21 4" xfId="4355" xr:uid="{F23BE1ED-BB5B-417B-AD65-BC5A7C4B8951}"/>
    <cellStyle name="Comma 21 5" xfId="877" xr:uid="{2B3D5915-E629-4CE8-B3FE-E29E4E5A0373}"/>
    <cellStyle name="Comma 22" xfId="342" xr:uid="{3546D038-367A-4F5E-9F94-E241DD52F14C}"/>
    <cellStyle name="Comma 22 2" xfId="3745" xr:uid="{A0680EA7-AA22-43E6-81D6-BBD2DFF7FB48}"/>
    <cellStyle name="Comma 22 2 2" xfId="4653" xr:uid="{740EE8BD-3E6C-48DF-A92F-21F6EE7794EC}"/>
    <cellStyle name="Comma 22 3" xfId="4044" xr:uid="{A5E6195B-8419-4687-B252-78E0E70CE980}"/>
    <cellStyle name="Comma 22 3 2" xfId="4950" xr:uid="{0E05BFE7-BA69-44A3-9BE1-BBFCF5106DA9}"/>
    <cellStyle name="Comma 22 4" xfId="4356" xr:uid="{00875892-61AA-48BD-BC1A-F898CC4BE26D}"/>
    <cellStyle name="Comma 22 5" xfId="878" xr:uid="{56DC5656-F735-4103-BE21-7A56862DEA03}"/>
    <cellStyle name="Comma 23" xfId="343" xr:uid="{79FD1BE2-B808-42E5-8A25-5D81D3DEC046}"/>
    <cellStyle name="Comma 23 2" xfId="3746" xr:uid="{BC27F83D-C5A3-4503-99DA-04F496A1AE09}"/>
    <cellStyle name="Comma 23 2 2" xfId="4654" xr:uid="{EEDBEF55-31F6-42D6-A881-76F8406A7537}"/>
    <cellStyle name="Comma 23 3" xfId="4045" xr:uid="{6F20FD35-0B84-428D-BCD7-189D90B6D593}"/>
    <cellStyle name="Comma 23 3 2" xfId="4951" xr:uid="{C5324DD4-C36E-4709-9B1C-47511B141F3D}"/>
    <cellStyle name="Comma 23 4" xfId="4357" xr:uid="{2FC03A60-5435-4C51-AE1C-11A13FF23E77}"/>
    <cellStyle name="Comma 23 5" xfId="879" xr:uid="{CFEE54B9-6B3C-40D0-B5D2-CF8E7D8AC07E}"/>
    <cellStyle name="Comma 24" xfId="344" xr:uid="{502EB212-B1CB-4086-90C3-2F746950AEBB}"/>
    <cellStyle name="Comma 24 2" xfId="3747" xr:uid="{9E18CE24-172A-47B1-B371-FA7A79072B63}"/>
    <cellStyle name="Comma 24 2 2" xfId="4655" xr:uid="{6513F619-7A3E-4B3D-933A-A580BB50AC09}"/>
    <cellStyle name="Comma 24 3" xfId="4046" xr:uid="{C0F239FC-F801-4691-AD1A-19CB50445FB6}"/>
    <cellStyle name="Comma 24 3 2" xfId="4952" xr:uid="{0B96F6D2-DAD4-471D-A342-16B214A75E70}"/>
    <cellStyle name="Comma 24 4" xfId="4358" xr:uid="{B431B73A-0C80-4388-B093-6503BFCA71FE}"/>
    <cellStyle name="Comma 24 5" xfId="880" xr:uid="{E1984345-F2FA-4F8E-9A47-4EF1DC633A82}"/>
    <cellStyle name="Comma 25" xfId="345" xr:uid="{B1FFF811-E8B2-4F71-B26B-6E517FE632A7}"/>
    <cellStyle name="Comma 25 2" xfId="3748" xr:uid="{03A17481-8FBA-43FC-9637-A02356776115}"/>
    <cellStyle name="Comma 25 2 2" xfId="4656" xr:uid="{D0DF35F9-F233-4E56-9BDE-640D6F9FAE13}"/>
    <cellStyle name="Comma 25 3" xfId="4047" xr:uid="{DF00C106-33B9-4B85-8C45-523B34560E2C}"/>
    <cellStyle name="Comma 25 3 2" xfId="4953" xr:uid="{28FE57AF-55DD-4925-B639-0F46F410E643}"/>
    <cellStyle name="Comma 25 4" xfId="4359" xr:uid="{30FCE2F6-4753-4ADD-A9A1-AE1D2FD5EA2C}"/>
    <cellStyle name="Comma 25 5" xfId="881" xr:uid="{0C5600B4-EBBB-428F-8762-3F0E4A955220}"/>
    <cellStyle name="Comma 26" xfId="346" xr:uid="{16129F24-CE7B-4677-8E72-2A96CF685264}"/>
    <cellStyle name="Comma 26 2" xfId="3749" xr:uid="{4A2CA4A1-1389-4031-A87D-A592D5647ADB}"/>
    <cellStyle name="Comma 26 2 2" xfId="4657" xr:uid="{9B2A407C-982F-468A-B916-6F82D9087724}"/>
    <cellStyle name="Comma 26 3" xfId="4048" xr:uid="{8AA89945-7F78-42AB-B846-C2FC1052DC1D}"/>
    <cellStyle name="Comma 26 3 2" xfId="4954" xr:uid="{4BD2C415-918B-46B0-9302-3B4A88C19298}"/>
    <cellStyle name="Comma 26 4" xfId="4360" xr:uid="{D54F8650-2229-4C83-9839-F32B01DE5B75}"/>
    <cellStyle name="Comma 26 5" xfId="882" xr:uid="{0F6A89E3-039D-4741-8365-D27DABE2C0BF}"/>
    <cellStyle name="Comma 27" xfId="347" xr:uid="{B9D16583-1EA5-4C96-9AC8-2BE0CBC0BFA4}"/>
    <cellStyle name="Comma 27 2" xfId="3750" xr:uid="{05585721-FF13-407B-9FC6-B30B13490EE6}"/>
    <cellStyle name="Comma 27 2 2" xfId="4658" xr:uid="{36BEB4B9-159D-4D2C-A380-1A39699EC78F}"/>
    <cellStyle name="Comma 27 3" xfId="4049" xr:uid="{DF8B921D-440A-4211-B8E4-B47663908951}"/>
    <cellStyle name="Comma 27 3 2" xfId="4955" xr:uid="{B81F0DDF-5A4E-4F94-992F-F763ED9B5EA4}"/>
    <cellStyle name="Comma 27 4" xfId="4361" xr:uid="{7EA97457-B624-419C-83B6-F6BFCD6B5065}"/>
    <cellStyle name="Comma 27 5" xfId="883" xr:uid="{11F1D1DC-AD48-4B78-BDAF-5B2C11DFA47E}"/>
    <cellStyle name="Comma 28" xfId="348" xr:uid="{4595D1A6-D720-4A83-B13C-A3FD4F62CD63}"/>
    <cellStyle name="Comma 29" xfId="349" xr:uid="{536D4251-E580-4F4F-9F91-314EE6B90D7E}"/>
    <cellStyle name="Comma 3" xfId="2" xr:uid="{00000000-0005-0000-0000-000001000000}"/>
    <cellStyle name="Comma 3 10" xfId="4301" xr:uid="{7374C8BC-7E73-42C9-A88B-96B566058DA1}"/>
    <cellStyle name="Comma 3 11" xfId="747" xr:uid="{ECDB8F8D-0E8D-4CD6-844F-8897DC82CAE3}"/>
    <cellStyle name="Comma 3 2" xfId="350" xr:uid="{E9FA355D-55AF-47FB-BAAE-34F884764E7A}"/>
    <cellStyle name="Comma 3 2 2" xfId="786" xr:uid="{39AF4A8D-CF9F-44A3-BF2B-C302194EAA78}"/>
    <cellStyle name="Comma 3 2 2 2" xfId="3056" xr:uid="{3F16F850-2C37-4DC0-969E-BCC574862E2E}"/>
    <cellStyle name="Comma 3 2 2 2 2" xfId="3923" xr:uid="{FF27DD6B-6BD9-4BBC-8551-E9D1E5F4ED6E}"/>
    <cellStyle name="Comma 3 2 2 2 2 2" xfId="4830" xr:uid="{BC3E0D2B-65F6-405B-892C-DD1747819E21}"/>
    <cellStyle name="Comma 3 2 2 2 3" xfId="4220" xr:uid="{77EF462E-1181-4232-982C-396DA7D0078A}"/>
    <cellStyle name="Comma 3 2 2 2 3 2" xfId="5126" xr:uid="{90BDF336-52BB-4E66-9060-0BD43216C907}"/>
    <cellStyle name="Comma 3 2 2 2 4" xfId="4534" xr:uid="{894078E9-903A-40FD-B7CE-21D79B207A7D}"/>
    <cellStyle name="Comma 3 2 2 3" xfId="1824" xr:uid="{B9E78796-55B7-40CE-A96A-6E4E03C1201B}"/>
    <cellStyle name="Comma 3 2 2 3 2" xfId="3850" xr:uid="{07B65E02-F5DF-4076-9FD8-AC4E83B68B2F}"/>
    <cellStyle name="Comma 3 2 2 3 2 2" xfId="4757" xr:uid="{5EFEE2DF-55E5-40BF-A931-A8DF282EE3CF}"/>
    <cellStyle name="Comma 3 2 2 3 3" xfId="4147" xr:uid="{7B49F907-DF06-48D8-B7FB-AD5AB73DFF0E}"/>
    <cellStyle name="Comma 3 2 2 3 3 2" xfId="5053" xr:uid="{0FD383FD-904D-46FB-B4C2-204ECF38EF0D}"/>
    <cellStyle name="Comma 3 2 2 3 4" xfId="4461" xr:uid="{A1A7B193-B469-49A5-9164-8D9D63904BBD}"/>
    <cellStyle name="Comma 3 2 3" xfId="775" xr:uid="{1FA04D95-5DE7-427F-8AAF-6D31A1C88B39}"/>
    <cellStyle name="Comma 3 2 3 2" xfId="3696" xr:uid="{730B1078-3A7A-4C5C-AC4F-00C20D4F6AAB}"/>
    <cellStyle name="Comma 3 2 3 2 2" xfId="4605" xr:uid="{D266F1A5-D075-455B-BE31-3A25193F15D4}"/>
    <cellStyle name="Comma 3 2 3 3" xfId="3997" xr:uid="{4B534E2D-9AB9-418C-AEF5-A9BFB57E96DD}"/>
    <cellStyle name="Comma 3 2 3 3 2" xfId="4903" xr:uid="{A8327B0C-E3E2-4F14-8778-580573AB9CD0}"/>
    <cellStyle name="Comma 3 2 3 4" xfId="4309" xr:uid="{65EA018A-D746-4B78-A3C5-74149DB4DA0E}"/>
    <cellStyle name="Comma 3 2 4" xfId="884" xr:uid="{4FF3F04B-2DDB-4802-84F2-C2A45C039ABC}"/>
    <cellStyle name="Comma 3 2 5" xfId="750" xr:uid="{5BE0B005-76F8-4CD3-9583-CDC81FECF0D6}"/>
    <cellStyle name="Comma 3 3" xfId="351" xr:uid="{1C9DF3DB-F1CD-4F7C-B95E-0E29C99F1484}"/>
    <cellStyle name="Comma 3 3 2" xfId="790" xr:uid="{4F4D2D33-0D88-46C5-B4D2-79CA993F9107}"/>
    <cellStyle name="Comma 3 3 2 2" xfId="1147" xr:uid="{1CA1882B-6563-4144-B057-4857DEA7A54D}"/>
    <cellStyle name="Comma 3 3 2 2 2" xfId="3824" xr:uid="{27D267EB-8823-4E40-907F-F4A42DA0E753}"/>
    <cellStyle name="Comma 3 3 2 2 2 2" xfId="4731" xr:uid="{8D13D5CC-EF2C-4D71-BEE9-D733805A0E6F}"/>
    <cellStyle name="Comma 3 3 2 2 3" xfId="4121" xr:uid="{FF2ED9EF-EF7E-4490-8212-4FDE33246470}"/>
    <cellStyle name="Comma 3 3 2 2 3 2" xfId="5027" xr:uid="{DEF1A000-FA97-4AC3-8147-34B6651D7AE4}"/>
    <cellStyle name="Comma 3 3 2 2 4" xfId="4434" xr:uid="{A25721EF-B69F-4B8E-B097-88B2125589A2}"/>
    <cellStyle name="Comma 3 3 2 3" xfId="3705" xr:uid="{EE869B1F-9D60-46A3-B58F-74AA5E9A6E5F}"/>
    <cellStyle name="Comma 3 3 2 3 2" xfId="4614" xr:uid="{ABB11A9E-3C2A-4E4B-9373-88C93EBBA872}"/>
    <cellStyle name="Comma 3 3 2 4" xfId="4006" xr:uid="{20E5A640-088A-451E-AB2C-40A2B5B8F9CE}"/>
    <cellStyle name="Comma 3 3 2 4 2" xfId="4912" xr:uid="{0C07874E-74A9-42F6-9D0A-F32FC8094533}"/>
    <cellStyle name="Comma 3 3 2 5" xfId="4318" xr:uid="{88FDC9DE-B633-40E4-8C1F-F63860F1BC82}"/>
    <cellStyle name="Comma 3 3 3" xfId="885" xr:uid="{595CDA5E-B1A9-4E93-A931-0C2FBE7CF454}"/>
    <cellStyle name="Comma 3 3 4" xfId="1146" xr:uid="{C9EEA9D2-2360-4A8E-BE88-CF0A36146A07}"/>
    <cellStyle name="Comma 3 3 4 2" xfId="3823" xr:uid="{2DD9AF34-6B3F-4CDA-95BA-F5ED7BAA9902}"/>
    <cellStyle name="Comma 3 3 4 2 2" xfId="4730" xr:uid="{0F4644C0-FD91-4784-995F-B15F0DA4203C}"/>
    <cellStyle name="Comma 3 3 4 3" xfId="4120" xr:uid="{DA82E933-C60C-45D4-82DD-DBD9AD8F6467}"/>
    <cellStyle name="Comma 3 3 4 3 2" xfId="5026" xr:uid="{D67E5D90-97A8-40DF-A9BB-7231BB609F63}"/>
    <cellStyle name="Comma 3 3 4 4" xfId="4433" xr:uid="{749ADFF0-B98B-474F-A33B-4EA528CDB5C3}"/>
    <cellStyle name="Comma 3 3 5" xfId="3690" xr:uid="{D3EBB1EB-BE24-48B2-A25D-7E2D1388D8F6}"/>
    <cellStyle name="Comma 3 3 5 2" xfId="4599" xr:uid="{FEDFC8F8-B2BB-4794-9649-7F417B4DBE46}"/>
    <cellStyle name="Comma 3 3 6" xfId="3991" xr:uid="{BA1321D8-93DF-4B96-B2A7-EA91EDC6758B}"/>
    <cellStyle name="Comma 3 3 6 2" xfId="4897" xr:uid="{20288EB2-F23A-4817-8557-09D0A7DE931D}"/>
    <cellStyle name="Comma 3 3 7" xfId="4303" xr:uid="{6A1EC70A-3925-4B3B-A848-15F7EB757BED}"/>
    <cellStyle name="Comma 3 3 8" xfId="756" xr:uid="{AC70E1F4-1D39-47B0-92A5-87DFEF66B58A}"/>
    <cellStyle name="Comma 3 4" xfId="352" xr:uid="{51D890A7-159A-44BE-83DB-FCEB41F55809}"/>
    <cellStyle name="Comma 3 4 2" xfId="1148" xr:uid="{05E51896-6DAD-4980-BA79-304D58421E78}"/>
    <cellStyle name="Comma 3 4 2 2" xfId="3825" xr:uid="{5685C00C-948B-469C-9DEC-C70B73D3153C}"/>
    <cellStyle name="Comma 3 4 2 2 2" xfId="4732" xr:uid="{5B9B513A-6F8E-4BD4-9A84-564E21B14641}"/>
    <cellStyle name="Comma 3 4 2 3" xfId="4122" xr:uid="{88BCA62F-2309-4736-9ADE-D8F34EC8215B}"/>
    <cellStyle name="Comma 3 4 2 3 2" xfId="5028" xr:uid="{116F2D28-E995-4981-815C-4D1ADB0F6736}"/>
    <cellStyle name="Comma 3 4 2 4" xfId="4435" xr:uid="{43D71279-CF18-41FC-89D7-8CD66840823C}"/>
    <cellStyle name="Comma 3 4 3" xfId="3702" xr:uid="{6E14494A-9518-4E38-B7B1-77D80FB39502}"/>
    <cellStyle name="Comma 3 4 3 2" xfId="4611" xr:uid="{2D269C1D-39C5-48B5-BF26-F5AD509312BE}"/>
    <cellStyle name="Comma 3 4 4" xfId="4003" xr:uid="{27AA9193-CEED-42EF-8486-F4DAF39EBFD5}"/>
    <cellStyle name="Comma 3 4 4 2" xfId="4909" xr:uid="{4A606CCC-8F9F-4E88-A0E2-F06EAA49A0AD}"/>
    <cellStyle name="Comma 3 4 5" xfId="4315" xr:uid="{C5885643-49BF-499C-9843-68602504E852}"/>
    <cellStyle name="Comma 3 4 6" xfId="783" xr:uid="{204DE7C5-C893-4847-9D9E-595422C1A461}"/>
    <cellStyle name="Comma 3 5" xfId="1821" xr:uid="{CA744EF6-6D4D-410E-9628-E9BAED8AF10E}"/>
    <cellStyle name="Comma 3 5 2" xfId="3053" xr:uid="{D4404809-BAE9-411B-8D25-2D79FD53F582}"/>
    <cellStyle name="Comma 3 5 2 2" xfId="3922" xr:uid="{99FE854C-EA03-4923-B784-CB3B9CAA7526}"/>
    <cellStyle name="Comma 3 5 2 2 2" xfId="4829" xr:uid="{520C01FD-0B93-466C-83DF-B50A0FD0EEE7}"/>
    <cellStyle name="Comma 3 5 2 3" xfId="4219" xr:uid="{22BAC258-4ACF-42E3-943C-309BBDC60EB0}"/>
    <cellStyle name="Comma 3 5 2 3 2" xfId="5125" xr:uid="{960C5131-A38F-4393-B6AA-F8B90149DC88}"/>
    <cellStyle name="Comma 3 5 2 4" xfId="4533" xr:uid="{2A67657A-B5D0-4122-834F-72665EA6E860}"/>
    <cellStyle name="Comma 3 5 3" xfId="3849" xr:uid="{412A1932-E450-4713-A9BC-81BB6E48DEA4}"/>
    <cellStyle name="Comma 3 5 3 2" xfId="4756" xr:uid="{EA70DB2A-A9BC-4316-8EB6-E4736A0659A0}"/>
    <cellStyle name="Comma 3 5 4" xfId="4146" xr:uid="{4EAED2D3-2DD0-43C1-8C19-D2F5627ACA8D}"/>
    <cellStyle name="Comma 3 5 4 2" xfId="5052" xr:uid="{5A895BE3-6CED-46C8-B9B6-90A67B8F1372}"/>
    <cellStyle name="Comma 3 5 5" xfId="4460" xr:uid="{2C13DA09-104B-4ACB-8DCD-41CCAF0FFD5C}"/>
    <cellStyle name="Comma 3 6" xfId="2446" xr:uid="{88184DFA-863A-4485-B670-F136F91531E3}"/>
    <cellStyle name="Comma 3 6 2" xfId="3886" xr:uid="{EBA57943-0458-497B-AF1E-E88B7F6411EA}"/>
    <cellStyle name="Comma 3 6 2 2" xfId="4793" xr:uid="{F7ACCC4B-D3D9-4EE9-8514-041F5A38B724}"/>
    <cellStyle name="Comma 3 6 3" xfId="4183" xr:uid="{95F0A194-260D-4481-9039-FC4AD2A6B0C5}"/>
    <cellStyle name="Comma 3 6 3 2" xfId="5089" xr:uid="{D805BBC3-B062-4BBB-8563-5EA705D82CDE}"/>
    <cellStyle name="Comma 3 6 4" xfId="4497" xr:uid="{2743FD2C-C8CC-4DBC-BD31-92667004493E}"/>
    <cellStyle name="Comma 3 7" xfId="1078" xr:uid="{99EF15C3-AD7E-4503-8CBA-A2DA8E01BA09}"/>
    <cellStyle name="Comma 3 7 2" xfId="3795" xr:uid="{AAF2DC7E-0D35-4DCD-91ED-576CCC91926C}"/>
    <cellStyle name="Comma 3 7 2 2" xfId="4702" xr:uid="{BEC104A7-1DE6-4E90-9D99-A56919227CA4}"/>
    <cellStyle name="Comma 3 7 3" xfId="4092" xr:uid="{ABB917C5-D8BB-4D84-AF0C-E358FA3FAC22}"/>
    <cellStyle name="Comma 3 7 3 2" xfId="4998" xr:uid="{02C423CC-2EC3-4E16-B3B5-89A6539CE0EA}"/>
    <cellStyle name="Comma 3 7 4" xfId="4405" xr:uid="{AE2C0178-A101-495E-A91E-D151D340E86C}"/>
    <cellStyle name="Comma 3 8" xfId="3688" xr:uid="{6B50BA91-B134-4537-938C-438454D9D94B}"/>
    <cellStyle name="Comma 3 8 2" xfId="4597" xr:uid="{721D5129-BD0A-4402-B300-D28EEF953682}"/>
    <cellStyle name="Comma 3 9" xfId="3989" xr:uid="{7345BF8E-1BF8-422F-A4EA-9C5E3C0B2683}"/>
    <cellStyle name="Comma 3 9 2" xfId="4895" xr:uid="{E4097D04-49D7-4A58-ADBC-5D34628B13F3}"/>
    <cellStyle name="Comma 30" xfId="353" xr:uid="{B7C0FE0C-826E-40E6-B346-B11C2627B045}"/>
    <cellStyle name="Comma 31" xfId="3686" xr:uid="{C0E3E2A9-ECF5-42E2-B7AD-2F192A8D9131}"/>
    <cellStyle name="Comma 31 2" xfId="4595" xr:uid="{CBD98438-A377-440F-BEA3-63C8890D177B}"/>
    <cellStyle name="Comma 32" xfId="3665" xr:uid="{2AC57046-72B1-4DC3-960F-EC0C0B4D6582}"/>
    <cellStyle name="Comma 32 2" xfId="3966" xr:uid="{BFC99A28-D9D8-474C-84C4-ECDE5D466A0B}"/>
    <cellStyle name="Comma 32 2 2" xfId="4873" xr:uid="{DD1388CB-417C-41CF-A3BE-2B5CBC89DDC6}"/>
    <cellStyle name="Comma 32 3" xfId="4263" xr:uid="{728E6A12-AA0D-44B4-8519-0041D98D485D}"/>
    <cellStyle name="Comma 32 3 2" xfId="5169" xr:uid="{B7D081B0-1078-48FD-BA87-89B50700F3C0}"/>
    <cellStyle name="Comma 32 4" xfId="4577" xr:uid="{7D531798-4E67-42A9-A09B-ACCF76D87C5A}"/>
    <cellStyle name="Comma 33" xfId="961" xr:uid="{55936FFB-7817-4B0C-B1E3-75E0B38F8162}"/>
    <cellStyle name="Comma 33 2" xfId="3786" xr:uid="{08CF3539-D030-4274-953A-AB99E177965C}"/>
    <cellStyle name="Comma 33 2 2" xfId="4693" xr:uid="{9FAD6282-2707-4D05-B915-401FE8EBBC9F}"/>
    <cellStyle name="Comma 33 3" xfId="4083" xr:uid="{262D3197-8691-4090-B6E1-9767F45DBB84}"/>
    <cellStyle name="Comma 33 3 2" xfId="4989" xr:uid="{EFDD6EF6-19FC-432E-8209-562ADF342740}"/>
    <cellStyle name="Comma 33 4" xfId="4396" xr:uid="{04B70664-2159-44FB-87C7-15AE65187251}"/>
    <cellStyle name="Comma 34" xfId="3987" xr:uid="{30F4DE58-735E-4A43-8447-81DCA7686190}"/>
    <cellStyle name="Comma 34 2" xfId="4893" xr:uid="{1B73782F-E1B8-4B74-8783-CB87777176CE}"/>
    <cellStyle name="Comma 35" xfId="956" xr:uid="{E581E646-DE59-46EE-AEF1-382A86152F7E}"/>
    <cellStyle name="Comma 35 2" xfId="3783" xr:uid="{A97C62CD-544E-4147-8C2C-1744D746D1C8}"/>
    <cellStyle name="Comma 35 2 2" xfId="4690" xr:uid="{2CD12BC4-F730-43B0-B81B-7A13F12D630E}"/>
    <cellStyle name="Comma 35 3" xfId="4080" xr:uid="{ED9190E7-29AE-4422-9E88-624F41865D3A}"/>
    <cellStyle name="Comma 35 3 2" xfId="4986" xr:uid="{E2FAA4E9-65E3-4546-A777-551E3EFD7FAC}"/>
    <cellStyle name="Comma 35 4" xfId="4393" xr:uid="{ED445A4E-D6EF-42D7-889E-2512007A9F82}"/>
    <cellStyle name="Comma 36" xfId="957" xr:uid="{7B971EFD-FE4E-478E-BC2D-EA4F192D60D8}"/>
    <cellStyle name="Comma 36 2" xfId="3784" xr:uid="{04387552-E606-428B-A8E1-9D0FEC552BE2}"/>
    <cellStyle name="Comma 36 2 2" xfId="4691" xr:uid="{2A719058-DA05-4388-B73C-DD831C7F8E6E}"/>
    <cellStyle name="Comma 36 3" xfId="4081" xr:uid="{CC48F15B-D66D-4099-A669-D80E5A5F17BC}"/>
    <cellStyle name="Comma 36 3 2" xfId="4987" xr:uid="{90C5631A-06F2-4195-B62E-99A3E43C69FD}"/>
    <cellStyle name="Comma 36 4" xfId="4394" xr:uid="{DBB651F4-41C2-4BE2-A91F-AA27294715DC}"/>
    <cellStyle name="Comma 37" xfId="4299" xr:uid="{4153E95C-F288-40D3-90BF-D1C55980D2A4}"/>
    <cellStyle name="Comma 38" xfId="958" xr:uid="{3B0D58F9-9F47-4B21-970E-06757BD9018E}"/>
    <cellStyle name="Comma 38 2" xfId="3785" xr:uid="{27FEE9A0-6F08-4C10-8B2D-B8F0EB097529}"/>
    <cellStyle name="Comma 38 2 2" xfId="4692" xr:uid="{65F7B1F2-FE9B-4DBB-951C-865EF894854B}"/>
    <cellStyle name="Comma 38 3" xfId="4082" xr:uid="{A07B6978-7E57-48C1-AA00-BF5068E9A010}"/>
    <cellStyle name="Comma 38 3 2" xfId="4988" xr:uid="{B8EF6656-88DC-4EB1-9C22-22E26C7B7960}"/>
    <cellStyle name="Comma 38 4" xfId="4395" xr:uid="{DC6ED954-FD18-42C2-A8BF-028024A00B4B}"/>
    <cellStyle name="Comma 39" xfId="4375" xr:uid="{10518281-F877-48B9-A4C4-6421FCFFB49F}"/>
    <cellStyle name="Comma 4" xfId="354" xr:uid="{32A00F73-C297-448D-A770-E7DEFAAE1A5A}"/>
    <cellStyle name="Comma 4 10" xfId="1826" xr:uid="{DB3C2598-8718-418B-BE2E-E702804A93D2}"/>
    <cellStyle name="Comma 4 10 2" xfId="3058" xr:uid="{568C9423-3D74-49F4-9F0E-8337D2BA82A3}"/>
    <cellStyle name="Comma 4 10 2 2" xfId="3924" xr:uid="{90146A0B-3A55-46D8-AF22-EADE7781AB03}"/>
    <cellStyle name="Comma 4 10 2 2 2" xfId="4831" xr:uid="{C1F28954-AA8C-48FA-8562-059B43A45077}"/>
    <cellStyle name="Comma 4 10 2 3" xfId="4221" xr:uid="{989C6BA9-8C09-4892-BCCB-2FA5F34FF8E4}"/>
    <cellStyle name="Comma 4 10 2 3 2" xfId="5127" xr:uid="{674E0BE2-B585-42FF-A258-84F378AC217D}"/>
    <cellStyle name="Comma 4 10 2 4" xfId="4535" xr:uid="{44FE8D1B-A712-4235-8F5E-78A4E75231EF}"/>
    <cellStyle name="Comma 4 10 3" xfId="3851" xr:uid="{C8EEBEC4-96E1-49B1-9628-D44E5D9FAD03}"/>
    <cellStyle name="Comma 4 10 3 2" xfId="4758" xr:uid="{CDDE68FA-6196-4BA9-A957-507A12EE7ACB}"/>
    <cellStyle name="Comma 4 10 4" xfId="4148" xr:uid="{AAC10D86-C412-4909-9066-CF8F9BD1A776}"/>
    <cellStyle name="Comma 4 10 4 2" xfId="5054" xr:uid="{1302F2A9-BA39-4F3F-8A14-A6986F1F99C7}"/>
    <cellStyle name="Comma 4 10 5" xfId="4462" xr:uid="{236202F9-3191-4E87-A95B-A17B325FE140}"/>
    <cellStyle name="Comma 4 11" xfId="2451" xr:uid="{596B3FF7-0111-4D5C-B53F-D4CF8844FC7E}"/>
    <cellStyle name="Comma 4 11 2" xfId="3658" xr:uid="{60AF85DC-1E02-4309-A036-5525AB03C75D}"/>
    <cellStyle name="Comma 4 11 2 2" xfId="3661" xr:uid="{BCCF6A03-E9A6-4D74-BD4E-6FC4F91C2570}"/>
    <cellStyle name="Comma 4 11 2 2 2" xfId="3965" xr:uid="{01C76AA1-F3CA-4DF6-AB90-DA3708551CAF}"/>
    <cellStyle name="Comma 4 11 2 2 2 2" xfId="4872" xr:uid="{4E4EF3C6-7C13-4C98-B50B-3E45D660CFBF}"/>
    <cellStyle name="Comma 4 11 2 2 3" xfId="4262" xr:uid="{71C415EB-E02A-4619-A876-F81C1FAA74AB}"/>
    <cellStyle name="Comma 4 11 2 2 3 2" xfId="5168" xr:uid="{48DF4201-4CE5-4145-B346-4AA10D8B5E87}"/>
    <cellStyle name="Comma 4 11 2 2 4" xfId="4576" xr:uid="{DFDE2DCA-EB04-43DE-8234-F6B15AB42619}"/>
    <cellStyle name="Comma 4 11 2 3" xfId="3962" xr:uid="{C2D45CB5-9983-48DB-ADAA-A4C9E4FF0AF8}"/>
    <cellStyle name="Comma 4 11 2 3 2" xfId="4869" xr:uid="{C2BB7255-12C2-4699-B93F-B71E18DF5B85}"/>
    <cellStyle name="Comma 4 11 2 4" xfId="4259" xr:uid="{598A621F-6841-4127-9C41-0A968DAA2D3A}"/>
    <cellStyle name="Comma 4 11 2 4 2" xfId="5165" xr:uid="{0EC85943-D6F5-4E04-B20F-304F82211CA4}"/>
    <cellStyle name="Comma 4 11 2 5" xfId="4573" xr:uid="{F107AC26-2159-4268-B1DC-3BADD0E66159}"/>
    <cellStyle name="Comma 4 11 3" xfId="3887" xr:uid="{5FDA3920-406F-4667-B42B-77F04A0DC690}"/>
    <cellStyle name="Comma 4 11 3 2" xfId="4794" xr:uid="{B55041F7-45EF-4BC6-9055-41B4BBDB1ED2}"/>
    <cellStyle name="Comma 4 11 4" xfId="4184" xr:uid="{29770393-E92B-4662-9CE1-93BC7F88AE81}"/>
    <cellStyle name="Comma 4 11 4 2" xfId="5090" xr:uid="{1191C81A-C004-4E93-9C53-6C1FFAF18A4C}"/>
    <cellStyle name="Comma 4 11 5" xfId="4498" xr:uid="{00362CB2-B320-4524-8666-F6DDEE45DF95}"/>
    <cellStyle name="Comma 4 12" xfId="1082" xr:uid="{16852AA8-BB38-485C-B43C-22BA1D4C4681}"/>
    <cellStyle name="Comma 4 12 2" xfId="3796" xr:uid="{B44B99E0-F542-4184-90D6-B2E6A972E233}"/>
    <cellStyle name="Comma 4 12 2 2" xfId="4703" xr:uid="{4C908147-EE30-4D5E-A4B9-FE30B1930B40}"/>
    <cellStyle name="Comma 4 12 3" xfId="4093" xr:uid="{9FBAB170-19AE-4EFF-AA6C-566F53030D33}"/>
    <cellStyle name="Comma 4 12 3 2" xfId="4999" xr:uid="{17C76325-7CE2-43AE-8131-FCD838647ACB}"/>
    <cellStyle name="Comma 4 12 4" xfId="4406" xr:uid="{05783794-B52F-470A-BA9C-D9EB0351CCE0}"/>
    <cellStyle name="Comma 4 13" xfId="3660" xr:uid="{76E27481-D05B-401E-BC62-B937F4869D90}"/>
    <cellStyle name="Comma 4 13 2" xfId="3964" xr:uid="{073C7E99-9D8B-4D41-AAE6-F707002F2477}"/>
    <cellStyle name="Comma 4 13 2 2" xfId="4871" xr:uid="{6F2BD218-DA2F-4E93-BB9E-47C918748493}"/>
    <cellStyle name="Comma 4 13 3" xfId="4261" xr:uid="{18ED05D7-4AD0-4F5F-8CB7-874BCA16CDB3}"/>
    <cellStyle name="Comma 4 13 3 2" xfId="5167" xr:uid="{36C808E3-FB70-4975-9022-65A27A28D2FC}"/>
    <cellStyle name="Comma 4 13 4" xfId="4575" xr:uid="{D2AAC533-1F85-4C2E-AC56-EC9C6AD34C63}"/>
    <cellStyle name="Comma 4 2" xfId="355" xr:uid="{447B71C4-6E68-48B1-8585-55354E28BF23}"/>
    <cellStyle name="Comma 4 2 10" xfId="1149" xr:uid="{C2CFC9D2-ECCB-452C-A86C-972E29DFEA81}"/>
    <cellStyle name="Comma 4 2 11" xfId="3681" xr:uid="{2E723D0F-6A31-448E-A335-C92D13F3D67A}"/>
    <cellStyle name="Comma 4 2 11 2" xfId="3982" xr:uid="{92353064-6397-46C0-9E48-591DBA19A441}"/>
    <cellStyle name="Comma 4 2 11 2 2" xfId="4888" xr:uid="{56E60132-BC5A-40A6-BD9A-6AD6FD501078}"/>
    <cellStyle name="Comma 4 2 11 3" xfId="4276" xr:uid="{A10548F1-30C8-4B4F-B2C5-BBA93B0E5744}"/>
    <cellStyle name="Comma 4 2 11 3 2" xfId="5182" xr:uid="{3BB6FC63-85B6-4A96-AE1E-69F635B7A33E}"/>
    <cellStyle name="Comma 4 2 11 4" xfId="4590" xr:uid="{92AD5C76-3A70-4E25-843F-8F090BE824F7}"/>
    <cellStyle name="Comma 4 2 12" xfId="3691" xr:uid="{B1D7FCE9-3A56-4C34-A5EC-B2B4FA39A5DF}"/>
    <cellStyle name="Comma 4 2 12 2" xfId="4600" xr:uid="{151F210D-09C2-42FF-B7E1-C84C5193574B}"/>
    <cellStyle name="Comma 4 2 13" xfId="3992" xr:uid="{C15DFAD6-CB9E-424D-8065-A5680D13EC0A}"/>
    <cellStyle name="Comma 4 2 13 2" xfId="4898" xr:uid="{17E06C57-72A7-4870-8AF2-87106C767BA6}"/>
    <cellStyle name="Comma 4 2 14" xfId="4293" xr:uid="{47F33F02-AF7F-4E1D-96AF-E00835F57AAD}"/>
    <cellStyle name="Comma 4 2 15" xfId="4304" xr:uid="{1B76A3A0-A86F-408E-8B11-52BCEBC2C018}"/>
    <cellStyle name="Comma 4 2 16" xfId="761" xr:uid="{5A619D55-382D-4CE1-8940-B55A1806A948}"/>
    <cellStyle name="Comma 4 2 17" xfId="5201" xr:uid="{80A591CA-9742-47E2-99CE-2EE95CB87906}"/>
    <cellStyle name="Comma 4 2 2" xfId="356" xr:uid="{C2E020C6-5315-4226-9D9B-FBB7ED45BE82}"/>
    <cellStyle name="Comma 4 2 2 2" xfId="887" xr:uid="{61410E9C-5D62-4D14-A7F8-10D5AD84C527}"/>
    <cellStyle name="Comma 4 2 2 2 2" xfId="3079" xr:uid="{220638EE-85EE-4378-B03A-000F1796701F}"/>
    <cellStyle name="Comma 4 2 2 2 3" xfId="1846" xr:uid="{77DED688-91E9-43CD-A88A-503615569B30}"/>
    <cellStyle name="Comma 4 2 2 2 4" xfId="3752" xr:uid="{619AD864-C20E-4CE1-94F8-343870336845}"/>
    <cellStyle name="Comma 4 2 2 2 4 2" xfId="4660" xr:uid="{3DD30594-19D9-4C0D-A8D4-B4ACC9758801}"/>
    <cellStyle name="Comma 4 2 2 2 5" xfId="4051" xr:uid="{A81BB6F4-E039-4864-AC34-B62BDED05222}"/>
    <cellStyle name="Comma 4 2 2 2 5 2" xfId="4957" xr:uid="{0A30A4B8-B0AE-479F-B7F1-0B52B2162C11}"/>
    <cellStyle name="Comma 4 2 2 2 6" xfId="4363" xr:uid="{A66B3F74-D0FF-47E2-85D5-B5A06E6C313D}"/>
    <cellStyle name="Comma 4 2 2 3" xfId="2473" xr:uid="{CFB50E0E-B3D6-49A8-84FE-E4305852F2B8}"/>
    <cellStyle name="Comma 4 2 2 4" xfId="1150" xr:uid="{6571F8D5-5E51-4A31-96A7-2B615BA02633}"/>
    <cellStyle name="Comma 4 2 2 5" xfId="3706" xr:uid="{EC5DD03D-3B85-4BDE-AF57-A773D385817C}"/>
    <cellStyle name="Comma 4 2 2 5 2" xfId="4615" xr:uid="{BA0DE947-E5A2-423E-A525-A6C0E94138F7}"/>
    <cellStyle name="Comma 4 2 2 6" xfId="4007" xr:uid="{97C317AE-4AFD-4260-8203-7A3C4F2C4B18}"/>
    <cellStyle name="Comma 4 2 2 6 2" xfId="4913" xr:uid="{5E9A8F7E-740A-47A3-805A-34919B818C62}"/>
    <cellStyle name="Comma 4 2 2 7" xfId="4319" xr:uid="{8CFDA2A4-C465-4F7B-AD78-6E4BB0FD4AD0}"/>
    <cellStyle name="Comma 4 2 2 8" xfId="792" xr:uid="{6C2CC01F-9C6E-43D1-B86B-9B7A7BAC9CDE}"/>
    <cellStyle name="Comma 4 2 3" xfId="886" xr:uid="{68B78984-22D8-4638-954F-9FBD08BE7D00}"/>
    <cellStyle name="Comma 4 2 3 2" xfId="1847" xr:uid="{230DC25A-F481-40F6-8142-BB327E2F3F47}"/>
    <cellStyle name="Comma 4 2 3 2 2" xfId="3080" xr:uid="{56E22A3C-A34C-4050-80A3-240505C5CFA6}"/>
    <cellStyle name="Comma 4 2 3 3" xfId="2474" xr:uid="{4EA631EE-B5BE-4109-A8E6-DA57B9DECCD1}"/>
    <cellStyle name="Comma 4 2 3 4" xfId="1151" xr:uid="{E2E315F3-4788-4718-AE5E-F1152DBFCD5B}"/>
    <cellStyle name="Comma 4 2 3 5" xfId="3751" xr:uid="{1D427512-C2E9-4A68-82A7-0A8E1B938441}"/>
    <cellStyle name="Comma 4 2 3 5 2" xfId="4659" xr:uid="{31841092-7F85-4A12-81A6-E56C3E2A9F65}"/>
    <cellStyle name="Comma 4 2 3 6" xfId="4050" xr:uid="{AA9A96FB-C1B0-4C3B-B173-CBAC1B941D5D}"/>
    <cellStyle name="Comma 4 2 3 6 2" xfId="4956" xr:uid="{BFC7E2A2-77B2-44AC-AC39-63323E5CF9B8}"/>
    <cellStyle name="Comma 4 2 3 7" xfId="4362" xr:uid="{B73A116F-B684-43A7-BC6A-F7E6EE05C9B2}"/>
    <cellStyle name="Comma 4 2 4" xfId="947" xr:uid="{1F8D31D6-6060-46A2-B8A2-8EE37F0F139B}"/>
    <cellStyle name="Comma 4 2 4 2" xfId="1848" xr:uid="{84E63802-8275-4263-839F-B666D9EEB1D1}"/>
    <cellStyle name="Comma 4 2 4 2 2" xfId="3081" xr:uid="{89FD854E-26B5-4180-AE88-8DCA9AD80587}"/>
    <cellStyle name="Comma 4 2 4 3" xfId="2475" xr:uid="{B4F2A124-8DDE-4F8C-B590-B1ABAE034787}"/>
    <cellStyle name="Comma 4 2 4 4" xfId="1152" xr:uid="{5526C385-D9E4-44D9-AA36-9FBD36948104}"/>
    <cellStyle name="Comma 4 2 4 5" xfId="3778" xr:uid="{2C1594E7-5EAA-46D2-A780-53846213E736}"/>
    <cellStyle name="Comma 4 2 4 5 2" xfId="4685" xr:uid="{93A33D00-67F3-4078-930D-C5B07BDA19EB}"/>
    <cellStyle name="Comma 4 2 4 6" xfId="4075" xr:uid="{B3E86BA1-6A2E-4B36-A831-076F4BE772B4}"/>
    <cellStyle name="Comma 4 2 4 6 2" xfId="4981" xr:uid="{B4432718-8627-450C-96B9-F84C6EE39E42}"/>
    <cellStyle name="Comma 4 2 4 7" xfId="4388" xr:uid="{4061F576-37D0-43C0-9081-D31D993042AD}"/>
    <cellStyle name="Comma 4 2 5" xfId="1153" xr:uid="{C74034D9-98CA-40C9-8457-51D7D93F0020}"/>
    <cellStyle name="Comma 4 2 5 2" xfId="1849" xr:uid="{DACECC72-97B7-4734-9F19-76273E8F959E}"/>
    <cellStyle name="Comma 4 2 5 2 2" xfId="3082" xr:uid="{A7CE6020-F164-4C2E-83BB-9C1710CE7DD4}"/>
    <cellStyle name="Comma 4 2 5 3" xfId="2476" xr:uid="{E112320F-62DF-4CC5-8615-25DA2610B84F}"/>
    <cellStyle name="Comma 4 2 6" xfId="1154" xr:uid="{73D1A956-EF50-466F-8BA9-B23C79CC468D}"/>
    <cellStyle name="Comma 4 2 6 2" xfId="1850" xr:uid="{E6DE27DC-D214-40B9-B7A7-C3B656B87F49}"/>
    <cellStyle name="Comma 4 2 6 2 2" xfId="3083" xr:uid="{675D1E07-826A-4328-9534-B361186C843C}"/>
    <cellStyle name="Comma 4 2 6 3" xfId="2477" xr:uid="{39E7D16B-E27D-4268-916B-3002A5D270F2}"/>
    <cellStyle name="Comma 4 2 7" xfId="1155" xr:uid="{301812B3-6EC0-4067-80D2-0C8EF25B7A9D}"/>
    <cellStyle name="Comma 4 2 7 2" xfId="1851" xr:uid="{5766FFE2-E5D6-41F7-ADFB-8540B0CDDDAA}"/>
    <cellStyle name="Comma 4 2 7 2 2" xfId="3084" xr:uid="{93AFF35F-42F9-4657-96D5-8AB605FCF87D}"/>
    <cellStyle name="Comma 4 2 7 3" xfId="2478" xr:uid="{EAD1CBE6-F06F-4799-A02F-F409DA077E01}"/>
    <cellStyle name="Comma 4 2 8" xfId="1845" xr:uid="{B7BAB2E2-B8BF-4D4C-83BF-97F53E68E90B}"/>
    <cellStyle name="Comma 4 2 8 2" xfId="3078" xr:uid="{33F9C307-96D6-4C2F-AD98-515939A048E0}"/>
    <cellStyle name="Comma 4 2 9" xfId="2472" xr:uid="{8E336C8C-8E5B-4E31-9E20-11FCD807E3DF}"/>
    <cellStyle name="Comma 4 3" xfId="357" xr:uid="{0B9A2A4A-B17F-4632-B663-67E2C3FB76A7}"/>
    <cellStyle name="Comma 4 3 2" xfId="888" xr:uid="{11065333-A60B-4D08-9CAC-2967241C7E81}"/>
    <cellStyle name="Comma 4 3 2 2" xfId="3753" xr:uid="{546D060A-0914-42CF-9F4F-54CD55A0F3DE}"/>
    <cellStyle name="Comma 4 3 2 2 2" xfId="4661" xr:uid="{FA80F3FA-9FDE-48D6-A77E-7409DAD9A2B2}"/>
    <cellStyle name="Comma 4 3 2 3" xfId="4052" xr:uid="{7A292ACB-5FD4-40DB-AF57-9738209DD743}"/>
    <cellStyle name="Comma 4 3 2 3 2" xfId="4958" xr:uid="{8F38CF79-4950-4DE5-AC8F-63BEAB164BA9}"/>
    <cellStyle name="Comma 4 3 2 4" xfId="4364" xr:uid="{28C3DC1E-4A48-4826-B1C4-DE3A25FE0CB5}"/>
    <cellStyle name="Comma 4 3 3" xfId="1156" xr:uid="{507E668F-5415-43C5-9238-3AD2623692A1}"/>
    <cellStyle name="Comma 4 3 3 2" xfId="3826" xr:uid="{570163EE-6375-4DA3-942D-50FAB6B1A2E0}"/>
    <cellStyle name="Comma 4 3 3 2 2" xfId="4733" xr:uid="{E967367B-32CD-41AD-8BCB-4AB2A1DFE5CF}"/>
    <cellStyle name="Comma 4 3 3 3" xfId="4123" xr:uid="{FFD1152E-C86E-4D84-93BE-D6FDA4448076}"/>
    <cellStyle name="Comma 4 3 3 3 2" xfId="5029" xr:uid="{0FB23C89-B590-484A-8D3A-5BFED89444BA}"/>
    <cellStyle name="Comma 4 3 3 4" xfId="4436" xr:uid="{E7E4726B-AD09-4EC8-806A-9BAE929FAE6E}"/>
    <cellStyle name="Comma 4 3 4" xfId="788" xr:uid="{179C7D0C-8A96-4657-8D6B-42747F9E6D70}"/>
    <cellStyle name="Comma 4 4" xfId="1157" xr:uid="{C3B3B635-BBBB-459F-BD0A-24E62E2277BC}"/>
    <cellStyle name="Comma 4 4 2" xfId="1852" xr:uid="{40DFE452-F433-424D-BB9A-BF8F16D703FC}"/>
    <cellStyle name="Comma 4 4 2 2" xfId="3085" xr:uid="{BBC72605-B884-49B7-BBEF-30FC1EC178D3}"/>
    <cellStyle name="Comma 4 4 3" xfId="2479" xr:uid="{6719F5FB-85E6-45E7-A6AC-6EB939CE82DB}"/>
    <cellStyle name="Comma 4 5" xfId="1158" xr:uid="{F181696B-7A8E-402F-A6D1-3000BE53168B}"/>
    <cellStyle name="Comma 4 5 2" xfId="1853" xr:uid="{5C3121B8-6B4C-4413-8C14-3FE9CF5A7AC2}"/>
    <cellStyle name="Comma 4 5 2 2" xfId="3086" xr:uid="{C73B26DF-FC8F-4049-B55C-63A3E3308889}"/>
    <cellStyle name="Comma 4 5 3" xfId="2480" xr:uid="{0FA04DFC-862E-486D-9C5A-8AAF48488E43}"/>
    <cellStyle name="Comma 4 6" xfId="1159" xr:uid="{C3E39381-9C79-4848-94BD-F63B3D837748}"/>
    <cellStyle name="Comma 4 6 2" xfId="1854" xr:uid="{DCFF8942-5EC8-489F-A296-BBB5BA46B630}"/>
    <cellStyle name="Comma 4 6 2 2" xfId="3087" xr:uid="{995A04A7-3F23-4A6B-AA4C-471C1740E5CB}"/>
    <cellStyle name="Comma 4 6 3" xfId="2481" xr:uid="{4421B053-5ACB-4113-A616-4822C8E08C74}"/>
    <cellStyle name="Comma 4 7" xfId="1160" xr:uid="{821D1957-663C-4591-8B95-ACE4542200C2}"/>
    <cellStyle name="Comma 4 7 2" xfId="1855" xr:uid="{2394FE45-3832-4297-9A99-0B44B5557147}"/>
    <cellStyle name="Comma 4 7 2 2" xfId="3088" xr:uid="{4924914C-E369-4B6B-A26C-6E3157859C3A}"/>
    <cellStyle name="Comma 4 7 3" xfId="2482" xr:uid="{BAAAF6EA-43C2-4D58-9DA8-1EE22E388182}"/>
    <cellStyle name="Comma 4 8" xfId="1161" xr:uid="{33A87EE1-488D-4B30-B510-3D31EE14357E}"/>
    <cellStyle name="Comma 4 8 2" xfId="1856" xr:uid="{CCA61AA1-032D-47BA-8EC1-3BC7364B00F1}"/>
    <cellStyle name="Comma 4 8 2 2" xfId="3089" xr:uid="{E7F3FCDA-F71F-46AD-9C10-6DE0AC8E586C}"/>
    <cellStyle name="Comma 4 8 3" xfId="2483" xr:uid="{D2D065FE-2C08-4211-8EFF-ADED59D8BE08}"/>
    <cellStyle name="Comma 4 9" xfId="1162" xr:uid="{6FBE5575-E6B8-43B7-B420-FF1EC3E83546}"/>
    <cellStyle name="Comma 4 9 2" xfId="1857" xr:uid="{163FD049-F463-42F2-B8AA-23020975DFD5}"/>
    <cellStyle name="Comma 4 9 2 2" xfId="3090" xr:uid="{88415E0C-ABD2-4423-8E5D-B7E255807113}"/>
    <cellStyle name="Comma 4 9 3" xfId="2484" xr:uid="{2D7847A4-D8F5-4D3E-8F42-2F1CBAB8DB93}"/>
    <cellStyle name="Comma 40" xfId="4457" xr:uid="{3012B082-D80F-4679-9938-E5A213A2908B}"/>
    <cellStyle name="Comma 41" xfId="726" xr:uid="{0D797DE1-09FA-45AC-9387-F1DF0AB0046A}"/>
    <cellStyle name="Comma 42" xfId="5197" xr:uid="{21F69BEC-D2CC-4DA2-B451-1EC5F0EB6F53}"/>
    <cellStyle name="Comma 43" xfId="5206" xr:uid="{DEBB1854-0CD7-43B3-8C42-D212E40BA92C}"/>
    <cellStyle name="Comma 44" xfId="5196" xr:uid="{F1148D9D-3B08-45AA-843C-DAFC03BE98AB}"/>
    <cellStyle name="Comma 45" xfId="5207" xr:uid="{AD69E360-17E3-4901-A344-582C0FA3DE9B}"/>
    <cellStyle name="Comma 46" xfId="309" xr:uid="{52826862-D89C-4955-93DE-CBC96A31DEF3}"/>
    <cellStyle name="Comma 47" xfId="5208" xr:uid="{83A66C5F-29B4-45D2-A75C-FF22F5A3B211}"/>
    <cellStyle name="Comma 48" xfId="5214" xr:uid="{5163683F-2C3B-4332-9C22-42CDA669A756}"/>
    <cellStyle name="Comma 49" xfId="5215" xr:uid="{1F38BD3F-1B6F-427E-B606-DA21DC52464E}"/>
    <cellStyle name="Comma 5" xfId="3" xr:uid="{00000000-0005-0000-0000-000002000000}"/>
    <cellStyle name="Comma 5 2" xfId="359" xr:uid="{31CBB678-D6F7-4B16-BCF7-FCB37C563A6D}"/>
    <cellStyle name="Comma 5 2 10" xfId="1086" xr:uid="{E6DE8823-8282-452F-AF59-F56F8D3DF83D}"/>
    <cellStyle name="Comma 5 2 10 2" xfId="3798" xr:uid="{8C23AAC7-F850-492C-9C63-F8A0C550C96B}"/>
    <cellStyle name="Comma 5 2 10 2 2" xfId="4705" xr:uid="{78CE2DF5-808F-4D26-B6AC-16BA02FF77D4}"/>
    <cellStyle name="Comma 5 2 10 3" xfId="4095" xr:uid="{140E9EEB-9DAA-4336-9F2D-661CEC859C82}"/>
    <cellStyle name="Comma 5 2 10 3 2" xfId="5001" xr:uid="{F15D88AB-087F-4E80-B9D7-42F6DC8BD522}"/>
    <cellStyle name="Comma 5 2 10 4" xfId="4408" xr:uid="{1DE98DB4-4A63-482F-AE1F-F942FB975572}"/>
    <cellStyle name="Comma 5 2 2" xfId="1163" xr:uid="{B9842C49-4FD0-40DB-825D-BCBE71C34EE7}"/>
    <cellStyle name="Comma 5 2 2 2" xfId="1858" xr:uid="{C2A0B2F0-EC33-4718-BFB0-A7D34D446BDB}"/>
    <cellStyle name="Comma 5 2 2 2 2" xfId="3091" xr:uid="{3625C098-9948-4C46-A33F-64E3418D653B}"/>
    <cellStyle name="Comma 5 2 2 2 2 2" xfId="3942" xr:uid="{9EC21326-DE3E-46C0-AC17-AECF6DD2C983}"/>
    <cellStyle name="Comma 5 2 2 2 2 2 2" xfId="4849" xr:uid="{CC37EE4F-5A19-47CC-B7B8-47622E4F6800}"/>
    <cellStyle name="Comma 5 2 2 2 2 3" xfId="4239" xr:uid="{BB0E6170-1DA4-43A4-86BF-2D1AF3FCEC1D}"/>
    <cellStyle name="Comma 5 2 2 2 2 3 2" xfId="5145" xr:uid="{0D255F1F-5F10-4390-8006-3FE0A281CE3F}"/>
    <cellStyle name="Comma 5 2 2 2 2 4" xfId="4553" xr:uid="{D362B616-FDBA-4585-8BEC-C7B51BB76349}"/>
    <cellStyle name="Comma 5 2 2 2 3" xfId="3868" xr:uid="{42BC4309-6597-4D69-B4C5-955D994AA7D5}"/>
    <cellStyle name="Comma 5 2 2 2 3 2" xfId="4775" xr:uid="{5FA274F3-E1F8-4DF2-925E-F9E30931EB64}"/>
    <cellStyle name="Comma 5 2 2 2 4" xfId="4165" xr:uid="{A8E8F1CD-993F-4288-98FE-0C358C5E133E}"/>
    <cellStyle name="Comma 5 2 2 2 4 2" xfId="5071" xr:uid="{F435C278-1013-4864-86E4-40672A59AD4F}"/>
    <cellStyle name="Comma 5 2 2 2 5" xfId="4479" xr:uid="{0E65EB70-4CB8-4ECB-9CD2-EF33A937A8F8}"/>
    <cellStyle name="Comma 5 2 2 3" xfId="2485" xr:uid="{3EE4A86E-B28A-4F18-A7FE-A771669A3039}"/>
    <cellStyle name="Comma 5 2 2 3 2" xfId="3904" xr:uid="{213EA97A-4CBA-425F-A889-32E0A30C4295}"/>
    <cellStyle name="Comma 5 2 2 3 2 2" xfId="4811" xr:uid="{DDFEC147-3C27-463F-BAB6-D6E78DB033A9}"/>
    <cellStyle name="Comma 5 2 2 3 3" xfId="4201" xr:uid="{3BED7199-E783-449D-85F1-92E525970D22}"/>
    <cellStyle name="Comma 5 2 2 3 3 2" xfId="5107" xr:uid="{AD0EC5D9-1D53-4102-824B-DAE8CC51C774}"/>
    <cellStyle name="Comma 5 2 2 3 4" xfId="4515" xr:uid="{7C27BB19-EDB7-4D50-8646-7B83BACE2794}"/>
    <cellStyle name="Comma 5 2 2 4" xfId="3827" xr:uid="{A01A4C23-C414-4FC0-A48A-36D81B3C4C78}"/>
    <cellStyle name="Comma 5 2 2 4 2" xfId="4734" xr:uid="{23908925-E6A7-4712-A899-60E431D35A92}"/>
    <cellStyle name="Comma 5 2 2 5" xfId="4124" xr:uid="{AD3F212F-3F0A-46B3-86F0-F4E321A9EA2A}"/>
    <cellStyle name="Comma 5 2 2 5 2" xfId="5030" xr:uid="{95B0DC11-F7AC-45D9-800E-2248E9709768}"/>
    <cellStyle name="Comma 5 2 2 6" xfId="4437" xr:uid="{BB192691-A7FD-42DC-84F3-8947D5DE4290}"/>
    <cellStyle name="Comma 5 2 3" xfId="1164" xr:uid="{18D46457-434F-4559-B382-5106E6070EE9}"/>
    <cellStyle name="Comma 5 2 3 2" xfId="1859" xr:uid="{B50DF875-F3A3-4434-81FB-0F7B121D809D}"/>
    <cellStyle name="Comma 5 2 3 2 2" xfId="3092" xr:uid="{694A3735-1EFF-452B-9B31-F2CDE0E29424}"/>
    <cellStyle name="Comma 5 2 3 2 2 2" xfId="3943" xr:uid="{0EF416B1-F5DA-4841-AD13-38493903825A}"/>
    <cellStyle name="Comma 5 2 3 2 2 2 2" xfId="4850" xr:uid="{E6EF192D-AA6B-41B5-AE88-E87EDFD40E63}"/>
    <cellStyle name="Comma 5 2 3 2 2 3" xfId="4240" xr:uid="{25FEECE3-68D3-4081-A61F-75AE3308A34B}"/>
    <cellStyle name="Comma 5 2 3 2 2 3 2" xfId="5146" xr:uid="{F97BDBAF-DED9-47BE-B4F6-3F66C527FB37}"/>
    <cellStyle name="Comma 5 2 3 2 2 4" xfId="4554" xr:uid="{8D8F2A8F-BDCC-4A7D-ACE2-92CA91DCD925}"/>
    <cellStyle name="Comma 5 2 3 2 3" xfId="3869" xr:uid="{26918EA7-3DF3-4ACB-A67E-D73E0C549A71}"/>
    <cellStyle name="Comma 5 2 3 2 3 2" xfId="4776" xr:uid="{D537113B-8134-4478-AC68-3A23C825759E}"/>
    <cellStyle name="Comma 5 2 3 2 4" xfId="4166" xr:uid="{5F3E62AC-CC4B-48C5-B3B7-4E860D445D5C}"/>
    <cellStyle name="Comma 5 2 3 2 4 2" xfId="5072" xr:uid="{CB5AEAD3-D62D-4492-961C-23959FC52A1D}"/>
    <cellStyle name="Comma 5 2 3 2 5" xfId="4480" xr:uid="{F85EB3BA-3A19-4A3F-A5AB-BBD64EEF86E2}"/>
    <cellStyle name="Comma 5 2 3 3" xfId="2486" xr:uid="{DF6B0749-1688-481F-9910-49945C2BAB2C}"/>
    <cellStyle name="Comma 5 2 3 3 2" xfId="3905" xr:uid="{1D044B00-E2C9-4525-8B40-ED879D371CA2}"/>
    <cellStyle name="Comma 5 2 3 3 2 2" xfId="4812" xr:uid="{BDC21175-C4B4-4A25-8023-8516237C15DD}"/>
    <cellStyle name="Comma 5 2 3 3 3" xfId="4202" xr:uid="{0D84ADDB-2861-4AEB-A02C-F42E5543B29C}"/>
    <cellStyle name="Comma 5 2 3 3 3 2" xfId="5108" xr:uid="{14F05B1C-0B9D-4E11-AFBB-2EE1F94AB61A}"/>
    <cellStyle name="Comma 5 2 3 3 4" xfId="4516" xr:uid="{F3E2FA3C-E927-49A8-9A28-9CDFED4D2D8D}"/>
    <cellStyle name="Comma 5 2 3 4" xfId="3828" xr:uid="{2D644911-F563-45C7-8904-7ECC234AFD7D}"/>
    <cellStyle name="Comma 5 2 3 4 2" xfId="4735" xr:uid="{66CC2AC0-16D7-4C67-A0BE-7D66286865C5}"/>
    <cellStyle name="Comma 5 2 3 5" xfId="4125" xr:uid="{43FC9FE1-3127-4AB2-BD6D-678A66F995CA}"/>
    <cellStyle name="Comma 5 2 3 5 2" xfId="5031" xr:uid="{3D4392E0-C1D7-448A-B24F-5C432830DC16}"/>
    <cellStyle name="Comma 5 2 3 6" xfId="4438" xr:uid="{E7E4D2A3-DAEA-409E-AC3C-AE69F0A0D280}"/>
    <cellStyle name="Comma 5 2 4" xfId="1165" xr:uid="{C883F1E8-2C4D-40C7-ACD2-5E507DB5B653}"/>
    <cellStyle name="Comma 5 2 4 2" xfId="1860" xr:uid="{7150249B-2073-4F71-9065-CEED312799ED}"/>
    <cellStyle name="Comma 5 2 4 2 2" xfId="3093" xr:uid="{1E49DE3A-000E-46C6-B13C-5E4A1308D6F9}"/>
    <cellStyle name="Comma 5 2 4 2 2 2" xfId="3944" xr:uid="{2CF23D88-588A-4987-823C-BAB0907F3B70}"/>
    <cellStyle name="Comma 5 2 4 2 2 2 2" xfId="4851" xr:uid="{7AC7D7AF-48CD-4092-8A7D-4CB4645839E6}"/>
    <cellStyle name="Comma 5 2 4 2 2 3" xfId="4241" xr:uid="{4521344B-E1FF-463A-8007-4BFAD6EFFB9F}"/>
    <cellStyle name="Comma 5 2 4 2 2 3 2" xfId="5147" xr:uid="{0C63DCF2-C8E4-4AF9-8B55-3B2D5B3E5E64}"/>
    <cellStyle name="Comma 5 2 4 2 2 4" xfId="4555" xr:uid="{BE35FDE3-91A2-4F04-809A-40B60B985B1B}"/>
    <cellStyle name="Comma 5 2 4 2 3" xfId="3870" xr:uid="{715076F6-7CB5-4FD8-B8B4-12FBA7B26135}"/>
    <cellStyle name="Comma 5 2 4 2 3 2" xfId="4777" xr:uid="{E578C0A4-9C9D-4FCA-8418-3C0A36155747}"/>
    <cellStyle name="Comma 5 2 4 2 4" xfId="4167" xr:uid="{633C831C-15B3-49A8-8D00-B97721D82A9E}"/>
    <cellStyle name="Comma 5 2 4 2 4 2" xfId="5073" xr:uid="{B9A17C26-E8E8-471E-8733-0B278E53A134}"/>
    <cellStyle name="Comma 5 2 4 2 5" xfId="4481" xr:uid="{F874D28F-5003-4285-8645-2725DCBF235C}"/>
    <cellStyle name="Comma 5 2 4 3" xfId="2487" xr:uid="{E0563AA0-A2E9-4D20-B56F-13C6DE1291AC}"/>
    <cellStyle name="Comma 5 2 4 3 2" xfId="3906" xr:uid="{FE5CEA7A-22B3-49B4-B03A-B9F75C376A37}"/>
    <cellStyle name="Comma 5 2 4 3 2 2" xfId="4813" xr:uid="{4D6CBCB0-56A6-4D4D-A787-A4996BC6C853}"/>
    <cellStyle name="Comma 5 2 4 3 3" xfId="4203" xr:uid="{4CD6834D-54E9-4034-8174-C543C12ABCC8}"/>
    <cellStyle name="Comma 5 2 4 3 3 2" xfId="5109" xr:uid="{B64F274E-5A67-4663-8F08-90B4E3428EFC}"/>
    <cellStyle name="Comma 5 2 4 3 4" xfId="4517" xr:uid="{39788F86-CD7E-471E-9199-B083A51E9CA3}"/>
    <cellStyle name="Comma 5 2 4 4" xfId="3829" xr:uid="{6DEC9E4B-FBD0-477D-8123-565AA1FCC010}"/>
    <cellStyle name="Comma 5 2 4 4 2" xfId="4736" xr:uid="{F9EA1243-D0A7-4BC6-BE51-689223C0D793}"/>
    <cellStyle name="Comma 5 2 4 5" xfId="4126" xr:uid="{CBB21A95-9591-4621-B811-48D4E246AED3}"/>
    <cellStyle name="Comma 5 2 4 5 2" xfId="5032" xr:uid="{054AA3BD-A898-4EBD-A698-8A24B86B22CC}"/>
    <cellStyle name="Comma 5 2 4 6" xfId="4439" xr:uid="{8D6779CB-4F24-4A5C-9E2F-53CE829C7A18}"/>
    <cellStyle name="Comma 5 2 5" xfId="1166" xr:uid="{57414670-4117-472B-B641-5A28E8207437}"/>
    <cellStyle name="Comma 5 2 5 2" xfId="1861" xr:uid="{D42D398A-843B-47E5-BB04-C6EABDC82371}"/>
    <cellStyle name="Comma 5 2 5 2 2" xfId="3094" xr:uid="{A3808EF4-C8DD-4F71-8673-F1065BF93368}"/>
    <cellStyle name="Comma 5 2 5 2 2 2" xfId="3945" xr:uid="{72CF4DBB-A05B-4768-BB49-1B8AAB05EF36}"/>
    <cellStyle name="Comma 5 2 5 2 2 2 2" xfId="4852" xr:uid="{2432841E-2981-40AF-BEC8-19790A245383}"/>
    <cellStyle name="Comma 5 2 5 2 2 3" xfId="4242" xr:uid="{10FFCAB6-732A-4534-8A25-BF9AC64CB780}"/>
    <cellStyle name="Comma 5 2 5 2 2 3 2" xfId="5148" xr:uid="{D4311DAB-60E7-44B7-B7E0-D59450B9DB9C}"/>
    <cellStyle name="Comma 5 2 5 2 2 4" xfId="4556" xr:uid="{2D48147F-169F-49EF-BB39-7D35F35A1663}"/>
    <cellStyle name="Comma 5 2 5 2 3" xfId="3871" xr:uid="{777278D1-D656-4B4A-A775-8C4724AE2FBE}"/>
    <cellStyle name="Comma 5 2 5 2 3 2" xfId="4778" xr:uid="{2512540C-9DD4-4304-9AD7-CF6F7135139C}"/>
    <cellStyle name="Comma 5 2 5 2 4" xfId="4168" xr:uid="{4D3EE1DD-9AE8-4539-AD36-9E7879965DEF}"/>
    <cellStyle name="Comma 5 2 5 2 4 2" xfId="5074" xr:uid="{65EB7707-A0C8-4B7C-B33F-85CD9453CDEA}"/>
    <cellStyle name="Comma 5 2 5 2 5" xfId="4482" xr:uid="{7D674822-F648-42D3-B9B5-660E2FDE8A33}"/>
    <cellStyle name="Comma 5 2 5 3" xfId="2488" xr:uid="{5EFAF84C-FA66-4A60-9C50-54EFDD590BE6}"/>
    <cellStyle name="Comma 5 2 5 3 2" xfId="3907" xr:uid="{87CF0D2D-3168-421D-9A3C-107C0B2FA145}"/>
    <cellStyle name="Comma 5 2 5 3 2 2" xfId="4814" xr:uid="{0D75B55A-B6B4-4856-AA0A-91C95A076135}"/>
    <cellStyle name="Comma 5 2 5 3 3" xfId="4204" xr:uid="{B6DC5E9D-E72B-41E4-8755-1977E1364901}"/>
    <cellStyle name="Comma 5 2 5 3 3 2" xfId="5110" xr:uid="{23392BA1-57C6-44B1-91B3-5E1025799F7F}"/>
    <cellStyle name="Comma 5 2 5 3 4" xfId="4518" xr:uid="{7E5F1BAF-564B-4B97-B58F-CE395DC06FFF}"/>
    <cellStyle name="Comma 5 2 5 4" xfId="3830" xr:uid="{4AAA183F-A17E-4DE5-9CE3-9B94EED546AF}"/>
    <cellStyle name="Comma 5 2 5 4 2" xfId="4737" xr:uid="{2BE53742-D23C-4277-83A7-30D807D02CE2}"/>
    <cellStyle name="Comma 5 2 5 5" xfId="4127" xr:uid="{4E060BBD-B88B-4332-AA3E-94177D0199F9}"/>
    <cellStyle name="Comma 5 2 5 5 2" xfId="5033" xr:uid="{2596B94A-4922-4C92-A92F-5190D9D10A48}"/>
    <cellStyle name="Comma 5 2 5 6" xfId="4440" xr:uid="{840D52FB-832E-4E41-9DDB-D6967FC48C77}"/>
    <cellStyle name="Comma 5 2 6" xfId="1167" xr:uid="{58380367-D1F4-40F8-8025-8E7A0B840346}"/>
    <cellStyle name="Comma 5 2 6 2" xfId="1862" xr:uid="{66D99893-5FE5-4504-9AB5-C115D4E5528D}"/>
    <cellStyle name="Comma 5 2 6 2 2" xfId="3095" xr:uid="{18BAE3F5-5394-455E-B41D-0533210885E1}"/>
    <cellStyle name="Comma 5 2 6 2 2 2" xfId="3946" xr:uid="{1970258F-2FFD-4CD7-AC71-DDE99468A6EB}"/>
    <cellStyle name="Comma 5 2 6 2 2 2 2" xfId="4853" xr:uid="{DF0CDD12-B7E2-4036-8DF8-3083CB0042E8}"/>
    <cellStyle name="Comma 5 2 6 2 2 3" xfId="4243" xr:uid="{7153D4D5-4EF8-47EB-9ED3-D4BB21D49070}"/>
    <cellStyle name="Comma 5 2 6 2 2 3 2" xfId="5149" xr:uid="{BDAA37C3-7C0F-4B9A-BB0D-F751580FBF93}"/>
    <cellStyle name="Comma 5 2 6 2 2 4" xfId="4557" xr:uid="{6A602BCA-DC71-486E-B6A6-4131C4A423C5}"/>
    <cellStyle name="Comma 5 2 6 2 3" xfId="3872" xr:uid="{0373D93B-E23D-45C5-A567-C3EFDD172C4C}"/>
    <cellStyle name="Comma 5 2 6 2 3 2" xfId="4779" xr:uid="{EC91329C-F4D3-46D8-89A1-2F144AECA4B6}"/>
    <cellStyle name="Comma 5 2 6 2 4" xfId="4169" xr:uid="{65E95394-8B1F-4740-A814-ACA423D12213}"/>
    <cellStyle name="Comma 5 2 6 2 4 2" xfId="5075" xr:uid="{0246D52D-0328-42CC-A304-FFAFA493EEE1}"/>
    <cellStyle name="Comma 5 2 6 2 5" xfId="4483" xr:uid="{CCADD092-3726-49B9-8B9E-382E60BB6978}"/>
    <cellStyle name="Comma 5 2 6 3" xfId="2489" xr:uid="{CB129C13-B5F6-4D24-9FF6-76C9A56487AB}"/>
    <cellStyle name="Comma 5 2 6 3 2" xfId="3908" xr:uid="{E02D0C5E-1820-49C7-8AA7-9751A5D904C1}"/>
    <cellStyle name="Comma 5 2 6 3 2 2" xfId="4815" xr:uid="{7095813A-6120-4B8E-9EFB-D97F1D2CA86D}"/>
    <cellStyle name="Comma 5 2 6 3 3" xfId="4205" xr:uid="{F867CED1-0969-40AB-B0B2-60DFC2B62E10}"/>
    <cellStyle name="Comma 5 2 6 3 3 2" xfId="5111" xr:uid="{60F78A75-8C87-4121-BC29-544AB1C5775B}"/>
    <cellStyle name="Comma 5 2 6 3 4" xfId="4519" xr:uid="{C9727EFB-D94C-4523-B8A8-631C5F95928C}"/>
    <cellStyle name="Comma 5 2 6 4" xfId="3831" xr:uid="{E6EFD7F3-5F89-4438-98FD-F11087E38AA9}"/>
    <cellStyle name="Comma 5 2 6 4 2" xfId="4738" xr:uid="{C52B6087-AC5B-403C-9C83-95873348B719}"/>
    <cellStyle name="Comma 5 2 6 5" xfId="4128" xr:uid="{D6EA2A69-6F06-4EA7-A400-378E1276B663}"/>
    <cellStyle name="Comma 5 2 6 5 2" xfId="5034" xr:uid="{B13C4BF4-6707-4D9A-ACB7-8836BBB24E74}"/>
    <cellStyle name="Comma 5 2 6 6" xfId="4441" xr:uid="{1B0448B9-C1FB-46A2-9805-AF4A032D5063}"/>
    <cellStyle name="Comma 5 2 7" xfId="1168" xr:uid="{9DC02623-038D-4DAB-A093-FF5235E14263}"/>
    <cellStyle name="Comma 5 2 7 2" xfId="1863" xr:uid="{C9A10EE7-0A23-4072-9E4A-DCA4FB7BE62C}"/>
    <cellStyle name="Comma 5 2 7 2 2" xfId="3096" xr:uid="{6DA1ADBF-0389-4E67-A695-AF72CA7BCAFB}"/>
    <cellStyle name="Comma 5 2 7 2 2 2" xfId="3947" xr:uid="{320F747E-8170-42D4-A1E3-D0B500DA8D6A}"/>
    <cellStyle name="Comma 5 2 7 2 2 2 2" xfId="4854" xr:uid="{B178FEDF-3FB5-4E13-9BF1-5D3A81EEB537}"/>
    <cellStyle name="Comma 5 2 7 2 2 3" xfId="4244" xr:uid="{2E6094C5-392F-4FA8-81BC-E5F8A75E6728}"/>
    <cellStyle name="Comma 5 2 7 2 2 3 2" xfId="5150" xr:uid="{B989D7E9-9535-4B95-9FDE-A2E51BA42B49}"/>
    <cellStyle name="Comma 5 2 7 2 2 4" xfId="4558" xr:uid="{F4BE248A-C4BB-41CE-83F1-82B6B6853F0A}"/>
    <cellStyle name="Comma 5 2 7 2 3" xfId="3873" xr:uid="{1405F024-6A56-4890-9BDD-439158C13C6A}"/>
    <cellStyle name="Comma 5 2 7 2 3 2" xfId="4780" xr:uid="{5F3F43FE-6D7B-4314-B647-04A822C768B8}"/>
    <cellStyle name="Comma 5 2 7 2 4" xfId="4170" xr:uid="{B04E0CF2-C2E3-46C0-8982-AF114D2595BD}"/>
    <cellStyle name="Comma 5 2 7 2 4 2" xfId="5076" xr:uid="{8EAA66A2-8173-4E9E-AB4D-35614D0EAF05}"/>
    <cellStyle name="Comma 5 2 7 2 5" xfId="4484" xr:uid="{4C472448-2508-4E10-8FF6-B0AB159970F3}"/>
    <cellStyle name="Comma 5 2 7 3" xfId="2490" xr:uid="{7ADF983B-36F7-4CE5-885B-C5376F93457A}"/>
    <cellStyle name="Comma 5 2 7 3 2" xfId="3909" xr:uid="{22E32141-89D6-47F7-A4B3-7BC9A9A47C0B}"/>
    <cellStyle name="Comma 5 2 7 3 2 2" xfId="4816" xr:uid="{F4D9BDE3-82E6-4DEF-AACA-00EE38482989}"/>
    <cellStyle name="Comma 5 2 7 3 3" xfId="4206" xr:uid="{FA204558-A054-4EE2-96C1-F04E0099F648}"/>
    <cellStyle name="Comma 5 2 7 3 3 2" xfId="5112" xr:uid="{5575D86A-0D0C-446C-AD27-D3FAB596A5B3}"/>
    <cellStyle name="Comma 5 2 7 3 4" xfId="4520" xr:uid="{0E037471-75C9-4C20-A2E3-D700E86C6A0A}"/>
    <cellStyle name="Comma 5 2 7 4" xfId="3832" xr:uid="{E949AD4B-3194-4341-98A9-A67AAFC7563A}"/>
    <cellStyle name="Comma 5 2 7 4 2" xfId="4739" xr:uid="{DAE32FFD-1629-4DAD-9078-C7E825E0ACD5}"/>
    <cellStyle name="Comma 5 2 7 5" xfId="4129" xr:uid="{3F636B26-843F-4C76-ABAC-48F0FB95A248}"/>
    <cellStyle name="Comma 5 2 7 5 2" xfId="5035" xr:uid="{E95947B4-D1E2-4224-8702-723757FA2E5A}"/>
    <cellStyle name="Comma 5 2 7 6" xfId="4442" xr:uid="{41D0AE57-1549-478D-8EF4-8B6769C49869}"/>
    <cellStyle name="Comma 5 2 8" xfId="1828" xr:uid="{86305B6A-B592-497B-8659-FA5B38179443}"/>
    <cellStyle name="Comma 5 2 8 2" xfId="3061" xr:uid="{6D6D076E-F5A8-4C27-899A-34875BDFC1B5}"/>
    <cellStyle name="Comma 5 2 8 2 2" xfId="3926" xr:uid="{72D07DB4-4088-4378-A5C8-E34D824348C4}"/>
    <cellStyle name="Comma 5 2 8 2 2 2" xfId="4833" xr:uid="{4DE76F16-BEBE-47CC-AC67-2F903FFC8E7D}"/>
    <cellStyle name="Comma 5 2 8 2 3" xfId="4223" xr:uid="{5631F7AC-1971-47A4-8F16-0919881DE5BE}"/>
    <cellStyle name="Comma 5 2 8 2 3 2" xfId="5129" xr:uid="{E247F789-15C4-435C-93AC-5C9CB359184D}"/>
    <cellStyle name="Comma 5 2 8 2 4" xfId="4537" xr:uid="{69559347-94D2-40EF-AB17-623B0EFA0D7C}"/>
    <cellStyle name="Comma 5 2 8 3" xfId="3852" xr:uid="{65BA75CB-8D1A-4BBB-921F-89256B51FB74}"/>
    <cellStyle name="Comma 5 2 8 3 2" xfId="4759" xr:uid="{25BEDF9C-7252-48AD-8FD9-8DAE64A90DBF}"/>
    <cellStyle name="Comma 5 2 8 4" xfId="4149" xr:uid="{5756266E-DCAB-4CF3-A894-AA5A86FF2ACE}"/>
    <cellStyle name="Comma 5 2 8 4 2" xfId="5055" xr:uid="{C232802C-7108-4C5B-9754-20408F9E2E2F}"/>
    <cellStyle name="Comma 5 2 8 5" xfId="4463" xr:uid="{5EF08974-F714-4729-AC61-A83F09E41457}"/>
    <cellStyle name="Comma 5 2 9" xfId="2453" xr:uid="{F09C3B30-DF48-4FFD-A9CC-0BDBC0E31C2C}"/>
    <cellStyle name="Comma 5 2 9 2" xfId="3888" xr:uid="{7F58A55D-CB1A-4F96-B5FD-6FF5D490E2AE}"/>
    <cellStyle name="Comma 5 2 9 2 2" xfId="4795" xr:uid="{6CE416CF-B6B0-42F5-80EC-6B3B7D281A43}"/>
    <cellStyle name="Comma 5 2 9 3" xfId="4185" xr:uid="{6347B3C0-8594-46FF-B531-120A6AEFA10E}"/>
    <cellStyle name="Comma 5 2 9 3 2" xfId="5091" xr:uid="{A1DA2A7D-E365-456A-8A54-F46327CB0453}"/>
    <cellStyle name="Comma 5 2 9 4" xfId="4499" xr:uid="{F8CA38BB-ADAD-4349-AC8F-0D67127926DA}"/>
    <cellStyle name="Comma 5 3" xfId="360" xr:uid="{5A97A530-3269-4F95-A131-5705352D8D05}"/>
    <cellStyle name="Comma 5 3 10" xfId="890" xr:uid="{61533317-F161-484E-A897-640B4F902502}"/>
    <cellStyle name="Comma 5 3 11" xfId="5202" xr:uid="{86933747-43B9-4E27-AFF3-CD3F15AB1A9C}"/>
    <cellStyle name="Comma 5 3 2" xfId="361" xr:uid="{C741DD80-650D-4B9F-B965-B5AA7BCDE2F2}"/>
    <cellStyle name="Comma 5 3 2 2" xfId="3756" xr:uid="{733C2225-1BAB-4317-A3B8-B2D39DB1D5DA}"/>
    <cellStyle name="Comma 5 3 2 2 2" xfId="4664" xr:uid="{B0660BE7-40FD-4452-AF5B-CBDD2100892F}"/>
    <cellStyle name="Comma 5 3 2 3" xfId="4055" xr:uid="{63696C55-10AB-4865-82E4-8B3F2E64457A}"/>
    <cellStyle name="Comma 5 3 2 3 2" xfId="4961" xr:uid="{A21EB9CA-282C-41D8-A64E-C8631268492D}"/>
    <cellStyle name="Comma 5 3 2 4" xfId="4367" xr:uid="{49ACE929-B9D2-48F7-BEAB-143AD50347E7}"/>
    <cellStyle name="Comma 5 3 2 5" xfId="891" xr:uid="{D47EAD1B-02D6-45CB-8864-8FEF9EDE228F}"/>
    <cellStyle name="Comma 5 3 3" xfId="948" xr:uid="{3DF91BD1-C34B-43BA-835F-7DB19BB70374}"/>
    <cellStyle name="Comma 5 3 3 2" xfId="3779" xr:uid="{E8D766D4-797D-4394-96DF-3CB072102FB5}"/>
    <cellStyle name="Comma 5 3 3 2 2" xfId="4686" xr:uid="{818DD060-9EC0-4D67-8596-42B22EA6EC71}"/>
    <cellStyle name="Comma 5 3 3 3" xfId="4076" xr:uid="{57C8B01C-CF3F-45A6-B6B8-22583E74119D}"/>
    <cellStyle name="Comma 5 3 3 3 2" xfId="4982" xr:uid="{D36CF233-A410-4059-9047-69928C7240F3}"/>
    <cellStyle name="Comma 5 3 3 4" xfId="4389" xr:uid="{14A5A663-7640-4F4D-8C40-078353CBDB6C}"/>
    <cellStyle name="Comma 5 3 4" xfId="1169" xr:uid="{EB37BA0C-A47A-4B1B-B7EA-F3254802DAF1}"/>
    <cellStyle name="Comma 5 3 4 2" xfId="3833" xr:uid="{539191CE-EE0C-4321-A9A0-212936FF673E}"/>
    <cellStyle name="Comma 5 3 4 2 2" xfId="4740" xr:uid="{9EC9BBD5-71DA-456F-9CAC-A3157B6BFECA}"/>
    <cellStyle name="Comma 5 3 4 3" xfId="4130" xr:uid="{23BD3830-9686-4EEC-83C6-D876827EA5FF}"/>
    <cellStyle name="Comma 5 3 4 3 2" xfId="5036" xr:uid="{A51B143F-305B-42DA-A177-EA44D92C06C9}"/>
    <cellStyle name="Comma 5 3 4 4" xfId="4443" xr:uid="{46841588-8952-4011-93B3-B478FAEFB726}"/>
    <cellStyle name="Comma 5 3 5" xfId="3682" xr:uid="{9824C903-BE8C-4192-8D66-62E61F7CC8AA}"/>
    <cellStyle name="Comma 5 3 5 2" xfId="3983" xr:uid="{4B780C90-8074-46E6-987A-C89C1D7F91E4}"/>
    <cellStyle name="Comma 5 3 5 2 2" xfId="4889" xr:uid="{C48809BC-769A-4420-8CDB-B08031898B0E}"/>
    <cellStyle name="Comma 5 3 5 3" xfId="4277" xr:uid="{49929C44-2D24-487C-8B90-F2A67DF48A21}"/>
    <cellStyle name="Comma 5 3 5 3 2" xfId="5183" xr:uid="{EF72BA15-9B51-4E18-8EB1-E5EBB9A75C98}"/>
    <cellStyle name="Comma 5 3 5 4" xfId="4591" xr:uid="{7A753DEE-DA6B-42BE-B4E4-E9CD1488DECF}"/>
    <cellStyle name="Comma 5 3 6" xfId="3755" xr:uid="{E1EDB82F-1BE3-4939-95B5-B05D1C1EC9F9}"/>
    <cellStyle name="Comma 5 3 6 2" xfId="4663" xr:uid="{375F8E7E-03BD-4E81-967E-5CCED908333E}"/>
    <cellStyle name="Comma 5 3 7" xfId="4054" xr:uid="{7A0E845C-7FCF-4364-A450-100A459B69DB}"/>
    <cellStyle name="Comma 5 3 7 2" xfId="4960" xr:uid="{A1678A4F-57F4-4B95-92D6-3194AE963190}"/>
    <cellStyle name="Comma 5 3 8" xfId="4294" xr:uid="{8BE320DF-3A4D-4FB6-996A-18D6447AF05D}"/>
    <cellStyle name="Comma 5 3 9" xfId="4366" xr:uid="{1FE08F0F-4502-44A5-99C1-080E2A6441F1}"/>
    <cellStyle name="Comma 5 4" xfId="362" xr:uid="{9AC852C0-ED65-414C-9BEA-DE4C6DACC594}"/>
    <cellStyle name="Comma 5 4 2" xfId="3060" xr:uid="{173EE4C5-1210-466D-A7F6-3A55033A89AB}"/>
    <cellStyle name="Comma 5 4 2 2" xfId="3925" xr:uid="{63C8CA66-AA8E-46EC-BD00-B38F6B3A9307}"/>
    <cellStyle name="Comma 5 4 2 2 2" xfId="4832" xr:uid="{3B75F221-1CD3-4916-94F5-86F0ABFDA4FC}"/>
    <cellStyle name="Comma 5 4 2 3" xfId="4222" xr:uid="{A9498064-5DE6-4C95-8441-95AE990CE80C}"/>
    <cellStyle name="Comma 5 4 2 3 2" xfId="5128" xr:uid="{F6B478AB-DD88-41D6-9473-225CD1621644}"/>
    <cellStyle name="Comma 5 4 2 4" xfId="4536" xr:uid="{C2C6AF22-2510-4478-8130-0F2DB695F7AC}"/>
    <cellStyle name="Comma 5 4 3" xfId="3757" xr:uid="{5CA3242B-F8E6-49EB-81C9-18F3CBF04CA0}"/>
    <cellStyle name="Comma 5 4 3 2" xfId="4665" xr:uid="{3D094AF5-6A7E-4E82-9B65-7F5CD0727B8F}"/>
    <cellStyle name="Comma 5 4 4" xfId="4056" xr:uid="{BC250D62-782E-463E-A1CF-824B72DBEAAE}"/>
    <cellStyle name="Comma 5 4 4 2" xfId="4962" xr:uid="{E8C5B210-F450-4B6F-B4C6-33FE18559610}"/>
    <cellStyle name="Comma 5 4 5" xfId="4368" xr:uid="{B1C12029-8FA7-4A68-A3B1-04620AE002B0}"/>
    <cellStyle name="Comma 5 4 6" xfId="892" xr:uid="{F0CF8E81-CB6B-47F7-81C6-C6385B31DA5F}"/>
    <cellStyle name="Comma 5 5" xfId="889" xr:uid="{D258E597-6B9A-4A39-86B6-ED569DCB7F2A}"/>
    <cellStyle name="Comma 5 5 2" xfId="3754" xr:uid="{E5E04314-AEFC-4E60-97A8-75618FF8A87E}"/>
    <cellStyle name="Comma 5 5 2 2" xfId="4662" xr:uid="{226B1D6C-5E52-44EC-B99A-4B5706628E4B}"/>
    <cellStyle name="Comma 5 5 3" xfId="4053" xr:uid="{09226415-C6AB-421D-9CF2-8A383C5E4A08}"/>
    <cellStyle name="Comma 5 5 3 2" xfId="4959" xr:uid="{922CA8CE-BB2D-4A33-806B-2B8414B70885}"/>
    <cellStyle name="Comma 5 5 4" xfId="4365" xr:uid="{CA81D740-51E9-4C60-89F8-7BE80FB6E24B}"/>
    <cellStyle name="Comma 5 6" xfId="1084" xr:uid="{B0C27844-2002-46DA-B6F2-C3CDC57DA069}"/>
    <cellStyle name="Comma 5 6 2" xfId="3797" xr:uid="{24BE0C61-CE0E-417D-A250-8B608542594C}"/>
    <cellStyle name="Comma 5 6 2 2" xfId="4704" xr:uid="{2640E5D9-04E4-40DB-A1BB-978BCF3C98D7}"/>
    <cellStyle name="Comma 5 6 3" xfId="4094" xr:uid="{AAAE70C9-90F4-4161-AE5B-7590BABB48C8}"/>
    <cellStyle name="Comma 5 6 3 2" xfId="5000" xr:uid="{E1260983-7824-4701-B3AB-FD80ED7634D1}"/>
    <cellStyle name="Comma 5 6 4" xfId="4407" xr:uid="{10C474D0-BAE5-441F-9038-8EAD4D765094}"/>
    <cellStyle name="Comma 5 7" xfId="969" xr:uid="{ECFFC238-849B-44F0-8411-CFEF01D2C941}"/>
    <cellStyle name="Comma 5 7 2" xfId="3790" xr:uid="{1EEEB1FC-6E68-48B5-97BA-D1C016EE04B3}"/>
    <cellStyle name="Comma 5 7 2 2" xfId="4697" xr:uid="{ED04F9E2-E475-42E4-9FE7-2664CCFE9FED}"/>
    <cellStyle name="Comma 5 7 3" xfId="4087" xr:uid="{B4BD8E62-7E6C-4C07-84A6-0EF1BD6C472F}"/>
    <cellStyle name="Comma 5 7 3 2" xfId="4993" xr:uid="{7E88F44A-6F6C-47CD-BBD3-2F241929DBDA}"/>
    <cellStyle name="Comma 5 7 4" xfId="4400" xr:uid="{7D08D380-C05F-419F-A18E-FD70DEDE33C1}"/>
    <cellStyle name="Comma 5 8" xfId="358" xr:uid="{92A4D058-7B70-46B8-9033-AA8B819F334D}"/>
    <cellStyle name="Comma 50" xfId="5216" xr:uid="{C9F24890-0C15-415F-AF03-7F99F7EAE862}"/>
    <cellStyle name="Comma 51" xfId="5217" xr:uid="{7B3EB82A-4B4F-4423-8D6C-BCB9EDBB9F9E}"/>
    <cellStyle name="Comma 52" xfId="5218" xr:uid="{CF495B8E-50B4-4CF1-8DD7-3DAAB443C4C1}"/>
    <cellStyle name="Comma 53" xfId="5219" xr:uid="{32C59BE7-F26E-48A5-A68D-8C6FEFB80369}"/>
    <cellStyle name="Comma 6" xfId="363" xr:uid="{897D6C53-BF00-48A2-B56B-09AFA3E754AF}"/>
    <cellStyle name="Comma 6 10" xfId="1830" xr:uid="{8BC1A5A5-F04F-41C8-8153-AD0D7AA88C66}"/>
    <cellStyle name="Comma 6 10 2" xfId="3063" xr:uid="{A2D9881E-2B1D-4A55-AEFD-8A4CF9D1388A}"/>
    <cellStyle name="Comma 6 10 2 2" xfId="3927" xr:uid="{2D6DAB3B-96C1-4389-91CE-BBCEC2B50ACD}"/>
    <cellStyle name="Comma 6 10 2 2 2" xfId="4834" xr:uid="{4B1E6078-1A36-4632-BBD2-E28C29C35921}"/>
    <cellStyle name="Comma 6 10 2 3" xfId="4224" xr:uid="{A2E98825-BFDC-4910-A6F5-30F1961FE0BE}"/>
    <cellStyle name="Comma 6 10 2 3 2" xfId="5130" xr:uid="{E518439D-4A7A-4A3D-8571-24A82428CCE9}"/>
    <cellStyle name="Comma 6 10 2 4" xfId="4538" xr:uid="{44988959-0389-499F-97EC-F42AB10E156F}"/>
    <cellStyle name="Comma 6 10 3" xfId="3853" xr:uid="{AC7DB3D2-D135-43BE-9314-957119882FCB}"/>
    <cellStyle name="Comma 6 10 3 2" xfId="4760" xr:uid="{B25EFBAF-24A2-4E17-9348-09162D160C26}"/>
    <cellStyle name="Comma 6 10 4" xfId="4150" xr:uid="{7D707265-8B38-41CF-8CCF-139B88A4B9C2}"/>
    <cellStyle name="Comma 6 10 4 2" xfId="5056" xr:uid="{C9F51FA6-99DE-4AC0-8CAB-53CAB878CC00}"/>
    <cellStyle name="Comma 6 10 5" xfId="4464" xr:uid="{D10E1988-B20F-4BF6-AD0D-25195D75D843}"/>
    <cellStyle name="Comma 6 11" xfId="2455" xr:uid="{552089F8-7902-4F42-B029-CCC397E5DDA8}"/>
    <cellStyle name="Comma 6 11 2" xfId="3889" xr:uid="{C69A1501-6873-4CC7-8670-9C8159C3E791}"/>
    <cellStyle name="Comma 6 11 2 2" xfId="4796" xr:uid="{14C6D554-CB33-4028-980B-9BAB3B9FB445}"/>
    <cellStyle name="Comma 6 11 3" xfId="4186" xr:uid="{B9690765-A89A-401F-AB10-D1DD4FC9F3EB}"/>
    <cellStyle name="Comma 6 11 3 2" xfId="5092" xr:uid="{0C5FF1AF-EAAB-4A48-9BD4-84EDD4D5B919}"/>
    <cellStyle name="Comma 6 11 4" xfId="4500" xr:uid="{98C65C92-9AC6-4383-9467-1A38260BAA45}"/>
    <cellStyle name="Comma 6 12" xfId="1088" xr:uid="{9E6DCFE1-2EF2-48FF-B532-D795B5F25F1B}"/>
    <cellStyle name="Comma 6 12 2" xfId="3799" xr:uid="{3532560E-3A16-42F9-AB0F-0FC4DD29C3C3}"/>
    <cellStyle name="Comma 6 12 2 2" xfId="4706" xr:uid="{34EE2C28-E01A-48B8-8998-518E93491235}"/>
    <cellStyle name="Comma 6 12 3" xfId="4096" xr:uid="{B8B5D4D1-0915-40DB-84E1-6EE3430F5563}"/>
    <cellStyle name="Comma 6 12 3 2" xfId="5002" xr:uid="{C363E201-9763-49B2-8061-856ADA74E13F}"/>
    <cellStyle name="Comma 6 12 4" xfId="4409" xr:uid="{4C35CFC5-D3ED-49C2-AF1D-0B67195289D3}"/>
    <cellStyle name="Comma 6 13" xfId="749" xr:uid="{2C423073-89DC-4257-8B91-FE4FB7511CC0}"/>
    <cellStyle name="Comma 6 2" xfId="364" xr:uid="{19CB06FE-909E-4D61-B062-2CD73E231539}"/>
    <cellStyle name="Comma 6 2 2" xfId="1170" xr:uid="{2A79E892-1FD1-48CB-85D7-D14BADEDAAF7}"/>
    <cellStyle name="Comma 6 2 2 2" xfId="3834" xr:uid="{C52383D0-35B5-4548-8BAF-1E32397537D3}"/>
    <cellStyle name="Comma 6 2 2 2 2" xfId="4741" xr:uid="{5CDD6DD8-0BD9-492D-85DC-C4EEF92A9A8F}"/>
    <cellStyle name="Comma 6 2 2 3" xfId="4131" xr:uid="{B319F5E7-0107-4C26-A8A8-BAAD83549488}"/>
    <cellStyle name="Comma 6 2 2 3 2" xfId="5037" xr:uid="{D2CEC66D-69BE-42B8-B606-0235542951A3}"/>
    <cellStyle name="Comma 6 2 2 4" xfId="4444" xr:uid="{2FEF4404-3610-4A07-9C22-1CC93305AF29}"/>
    <cellStyle name="Comma 6 2 3" xfId="3704" xr:uid="{C29219D1-AE40-4680-8717-6646DFE61EEE}"/>
    <cellStyle name="Comma 6 2 3 2" xfId="4613" xr:uid="{3DE22E63-76B8-4D66-B92A-A53736B24985}"/>
    <cellStyle name="Comma 6 2 4" xfId="4005" xr:uid="{02595FEB-3FFB-44D3-9390-3D75AEE8D752}"/>
    <cellStyle name="Comma 6 2 4 2" xfId="4911" xr:uid="{D1ADD80D-8022-4D06-A3BF-F8AC034D292A}"/>
    <cellStyle name="Comma 6 2 5" xfId="4317" xr:uid="{4DBA5A2B-E2AB-434D-A130-26C22BD9CCA9}"/>
    <cellStyle name="Comma 6 2 6" xfId="785" xr:uid="{FE773BED-5E02-47B9-B516-6EC33B434292}"/>
    <cellStyle name="Comma 6 23 2 2 3" xfId="763" xr:uid="{B1A8A808-D7B2-4435-9BD9-806E25CAD766}"/>
    <cellStyle name="Comma 6 23 2 2 3 2" xfId="793" xr:uid="{1E2866B1-7A55-4647-B6D8-6503013ABFCD}"/>
    <cellStyle name="Comma 6 23 2 2 3 2 2" xfId="3707" xr:uid="{70F96338-A72F-4552-9663-4696DDE9E973}"/>
    <cellStyle name="Comma 6 23 2 2 3 2 2 2" xfId="4616" xr:uid="{16AF28E5-CBA0-4963-8C0D-E00D6292C16B}"/>
    <cellStyle name="Comma 6 23 2 2 3 2 3" xfId="4008" xr:uid="{0BF2C0D6-5B6A-4FDE-9F90-EE2603BB713C}"/>
    <cellStyle name="Comma 6 23 2 2 3 2 3 2" xfId="4914" xr:uid="{79DB978C-9504-4B96-9D5D-63D97BB759C6}"/>
    <cellStyle name="Comma 6 23 2 2 3 2 4" xfId="4320" xr:uid="{E0578CAB-47F7-4D25-82CD-D4D29CC0A11B}"/>
    <cellStyle name="Comma 6 23 2 2 3 3" xfId="3692" xr:uid="{1C4A9BAA-AF29-4201-91ED-B1AD80EA31CC}"/>
    <cellStyle name="Comma 6 23 2 2 3 3 2" xfId="4601" xr:uid="{FD79C73A-C04E-4E8F-A944-27AC9EA4AEA7}"/>
    <cellStyle name="Comma 6 23 2 2 3 4" xfId="3993" xr:uid="{E6C8FE7D-D3E2-4133-A968-C4C2506EB406}"/>
    <cellStyle name="Comma 6 23 2 2 3 4 2" xfId="4899" xr:uid="{E4078C87-9877-4CF3-A0F0-EF95DC0B820A}"/>
    <cellStyle name="Comma 6 23 2 2 3 5" xfId="4305" xr:uid="{E29A48D2-4DF4-4D2F-860C-ABAC8E209A09}"/>
    <cellStyle name="Comma 6 3" xfId="731" xr:uid="{58AF7901-1AC9-4B82-9A5B-7C09D7F138A9}"/>
    <cellStyle name="Comma 6 3 2" xfId="779" xr:uid="{24A3F4B0-CB5A-4410-A2D3-E0A13AA6C6C3}"/>
    <cellStyle name="Comma 6 3 2 2" xfId="1171" xr:uid="{A81E82FD-119E-4DD5-9C6E-C459E5EC6050}"/>
    <cellStyle name="Comma 6 3 2 2 2" xfId="3835" xr:uid="{EB076A1D-9138-41A7-B238-D2435B40C63B}"/>
    <cellStyle name="Comma 6 3 2 2 2 2" xfId="4742" xr:uid="{9CD24DE8-2327-4698-8793-3A93677E5B71}"/>
    <cellStyle name="Comma 6 3 2 2 3" xfId="4132" xr:uid="{1678DB3C-22B4-4C77-A45C-453F0D79EB62}"/>
    <cellStyle name="Comma 6 3 2 2 3 2" xfId="5038" xr:uid="{97AE4DC3-30B0-4269-AF76-B7476929FFC9}"/>
    <cellStyle name="Comma 6 3 2 2 4" xfId="4445" xr:uid="{3D42E8CC-17D1-4BFA-BF25-B5D892330DE0}"/>
    <cellStyle name="Comma 6 3 2 3" xfId="3699" xr:uid="{DB7BD29F-A7E9-4334-AF12-3BA5C641B23A}"/>
    <cellStyle name="Comma 6 3 2 3 2" xfId="4608" xr:uid="{0DAEDB4B-F3FE-494F-99D0-0F51BD49C060}"/>
    <cellStyle name="Comma 6 3 2 4" xfId="4000" xr:uid="{361FADA5-AC0A-4B80-AEA3-5CC246B5BBBE}"/>
    <cellStyle name="Comma 6 3 2 4 2" xfId="4906" xr:uid="{DCC936C6-51B1-4307-8170-0C62FFC09041}"/>
    <cellStyle name="Comma 6 3 2 5" xfId="4312" xr:uid="{BD8D6E56-7B7F-467E-AF02-55420898F7F9}"/>
    <cellStyle name="Comma 6 3 3" xfId="3666" xr:uid="{048E47B7-3FA4-48F2-B1CB-61F57F2CB058}"/>
    <cellStyle name="Comma 6 3 3 2" xfId="3967" xr:uid="{CF415ABD-895B-4D4D-81B4-E546DBAE92BB}"/>
    <cellStyle name="Comma 6 3 3 2 2" xfId="4874" xr:uid="{1F84FEE4-5F61-489A-9F92-5C3A70D93211}"/>
    <cellStyle name="Comma 6 4" xfId="1172" xr:uid="{4D47B42D-EFC9-4C5E-B2E1-BF131D8CA897}"/>
    <cellStyle name="Comma 6 4 2" xfId="1864" xr:uid="{09FBA895-8EE1-47D7-8B68-33C4D5F18A71}"/>
    <cellStyle name="Comma 6 4 2 2" xfId="3097" xr:uid="{38BA3E59-97F7-42F6-9CF8-C964A3D9BEEA}"/>
    <cellStyle name="Comma 6 4 2 2 2" xfId="3948" xr:uid="{E9C9BA09-5C68-46C5-B572-52D28AF8AC2D}"/>
    <cellStyle name="Comma 6 4 2 2 2 2" xfId="4855" xr:uid="{E12CEE94-792E-4DAA-A231-62F71360D505}"/>
    <cellStyle name="Comma 6 4 2 2 3" xfId="4245" xr:uid="{5B885F15-C931-4393-933E-20D23403B159}"/>
    <cellStyle name="Comma 6 4 2 2 3 2" xfId="5151" xr:uid="{015CED7C-E409-426C-A2F7-00B1851880CA}"/>
    <cellStyle name="Comma 6 4 2 2 4" xfId="4559" xr:uid="{37AF14CF-F832-44A9-8F37-700FF52C41F9}"/>
    <cellStyle name="Comma 6 4 2 3" xfId="3874" xr:uid="{6A1D82B9-8A6D-4825-B1D6-9222D9219AFB}"/>
    <cellStyle name="Comma 6 4 2 3 2" xfId="4781" xr:uid="{71CB9CFE-972A-4094-9D07-A483A4031E9E}"/>
    <cellStyle name="Comma 6 4 2 4" xfId="4171" xr:uid="{C71A7EAC-AD96-4618-8E84-3E73BB641BE7}"/>
    <cellStyle name="Comma 6 4 2 4 2" xfId="5077" xr:uid="{FBEB4FE1-ACA7-4FC7-8FA0-A540D077E9BC}"/>
    <cellStyle name="Comma 6 4 2 5" xfId="4485" xr:uid="{B5BE454B-13C3-4C6C-A077-0051B2B58E31}"/>
    <cellStyle name="Comma 6 4 3" xfId="2491" xr:uid="{BE507A9D-7022-4C17-A212-0DA92A36A288}"/>
    <cellStyle name="Comma 6 4 3 2" xfId="3910" xr:uid="{9D83F03D-2BB1-4755-929D-92E9A12C618F}"/>
    <cellStyle name="Comma 6 4 3 2 2" xfId="4817" xr:uid="{E510C450-D522-409B-BBD1-2389278D2346}"/>
    <cellStyle name="Comma 6 4 3 3" xfId="4207" xr:uid="{EAB663AE-B502-434F-887A-D34189E1C686}"/>
    <cellStyle name="Comma 6 4 3 3 2" xfId="5113" xr:uid="{7EF847B1-B347-4BDD-825D-AE050A822AE5}"/>
    <cellStyle name="Comma 6 4 3 4" xfId="4521" xr:uid="{DFE4CE5D-10BC-4449-86B4-E2DBCCF9FBA7}"/>
    <cellStyle name="Comma 6 4 4" xfId="3836" xr:uid="{0E4A76C9-C3CB-4184-B972-3363B6F4A2D6}"/>
    <cellStyle name="Comma 6 4 4 2" xfId="4743" xr:uid="{894BA6DF-6765-413F-9F8A-22967E47A1F1}"/>
    <cellStyle name="Comma 6 4 5" xfId="4133" xr:uid="{256D3BE3-24E6-4CE5-81E4-4EA1EB7287E8}"/>
    <cellStyle name="Comma 6 4 5 2" xfId="5039" xr:uid="{F791F684-3DC8-4DA4-BCE2-EAF881A46B2A}"/>
    <cellStyle name="Comma 6 4 6" xfId="4446" xr:uid="{E18EEB3B-D81F-4C02-A8FE-B48A3286E852}"/>
    <cellStyle name="Comma 6 5" xfId="1173" xr:uid="{033F5A72-2D2E-4062-B4CB-185E9CED60E7}"/>
    <cellStyle name="Comma 6 5 2" xfId="1865" xr:uid="{EF2C947A-D2C7-4727-AC2E-E282EF7FA6A1}"/>
    <cellStyle name="Comma 6 5 2 2" xfId="3098" xr:uid="{746DA5C9-987B-482F-BEBC-1B0F3DEEE367}"/>
    <cellStyle name="Comma 6 5 2 2 2" xfId="3949" xr:uid="{3319C972-3ADC-4567-8E5B-201910EB236D}"/>
    <cellStyle name="Comma 6 5 2 2 2 2" xfId="4856" xr:uid="{F6373702-6354-4B1A-A90A-506DEE6453A6}"/>
    <cellStyle name="Comma 6 5 2 2 3" xfId="4246" xr:uid="{AAC11E39-A745-4211-84B3-ADD5C1928648}"/>
    <cellStyle name="Comma 6 5 2 2 3 2" xfId="5152" xr:uid="{72DA65DC-CD2F-46AE-B10E-6353A0B81D06}"/>
    <cellStyle name="Comma 6 5 2 2 4" xfId="4560" xr:uid="{9ED6AFDD-89F9-4BDF-8C82-CA83915E2E09}"/>
    <cellStyle name="Comma 6 5 2 3" xfId="3875" xr:uid="{9699E224-2F4D-440E-BA50-B9CDDD5232E6}"/>
    <cellStyle name="Comma 6 5 2 3 2" xfId="4782" xr:uid="{0E2BF798-9B77-4AC5-AAC3-27DB68E1F9C9}"/>
    <cellStyle name="Comma 6 5 2 4" xfId="4172" xr:uid="{05F63656-2FFA-4A12-8A1F-2F53207C7A68}"/>
    <cellStyle name="Comma 6 5 2 4 2" xfId="5078" xr:uid="{0997A0C0-C378-4A89-B421-78EA8FAE869C}"/>
    <cellStyle name="Comma 6 5 2 5" xfId="4486" xr:uid="{326EBB18-F90A-459D-BD34-8B98912B8517}"/>
    <cellStyle name="Comma 6 5 3" xfId="2492" xr:uid="{B319BFB7-9535-4DC9-8DB3-6C379FF50053}"/>
    <cellStyle name="Comma 6 5 3 2" xfId="3911" xr:uid="{20794438-6CAC-4984-A441-92A0B9C861B0}"/>
    <cellStyle name="Comma 6 5 3 2 2" xfId="4818" xr:uid="{978FCF0E-54EC-4C8A-9F62-90BB030EFA3F}"/>
    <cellStyle name="Comma 6 5 3 3" xfId="4208" xr:uid="{C301EFE0-8245-4DDC-A939-B676D00DCE6F}"/>
    <cellStyle name="Comma 6 5 3 3 2" xfId="5114" xr:uid="{D3D16D6F-94FB-4737-95A6-6F48C3260CB4}"/>
    <cellStyle name="Comma 6 5 3 4" xfId="4522" xr:uid="{CFDB7D7B-6AE9-4E95-8462-34AADB3F6A6D}"/>
    <cellStyle name="Comma 6 5 4" xfId="3837" xr:uid="{6CB42D8E-36A1-43F9-8F69-E2A0DB7ADDB9}"/>
    <cellStyle name="Comma 6 5 4 2" xfId="4744" xr:uid="{3175AEB4-DD0A-460E-BF4F-CBF9FE23E37B}"/>
    <cellStyle name="Comma 6 5 5" xfId="4134" xr:uid="{E1FF1DA3-C54E-4E2D-92D9-F5ACDBC29CD7}"/>
    <cellStyle name="Comma 6 5 5 2" xfId="5040" xr:uid="{F489FF35-E7DA-45AC-A5DB-2C917BAC3E19}"/>
    <cellStyle name="Comma 6 5 6" xfId="4447" xr:uid="{4F4D1B50-1C15-4B79-A9E8-A5B45774FA64}"/>
    <cellStyle name="Comma 6 6" xfId="1174" xr:uid="{A2A5026E-F49A-427F-BCCC-6C0F665856DE}"/>
    <cellStyle name="Comma 6 6 2" xfId="1866" xr:uid="{504BDA65-A17F-4DDF-A2A8-E4D2B4D39C57}"/>
    <cellStyle name="Comma 6 6 2 2" xfId="3099" xr:uid="{12A0A870-0222-4E5E-8EA7-FC50B2B90D71}"/>
    <cellStyle name="Comma 6 6 2 2 2" xfId="3950" xr:uid="{D64E0586-315A-41A0-973A-B4F622A080D0}"/>
    <cellStyle name="Comma 6 6 2 2 2 2" xfId="4857" xr:uid="{793E8927-F38A-4958-AF5E-C1112F9E2676}"/>
    <cellStyle name="Comma 6 6 2 2 3" xfId="4247" xr:uid="{36F96E0E-A837-4BBE-A9E3-3C6E30512283}"/>
    <cellStyle name="Comma 6 6 2 2 3 2" xfId="5153" xr:uid="{253BADF8-3E30-4E3D-A402-14E25AA17261}"/>
    <cellStyle name="Comma 6 6 2 2 4" xfId="4561" xr:uid="{057FE0B8-F9FA-40D9-BC4F-CEA5083FDF95}"/>
    <cellStyle name="Comma 6 6 2 3" xfId="3876" xr:uid="{AB3C25E7-5C76-4F43-8B88-0620FB26E49F}"/>
    <cellStyle name="Comma 6 6 2 3 2" xfId="4783" xr:uid="{F33B5CAB-7B3C-4E4E-B61E-2EA79972F696}"/>
    <cellStyle name="Comma 6 6 2 4" xfId="4173" xr:uid="{2DA3ACBB-3491-4002-A9B7-C0A95C08DDBC}"/>
    <cellStyle name="Comma 6 6 2 4 2" xfId="5079" xr:uid="{B52F4530-264D-40BF-8A62-DA6757EAB7D0}"/>
    <cellStyle name="Comma 6 6 2 5" xfId="4487" xr:uid="{DC132165-FCF3-44C7-AFF0-96069FD946E6}"/>
    <cellStyle name="Comma 6 6 3" xfId="2493" xr:uid="{A45F4D45-86E6-4806-9055-498002C9D292}"/>
    <cellStyle name="Comma 6 6 3 2" xfId="3912" xr:uid="{6A79B6BC-D592-4E3D-B8EF-50085C28D9EE}"/>
    <cellStyle name="Comma 6 6 3 2 2" xfId="4819" xr:uid="{1AB3D2D8-722C-4D9A-BE8A-835429C7D6D7}"/>
    <cellStyle name="Comma 6 6 3 3" xfId="4209" xr:uid="{0EBFA957-7CB8-4A41-87FB-9AAC6AE08778}"/>
    <cellStyle name="Comma 6 6 3 3 2" xfId="5115" xr:uid="{58539565-ABB3-469A-A8AE-527DF63837C5}"/>
    <cellStyle name="Comma 6 6 3 4" xfId="4523" xr:uid="{C6F77E16-D406-4E8F-BA3F-6ABAB9BE57DD}"/>
    <cellStyle name="Comma 6 6 4" xfId="3838" xr:uid="{83EDE38E-D3A4-4BE7-B94F-808416E9963C}"/>
    <cellStyle name="Comma 6 6 4 2" xfId="4745" xr:uid="{C8D014F0-5DEE-459A-ADED-796CC875AE6E}"/>
    <cellStyle name="Comma 6 6 5" xfId="4135" xr:uid="{FD3C0477-6B54-48CA-8FA5-633FF13261C9}"/>
    <cellStyle name="Comma 6 6 5 2" xfId="5041" xr:uid="{C7DA0B79-4EA3-452B-8EF3-6A3DCEA37DAC}"/>
    <cellStyle name="Comma 6 6 6" xfId="4448" xr:uid="{708A630F-AB4B-4F8C-AF54-397214DADFB7}"/>
    <cellStyle name="Comma 6 7" xfId="1175" xr:uid="{837BB96B-9A2A-4353-8AE8-C0250037B503}"/>
    <cellStyle name="Comma 6 7 2" xfId="1867" xr:uid="{6F93E99E-8194-4590-A01F-1A80EAD01AE8}"/>
    <cellStyle name="Comma 6 7 2 2" xfId="3100" xr:uid="{79D29CEA-FFA2-4750-8005-748AAE69BD9A}"/>
    <cellStyle name="Comma 6 7 2 2 2" xfId="3951" xr:uid="{8F3C1788-413E-4289-852E-7F7CF733F695}"/>
    <cellStyle name="Comma 6 7 2 2 2 2" xfId="4858" xr:uid="{1A72A429-7838-4165-AD96-ED786C7FC5BC}"/>
    <cellStyle name="Comma 6 7 2 2 3" xfId="4248" xr:uid="{415E3220-74EC-4B2F-98F4-E2E3701775BB}"/>
    <cellStyle name="Comma 6 7 2 2 3 2" xfId="5154" xr:uid="{D84B3B45-EE3B-417A-890D-C21BFAC07A70}"/>
    <cellStyle name="Comma 6 7 2 2 4" xfId="4562" xr:uid="{0B4A224A-814A-4645-8A0E-0FF951FCFBD9}"/>
    <cellStyle name="Comma 6 7 2 3" xfId="3877" xr:uid="{19D5B05F-47D5-4A3E-845B-BCFD42654B26}"/>
    <cellStyle name="Comma 6 7 2 3 2" xfId="4784" xr:uid="{A91498F3-26F7-4804-B050-613CF674FC49}"/>
    <cellStyle name="Comma 6 7 2 4" xfId="4174" xr:uid="{61B26884-45CA-4534-95DE-43E746F799CA}"/>
    <cellStyle name="Comma 6 7 2 4 2" xfId="5080" xr:uid="{93EF6DDA-0336-4599-95F1-321C14C89BE4}"/>
    <cellStyle name="Comma 6 7 2 5" xfId="4488" xr:uid="{AAF884FB-7916-4545-98E5-517D123B4CF2}"/>
    <cellStyle name="Comma 6 7 3" xfId="2494" xr:uid="{179CE6EE-A590-4194-A740-3A579801519E}"/>
    <cellStyle name="Comma 6 7 3 2" xfId="3913" xr:uid="{F0EFC5AE-602A-4952-B1E0-724F31B44AC7}"/>
    <cellStyle name="Comma 6 7 3 2 2" xfId="4820" xr:uid="{6CF83746-2EBD-48EA-9E19-4098FA465B79}"/>
    <cellStyle name="Comma 6 7 3 3" xfId="4210" xr:uid="{4F37FC4B-68BE-4B36-807B-118DF7811BCE}"/>
    <cellStyle name="Comma 6 7 3 3 2" xfId="5116" xr:uid="{E2927F2C-9FBE-4782-A597-7E5A646813D2}"/>
    <cellStyle name="Comma 6 7 3 4" xfId="4524" xr:uid="{8D1DDCCB-5332-41AD-A5C8-D4ED127592BA}"/>
    <cellStyle name="Comma 6 7 4" xfId="3839" xr:uid="{4197361A-CCDF-40B4-A433-12AD3800BCCC}"/>
    <cellStyle name="Comma 6 7 4 2" xfId="4746" xr:uid="{3671525B-8070-4704-8906-34E6E2C7703B}"/>
    <cellStyle name="Comma 6 7 5" xfId="4136" xr:uid="{648B25AF-F22E-463B-9435-E2F74135F133}"/>
    <cellStyle name="Comma 6 7 5 2" xfId="5042" xr:uid="{6C9740F6-95D0-49B7-8C60-4A3A69F889A8}"/>
    <cellStyle name="Comma 6 7 6" xfId="4449" xr:uid="{04072384-D1EC-42A7-AE8F-8B8B6010FBD6}"/>
    <cellStyle name="Comma 6 8" xfId="1176" xr:uid="{2F3A0001-E643-4397-A2A0-EC809C24B7CB}"/>
    <cellStyle name="Comma 6 8 2" xfId="1868" xr:uid="{D20F36BC-4ED7-46AD-B06B-AE5941C44694}"/>
    <cellStyle name="Comma 6 8 2 2" xfId="3101" xr:uid="{5C80EE70-B5D9-4C1A-8EEB-C6564EB21361}"/>
    <cellStyle name="Comma 6 8 2 2 2" xfId="3952" xr:uid="{41444D86-6798-4808-A490-EDF899BC5568}"/>
    <cellStyle name="Comma 6 8 2 2 2 2" xfId="4859" xr:uid="{0D71138B-E07D-4961-9DD9-97C82CE57EAA}"/>
    <cellStyle name="Comma 6 8 2 2 3" xfId="4249" xr:uid="{8AA68DEA-C1DD-4A1F-BD9D-0A85FA2C3452}"/>
    <cellStyle name="Comma 6 8 2 2 3 2" xfId="5155" xr:uid="{5E375FCC-687E-4D20-8D16-8AE139DFB0AB}"/>
    <cellStyle name="Comma 6 8 2 2 4" xfId="4563" xr:uid="{A1C76DFC-73C2-47BB-A2BB-82E2BF1FC085}"/>
    <cellStyle name="Comma 6 8 2 3" xfId="3878" xr:uid="{00BE9D65-E033-4C63-BA41-B01F31011D05}"/>
    <cellStyle name="Comma 6 8 2 3 2" xfId="4785" xr:uid="{726E1721-8720-46B9-9A0F-28F9ECDC048E}"/>
    <cellStyle name="Comma 6 8 2 4" xfId="4175" xr:uid="{34177BCD-7922-4EDD-8A03-3F148F6B3E99}"/>
    <cellStyle name="Comma 6 8 2 4 2" xfId="5081" xr:uid="{74C6E125-2F7E-469E-9F17-FE60C76B11B4}"/>
    <cellStyle name="Comma 6 8 2 5" xfId="4489" xr:uid="{79858506-9EAE-4D7E-991A-21F1F12E888F}"/>
    <cellStyle name="Comma 6 8 3" xfId="2495" xr:uid="{2A08468C-FE34-4881-949D-2819E4C62F35}"/>
    <cellStyle name="Comma 6 8 3 2" xfId="3914" xr:uid="{0A44C544-C3A0-4630-AE77-1E18D2FAAB51}"/>
    <cellStyle name="Comma 6 8 3 2 2" xfId="4821" xr:uid="{85EC7F3E-410E-4178-9807-5B9B0D00D8DB}"/>
    <cellStyle name="Comma 6 8 3 3" xfId="4211" xr:uid="{861DA5F9-13C9-4F0B-A300-20DDC567B056}"/>
    <cellStyle name="Comma 6 8 3 3 2" xfId="5117" xr:uid="{039CFAC4-1E2C-4FC1-A8DC-D25533668858}"/>
    <cellStyle name="Comma 6 8 3 4" xfId="4525" xr:uid="{54163E00-04B3-467E-960B-AB845A8C3E75}"/>
    <cellStyle name="Comma 6 8 4" xfId="3840" xr:uid="{49A8FF00-8B99-49E7-8F47-3C50F7BCF19C}"/>
    <cellStyle name="Comma 6 8 4 2" xfId="4747" xr:uid="{F552FB1C-682A-47E6-82FD-94AF9935A482}"/>
    <cellStyle name="Comma 6 8 5" xfId="4137" xr:uid="{66946BC0-5E71-4D63-8B2A-2AF2605D873B}"/>
    <cellStyle name="Comma 6 8 5 2" xfId="5043" xr:uid="{FFD27426-F810-4FFE-900A-CCCAFFDF0F10}"/>
    <cellStyle name="Comma 6 8 6" xfId="4450" xr:uid="{EAEE3B97-05FC-4A73-BF36-C598AFFDA807}"/>
    <cellStyle name="Comma 6 9" xfId="1177" xr:uid="{593DF022-FB55-467B-96E6-A6A3775E7256}"/>
    <cellStyle name="Comma 6 9 2" xfId="1869" xr:uid="{811219EA-252F-428A-BBB9-C4AD9A9E3B5C}"/>
    <cellStyle name="Comma 6 9 2 2" xfId="3102" xr:uid="{E3348147-090B-42C7-B6AB-481BE228AD07}"/>
    <cellStyle name="Comma 6 9 2 2 2" xfId="3953" xr:uid="{89E8023E-C6A8-4675-836B-9410476D5C1F}"/>
    <cellStyle name="Comma 6 9 2 2 2 2" xfId="4860" xr:uid="{70C27565-8A2C-4329-96EA-4A349DFE6EE9}"/>
    <cellStyle name="Comma 6 9 2 2 3" xfId="4250" xr:uid="{6E126256-1755-4E76-854C-27AE3CB636B1}"/>
    <cellStyle name="Comma 6 9 2 2 3 2" xfId="5156" xr:uid="{B7C8E895-ADE8-425C-8CDD-CF199A99C9E0}"/>
    <cellStyle name="Comma 6 9 2 2 4" xfId="4564" xr:uid="{141B6776-2E2B-4C44-9AC4-DC3CDBF7AA45}"/>
    <cellStyle name="Comma 6 9 2 3" xfId="3879" xr:uid="{5050CF18-3280-42B0-B2F3-05B04B995403}"/>
    <cellStyle name="Comma 6 9 2 3 2" xfId="4786" xr:uid="{D9F2FB8F-4EED-4655-9D7C-4B6794497D6F}"/>
    <cellStyle name="Comma 6 9 2 4" xfId="4176" xr:uid="{4593F0C3-0820-4463-991E-C98F5D793455}"/>
    <cellStyle name="Comma 6 9 2 4 2" xfId="5082" xr:uid="{FFC3D888-99B6-4E24-8E56-A0A885E75D25}"/>
    <cellStyle name="Comma 6 9 2 5" xfId="4490" xr:uid="{4114FFD3-CA04-42CD-93C3-E934484E849B}"/>
    <cellStyle name="Comma 6 9 3" xfId="2496" xr:uid="{1898FA9C-78D5-499B-9B4C-94364B04AFBC}"/>
    <cellStyle name="Comma 6 9 3 2" xfId="3915" xr:uid="{23A9EFF6-CA57-42A5-8FF9-2E597742C3A4}"/>
    <cellStyle name="Comma 6 9 3 2 2" xfId="4822" xr:uid="{BF9D0274-99F6-4F45-B68E-E42C02CE9042}"/>
    <cellStyle name="Comma 6 9 3 3" xfId="4212" xr:uid="{CC16E387-C8EE-4C96-9D7C-E63305CCAAAD}"/>
    <cellStyle name="Comma 6 9 3 3 2" xfId="5118" xr:uid="{14E4524F-F15D-4B62-A4EF-959C5FC63407}"/>
    <cellStyle name="Comma 6 9 3 4" xfId="4526" xr:uid="{167B7591-6293-448E-97D3-D7BC431D60E6}"/>
    <cellStyle name="Comma 6 9 4" xfId="3841" xr:uid="{EB1826F8-CE0E-4AFC-B3BA-ECD5671C6C9C}"/>
    <cellStyle name="Comma 6 9 4 2" xfId="4748" xr:uid="{AFCB9699-746F-48E8-9899-9A4796CC62CC}"/>
    <cellStyle name="Comma 6 9 5" xfId="4138" xr:uid="{DE31C9BD-E067-4F65-83BC-398EB8D56800}"/>
    <cellStyle name="Comma 6 9 5 2" xfId="5044" xr:uid="{ED0B22FD-A19B-43F2-8D6D-7A8E93A0EC30}"/>
    <cellStyle name="Comma 6 9 6" xfId="4451" xr:uid="{42C70DF1-44AF-4347-936B-A519C4CF97B2}"/>
    <cellStyle name="Comma 7" xfId="365" xr:uid="{0B62991A-E1B9-40C1-8077-60F16FEFA689}"/>
    <cellStyle name="Comma 7 10" xfId="4311" xr:uid="{D35DA895-081F-47E7-B0D4-548A49CEA20D}"/>
    <cellStyle name="Comma 7 11" xfId="778" xr:uid="{86F52C3C-CE35-4277-932E-32DCA61AA642}"/>
    <cellStyle name="Comma 7 12" xfId="5203" xr:uid="{B126C614-DA2D-4F06-BCE8-61DB1DBB5EA9}"/>
    <cellStyle name="Comma 7 2" xfId="366" xr:uid="{1CD828B7-A2A7-476C-ADFE-972A4692EB09}"/>
    <cellStyle name="Comma 7 2 2" xfId="1179" xr:uid="{B0031E72-59F2-4EA8-9FF2-018341A9719D}"/>
    <cellStyle name="Comma 7 2 2 2" xfId="3843" xr:uid="{2267CEFE-6D24-4898-AF45-F854AAF5EF3C}"/>
    <cellStyle name="Comma 7 2 2 2 2" xfId="4750" xr:uid="{F42B89C6-3826-4103-BE5B-DE7D2E1C47BB}"/>
    <cellStyle name="Comma 7 2 2 3" xfId="4140" xr:uid="{C0DB8D68-D836-4AF8-9484-F5B682C5138A}"/>
    <cellStyle name="Comma 7 2 2 3 2" xfId="5046" xr:uid="{F01DE713-BAE9-49D7-948F-303DAEABD016}"/>
    <cellStyle name="Comma 7 2 2 4" xfId="4453" xr:uid="{41DEAA7B-A8CA-4DA3-B929-D6529AC58E93}"/>
    <cellStyle name="Comma 7 2 3" xfId="3759" xr:uid="{4D7A7F51-58EE-4B8A-B919-229C81AD19B3}"/>
    <cellStyle name="Comma 7 2 3 2" xfId="4667" xr:uid="{1A954500-B614-4699-90FE-BF78E121EF35}"/>
    <cellStyle name="Comma 7 2 4" xfId="4058" xr:uid="{050FA1AB-2058-4F34-B0D3-EC41A15B4088}"/>
    <cellStyle name="Comma 7 2 4 2" xfId="4964" xr:uid="{FF9BEF81-87AD-4B33-BE8A-F88C945184EB}"/>
    <cellStyle name="Comma 7 2 5" xfId="4370" xr:uid="{16743BD5-47FF-4E07-A459-64A11196D378}"/>
    <cellStyle name="Comma 7 2 6" xfId="894" xr:uid="{6731E02A-8E16-45AB-9206-C39FF57E5161}"/>
    <cellStyle name="Comma 7 3" xfId="893" xr:uid="{906014C9-61D3-4996-8E11-416C6911CFC3}"/>
    <cellStyle name="Comma 7 3 2" xfId="1178" xr:uid="{68066ABF-F2CF-4CCB-9E00-615A745B4FC7}"/>
    <cellStyle name="Comma 7 3 2 2" xfId="3842" xr:uid="{7F185C47-4331-4FB6-B704-4E275842B1E1}"/>
    <cellStyle name="Comma 7 3 2 2 2" xfId="4749" xr:uid="{BCF4BC36-D73E-4821-8AEB-50703E406350}"/>
    <cellStyle name="Comma 7 3 2 3" xfId="4139" xr:uid="{6C63F0D4-051D-481F-AF72-BE667582F85F}"/>
    <cellStyle name="Comma 7 3 2 3 2" xfId="5045" xr:uid="{4BA54107-29E9-4A6E-8C6A-D6AB1DC7336A}"/>
    <cellStyle name="Comma 7 3 2 4" xfId="4452" xr:uid="{EA26F17C-7B4F-48A6-9A02-339B2C82328B}"/>
    <cellStyle name="Comma 7 3 3" xfId="3758" xr:uid="{8EC71DA9-FE3B-408F-9F81-502A046B6ECD}"/>
    <cellStyle name="Comma 7 3 3 2" xfId="4666" xr:uid="{34CB6AB8-0FD8-4C6F-B3E5-25CE7B63599F}"/>
    <cellStyle name="Comma 7 3 4" xfId="4057" xr:uid="{3094FFCC-4E93-43DA-8BE6-1845D46B744E}"/>
    <cellStyle name="Comma 7 3 4 2" xfId="4963" xr:uid="{5FC52527-4615-45E8-B007-AF4AE88D1ED3}"/>
    <cellStyle name="Comma 7 3 5" xfId="4369" xr:uid="{6952DCFD-EC58-4681-B51D-32B52EA66389}"/>
    <cellStyle name="Comma 7 4" xfId="949" xr:uid="{02001E5E-97CD-4C31-A6A2-B229D7A1A58D}"/>
    <cellStyle name="Comma 7 4 2" xfId="3780" xr:uid="{FC3361AF-7EB9-4754-A0C7-2D211E781D92}"/>
    <cellStyle name="Comma 7 4 2 2" xfId="4687" xr:uid="{60F4DD2F-0F8A-4476-92A1-E8A827145F6F}"/>
    <cellStyle name="Comma 7 4 3" xfId="4077" xr:uid="{948AB63F-8B41-4712-B5F8-03B421B73786}"/>
    <cellStyle name="Comma 7 4 3 2" xfId="4983" xr:uid="{D5A1C019-C911-4174-B7C6-910BFAE4688D}"/>
    <cellStyle name="Comma 7 4 4" xfId="4390" xr:uid="{5D2AE622-7831-4148-A759-46007EB8C281}"/>
    <cellStyle name="Comma 7 5" xfId="971" xr:uid="{9C168E72-A270-4F51-81D7-B553E3486829}"/>
    <cellStyle name="Comma 7 5 2" xfId="3791" xr:uid="{E7A5F0A9-4E01-466A-B4BC-8C8FACB8B0DC}"/>
    <cellStyle name="Comma 7 5 2 2" xfId="4698" xr:uid="{B1D4208D-17DA-498E-9C57-4BED87220AC1}"/>
    <cellStyle name="Comma 7 5 3" xfId="4088" xr:uid="{8B734F19-006F-4F02-9EB6-95BCFF7782EE}"/>
    <cellStyle name="Comma 7 5 3 2" xfId="4994" xr:uid="{062154E0-9310-43EB-BE5E-2134368959ED}"/>
    <cellStyle name="Comma 7 5 4" xfId="4401" xr:uid="{69E21632-D62A-4686-8AC5-ED93DB0E75F7}"/>
    <cellStyle name="Comma 7 6" xfId="3683" xr:uid="{0D0A8E83-9CC9-4A71-84FD-7E8423AA8040}"/>
    <cellStyle name="Comma 7 6 2" xfId="3984" xr:uid="{AA1B67F3-5DBB-40CB-A76D-ABF09B9D0E4D}"/>
    <cellStyle name="Comma 7 6 2 2" xfId="4890" xr:uid="{7AA29F37-4C4F-4C9E-8CF9-B4B6A1D16D7E}"/>
    <cellStyle name="Comma 7 6 3" xfId="4278" xr:uid="{001052AA-927A-47DF-86DB-CA7DBEBC4ABB}"/>
    <cellStyle name="Comma 7 6 3 2" xfId="5184" xr:uid="{41182E61-7582-47F4-B7E3-220D322990D0}"/>
    <cellStyle name="Comma 7 6 4" xfId="4592" xr:uid="{DF5475B8-E5F9-4F8F-BB0E-BBD273CF2F5B}"/>
    <cellStyle name="Comma 7 7" xfId="3698" xr:uid="{0C1318FE-1283-4878-9758-E3459EA8FE58}"/>
    <cellStyle name="Comma 7 7 2" xfId="4607" xr:uid="{E12EA2E3-8080-4A41-B0B7-0B30E3CD1807}"/>
    <cellStyle name="Comma 7 8" xfId="3999" xr:uid="{5D470C7C-10C1-4CDD-9D6E-4FEDC0DC697D}"/>
    <cellStyle name="Comma 7 8 2" xfId="4905" xr:uid="{BDCAB6A6-5577-42C9-926E-D74BE1C553C9}"/>
    <cellStyle name="Comma 7 9" xfId="4295" xr:uid="{F16DF5ED-6C66-470F-BCD4-D39A422BC9CF}"/>
    <cellStyle name="Comma 8" xfId="367" xr:uid="{44B874BB-341D-4D91-A36F-5795E9A8FE41}"/>
    <cellStyle name="Comma 8 2" xfId="368" xr:uid="{7833C25E-BDA3-4FD9-B7DF-26864FCDC597}"/>
    <cellStyle name="Comma 8 2 2" xfId="1181" xr:uid="{BDB3EC12-90F4-49FA-8609-C420FCA748E7}"/>
    <cellStyle name="Comma 8 2 2 2" xfId="3845" xr:uid="{46432267-A540-49CA-830D-A3B119C637C0}"/>
    <cellStyle name="Comma 8 2 2 2 2" xfId="4752" xr:uid="{19860CE3-0B48-467E-9E9A-36FB170A196D}"/>
    <cellStyle name="Comma 8 2 2 3" xfId="4142" xr:uid="{836D8F07-256E-4E1F-BB29-A4560CB026FE}"/>
    <cellStyle name="Comma 8 2 2 3 2" xfId="5048" xr:uid="{5891EF21-3F9D-4F18-AAD9-F5260A57CE96}"/>
    <cellStyle name="Comma 8 2 2 4" xfId="4455" xr:uid="{1B58802F-8868-4667-B3E6-863A46A4C2DD}"/>
    <cellStyle name="Comma 8 2 3" xfId="3761" xr:uid="{D88CD91C-518A-49C9-9993-DC22C8B9AFEB}"/>
    <cellStyle name="Comma 8 2 3 2" xfId="4669" xr:uid="{846D460D-B93A-4B35-8FEE-BD85C4E644AA}"/>
    <cellStyle name="Comma 8 2 4" xfId="4060" xr:uid="{10CAA87D-CF58-49C0-85A4-4618F40E1754}"/>
    <cellStyle name="Comma 8 2 4 2" xfId="4966" xr:uid="{7E708003-92C2-46A9-A53F-63804A91A604}"/>
    <cellStyle name="Comma 8 2 5" xfId="4372" xr:uid="{66A9BE05-554E-437C-AD47-AA257658E790}"/>
    <cellStyle name="Comma 8 2 6" xfId="896" xr:uid="{6FA8BC73-D81A-4337-8091-C661F8FE325D}"/>
    <cellStyle name="Comma 8 3" xfId="895" xr:uid="{684216A4-6E5B-4BD0-887D-0B8CEF002009}"/>
    <cellStyle name="Comma 8 3 2" xfId="3760" xr:uid="{612E7D15-4776-419F-B7BC-5D9841A9B725}"/>
    <cellStyle name="Comma 8 3 2 2" xfId="4668" xr:uid="{6D3D6A0C-2169-4113-B888-6C10B5A62802}"/>
    <cellStyle name="Comma 8 3 3" xfId="4059" xr:uid="{58288872-6922-49D8-96F0-846DE6FD8647}"/>
    <cellStyle name="Comma 8 3 3 2" xfId="4965" xr:uid="{825B1844-D0FA-41C8-A2D9-3CD77EF5C1BB}"/>
    <cellStyle name="Comma 8 3 4" xfId="4371" xr:uid="{E6AC2EF9-3074-48CD-A1A7-D93EDCA5C95F}"/>
    <cellStyle name="Comma 8 4" xfId="950" xr:uid="{1707836E-6060-4ECF-B7D7-4C0E2CF931B5}"/>
    <cellStyle name="Comma 8 4 2" xfId="3781" xr:uid="{5E7AE0BE-0035-4DC8-B560-8CDF0D549F28}"/>
    <cellStyle name="Comma 8 4 2 2" xfId="4688" xr:uid="{A7914EB6-6640-4591-98F4-D779ED5EAB71}"/>
    <cellStyle name="Comma 8 4 3" xfId="4078" xr:uid="{D8FAF42F-285D-4475-98B6-ED3DB0E73703}"/>
    <cellStyle name="Comma 8 4 3 2" xfId="4984" xr:uid="{8BB72C12-4CF7-48A3-A1B8-FAF367289E23}"/>
    <cellStyle name="Comma 8 4 4" xfId="4391" xr:uid="{03AB18AC-DBA8-4ED7-A063-988D13841303}"/>
    <cellStyle name="Comma 8 5" xfId="1180" xr:uid="{4D1CEC21-CC77-411D-BE34-656BC61963FF}"/>
    <cellStyle name="Comma 8 5 2" xfId="3844" xr:uid="{BAD39A59-2A02-4190-A7CA-A4972D5EDA2F}"/>
    <cellStyle name="Comma 8 5 2 2" xfId="4751" xr:uid="{BF5E713C-A6FF-4EA4-BD65-1A6F0E68CB73}"/>
    <cellStyle name="Comma 8 5 3" xfId="4141" xr:uid="{63292C56-CBB8-4E56-9F86-73FD06E46968}"/>
    <cellStyle name="Comma 8 5 3 2" xfId="5047" xr:uid="{F6C34A3D-0B7B-4F2F-A10F-3C48D12E294A}"/>
    <cellStyle name="Comma 8 5 4" xfId="4454" xr:uid="{E4B99E97-016A-47E8-AEDB-15D98707F100}"/>
    <cellStyle name="Comma 8 6" xfId="3684" xr:uid="{3C671119-7EA0-4453-A331-16638D186183}"/>
    <cellStyle name="Comma 8 6 2" xfId="3985" xr:uid="{2E55FA4B-4381-41C7-95DA-B0A3CD3DA768}"/>
    <cellStyle name="Comma 8 6 2 2" xfId="4891" xr:uid="{8C222AA3-DBEB-46F0-9972-DB1C32BB1913}"/>
    <cellStyle name="Comma 8 6 3" xfId="4279" xr:uid="{776A52EF-6D3D-4342-9C87-48E1AA60F59A}"/>
    <cellStyle name="Comma 8 6 3 2" xfId="5185" xr:uid="{D62CA835-A36C-4F6C-9B97-F6F9D272EAE0}"/>
    <cellStyle name="Comma 8 6 4" xfId="4593" xr:uid="{B7EEF86D-E427-4F2A-83F1-C038A607655A}"/>
    <cellStyle name="Comma 8 7" xfId="4296" xr:uid="{FAFA94AC-0175-4B2F-95FA-9E7307BCA804}"/>
    <cellStyle name="Comma 8 8" xfId="795" xr:uid="{EA2796DB-7405-4451-8769-9224055D7602}"/>
    <cellStyle name="Comma 8 9" xfId="5204" xr:uid="{FE652721-3881-4C4D-95D2-8BA80DAD37E3}"/>
    <cellStyle name="Comma 9" xfId="369" xr:uid="{D1CF7698-C89F-4FB0-AE80-8B1F4717958A}"/>
    <cellStyle name="Comma 9 10" xfId="897" xr:uid="{CBF09AB2-0054-44E4-871D-250B29E72B81}"/>
    <cellStyle name="Comma 9 11" xfId="5205" xr:uid="{BEAFBA62-0276-4B74-AAEA-BAABB282BC90}"/>
    <cellStyle name="Comma 9 2" xfId="370" xr:uid="{1C421D6E-8578-4985-B755-42F2DC8C5ADD}"/>
    <cellStyle name="Comma 9 2 2" xfId="3763" xr:uid="{69EABC4E-A231-416C-8877-F4A3D80D6DC1}"/>
    <cellStyle name="Comma 9 2 2 2" xfId="4671" xr:uid="{5C64B031-67AB-406D-89FF-C67296FE8822}"/>
    <cellStyle name="Comma 9 2 3" xfId="4062" xr:uid="{312B2970-33B3-4525-B545-6EFBF068EDBD}"/>
    <cellStyle name="Comma 9 2 3 2" xfId="4968" xr:uid="{295CD771-30A1-424A-ADBF-5189597B7AF1}"/>
    <cellStyle name="Comma 9 2 4" xfId="4374" xr:uid="{4BF3DFD2-4926-47C2-AD1A-59C75EDA92BC}"/>
    <cellStyle name="Comma 9 2 5" xfId="898" xr:uid="{53E9C659-61F9-48D3-8BA5-644FB2082C9D}"/>
    <cellStyle name="Comma 9 3" xfId="951" xr:uid="{5FC99221-BC52-446C-A5A3-61A61F21C8B1}"/>
    <cellStyle name="Comma 9 3 2" xfId="3782" xr:uid="{0B0E3320-4667-4CF2-BA55-581B2FC52223}"/>
    <cellStyle name="Comma 9 3 2 2" xfId="4689" xr:uid="{5331E322-FA53-45F5-85BB-CF3CBBF8A733}"/>
    <cellStyle name="Comma 9 3 3" xfId="4079" xr:uid="{E7E1B431-A0A2-4985-A1FB-BF4C1A7E206B}"/>
    <cellStyle name="Comma 9 3 3 2" xfId="4985" xr:uid="{D8BA9B78-C2B7-419D-AC77-04D30CE77808}"/>
    <cellStyle name="Comma 9 3 4" xfId="4392" xr:uid="{4952A7F4-DF4D-4AE1-ACF4-E4F8A621BF2A}"/>
    <cellStyle name="Comma 9 4" xfId="1182" xr:uid="{2C409322-6016-4B05-A3D0-3EB8D3C022F7}"/>
    <cellStyle name="Comma 9 4 2" xfId="3846" xr:uid="{CF14BEC6-20B2-489B-97D6-AB220FE54F8B}"/>
    <cellStyle name="Comma 9 4 2 2" xfId="4753" xr:uid="{F41E31A2-D88F-4B43-B8C2-3C499C483283}"/>
    <cellStyle name="Comma 9 4 3" xfId="4143" xr:uid="{F21E55DA-B362-489E-85F7-1D243CCF9424}"/>
    <cellStyle name="Comma 9 4 3 2" xfId="5049" xr:uid="{B480089A-AA85-4696-B8AD-B7BD08211034}"/>
    <cellStyle name="Comma 9 4 4" xfId="4456" xr:uid="{DED28D87-96A7-4435-9E98-3CF414F17593}"/>
    <cellStyle name="Comma 9 5" xfId="3685" xr:uid="{8996D4E9-9D79-4E3D-A2E8-840BE47782BD}"/>
    <cellStyle name="Comma 9 5 2" xfId="3986" xr:uid="{0A486DA0-C039-4769-8945-FCD5583CFAEA}"/>
    <cellStyle name="Comma 9 5 2 2" xfId="4892" xr:uid="{4919FC3E-DF13-4E16-9EE3-4153551232EC}"/>
    <cellStyle name="Comma 9 5 3" xfId="4280" xr:uid="{E360A622-F570-4E31-BF72-0D9238D9B814}"/>
    <cellStyle name="Comma 9 5 3 2" xfId="5186" xr:uid="{96D97640-E7FA-4FE7-9F9B-3006D145E625}"/>
    <cellStyle name="Comma 9 5 4" xfId="4594" xr:uid="{D33DC04D-E77B-4E67-8DA9-F7EB2AC47E15}"/>
    <cellStyle name="Comma 9 6" xfId="3762" xr:uid="{0C34D5C0-B4CA-42A4-9807-EBBE2A2E47CB}"/>
    <cellStyle name="Comma 9 6 2" xfId="4670" xr:uid="{AE296422-B8D8-4FFE-865B-833FD33CC577}"/>
    <cellStyle name="Comma 9 7" xfId="4061" xr:uid="{479D8028-A054-42B7-8040-BAF19F559E33}"/>
    <cellStyle name="Comma 9 7 2" xfId="4967" xr:uid="{05A17D3B-53CF-499F-B621-D6508E3BEDA9}"/>
    <cellStyle name="Comma 9 8" xfId="4297" xr:uid="{665B4285-61F4-4F0D-84B6-93857864CE56}"/>
    <cellStyle name="Comma 9 9" xfId="4373" xr:uid="{6A2B54E3-1A78-4ED0-A24D-2DB521CC358B}"/>
    <cellStyle name="comma zerodec" xfId="371" xr:uid="{C15A8E2A-AB75-48C2-98F7-E14D25349AFF}"/>
    <cellStyle name="comma zerodec 2" xfId="1067" xr:uid="{7E6E6FED-976E-4D3A-9460-508EB52EBCD5}"/>
    <cellStyle name="comma zerodec 3" xfId="1000" xr:uid="{9EA2433C-9B53-4910-94A4-C5D3E8B440E6}"/>
    <cellStyle name="Comma0" xfId="372" xr:uid="{6804B91E-5CB1-45EF-ABC0-1C544A2F3346}"/>
    <cellStyle name="Comma2" xfId="373" xr:uid="{2C937019-EA75-472D-9479-788890DC894D}"/>
    <cellStyle name="Comma2 2" xfId="374" xr:uid="{FD3A7662-96B7-4D28-8235-2CC554399715}"/>
    <cellStyle name="COPY" xfId="375" xr:uid="{EB5E2D96-70F5-4DF5-A04B-DDB7D19DB82B}"/>
    <cellStyle name="Copy0_" xfId="376" xr:uid="{905F09E3-7844-4A69-A34A-27EAD40E7B75}"/>
    <cellStyle name="Copy1_" xfId="377" xr:uid="{0F25479A-15D6-4A5A-82AA-F8D6F6E29209}"/>
    <cellStyle name="Copy2_" xfId="378" xr:uid="{120C1E12-8292-45DC-A5B2-4DE5A4B490CE}"/>
    <cellStyle name="Copy3_" xfId="379" xr:uid="{BC7863D9-1090-4638-A37F-4A1F3CFEB682}"/>
    <cellStyle name="Credit" xfId="380" xr:uid="{BF23E7E1-28B4-41EE-BC61-45DE59F3FF18}"/>
    <cellStyle name="CrudeDisplay" xfId="381" xr:uid="{E3C28BA2-62D7-474F-909E-CD64AAC05A89}"/>
    <cellStyle name="Currency 2" xfId="382" xr:uid="{D4E2C16C-C936-4A81-B9F7-69B3E2742B3B}"/>
    <cellStyle name="Currency 2 2" xfId="2395" xr:uid="{AEB4070C-97C4-4E59-A2D2-2867C942C492}"/>
    <cellStyle name="Currency 2 2 2" xfId="3628" xr:uid="{4080E877-AEF7-441D-BC55-23EF25E1FF50}"/>
    <cellStyle name="Currency 2 3" xfId="3032" xr:uid="{EB616EE2-1D89-4EDB-B0FC-7839B8A294F0}"/>
    <cellStyle name="Currency 2 4" xfId="1801" xr:uid="{3CF9416E-0EAE-4D16-8F21-7880CCBC8B21}"/>
    <cellStyle name="Currency 3" xfId="2399" xr:uid="{ED7E460A-5FC3-4E1B-8173-69C62E018850}"/>
    <cellStyle name="Currency 4" xfId="1805" xr:uid="{BF857DE1-D19F-47AD-83CA-BFE6CD02651A}"/>
    <cellStyle name="Currency0" xfId="383" xr:uid="{1B7B5F0C-3A80-4A27-8C02-42D7282480DF}"/>
    <cellStyle name="Currency1" xfId="384" xr:uid="{76F37EC6-5BB2-403D-A240-0F7276BD0217}"/>
    <cellStyle name="Currency1 2" xfId="1068" xr:uid="{226254AE-B73D-43AF-B2BC-6DDDDBAD19E4}"/>
    <cellStyle name="Currency1 3" xfId="1001" xr:uid="{B69B2062-52E3-428B-A371-CBBEB149D3E6}"/>
    <cellStyle name="Date" xfId="385" xr:uid="{A294CA23-3F96-4535-81BD-393CD28DCCFB}"/>
    <cellStyle name="Debit" xfId="386" xr:uid="{D966DCE0-C7C5-44A1-A672-B5E14C84B390}"/>
    <cellStyle name="Dollar (zero dec)" xfId="387" xr:uid="{F712F739-88DD-4E0E-AB00-C4B15D0E3DD7}"/>
    <cellStyle name="Dollar (zero dec) 2" xfId="1069" xr:uid="{A81D25F5-FC08-4631-B68A-7D4D6CFC2396}"/>
    <cellStyle name="dp0" xfId="388" xr:uid="{6877F8E1-3A18-4738-83C9-4BEFC3A7A1DF}"/>
    <cellStyle name="dp1" xfId="389" xr:uid="{10E2E238-865D-4362-8092-B0E3E939AB28}"/>
    <cellStyle name="dp2" xfId="390" xr:uid="{AB1A163C-03C7-4D10-B4B6-45C4F974CCB8}"/>
    <cellStyle name="dp3" xfId="391" xr:uid="{9807B5E3-5574-481C-8B1F-398D260635BC}"/>
    <cellStyle name="E&amp;Y House" xfId="392" xr:uid="{6902743E-7188-4873-9FAB-4E4B7A495B6A}"/>
    <cellStyle name="Euro" xfId="393" xr:uid="{5BD5FF50-AD8B-4514-AC9B-76250131C06E}"/>
    <cellStyle name="Explanatory Text" xfId="24" builtinId="53" customBuiltin="1"/>
    <cellStyle name="Explanatory Text 2" xfId="394" xr:uid="{0A777122-D8E6-4A17-A159-B5C2AD06F054}"/>
    <cellStyle name="Explanatory Text 2 2" xfId="395" xr:uid="{14E0756B-99CF-4994-B24B-265D5B972F2F}"/>
    <cellStyle name="Explanatory Text 2 2 2" xfId="1183" xr:uid="{3A96798F-4337-469F-B970-E0D43DC1A4A5}"/>
    <cellStyle name="Explanatory Text 2 3" xfId="899" xr:uid="{ECCB22BE-66F5-4756-8D0C-615027FE9988}"/>
    <cellStyle name="Explanatory Text 2 4" xfId="1052" xr:uid="{7375FA92-CEFA-492B-9261-A6363D2029EE}"/>
    <cellStyle name="Explanatory Text 3" xfId="396" xr:uid="{E450DCA1-97FF-4FE0-8EE5-8DF7FF3E3F09}"/>
    <cellStyle name="Explanatory Text 3 2" xfId="1002" xr:uid="{6416587B-77D8-4405-AD3B-B684385DD1D6}"/>
    <cellStyle name="Explanatory Text 4" xfId="397" xr:uid="{37E549E3-6934-4560-A864-42EFBFA614F2}"/>
    <cellStyle name="Explanatory Text 5" xfId="398" xr:uid="{58D0F2EC-707E-45A2-ADF4-401A33ABE879}"/>
    <cellStyle name="Explanatory Text 6" xfId="399" xr:uid="{EF97320A-1B98-43B8-BF19-E4907C19A9C9}"/>
    <cellStyle name="Explanatory Text 7" xfId="400" xr:uid="{EEFCF969-080F-4D15-A571-6F16E125523E}"/>
    <cellStyle name="F2" xfId="401" xr:uid="{B49D450E-5666-406A-9BEA-A542AB1A0F23}"/>
    <cellStyle name="F3" xfId="402" xr:uid="{BC737EDA-A84B-4663-BB1D-2D03BE7577CF}"/>
    <cellStyle name="F4" xfId="403" xr:uid="{DE2F470B-B71A-453C-AA7A-6B933095C1BA}"/>
    <cellStyle name="F5" xfId="404" xr:uid="{F66F9066-B9A7-4347-B191-7C715304A0CB}"/>
    <cellStyle name="F6" xfId="405" xr:uid="{D907ED2E-1721-4C49-AFBC-77C8B101C3D7}"/>
    <cellStyle name="F7" xfId="406" xr:uid="{E62D6566-EED1-4921-A6B5-1C2FA83871DF}"/>
    <cellStyle name="F8" xfId="407" xr:uid="{7E8F1382-59B5-4ACB-9EE7-271992FE88CE}"/>
    <cellStyle name="Fixed" xfId="408" xr:uid="{8104DB3E-CA02-4417-9BB1-37967E31FC4D}"/>
    <cellStyle name="Followed Hyperlink 2" xfId="759" xr:uid="{6B81F7D2-6878-43D3-BC5F-5345B9308770}"/>
    <cellStyle name="Followed Hyperlink 3" xfId="952" xr:uid="{702F6889-C80C-486A-9172-DDE3C431888B}"/>
    <cellStyle name="FORECAST" xfId="409" xr:uid="{BD999B7B-0BB5-4667-9569-2CB4B8121728}"/>
    <cellStyle name="Good" xfId="15" builtinId="26" customBuiltin="1"/>
    <cellStyle name="Good 2" xfId="410" xr:uid="{BAB5F788-B7BD-45B5-92BD-3BCF243152FB}"/>
    <cellStyle name="Good 2 2" xfId="411" xr:uid="{9B6C587B-1218-4540-8B59-F26666196B89}"/>
    <cellStyle name="Good 2 2 2" xfId="1184" xr:uid="{EEC1489B-758E-4966-844B-3BD4ECE479F5}"/>
    <cellStyle name="Good 2 3" xfId="900" xr:uid="{66111646-54D0-4729-90A2-49F346247044}"/>
    <cellStyle name="Good 2 4" xfId="1053" xr:uid="{8293F5F8-66A2-4F34-AD77-0D014C0DC2A8}"/>
    <cellStyle name="Good 3" xfId="412" xr:uid="{21D24CDF-8CBF-461A-A59C-05853B7250AC}"/>
    <cellStyle name="Good 3 2" xfId="1003" xr:uid="{D5F9A3CF-EE27-4982-A013-1272DC2A5169}"/>
    <cellStyle name="Good 4" xfId="413" xr:uid="{60E14061-EA84-4A3A-96BD-845EBEAA85F7}"/>
    <cellStyle name="Good 5" xfId="414" xr:uid="{6550EFE4-C797-4747-B02E-760D3C167069}"/>
    <cellStyle name="Good 6" xfId="415" xr:uid="{98AE4B79-20A3-47F3-9977-36E92FD08E64}"/>
    <cellStyle name="Good 7" xfId="416" xr:uid="{B6523EB3-17AB-4D68-8868-B0D27D10B2D3}"/>
    <cellStyle name="Grey" xfId="417" xr:uid="{856C9392-36EC-4C0C-AEB1-39434A5AE7B4}"/>
    <cellStyle name="Grey 2" xfId="1070" xr:uid="{D153BF66-80AF-4E13-8ABD-4EF8350F2BFB}"/>
    <cellStyle name="Grey 3" xfId="1004" xr:uid="{4AA60846-737A-40BB-8AA7-BB003E1C349F}"/>
    <cellStyle name="Grow" xfId="418" xr:uid="{02A4B9EF-A1AE-44A4-AC6F-639DB96910CF}"/>
    <cellStyle name="Header1" xfId="419" xr:uid="{8160D4D8-A794-4577-B157-726DA746B4CD}"/>
    <cellStyle name="header1 2" xfId="1071" xr:uid="{991A2DF5-C96D-4885-947E-26932F5E3F16}"/>
    <cellStyle name="header1 3" xfId="1005" xr:uid="{060DDE1C-8440-4CD1-85F9-96BF150A5BE3}"/>
    <cellStyle name="Header2" xfId="420" xr:uid="{C7868339-029B-4800-AED8-C533DFD7D798}"/>
    <cellStyle name="header2 2" xfId="1072" xr:uid="{96EDE8B0-D687-4CDF-A599-265B7849817D}"/>
    <cellStyle name="header2 3" xfId="1006" xr:uid="{6D9D5ECE-766C-44A5-8007-8F01894D79D7}"/>
    <cellStyle name="header3" xfId="421" xr:uid="{B44583D6-9842-428F-A485-DE5D9B4BC9F4}"/>
    <cellStyle name="Heading 1" xfId="11" builtinId="16" customBuiltin="1"/>
    <cellStyle name="Heading 1 2" xfId="422" xr:uid="{9395FC48-31E1-4155-8243-45FB24CA41A4}"/>
    <cellStyle name="Heading 1 2 2" xfId="423" xr:uid="{D1C4EDC2-1561-4F74-8C5B-04A623EA875C}"/>
    <cellStyle name="Heading 1 2 2 2" xfId="1185" xr:uid="{A70208D5-595C-40C7-B289-82AFE1B476DB}"/>
    <cellStyle name="Heading 1 2 3" xfId="901" xr:uid="{ED12FE28-FA35-48A2-A573-0D813FDBD908}"/>
    <cellStyle name="Heading 1 2 4" xfId="1054" xr:uid="{BCBDBBD9-6D11-40ED-AB16-C2A3B6FF6455}"/>
    <cellStyle name="Heading 1 3" xfId="424" xr:uid="{72A69765-6E0D-4EB9-98A4-E3784D907DD2}"/>
    <cellStyle name="Heading 1 3 2" xfId="1007" xr:uid="{96333634-C92B-4F51-B878-9518B411EA7D}"/>
    <cellStyle name="Heading 1 4" xfId="425" xr:uid="{E26EA620-D3A7-4A3F-8172-956F6DDD2865}"/>
    <cellStyle name="Heading 1 5" xfId="426" xr:uid="{4E43FB85-72CD-4290-BFEA-7199F01B157C}"/>
    <cellStyle name="Heading 1 6" xfId="427" xr:uid="{2B480649-AEF2-4F0D-8600-397E74A25136}"/>
    <cellStyle name="Heading 1 7" xfId="428" xr:uid="{2E7CE8B6-012E-4510-8744-872EC0189B2F}"/>
    <cellStyle name="Heading 2" xfId="12" builtinId="17" customBuiltin="1"/>
    <cellStyle name="Heading 2 2" xfId="429" xr:uid="{B48FE46A-BF48-4D30-B72E-4BCAC72DBEFF}"/>
    <cellStyle name="Heading 2 2 2" xfId="430" xr:uid="{9E2DAA92-49A5-4855-97B9-7274D5D37A39}"/>
    <cellStyle name="Heading 2 2 2 2" xfId="1186" xr:uid="{48F795EA-E03B-41A5-B65E-4DBC755C4ECC}"/>
    <cellStyle name="Heading 2 2 3" xfId="902" xr:uid="{E07416F7-107F-4EF7-A3E2-BD1BAB52FEF4}"/>
    <cellStyle name="Heading 2 2 4" xfId="1055" xr:uid="{0A09F1CD-D40B-47D6-A64F-0EBB3D45F7A7}"/>
    <cellStyle name="Heading 2 3" xfId="431" xr:uid="{E7624E6E-3964-46B7-B5EC-EA0A821D742A}"/>
    <cellStyle name="Heading 2 3 2" xfId="1008" xr:uid="{98832675-F5AC-4DA2-8693-0371E0C75F66}"/>
    <cellStyle name="Heading 2 4" xfId="432" xr:uid="{2590BF65-1949-4A7D-8409-B609C91654B4}"/>
    <cellStyle name="Heading 2 5" xfId="433" xr:uid="{4187477E-1AE8-435D-A06F-22C48F52366D}"/>
    <cellStyle name="Heading 2 6" xfId="434" xr:uid="{475BE444-76D1-4A2C-8A88-27D695DE5C12}"/>
    <cellStyle name="Heading 2 7" xfId="435" xr:uid="{E31447FC-A633-4ECF-9493-B3E0F451375E}"/>
    <cellStyle name="Heading 3" xfId="13" builtinId="18" customBuiltin="1"/>
    <cellStyle name="Heading 3 2" xfId="436" xr:uid="{80A4C50E-0F94-46E4-A87D-54268DE3D453}"/>
    <cellStyle name="Heading 3 2 2" xfId="437" xr:uid="{0F837E8F-8A6E-4F25-876D-F3E01880B6F3}"/>
    <cellStyle name="Heading 3 2 2 2" xfId="2497" xr:uid="{3932D377-6175-48A7-B88D-DD472B743E7A}"/>
    <cellStyle name="Heading 3 2 2 3" xfId="2456" xr:uid="{D0A8641D-8916-42A3-A8A6-D20067B839E2}"/>
    <cellStyle name="Heading 3 2 2 4" xfId="1187" xr:uid="{C86251E4-3CE6-4D23-BFDE-76D78F90A2ED}"/>
    <cellStyle name="Heading 3 2 3" xfId="903" xr:uid="{920E15FF-3A3A-4DFC-BC62-1F5946436C2B}"/>
    <cellStyle name="Heading 3 2 3 2" xfId="2433" xr:uid="{D912EA3C-C1E9-4408-B0EA-E0B71B71E54A}"/>
    <cellStyle name="Heading 3 2 4" xfId="2499" xr:uid="{968A3723-1682-4546-893E-06C4116A667D}"/>
    <cellStyle name="Heading 3 2 5" xfId="1056" xr:uid="{34666CFD-6FD0-498A-94B3-5457CB6422CE}"/>
    <cellStyle name="Heading 3 3" xfId="438" xr:uid="{D5CB58E0-9AA0-464A-8B66-832DEA04E0E8}"/>
    <cellStyle name="Heading 3 3 2" xfId="2420" xr:uid="{0DB0DAD7-49D1-4F31-9358-31F6838B8C7B}"/>
    <cellStyle name="Heading 3 4" xfId="439" xr:uid="{000AAD71-8AE2-4AB4-BCD8-1989DC346A2F}"/>
    <cellStyle name="Heading 3 4 2" xfId="2450" xr:uid="{2CB5F164-66B3-4049-8649-FC6F2B3D02A1}"/>
    <cellStyle name="Heading 3 5" xfId="440" xr:uid="{79416774-3283-4EB0-A7ED-9049CFEAA436}"/>
    <cellStyle name="Heading 3 5 2" xfId="1009" xr:uid="{321A4B15-E8AE-4D6A-9E00-22DDC2154DF3}"/>
    <cellStyle name="Heading 3 6" xfId="441" xr:uid="{B192693C-0E28-4F4F-9FD1-B39FD440BE88}"/>
    <cellStyle name="Heading 3 7" xfId="442" xr:uid="{57100DAB-1FC3-4C1E-8A15-5F80DC3D730E}"/>
    <cellStyle name="Heading 4" xfId="14" builtinId="19" customBuiltin="1"/>
    <cellStyle name="Heading 4 2" xfId="443" xr:uid="{F3D30F18-4D71-4510-BF94-52E66669A319}"/>
    <cellStyle name="Heading 4 2 2" xfId="444" xr:uid="{E1243058-9B5E-449A-B049-A75B7DFD3542}"/>
    <cellStyle name="Heading 4 2 2 2" xfId="1188" xr:uid="{591EFDE0-9B9E-4789-9E4C-64501FD13D54}"/>
    <cellStyle name="Heading 4 2 3" xfId="904" xr:uid="{463BE06D-34CF-427D-A94C-B57E2887FA47}"/>
    <cellStyle name="Heading 4 2 4" xfId="1057" xr:uid="{C65751C7-B812-40A5-912B-258E1A5DB7C8}"/>
    <cellStyle name="Heading 4 3" xfId="445" xr:uid="{5232DD90-6008-4A49-B9B6-730DF24F0C01}"/>
    <cellStyle name="Heading 4 3 2" xfId="1010" xr:uid="{B4D7EF7E-B34C-41FB-B994-62994EADC78D}"/>
    <cellStyle name="Heading 4 4" xfId="446" xr:uid="{CF0D10B9-CE7E-4418-9861-F93F424A5E27}"/>
    <cellStyle name="Heading 4 5" xfId="447" xr:uid="{F179C16C-D37A-4EB6-A35C-145B8974B939}"/>
    <cellStyle name="Heading 4 6" xfId="448" xr:uid="{C6E6B18E-1BBE-4495-80E6-1F0829DBC965}"/>
    <cellStyle name="Heading 4 7" xfId="449" xr:uid="{9969896E-A009-4AFE-9A6A-46F58F50A68B}"/>
    <cellStyle name="Heading1" xfId="450" xr:uid="{B8D4AD3B-9BC0-4A34-8A17-1F675F8EBD4D}"/>
    <cellStyle name="Heading2" xfId="451" xr:uid="{B75332DE-C47B-4937-8E66-C9F11801E494}"/>
    <cellStyle name="HEADINGS" xfId="452" xr:uid="{F0B112A8-FD13-4AB0-8498-043D52A7C5A1}"/>
    <cellStyle name="History" xfId="453" xr:uid="{5E69FAF8-7EEB-471F-B7DD-2027C32DEFAD}"/>
    <cellStyle name="Hyperlink 2" xfId="760" xr:uid="{0CD07594-9ACB-4A13-9047-DECA91BA505C}"/>
    <cellStyle name="Hyperlink 2 2" xfId="953" xr:uid="{FF3BB0F3-58D4-4F36-A787-79D6F8B73E22}"/>
    <cellStyle name="Hyperlink 3" xfId="789" xr:uid="{40CBD122-2FC9-4E5D-91C8-96F0F650107B}"/>
    <cellStyle name="Hyperlink 3 2" xfId="3664" xr:uid="{30E2A37E-0766-4D07-9569-4A114E0728D9}"/>
    <cellStyle name="Hyperlink 3 3" xfId="1022" xr:uid="{C0F18170-785B-45E0-A97D-355DDD788C0D}"/>
    <cellStyle name="Hyperlink 4" xfId="3663" xr:uid="{04B50130-FA68-4232-BBC4-A830488627E0}"/>
    <cellStyle name="Hyperlink 5" xfId="954" xr:uid="{ADED62EA-4A72-4172-84CA-F6E70D0938A0}"/>
    <cellStyle name="imulator" xfId="454" xr:uid="{D130E4A8-3164-4CBF-9E93-DAAB1C0F4E91}"/>
    <cellStyle name="imulator 2" xfId="1073" xr:uid="{706BB94D-92D9-4EC8-98FA-E04756C2D872}"/>
    <cellStyle name="imulator 2 2" xfId="2440" xr:uid="{478DD808-3F2D-4C50-8DC0-E015CBF509EC}"/>
    <cellStyle name="Inflow" xfId="455" xr:uid="{E1DD2A80-5D30-47D1-B414-03FA58273268}"/>
    <cellStyle name="Input" xfId="18" builtinId="20" customBuiltin="1"/>
    <cellStyle name="Input [yellow]" xfId="456" xr:uid="{C4127AD8-F407-4E6D-9271-A0CEE60AB1A5}"/>
    <cellStyle name="Input [yellow] 2" xfId="1074" xr:uid="{570727D7-7602-42FB-9F98-BA77628D73A0}"/>
    <cellStyle name="Input [yellow] 2 2" xfId="2441" xr:uid="{33E0A74A-1EF2-448A-AF6D-4BC041E963F6}"/>
    <cellStyle name="Input [yellow] 2 3" xfId="2439" xr:uid="{A0467B6F-3B85-499D-8A4C-4CD0FA037C8F}"/>
    <cellStyle name="Input [yellow] 3" xfId="2422" xr:uid="{F1151109-8064-43DC-AD3E-A04334C58AC4}"/>
    <cellStyle name="Input [yellow] 4" xfId="3016" xr:uid="{DC51F79D-3351-4034-A4FA-ACFBD9C6354A}"/>
    <cellStyle name="Input [yellow] 5" xfId="1012" xr:uid="{6E72A826-6A2D-4C9A-AA55-D7004D7F9350}"/>
    <cellStyle name="Input 2" xfId="457" xr:uid="{AFFE63EA-BC5B-40D6-A69A-60FE8DE6A191}"/>
    <cellStyle name="Input 2 2" xfId="458" xr:uid="{27F015B5-ED9F-4ADB-A8C3-7F0911D15501}"/>
    <cellStyle name="Input 2 2 2" xfId="2498" xr:uid="{88E55A42-7A50-4C80-A6C8-F4114C4718B3}"/>
    <cellStyle name="Input 2 2 3" xfId="2418" xr:uid="{E51AB3B5-09F1-41C3-80D9-9457CC7FF437}"/>
    <cellStyle name="Input 2 2 4" xfId="1189" xr:uid="{09497491-285B-4A26-B187-5CB79ACB8827}"/>
    <cellStyle name="Input 2 3" xfId="905" xr:uid="{2E47CBE3-87E4-4D31-B3E5-F09AB7A0B82B}"/>
    <cellStyle name="Input 2 3 2" xfId="2434" xr:uid="{540F68D3-8739-4B39-8BC8-301A1BDF2747}"/>
    <cellStyle name="Input 2 4" xfId="2423" xr:uid="{348BE79D-C09E-4E22-BA10-CB18DBDB7014}"/>
    <cellStyle name="Input 2 5" xfId="1058" xr:uid="{ADF48D51-94B3-4255-8D02-39A96304C058}"/>
    <cellStyle name="Input 3" xfId="459" xr:uid="{CC426DE0-F346-4310-88CD-427C6676B919}"/>
    <cellStyle name="Input 3 2" xfId="460" xr:uid="{80616B8D-A11A-4FA2-907B-6A1CAC48575A}"/>
    <cellStyle name="Input 3 3" xfId="906" xr:uid="{72224944-E503-42A3-899D-0055FC6B5FFA}"/>
    <cellStyle name="Input 3 4" xfId="2421" xr:uid="{6E148C1E-489F-423F-B84C-F1688F32ABBD}"/>
    <cellStyle name="Input 3 5" xfId="753" xr:uid="{418EEF12-6295-4B1D-A3F6-1E405EAE041B}"/>
    <cellStyle name="Input 4" xfId="461" xr:uid="{364A7A50-5A83-4567-8285-DFD4FCB58D77}"/>
    <cellStyle name="Input 4 2" xfId="907" xr:uid="{B616D984-3D31-4193-9988-4C419682FCEC}"/>
    <cellStyle name="Input 4 3" xfId="2424" xr:uid="{DD3D2CC0-7604-4067-8EDD-64E46348CD68}"/>
    <cellStyle name="Input 4 4" xfId="796" xr:uid="{24CE1944-71FF-44C2-905F-C8E15D58B8D6}"/>
    <cellStyle name="Input 5" xfId="462" xr:uid="{D8AB65FC-F7BA-4D21-8EAB-531B53F8D8A6}"/>
    <cellStyle name="Input 5 2" xfId="1011" xr:uid="{05B4A704-C2C9-4348-BDEE-F6655A454284}"/>
    <cellStyle name="Input 6" xfId="463" xr:uid="{BFFE9CEE-6005-4184-BE82-F4F6B4E5B2FF}"/>
    <cellStyle name="Input 7" xfId="464" xr:uid="{A8B0C830-A62B-4A4E-8C93-EF4D67C1946F}"/>
    <cellStyle name="linked" xfId="465" xr:uid="{5F48505F-F33A-4190-81EF-F8A49C9A680D}"/>
    <cellStyle name="Linked Cell" xfId="21" builtinId="24" customBuiltin="1"/>
    <cellStyle name="Linked Cell 2" xfId="466" xr:uid="{D9664813-8937-47BF-9C34-917603010C80}"/>
    <cellStyle name="Linked Cell 2 2" xfId="467" xr:uid="{C3B45046-8C08-4995-B120-428D4871D09B}"/>
    <cellStyle name="Linked Cell 2 2 2" xfId="1190" xr:uid="{6D9A558F-DC2E-4F51-ABE2-CC8C8B813CF5}"/>
    <cellStyle name="Linked Cell 2 3" xfId="908" xr:uid="{DEE28522-85A4-4BC1-B133-9DA345595815}"/>
    <cellStyle name="Linked Cell 2 4" xfId="1059" xr:uid="{8B7F29FF-EDAD-4A53-BE7B-48D0E99E2B36}"/>
    <cellStyle name="Linked Cell 3" xfId="468" xr:uid="{C1DE2E54-D4C9-4361-BADF-252DE6C43112}"/>
    <cellStyle name="Linked Cell 3 2" xfId="1013" xr:uid="{CA6B506F-66C6-4F1C-9EE6-D2588C68BCB4}"/>
    <cellStyle name="Linked Cell 4" xfId="469" xr:uid="{8BBA8873-726F-43FF-9467-C43734D740D6}"/>
    <cellStyle name="Linked Cell 5" xfId="470" xr:uid="{30E6409C-AB80-44E2-AF41-E05020E32396}"/>
    <cellStyle name="Linked Cell 6" xfId="471" xr:uid="{40815FE2-0497-48BE-98B9-27D16E657508}"/>
    <cellStyle name="Linked Cell 7" xfId="472" xr:uid="{25CBC688-BC50-4B43-B66D-D6CB6284CB41}"/>
    <cellStyle name="MACRO" xfId="473" xr:uid="{1CAA3E02-D198-4426-9531-B39A58B45E51}"/>
    <cellStyle name="Moeda [0]_PLDT" xfId="474" xr:uid="{E02F4B98-E706-456E-8DA5-5DDD19DC4802}"/>
    <cellStyle name="Moeda_PLDT" xfId="475" xr:uid="{084B0BA8-4D7D-4B18-9B53-384F80AFD14B}"/>
    <cellStyle name="Neutral" xfId="17" builtinId="28" customBuiltin="1"/>
    <cellStyle name="Neutral 2" xfId="476" xr:uid="{1A74275F-2C84-4F80-82AD-043D3D99250D}"/>
    <cellStyle name="Neutral 2 2" xfId="477" xr:uid="{404F4CC9-B679-4837-BC64-77C057EBD512}"/>
    <cellStyle name="Neutral 2 2 2" xfId="1191" xr:uid="{A2A15005-CC48-4318-97E7-7AD5F9E912A1}"/>
    <cellStyle name="Neutral 2 3" xfId="909" xr:uid="{275422F5-F120-4AF7-980D-387CB51004BC}"/>
    <cellStyle name="Neutral 2 4" xfId="1060" xr:uid="{C2384930-E748-4B61-B2BE-DFB720C0688A}"/>
    <cellStyle name="Neutral 3" xfId="478" xr:uid="{3361CAC1-CBF1-4031-A67F-55516DB61D01}"/>
    <cellStyle name="Neutral 3 2" xfId="1014" xr:uid="{EA14DBF9-C368-441B-983E-5BB84FEDCAE3}"/>
    <cellStyle name="Neutral 4" xfId="479" xr:uid="{4B0F7F49-9E16-45B4-B735-508CC12F48E4}"/>
    <cellStyle name="Neutral 5" xfId="480" xr:uid="{EC85533E-7032-462A-B3C1-90C4731CC99D}"/>
    <cellStyle name="Neutral 6" xfId="481" xr:uid="{C23B3B36-B29B-4671-94B7-C38FC418AB72}"/>
    <cellStyle name="Neutral 7" xfId="482" xr:uid="{F55F4985-473A-40A7-BC4B-F1269EBB7516}"/>
    <cellStyle name="no dec" xfId="483" xr:uid="{19C6F05D-3318-4DF7-9175-42AE5DCB0F56}"/>
    <cellStyle name="no1" xfId="484" xr:uid="{70D5CE24-C7ED-4812-9B00-36231C3A65E4}"/>
    <cellStyle name="no2" xfId="485" xr:uid="{6EDCC096-94EE-42B8-81A2-3DD691E1E29D}"/>
    <cellStyle name="no3" xfId="486" xr:uid="{7B611664-6DC7-4354-89DF-E8285D216EDF}"/>
    <cellStyle name="No4" xfId="487" xr:uid="{B2F322CD-4F78-446B-AB42-53AF207B672B}"/>
    <cellStyle name="No5" xfId="488" xr:uid="{F4788F02-1103-40CF-AF55-54DBEC4E2745}"/>
    <cellStyle name="Nocomma" xfId="489" xr:uid="{25425D30-4740-4D03-B75E-15F4690D166B}"/>
    <cellStyle name="Normal" xfId="0" builtinId="0"/>
    <cellStyle name="Normal - Style1" xfId="490" xr:uid="{CF3886AA-A4FA-4AAA-ABD0-944CD2BC5787}"/>
    <cellStyle name="Normal - Style1 2" xfId="1015" xr:uid="{D5DB5424-7510-4746-A518-CC814D9EAB67}"/>
    <cellStyle name="Normal 10" xfId="491" xr:uid="{24764558-0E70-4AE0-BCF0-D48054C82FD6}"/>
    <cellStyle name="Normal 10 2" xfId="492" xr:uid="{5380F700-7AF7-41A5-9EF1-92A2E7634860}"/>
    <cellStyle name="Normal 10 2 10" xfId="1822" xr:uid="{EF385CCB-E7EA-4AB0-BDBD-2A63698ACFEF}"/>
    <cellStyle name="Normal 10 2 10 2" xfId="3054" xr:uid="{B156036A-CDEC-4EAF-89E2-3C0EE6210511}"/>
    <cellStyle name="Normal 10 2 11" xfId="2447" xr:uid="{64558695-B34C-43E4-A110-CE58542ED898}"/>
    <cellStyle name="Normal 10 2 12" xfId="1079" xr:uid="{A864E46D-E962-4090-863B-895711F91A46}"/>
    <cellStyle name="Normal 10 2 2" xfId="1192" xr:uid="{68F2A73B-6094-4795-9541-B8B7607BBCD7}"/>
    <cellStyle name="Normal 10 2 2 10" xfId="2500" xr:uid="{43BB67EE-F40B-4066-A962-0F853865C23B}"/>
    <cellStyle name="Normal 10 2 2 2" xfId="1193" xr:uid="{95AF0366-52EB-4B0D-9358-FB0C993F32A2}"/>
    <cellStyle name="Normal 10 2 2 2 2" xfId="1194" xr:uid="{1B60EBA9-72FB-4919-B6A6-0248A220D96A}"/>
    <cellStyle name="Normal 10 2 2 2 2 2" xfId="1872" xr:uid="{BACE4824-1306-4302-B2BB-A001DFF55534}"/>
    <cellStyle name="Normal 10 2 2 2 2 2 2" xfId="3105" xr:uid="{F09D00D2-A5E7-4855-ACE2-3874FFA2F05B}"/>
    <cellStyle name="Normal 10 2 2 2 2 3" xfId="2502" xr:uid="{6765F1B5-8D62-4795-A670-348F5AB22A67}"/>
    <cellStyle name="Normal 10 2 2 2 3" xfId="1195" xr:uid="{50839BB8-E363-49AF-BB00-69F3B9474C2C}"/>
    <cellStyle name="Normal 10 2 2 2 3 2" xfId="1873" xr:uid="{4AC43AB0-1225-49A1-A533-446761301F52}"/>
    <cellStyle name="Normal 10 2 2 2 3 2 2" xfId="3106" xr:uid="{1C3855C2-5D24-4355-A4E2-6E8C78F45AB6}"/>
    <cellStyle name="Normal 10 2 2 2 3 3" xfId="2503" xr:uid="{B62675A7-A0D9-4BAC-88F4-866DB6660B1B}"/>
    <cellStyle name="Normal 10 2 2 2 4" xfId="1196" xr:uid="{6221325D-C22C-4314-85E7-7E8A92BB7D67}"/>
    <cellStyle name="Normal 10 2 2 2 4 2" xfId="1874" xr:uid="{2AAA77E6-FC50-4609-B567-9BA375928A7D}"/>
    <cellStyle name="Normal 10 2 2 2 4 2 2" xfId="3107" xr:uid="{94883228-3B0C-4C5C-8826-0C9340E9420F}"/>
    <cellStyle name="Normal 10 2 2 2 4 3" xfId="2504" xr:uid="{EDC89F55-6E7A-4B3A-B0F9-D400EE254730}"/>
    <cellStyle name="Normal 10 2 2 2 5" xfId="1197" xr:uid="{6F33FF23-5C1D-409B-84A5-FA948EA5A5B1}"/>
    <cellStyle name="Normal 10 2 2 2 5 2" xfId="1875" xr:uid="{1BA4CBD9-C208-41B6-8FE5-2ABD38B7E6E6}"/>
    <cellStyle name="Normal 10 2 2 2 5 2 2" xfId="3108" xr:uid="{DBAB0BFA-9AC6-4557-8345-217E693B3527}"/>
    <cellStyle name="Normal 10 2 2 2 5 3" xfId="2505" xr:uid="{9DED6942-50C4-47E8-8432-57EC565E7948}"/>
    <cellStyle name="Normal 10 2 2 2 6" xfId="1198" xr:uid="{BE6F7630-91F9-4AE5-AAB4-AE39596F8491}"/>
    <cellStyle name="Normal 10 2 2 2 6 2" xfId="1876" xr:uid="{FA9AB46F-E50F-48BA-94DE-D0B6F39A2BF3}"/>
    <cellStyle name="Normal 10 2 2 2 6 2 2" xfId="3109" xr:uid="{93F1C4D0-F80D-445C-9222-43A645E51DA8}"/>
    <cellStyle name="Normal 10 2 2 2 6 3" xfId="2506" xr:uid="{0A8761DD-C2ED-4D9B-B5B0-C0C54414A786}"/>
    <cellStyle name="Normal 10 2 2 2 7" xfId="1199" xr:uid="{3F2F018C-DD0B-4EA3-868D-D327C0593035}"/>
    <cellStyle name="Normal 10 2 2 2 7 2" xfId="1877" xr:uid="{BA9A9C14-AD16-4BC6-B635-76D39B6E0AC7}"/>
    <cellStyle name="Normal 10 2 2 2 7 2 2" xfId="3110" xr:uid="{6D20DE31-10B3-45D4-99C9-6AFC8D6C55C1}"/>
    <cellStyle name="Normal 10 2 2 2 7 3" xfId="2507" xr:uid="{14D025EC-03E1-4AD4-B725-2B64A955669A}"/>
    <cellStyle name="Normal 10 2 2 2 8" xfId="1871" xr:uid="{055D1A88-2074-4272-9A64-25D0BCBF0B27}"/>
    <cellStyle name="Normal 10 2 2 2 8 2" xfId="3104" xr:uid="{63D862DF-5E83-4875-9F41-83A9C1530EAB}"/>
    <cellStyle name="Normal 10 2 2 2 9" xfId="2501" xr:uid="{7FB2F432-4CC3-45A3-BF0B-B5D3FD3495D3}"/>
    <cellStyle name="Normal 10 2 2 3" xfId="1200" xr:uid="{23BBBE78-2A09-4888-B22C-285C89E26DFF}"/>
    <cellStyle name="Normal 10 2 2 3 2" xfId="1878" xr:uid="{30E0FC30-C1AE-4802-A205-6764B83C5C4E}"/>
    <cellStyle name="Normal 10 2 2 3 2 2" xfId="3111" xr:uid="{41891BD6-C474-4C5A-87A4-AAD1A4A7B38D}"/>
    <cellStyle name="Normal 10 2 2 3 3" xfId="2508" xr:uid="{9F07B054-A653-46CD-8221-D26BF80BD275}"/>
    <cellStyle name="Normal 10 2 2 4" xfId="1201" xr:uid="{BC4EE756-7BA8-4B92-BAE7-2AF258BE92B8}"/>
    <cellStyle name="Normal 10 2 2 4 2" xfId="1879" xr:uid="{86B4335C-0498-499C-A44A-969BCF623CA9}"/>
    <cellStyle name="Normal 10 2 2 4 2 2" xfId="3112" xr:uid="{B096EC5E-2921-41B8-8969-3BD3880AE45C}"/>
    <cellStyle name="Normal 10 2 2 4 3" xfId="2509" xr:uid="{963E76E6-1AED-4A6A-8FAC-BB6A3C0242DC}"/>
    <cellStyle name="Normal 10 2 2 5" xfId="1202" xr:uid="{215F6F8E-A1A3-411A-8545-532DA91431FE}"/>
    <cellStyle name="Normal 10 2 2 5 2" xfId="1880" xr:uid="{358F8332-445C-4F99-9DF6-437F5795E6A9}"/>
    <cellStyle name="Normal 10 2 2 5 2 2" xfId="3113" xr:uid="{11CF84C2-45D2-4243-AEC4-8E16874BDA32}"/>
    <cellStyle name="Normal 10 2 2 5 3" xfId="2510" xr:uid="{25318909-87B0-485A-B0E0-6A9FE5193CC1}"/>
    <cellStyle name="Normal 10 2 2 6" xfId="1203" xr:uid="{4C8BB0A2-D60D-4A9E-BA25-40EE2FD62E1F}"/>
    <cellStyle name="Normal 10 2 2 6 2" xfId="1881" xr:uid="{92304954-1865-45EB-8A30-38C1AA02933C}"/>
    <cellStyle name="Normal 10 2 2 6 2 2" xfId="3114" xr:uid="{34028E8E-6CF1-4E46-9F89-53D13AE9A389}"/>
    <cellStyle name="Normal 10 2 2 6 3" xfId="2511" xr:uid="{EFD650DA-7CC7-4B3C-8560-71E6EF67DD37}"/>
    <cellStyle name="Normal 10 2 2 7" xfId="1204" xr:uid="{253B8A2F-D027-4CC7-B828-5A0034CD38E8}"/>
    <cellStyle name="Normal 10 2 2 7 2" xfId="1882" xr:uid="{F52B8DF9-EBB3-4A09-B6B3-97CD12B134CE}"/>
    <cellStyle name="Normal 10 2 2 7 2 2" xfId="3115" xr:uid="{B3826AA5-7F42-4A4E-A291-7FD0346318A2}"/>
    <cellStyle name="Normal 10 2 2 7 3" xfId="2512" xr:uid="{6CB7699A-E6AF-4509-96EB-35A806B77C45}"/>
    <cellStyle name="Normal 10 2 2 8" xfId="1205" xr:uid="{D8070979-8303-418E-9B5D-E1DE13D8C9C6}"/>
    <cellStyle name="Normal 10 2 2 8 2" xfId="1883" xr:uid="{728B4E28-A3DB-4A34-B741-3EB3FE58E7B2}"/>
    <cellStyle name="Normal 10 2 2 8 2 2" xfId="3116" xr:uid="{785C0647-0B8A-44BF-BC42-4EFAB745BF02}"/>
    <cellStyle name="Normal 10 2 2 8 3" xfId="2513" xr:uid="{EFF9E630-480E-4DBC-AEAF-281C9A908657}"/>
    <cellStyle name="Normal 10 2 2 9" xfId="1870" xr:uid="{B2C4E5A5-4556-4E7C-B9A3-47973C0B1892}"/>
    <cellStyle name="Normal 10 2 2 9 2" xfId="3103" xr:uid="{3C4F2AC7-07BA-4AAB-8D30-AFD8376D2DF9}"/>
    <cellStyle name="Normal 10 2 3" xfId="963" xr:uid="{ED7B5FAA-F470-46C0-91B4-13CD8B4E62CE}"/>
    <cellStyle name="Normal 10 2 3 10" xfId="1206" xr:uid="{065DE44F-FB77-4933-BB06-BC3E51E1EA0A}"/>
    <cellStyle name="Normal 10 2 3 2" xfId="1207" xr:uid="{9EDE275F-61F6-4D48-87BF-0FAE9C900854}"/>
    <cellStyle name="Normal 10 2 3 2 2" xfId="1885" xr:uid="{998AAAB2-AAA7-48CB-86C8-9A9F46C282D9}"/>
    <cellStyle name="Normal 10 2 3 2 2 2" xfId="3118" xr:uid="{8C8A6DFF-59B9-4445-B9BB-E327C7782FB7}"/>
    <cellStyle name="Normal 10 2 3 2 3" xfId="2515" xr:uid="{C5CB25A0-EA2E-4E74-881D-8AD61A3E72AD}"/>
    <cellStyle name="Normal 10 2 3 3" xfId="1208" xr:uid="{221C0076-C1A8-41E9-9699-4908570E925F}"/>
    <cellStyle name="Normal 10 2 3 3 2" xfId="1886" xr:uid="{9DBF6A81-FA7B-42F1-A21B-C67FCAAF590A}"/>
    <cellStyle name="Normal 10 2 3 3 2 2" xfId="3119" xr:uid="{ADE8AF35-AAFA-40F8-B679-449E752F80AE}"/>
    <cellStyle name="Normal 10 2 3 3 3" xfId="2516" xr:uid="{04904FC1-6EC0-4809-92F8-369B0E124D02}"/>
    <cellStyle name="Normal 10 2 3 4" xfId="1209" xr:uid="{16DBDD80-A52A-4A5C-9D38-405D4D87B0D8}"/>
    <cellStyle name="Normal 10 2 3 4 2" xfId="1887" xr:uid="{F977B1BE-4C77-494C-A537-99F61D699095}"/>
    <cellStyle name="Normal 10 2 3 4 2 2" xfId="3120" xr:uid="{16C71D14-B3CD-48CB-98CD-0ED91C93BACC}"/>
    <cellStyle name="Normal 10 2 3 4 3" xfId="2517" xr:uid="{C36E248B-3E01-4F40-AEE0-DCA6D652D53D}"/>
    <cellStyle name="Normal 10 2 3 5" xfId="1210" xr:uid="{C339B434-BCF9-4F35-B8CD-740A42E548F2}"/>
    <cellStyle name="Normal 10 2 3 5 2" xfId="1888" xr:uid="{679300AA-BC0E-4883-9093-8CE4A5E8E44D}"/>
    <cellStyle name="Normal 10 2 3 5 2 2" xfId="3121" xr:uid="{D7E8E661-EAE0-4447-AC82-D204E894B8CB}"/>
    <cellStyle name="Normal 10 2 3 5 3" xfId="2518" xr:uid="{685247D9-1B29-4D57-822F-BE8EC0B08E7A}"/>
    <cellStyle name="Normal 10 2 3 6" xfId="1211" xr:uid="{F221E397-3C6D-4E4A-9804-23227A6D3AF3}"/>
    <cellStyle name="Normal 10 2 3 6 2" xfId="1889" xr:uid="{1096D733-C83D-48CE-9079-29A1E99557C5}"/>
    <cellStyle name="Normal 10 2 3 6 2 2" xfId="3122" xr:uid="{2CD7334C-8884-4EF4-A1B8-8F8C2D107FEC}"/>
    <cellStyle name="Normal 10 2 3 6 3" xfId="2519" xr:uid="{919D2754-576F-4693-B4A5-7DC9CC8351BA}"/>
    <cellStyle name="Normal 10 2 3 7" xfId="1212" xr:uid="{BA0115A3-782E-41F6-B229-90C072B4F7F5}"/>
    <cellStyle name="Normal 10 2 3 7 2" xfId="1890" xr:uid="{6CD5F511-F2E7-4B55-9B6F-9FA962D471B8}"/>
    <cellStyle name="Normal 10 2 3 7 2 2" xfId="3123" xr:uid="{87812ED3-FE44-4C5F-8416-2D534BED0D5A}"/>
    <cellStyle name="Normal 10 2 3 7 3" xfId="2520" xr:uid="{01ED02B6-7741-4C8F-AFC1-77D2E33E55E1}"/>
    <cellStyle name="Normal 10 2 3 8" xfId="1884" xr:uid="{8A8B6051-7097-402B-BE1F-7F5269220B5B}"/>
    <cellStyle name="Normal 10 2 3 8 2" xfId="3117" xr:uid="{39EF0D90-E7EE-4836-85BE-B78EFF52B231}"/>
    <cellStyle name="Normal 10 2 3 9" xfId="2514" xr:uid="{528EA60A-2CF8-45D9-914B-451E5C0A4A2F}"/>
    <cellStyle name="Normal 10 2 4" xfId="1213" xr:uid="{EDD33D66-2EC7-408F-A813-C9A36FB8F0B0}"/>
    <cellStyle name="Normal 10 2 4 2" xfId="1891" xr:uid="{F407F081-4990-4E82-BBC3-F6AEC8D39E84}"/>
    <cellStyle name="Normal 10 2 4 2 2" xfId="3124" xr:uid="{07A44873-D315-4374-8B87-0246BBC3363E}"/>
    <cellStyle name="Normal 10 2 4 3" xfId="2521" xr:uid="{682CCDAD-1A4C-4789-801B-DB56B26D7347}"/>
    <cellStyle name="Normal 10 2 5" xfId="1214" xr:uid="{F2B540F6-F354-4B49-BDD1-F34D176EC18E}"/>
    <cellStyle name="Normal 10 2 5 2" xfId="1892" xr:uid="{54F19CAD-F5FB-43E3-AFC4-F2AA9290F1E5}"/>
    <cellStyle name="Normal 10 2 5 2 2" xfId="3125" xr:uid="{42ABA760-F8D0-4F07-BC37-DFB3FF8CD93B}"/>
    <cellStyle name="Normal 10 2 5 3" xfId="2522" xr:uid="{16E0A63E-4A43-47E4-BFB1-8F1A0B78F415}"/>
    <cellStyle name="Normal 10 2 6" xfId="1215" xr:uid="{6BD940CB-E772-4E00-9A48-A6FA6882196F}"/>
    <cellStyle name="Normal 10 2 6 2" xfId="1893" xr:uid="{D92DAC40-63B9-44C4-BFA5-3E9DF4793B2B}"/>
    <cellStyle name="Normal 10 2 6 2 2" xfId="3126" xr:uid="{4DE58CE8-3BDA-4D07-9DA7-28230239AC43}"/>
    <cellStyle name="Normal 10 2 6 3" xfId="2523" xr:uid="{823482EE-1BC5-48F7-B955-D4C3A0134C83}"/>
    <cellStyle name="Normal 10 2 7" xfId="1216" xr:uid="{4E949BE6-B69E-4CCB-A847-98A73D8728A2}"/>
    <cellStyle name="Normal 10 2 7 2" xfId="1894" xr:uid="{20C28B25-AFBE-488A-8B25-80FCF4AEDBBA}"/>
    <cellStyle name="Normal 10 2 7 2 2" xfId="3127" xr:uid="{AFABAD14-D3C4-4C50-898D-FB3E9E450FD6}"/>
    <cellStyle name="Normal 10 2 7 3" xfId="2524" xr:uid="{BDA4AF5F-9A96-4925-8506-8EE7449138B7}"/>
    <cellStyle name="Normal 10 2 8" xfId="1217" xr:uid="{1B643115-4D1A-48F7-9076-E82201EEFD3C}"/>
    <cellStyle name="Normal 10 2 8 2" xfId="1895" xr:uid="{79CCFF70-6937-4716-B33C-7E27E9122C9B}"/>
    <cellStyle name="Normal 10 2 8 2 2" xfId="3128" xr:uid="{CD4A3D2D-2E4F-4E44-8F0A-D3156EEFE00E}"/>
    <cellStyle name="Normal 10 2 8 3" xfId="2525" xr:uid="{43645BA7-2AD7-4A29-B7FC-60B6FD7C9262}"/>
    <cellStyle name="Normal 10 2 9" xfId="1218" xr:uid="{15443F8E-AB7B-4182-BDA1-46BBA6BBEB9F}"/>
    <cellStyle name="Normal 10 2 9 2" xfId="1896" xr:uid="{ACEC8749-A33B-4155-A441-CABC12C7329F}"/>
    <cellStyle name="Normal 10 2 9 2 2" xfId="3129" xr:uid="{A23820C1-7195-410F-8C19-478F8FD2E661}"/>
    <cellStyle name="Normal 10 2 9 3" xfId="2526" xr:uid="{45ADA85C-6EB8-4550-9316-81234C90598A}"/>
    <cellStyle name="Normal 10 3" xfId="493" xr:uid="{813B9C1C-18CD-46A4-B1B6-64368389B07D}"/>
    <cellStyle name="Normal 10 3 10" xfId="2449" xr:uid="{77D84836-5308-4685-A012-D4A85FF3CE47}"/>
    <cellStyle name="Normal 10 3 11" xfId="1081" xr:uid="{19CD2F3E-888D-4A33-88FC-4130B619CAE7}"/>
    <cellStyle name="Normal 10 3 2" xfId="1219" xr:uid="{A61917D4-3FC9-442C-8D29-90174C5EFB0B}"/>
    <cellStyle name="Normal 10 3 2 2" xfId="1220" xr:uid="{3B15E974-8E47-4663-A144-47D32FA96C9F}"/>
    <cellStyle name="Normal 10 3 2 2 2" xfId="1898" xr:uid="{DFD814E8-CFD6-4873-89A2-43F79BD85D86}"/>
    <cellStyle name="Normal 10 3 2 2 2 2" xfId="3131" xr:uid="{A6B18EF7-6686-41F1-A3DE-C72778C8B244}"/>
    <cellStyle name="Normal 10 3 2 2 3" xfId="2528" xr:uid="{3BE24E52-408F-4D76-B88B-2B1E22949722}"/>
    <cellStyle name="Normal 10 3 2 3" xfId="1221" xr:uid="{396205DD-B8F2-46C4-89BF-C155D8997E9F}"/>
    <cellStyle name="Normal 10 3 2 3 2" xfId="1899" xr:uid="{A8FB42E1-5F90-49D4-A437-69BB8DF7140F}"/>
    <cellStyle name="Normal 10 3 2 3 2 2" xfId="3132" xr:uid="{BC1CB76D-BEB7-40E0-9282-3F14E051138F}"/>
    <cellStyle name="Normal 10 3 2 3 3" xfId="2529" xr:uid="{843ED53E-6BF0-4C30-8E51-0D26223340B8}"/>
    <cellStyle name="Normal 10 3 2 4" xfId="1222" xr:uid="{2FB64A04-900D-4298-A99A-CA17B851E900}"/>
    <cellStyle name="Normal 10 3 2 4 2" xfId="1900" xr:uid="{E3B1DC06-C3B5-4BD4-84E3-814651220BDC}"/>
    <cellStyle name="Normal 10 3 2 4 2 2" xfId="3133" xr:uid="{B35DA8BA-0CCE-415F-8304-EC72028E50DA}"/>
    <cellStyle name="Normal 10 3 2 4 3" xfId="2530" xr:uid="{B78E0D60-8B4C-4C4C-AE5D-027C3496E8DD}"/>
    <cellStyle name="Normal 10 3 2 5" xfId="1223" xr:uid="{1552FC66-E476-4F11-8104-1596E93234BF}"/>
    <cellStyle name="Normal 10 3 2 5 2" xfId="1901" xr:uid="{4B52181B-CEAD-41AD-B6CE-EC532B5B8F1E}"/>
    <cellStyle name="Normal 10 3 2 5 2 2" xfId="3134" xr:uid="{9E5B04B1-7447-4078-B660-EF5B65DC5279}"/>
    <cellStyle name="Normal 10 3 2 5 3" xfId="2531" xr:uid="{26E3E5C6-A2E3-4572-9FAD-DDED1DB97E96}"/>
    <cellStyle name="Normal 10 3 2 6" xfId="1224" xr:uid="{1BA2F18D-46A3-42BE-BBC4-2578884C516D}"/>
    <cellStyle name="Normal 10 3 2 6 2" xfId="1902" xr:uid="{21E65591-CD2F-43A2-AE96-74145AF05632}"/>
    <cellStyle name="Normal 10 3 2 6 2 2" xfId="3135" xr:uid="{211DFB91-6F5E-4878-AEFF-DD0FF71CE9B5}"/>
    <cellStyle name="Normal 10 3 2 6 3" xfId="2532" xr:uid="{DD7EC0C7-4B9D-4541-A3AA-50CDFB2CC4DD}"/>
    <cellStyle name="Normal 10 3 2 7" xfId="1225" xr:uid="{4C4CEB8B-06EF-4491-B6C2-D489D116595D}"/>
    <cellStyle name="Normal 10 3 2 7 2" xfId="1903" xr:uid="{61277E6B-4A3A-4C8A-BAE7-FDB189E56D10}"/>
    <cellStyle name="Normal 10 3 2 7 2 2" xfId="3136" xr:uid="{CDA10A00-718A-4840-8B61-5CBAACA75430}"/>
    <cellStyle name="Normal 10 3 2 7 3" xfId="2533" xr:uid="{6F6553CA-2CD2-4D81-BF63-DF1B3E7BA2F1}"/>
    <cellStyle name="Normal 10 3 2 8" xfId="1897" xr:uid="{2B1EFFE6-8285-4DA7-B89A-ADE4A623EC14}"/>
    <cellStyle name="Normal 10 3 2 8 2" xfId="3130" xr:uid="{65861EC3-4EF1-4EE4-BABC-0BA03E158BE5}"/>
    <cellStyle name="Normal 10 3 2 9" xfId="2527" xr:uid="{AC53EB7B-55FB-4BCF-9FFC-3659572AE1C6}"/>
    <cellStyle name="Normal 10 3 3" xfId="1226" xr:uid="{3721D71B-BEC3-408C-893B-31F92DBEE1B2}"/>
    <cellStyle name="Normal 10 3 3 2" xfId="1904" xr:uid="{FF8B7AFD-E633-4522-91E3-5D3EBCA233A5}"/>
    <cellStyle name="Normal 10 3 3 2 2" xfId="3137" xr:uid="{A56CE91F-2685-4127-85A0-3D42E6AFC27C}"/>
    <cellStyle name="Normal 10 3 3 3" xfId="2534" xr:uid="{8C15CFAE-F0F3-42A9-BDCB-3A30092BF0BB}"/>
    <cellStyle name="Normal 10 3 4" xfId="1227" xr:uid="{C90F8EE7-861B-4C90-A6F8-BC6B12D1A99F}"/>
    <cellStyle name="Normal 10 3 4 2" xfId="1905" xr:uid="{6F47C038-A36D-499B-9220-FF5C07BB7940}"/>
    <cellStyle name="Normal 10 3 4 2 2" xfId="3138" xr:uid="{CEBF028E-2646-4F74-9E9F-8D214D384762}"/>
    <cellStyle name="Normal 10 3 4 3" xfId="2535" xr:uid="{057E7EE2-6667-409E-BC23-47A13BA244A7}"/>
    <cellStyle name="Normal 10 3 5" xfId="1228" xr:uid="{D7C15111-02FA-49EF-9F5A-8671D38F0BDF}"/>
    <cellStyle name="Normal 10 3 5 2" xfId="1906" xr:uid="{85D1242E-7EF4-4F9B-9118-7CC88F417C5A}"/>
    <cellStyle name="Normal 10 3 5 2 2" xfId="3139" xr:uid="{622A435C-C454-45E9-93DE-A9BF911DB1CF}"/>
    <cellStyle name="Normal 10 3 5 3" xfId="2536" xr:uid="{CCBC672E-EA46-4142-9B7B-EA36B014D5DB}"/>
    <cellStyle name="Normal 10 3 6" xfId="1229" xr:uid="{63909241-6867-4200-9D89-4430DA01BAE7}"/>
    <cellStyle name="Normal 10 3 6 2" xfId="1907" xr:uid="{763850D9-46E0-433E-907B-DF989F7B6649}"/>
    <cellStyle name="Normal 10 3 6 2 2" xfId="3140" xr:uid="{8607BC4B-088D-4EDF-A7EF-160D8143CD80}"/>
    <cellStyle name="Normal 10 3 6 3" xfId="2537" xr:uid="{79FCEF8B-9CDA-44EC-8D8D-3200DB75072F}"/>
    <cellStyle name="Normal 10 3 7" xfId="1230" xr:uid="{9FD4E654-2C43-4C21-9142-A32ACEBAF762}"/>
    <cellStyle name="Normal 10 3 7 2" xfId="1908" xr:uid="{CA2B328C-200B-41B8-9D7B-8A8270D4C713}"/>
    <cellStyle name="Normal 10 3 7 2 2" xfId="3141" xr:uid="{63247D17-7A5B-48EF-A027-C33A191D18A6}"/>
    <cellStyle name="Normal 10 3 7 3" xfId="2538" xr:uid="{A1322A60-F312-4AAB-9A0D-5B4B6E3162FA}"/>
    <cellStyle name="Normal 10 3 8" xfId="1231" xr:uid="{C075DC8A-7B93-4B66-B5F2-299941EF157F}"/>
    <cellStyle name="Normal 10 3 8 2" xfId="1909" xr:uid="{BF0A4E83-FD81-4DDE-9259-E73437A4EF88}"/>
    <cellStyle name="Normal 10 3 8 2 2" xfId="3142" xr:uid="{007D5147-3036-449A-9C85-0C2A670F3E1A}"/>
    <cellStyle name="Normal 10 3 8 3" xfId="2539" xr:uid="{1E070E88-E469-4613-B1BA-7E1490505A03}"/>
    <cellStyle name="Normal 10 3 9" xfId="1825" xr:uid="{E0F2CD05-2752-4264-A09C-4AFCC361781F}"/>
    <cellStyle name="Normal 10 3 9 2" xfId="3057" xr:uid="{09FE4B26-ACB7-4E46-8A88-1033A1D4FB5D}"/>
    <cellStyle name="Normal 10 4" xfId="728" xr:uid="{7BFA0ED3-F9D8-4D4C-BC5A-C3C6FC4A2E13}"/>
    <cellStyle name="Normal 10 4 10" xfId="1083" xr:uid="{86A79329-6069-4AED-B702-964807BA2D0D}"/>
    <cellStyle name="Normal 10 4 2" xfId="1232" xr:uid="{6C6D49B9-6D5F-479D-8AA4-4085359BA9DC}"/>
    <cellStyle name="Normal 10 4 2 2" xfId="1910" xr:uid="{5ED385F5-0F82-4402-8553-1F784BBDBB62}"/>
    <cellStyle name="Normal 10 4 2 2 2" xfId="3143" xr:uid="{DB6425FF-7D17-4B21-A199-BF29B06A7100}"/>
    <cellStyle name="Normal 10 4 2 3" xfId="2540" xr:uid="{48126ED8-7932-4271-8315-4D8AB887904A}"/>
    <cellStyle name="Normal 10 4 3" xfId="1233" xr:uid="{00D1C0F9-E60D-4268-8B3E-B4D7F286D462}"/>
    <cellStyle name="Normal 10 4 3 2" xfId="1911" xr:uid="{43AD330F-32B7-4487-91EC-ABE5D7FC669B}"/>
    <cellStyle name="Normal 10 4 3 2 2" xfId="3144" xr:uid="{6F5B5A50-8797-4BF6-B5CA-4F8B52AA5455}"/>
    <cellStyle name="Normal 10 4 3 3" xfId="2541" xr:uid="{E7A0E405-8297-4C2D-894C-49BD2DA73E19}"/>
    <cellStyle name="Normal 10 4 4" xfId="1234" xr:uid="{759C4EDE-3113-4BD3-B824-E3540054D1A5}"/>
    <cellStyle name="Normal 10 4 4 2" xfId="1912" xr:uid="{EA37D1D6-4957-45C2-99CC-01AAD8A8A677}"/>
    <cellStyle name="Normal 10 4 4 2 2" xfId="3145" xr:uid="{198BAA4D-CD9B-44FC-B1C6-EDC1CC6B5A4B}"/>
    <cellStyle name="Normal 10 4 4 3" xfId="2542" xr:uid="{4400A37F-0B82-4D57-89FE-5A09040AE781}"/>
    <cellStyle name="Normal 10 4 5" xfId="1235" xr:uid="{29CBF75B-77D9-424C-B61A-3A8587912229}"/>
    <cellStyle name="Normal 10 4 5 2" xfId="1913" xr:uid="{DA787113-BC3C-4979-8023-BB4025BA8AFD}"/>
    <cellStyle name="Normal 10 4 5 2 2" xfId="3146" xr:uid="{8CB83392-0DEA-47C0-8071-026A69553FC3}"/>
    <cellStyle name="Normal 10 4 5 3" xfId="2543" xr:uid="{3E86C22A-0297-460F-A8D2-2559AE8FD242}"/>
    <cellStyle name="Normal 10 4 6" xfId="1236" xr:uid="{06BB3028-4B2F-407B-8BC4-518952FA81B3}"/>
    <cellStyle name="Normal 10 4 6 2" xfId="1914" xr:uid="{B14FE237-73EE-4C10-804F-7C793E6BB788}"/>
    <cellStyle name="Normal 10 4 6 2 2" xfId="3147" xr:uid="{A6D8985A-DBD8-4092-8C9F-787EC434004D}"/>
    <cellStyle name="Normal 10 4 6 3" xfId="2544" xr:uid="{C80368A9-1A42-4E7E-9EAA-FC0C148E13CA}"/>
    <cellStyle name="Normal 10 4 7" xfId="1237" xr:uid="{13AC01F2-8185-4EC0-9C75-2C77DA97CB2B}"/>
    <cellStyle name="Normal 10 4 7 2" xfId="1915" xr:uid="{26D0C0B6-4CF5-43C8-AC7D-0C17E9DAA400}"/>
    <cellStyle name="Normal 10 4 7 2 2" xfId="3148" xr:uid="{F9A314B2-3480-4C65-906E-9DFA30FD0A41}"/>
    <cellStyle name="Normal 10 4 7 3" xfId="2545" xr:uid="{06507908-D541-4984-8AF9-3D6C448F8B06}"/>
    <cellStyle name="Normal 10 4 8" xfId="1827" xr:uid="{3CCE0CA3-BF59-46F4-A89D-A5853098DB64}"/>
    <cellStyle name="Normal 10 4 8 2" xfId="3059" xr:uid="{869EDFE9-B158-4B04-A12F-8E2E117C1C0E}"/>
    <cellStyle name="Normal 10 4 9" xfId="2452" xr:uid="{8D6260E7-B933-4DE4-A8E3-0BFBD904FD8B}"/>
    <cellStyle name="Normal 10 5" xfId="910" xr:uid="{7477C262-1FDD-4CB5-944E-EA944BEA07CC}"/>
    <cellStyle name="Normal 10 5 2" xfId="1238" xr:uid="{FD65B3D3-C9D4-42A3-915F-6E24C78E6A1B}"/>
    <cellStyle name="Normal 10 5 2 2" xfId="1917" xr:uid="{AF7549A1-CF67-431D-B39D-978274F340D3}"/>
    <cellStyle name="Normal 10 5 2 2 2" xfId="3150" xr:uid="{6FE7F95D-7708-443C-ADBB-BA192191C1C1}"/>
    <cellStyle name="Normal 10 5 2 3" xfId="2547" xr:uid="{A6BC471A-964B-4ED7-992B-8830CC4741CC}"/>
    <cellStyle name="Normal 10 5 3" xfId="1239" xr:uid="{53CF8AB4-B350-4B4C-BFDD-5EBCE2B24CFF}"/>
    <cellStyle name="Normal 10 5 3 2" xfId="1918" xr:uid="{ED798D21-EA86-45BF-9C15-02BBAC3B6FB8}"/>
    <cellStyle name="Normal 10 5 3 2 2" xfId="3151" xr:uid="{290C0D18-6BA3-43BE-B070-EA6E82C08464}"/>
    <cellStyle name="Normal 10 5 3 3" xfId="2548" xr:uid="{679AD0FA-A54B-429A-8EA2-415323D6191D}"/>
    <cellStyle name="Normal 10 5 4" xfId="1240" xr:uid="{E1BD38F4-3455-4092-B56C-FC43A781F9FA}"/>
    <cellStyle name="Normal 10 5 4 2" xfId="1919" xr:uid="{DD874D82-A490-460B-8E87-F5E4D610DFA9}"/>
    <cellStyle name="Normal 10 5 4 2 2" xfId="3152" xr:uid="{3DDF66E2-0BF9-4276-BA6F-BECC76C86952}"/>
    <cellStyle name="Normal 10 5 4 3" xfId="2549" xr:uid="{B670B7B7-2D5F-4144-98B1-003A7D8CCBDD}"/>
    <cellStyle name="Normal 10 5 5" xfId="1241" xr:uid="{168162AE-9332-40D5-A940-3A6E047B9D7C}"/>
    <cellStyle name="Normal 10 5 5 2" xfId="1920" xr:uid="{A4F373BE-788B-4E17-98E3-B0085567CE10}"/>
    <cellStyle name="Normal 10 5 5 2 2" xfId="3153" xr:uid="{D2CF5221-5741-4A52-A9D6-45DAAA39A153}"/>
    <cellStyle name="Normal 10 5 5 3" xfId="2550" xr:uid="{B98EDCC5-BAAD-49F1-9D3C-D818BAA5D2A0}"/>
    <cellStyle name="Normal 10 5 6" xfId="1242" xr:uid="{16A59575-2071-4546-A797-8DE0CCBC96EC}"/>
    <cellStyle name="Normal 10 5 6 2" xfId="1921" xr:uid="{75370231-AAD4-4D67-AFE1-C99FAFBDF1D4}"/>
    <cellStyle name="Normal 10 5 6 2 2" xfId="3154" xr:uid="{F350261A-E94D-42FE-9408-DED774E273E2}"/>
    <cellStyle name="Normal 10 5 6 3" xfId="2551" xr:uid="{3B0E4C25-EDDC-414F-9D4C-3B535D59539B}"/>
    <cellStyle name="Normal 10 5 7" xfId="1243" xr:uid="{BC5A4127-A391-4FED-9863-2FE1DFC64915}"/>
    <cellStyle name="Normal 10 5 7 2" xfId="1922" xr:uid="{9AF852EC-EFE0-4C5C-A1B3-E60C3D60CF1B}"/>
    <cellStyle name="Normal 10 5 7 2 2" xfId="3155" xr:uid="{FAE14D16-B5BC-4287-904F-7F93B54E2862}"/>
    <cellStyle name="Normal 10 5 7 3" xfId="2552" xr:uid="{F65D81A3-FC71-4296-92A9-CF3F81DA3BF2}"/>
    <cellStyle name="Normal 10 5 8" xfId="1916" xr:uid="{E7422370-3A37-416F-A78E-527D660D8837}"/>
    <cellStyle name="Normal 10 5 8 2" xfId="3149" xr:uid="{2E9A408A-D58C-48F1-9EBE-D3DECD7B4F5B}"/>
    <cellStyle name="Normal 10 5 9" xfId="2546" xr:uid="{3182C635-5146-4AEE-84A7-9A7E3AFFEA14}"/>
    <cellStyle name="Normal 10 6" xfId="1820" xr:uid="{F945E95D-C4E1-4618-A787-C86E86BDA199}"/>
    <cellStyle name="Normal 10 6 2" xfId="3052" xr:uid="{B94608B6-41F1-4EA1-9CD4-35DF93A8DD2A}"/>
    <cellStyle name="Normal 10 7" xfId="2445" xr:uid="{719A6E2B-7F3B-4FB1-BACD-0C9B601BF783}"/>
    <cellStyle name="Normal 11" xfId="494" xr:uid="{2B069ADC-B192-4127-88B2-6CEE51EE1621}"/>
    <cellStyle name="Normal 11 2" xfId="495" xr:uid="{AC65A92E-8FA9-4DB7-B796-F59483C2553C}"/>
    <cellStyle name="Normal 11 2 10" xfId="2553" xr:uid="{8760E856-EBBB-49A5-82CB-C345C3B5FDDB}"/>
    <cellStyle name="Normal 11 2 11" xfId="1244" xr:uid="{ED660347-E2FA-404A-BC28-67CAEDFAA897}"/>
    <cellStyle name="Normal 11 2 2" xfId="1245" xr:uid="{C473B0A6-813E-4E84-BC44-596FC28D4858}"/>
    <cellStyle name="Normal 11 2 2 2" xfId="1246" xr:uid="{BFA00C0F-15ED-4CEE-9FA1-BF3A3446CF1C}"/>
    <cellStyle name="Normal 11 2 2 2 2" xfId="1925" xr:uid="{5A70E852-A983-4C6A-BCC2-09D87CA2623D}"/>
    <cellStyle name="Normal 11 2 2 2 2 2" xfId="3158" xr:uid="{22B6562C-1E00-429B-84F5-2C76F9DCA3B5}"/>
    <cellStyle name="Normal 11 2 2 2 3" xfId="2555" xr:uid="{C961FEAD-3586-4D29-9885-D51DEA2AF5BE}"/>
    <cellStyle name="Normal 11 2 2 3" xfId="1247" xr:uid="{0F847ECE-F7CB-4DD5-BB0F-8EC2CF49197D}"/>
    <cellStyle name="Normal 11 2 2 3 2" xfId="1926" xr:uid="{6189115A-1DCE-441C-A0D2-3E765ACFE57C}"/>
    <cellStyle name="Normal 11 2 2 3 2 2" xfId="3159" xr:uid="{FAAA9205-6F91-4C9F-9FFF-E6EDC1877B3D}"/>
    <cellStyle name="Normal 11 2 2 3 3" xfId="2556" xr:uid="{DC4FD820-F147-4D80-AA10-1258077D08B1}"/>
    <cellStyle name="Normal 11 2 2 4" xfId="1248" xr:uid="{474CBCFB-759D-4209-92E0-24C10F74F197}"/>
    <cellStyle name="Normal 11 2 2 4 2" xfId="1927" xr:uid="{506EDF5B-8DA9-486B-B88A-798FBC583E98}"/>
    <cellStyle name="Normal 11 2 2 4 2 2" xfId="3160" xr:uid="{4F652206-1D88-46E7-94F4-F38D46F6847E}"/>
    <cellStyle name="Normal 11 2 2 4 3" xfId="2557" xr:uid="{F2801AE3-11EE-4D0C-B3CD-2AF534589230}"/>
    <cellStyle name="Normal 11 2 2 5" xfId="1249" xr:uid="{790235E0-AC45-4B74-A9E9-9E9527EAF0F0}"/>
    <cellStyle name="Normal 11 2 2 5 2" xfId="1928" xr:uid="{EE6F351C-1BBD-4C27-8448-6DEF16F2C45C}"/>
    <cellStyle name="Normal 11 2 2 5 2 2" xfId="3161" xr:uid="{8F24F048-4532-4B32-B77D-4A4CD22EDBFB}"/>
    <cellStyle name="Normal 11 2 2 5 3" xfId="2558" xr:uid="{6B20D805-688B-47A5-9E1A-59517AA090F1}"/>
    <cellStyle name="Normal 11 2 2 6" xfId="1250" xr:uid="{DA054E3F-0B62-4DD6-8CD2-3EDD187B84BB}"/>
    <cellStyle name="Normal 11 2 2 6 2" xfId="1929" xr:uid="{21F36BCD-E95B-4570-8B6F-8A8A4F5F2DD9}"/>
    <cellStyle name="Normal 11 2 2 6 2 2" xfId="3162" xr:uid="{09CCCD70-624D-4C3A-8E4F-878FC7500DB1}"/>
    <cellStyle name="Normal 11 2 2 6 3" xfId="2559" xr:uid="{16A0E79C-54BC-44F5-B05A-32BD3CD21C5D}"/>
    <cellStyle name="Normal 11 2 2 7" xfId="1251" xr:uid="{AAF9232E-1D95-4B08-866C-EAE7CFCE0974}"/>
    <cellStyle name="Normal 11 2 2 7 2" xfId="1930" xr:uid="{8EB47584-2ABC-436B-A23A-DF75BC60CF2C}"/>
    <cellStyle name="Normal 11 2 2 7 2 2" xfId="3163" xr:uid="{FB8688D9-FAB6-43C3-B15E-94CF7D9971B5}"/>
    <cellStyle name="Normal 11 2 2 7 3" xfId="2560" xr:uid="{16D5C6F3-6AE1-40C7-801A-D9985011FE8B}"/>
    <cellStyle name="Normal 11 2 2 8" xfId="1924" xr:uid="{1DF49F91-D247-4745-B68C-67E5DDAC860A}"/>
    <cellStyle name="Normal 11 2 2 8 2" xfId="3157" xr:uid="{FB3EF4C8-ECDA-4842-8168-9FF2EF330A3E}"/>
    <cellStyle name="Normal 11 2 2 9" xfId="2554" xr:uid="{E5D3409F-F1BC-4463-B7E5-4FAFACF44678}"/>
    <cellStyle name="Normal 11 2 3" xfId="1252" xr:uid="{25381E11-7B2F-4B3C-AE66-42FE39327554}"/>
    <cellStyle name="Normal 11 2 3 2" xfId="1931" xr:uid="{E4F387D5-E350-4474-BD6D-EEAA9EB9B248}"/>
    <cellStyle name="Normal 11 2 3 2 2" xfId="3164" xr:uid="{B14E0DC5-6CD2-4DA8-B5F0-F9FE896167FF}"/>
    <cellStyle name="Normal 11 2 3 3" xfId="2561" xr:uid="{C4FB0660-C5D1-4B68-8B4E-35818C4E6449}"/>
    <cellStyle name="Normal 11 2 4" xfId="1253" xr:uid="{ECCD7E2A-8887-4614-8811-41F1863F42FA}"/>
    <cellStyle name="Normal 11 2 4 2" xfId="1932" xr:uid="{4703B898-8F59-4152-93AE-D8C5948AD20D}"/>
    <cellStyle name="Normal 11 2 4 2 2" xfId="3165" xr:uid="{CB7A1A8E-001D-44F8-B91F-8A176567ACF1}"/>
    <cellStyle name="Normal 11 2 4 3" xfId="2562" xr:uid="{DF30F1A7-B614-4A4E-AF3B-8387766BC25B}"/>
    <cellStyle name="Normal 11 2 5" xfId="1254" xr:uid="{9AC5C6AD-1573-469C-8F20-61140A3C3A8E}"/>
    <cellStyle name="Normal 11 2 5 2" xfId="1933" xr:uid="{CA3E6782-BF8F-47FA-8826-5B8D0946D234}"/>
    <cellStyle name="Normal 11 2 5 2 2" xfId="3166" xr:uid="{8A730EA2-6170-465B-ABB3-64CCA8F3F1A9}"/>
    <cellStyle name="Normal 11 2 5 3" xfId="2563" xr:uid="{343658D1-D3DB-4179-B9BE-BB75C6242489}"/>
    <cellStyle name="Normal 11 2 6" xfId="1255" xr:uid="{D54406D0-DE17-43BF-9621-4F2DA9A55310}"/>
    <cellStyle name="Normal 11 2 6 2" xfId="1934" xr:uid="{E65FB84F-58D0-4EE2-AF06-CEB3C49F10D0}"/>
    <cellStyle name="Normal 11 2 6 2 2" xfId="3167" xr:uid="{E93DB559-2E09-4059-8084-5E23BD3B0EC3}"/>
    <cellStyle name="Normal 11 2 6 3" xfId="2564" xr:uid="{A25DB196-4528-4C6C-8A2B-16D4592BDCDB}"/>
    <cellStyle name="Normal 11 2 7" xfId="1256" xr:uid="{E786F909-2A38-42D1-A00E-EE58B4638C9E}"/>
    <cellStyle name="Normal 11 2 7 2" xfId="1935" xr:uid="{44D436D4-CD38-4886-B2D9-61B817B135A5}"/>
    <cellStyle name="Normal 11 2 7 2 2" xfId="3168" xr:uid="{8919D807-5C82-4561-B9B0-34F2E8B0F876}"/>
    <cellStyle name="Normal 11 2 7 3" xfId="2565" xr:uid="{EA272C82-7BAC-4E06-B6F6-0333FD0D26A1}"/>
    <cellStyle name="Normal 11 2 8" xfId="1257" xr:uid="{6936E58B-51E9-4201-9350-78C2B343A92C}"/>
    <cellStyle name="Normal 11 2 8 2" xfId="1936" xr:uid="{883153DD-D9E4-4CDB-B93E-BBD36731DEBF}"/>
    <cellStyle name="Normal 11 2 8 2 2" xfId="3169" xr:uid="{78E80393-16B0-4540-86E4-70178C3D5BFB}"/>
    <cellStyle name="Normal 11 2 8 3" xfId="2566" xr:uid="{F9B7BA0D-1C14-41E1-8CCB-4B44C31531B0}"/>
    <cellStyle name="Normal 11 2 9" xfId="1923" xr:uid="{40DA3ED6-58ED-4B78-88BE-D95BFD4C6AF4}"/>
    <cellStyle name="Normal 11 2 9 2" xfId="3156" xr:uid="{A5431894-9834-4CA9-BA61-0131E5555BEF}"/>
    <cellStyle name="Normal 11 3" xfId="911" xr:uid="{B0C185C9-1D4D-482F-A6D5-E719AA8B2F65}"/>
    <cellStyle name="Normal 11 3 10" xfId="1258" xr:uid="{120F3725-795B-441F-B390-A400F6FC4018}"/>
    <cellStyle name="Normal 11 3 2" xfId="1259" xr:uid="{A9E7BC46-07C9-4537-94F0-881749298A77}"/>
    <cellStyle name="Normal 11 3 2 2" xfId="1938" xr:uid="{49F16923-5E5B-4394-A21E-359A3204F9BF}"/>
    <cellStyle name="Normal 11 3 2 2 2" xfId="3171" xr:uid="{FD2D3664-2186-440E-B051-8FB75C64EE8B}"/>
    <cellStyle name="Normal 11 3 2 3" xfId="2568" xr:uid="{A44DF70F-06F5-43BB-9140-CFD738E77F49}"/>
    <cellStyle name="Normal 11 3 3" xfId="1260" xr:uid="{8036175F-F339-4749-AFA0-5333AA404DCE}"/>
    <cellStyle name="Normal 11 3 3 2" xfId="1939" xr:uid="{D90032F6-AF8E-4291-8FBD-85B548205FEF}"/>
    <cellStyle name="Normal 11 3 3 2 2" xfId="3172" xr:uid="{FDE8C3A9-7920-4B75-8A1D-5EDED7747537}"/>
    <cellStyle name="Normal 11 3 3 3" xfId="2569" xr:uid="{79C24853-BF6B-4EBD-A25F-C1089D70FDA2}"/>
    <cellStyle name="Normal 11 3 4" xfId="1261" xr:uid="{BE46DE2D-4ADF-4B5D-A9F6-DAA9CCFB4C26}"/>
    <cellStyle name="Normal 11 3 4 2" xfId="1940" xr:uid="{30C8CD9F-5951-4B2A-B8DF-FFC54D5B2127}"/>
    <cellStyle name="Normal 11 3 4 2 2" xfId="3173" xr:uid="{A3C02426-138C-4276-A795-DABE31A085A0}"/>
    <cellStyle name="Normal 11 3 4 3" xfId="2570" xr:uid="{5A5CD8FF-8565-4CC7-AB6D-3EF758E5ADC4}"/>
    <cellStyle name="Normal 11 3 5" xfId="1262" xr:uid="{B73248F3-7AFD-4E46-AD7C-5431BE234E73}"/>
    <cellStyle name="Normal 11 3 5 2" xfId="1941" xr:uid="{A56000CA-5671-4ACB-86AB-D6CCCD6AF0B3}"/>
    <cellStyle name="Normal 11 3 5 2 2" xfId="3174" xr:uid="{8246F6C9-81FB-46C9-9BB2-571702D5A70A}"/>
    <cellStyle name="Normal 11 3 5 3" xfId="2571" xr:uid="{B3ACFFC0-14C9-4228-9890-834A25900595}"/>
    <cellStyle name="Normal 11 3 6" xfId="1263" xr:uid="{02077C31-AB70-4153-A670-6FBEBCF142DA}"/>
    <cellStyle name="Normal 11 3 6 2" xfId="1942" xr:uid="{A8A25851-623E-4D9C-BF66-0F7E0A2D8E78}"/>
    <cellStyle name="Normal 11 3 6 2 2" xfId="3175" xr:uid="{4BD2411D-B507-4ABA-A339-D2EEF73DADD7}"/>
    <cellStyle name="Normal 11 3 6 3" xfId="2572" xr:uid="{50B5EFBD-0518-45B7-B841-097017DBF26F}"/>
    <cellStyle name="Normal 11 3 7" xfId="1264" xr:uid="{D16ADCD1-0535-49EC-ACC5-9D888B7F3DC5}"/>
    <cellStyle name="Normal 11 3 7 2" xfId="1943" xr:uid="{70DFE83F-5D9F-4329-A8B8-FD0E5B4F338F}"/>
    <cellStyle name="Normal 11 3 7 2 2" xfId="3176" xr:uid="{F6AEB302-E571-493A-A271-04ED1C6CDF37}"/>
    <cellStyle name="Normal 11 3 7 3" xfId="2573" xr:uid="{DD13FE5B-CCFF-4D69-A392-2AE63D67053D}"/>
    <cellStyle name="Normal 11 3 8" xfId="1937" xr:uid="{AD939B25-66AC-46CE-932F-C2F590F0BB84}"/>
    <cellStyle name="Normal 11 3 8 2" xfId="3170" xr:uid="{4678BDD9-26BE-499A-9AD2-35D76E1F40A8}"/>
    <cellStyle name="Normal 11 3 9" xfId="2567" xr:uid="{1F5DCBEE-E9A7-4C3B-B4CD-1C409328FEB9}"/>
    <cellStyle name="Normal 11 4" xfId="1265" xr:uid="{A7004C51-41D5-448D-936B-863DC510599D}"/>
    <cellStyle name="Normal 11 4 2" xfId="1266" xr:uid="{A2E6663C-EBB5-4EAD-915F-9418183DBACD}"/>
    <cellStyle name="Normal 11 4 2 2" xfId="1945" xr:uid="{F8BFD3AA-5F6F-4392-9AFC-AE002BB8AFE9}"/>
    <cellStyle name="Normal 11 4 2 2 2" xfId="3178" xr:uid="{909986A4-E32B-4D7F-BA7F-7E9A2CF56F77}"/>
    <cellStyle name="Normal 11 4 2 3" xfId="2575" xr:uid="{10D7A704-9B56-4DAC-A899-5C14EF29F99F}"/>
    <cellStyle name="Normal 11 4 3" xfId="1267" xr:uid="{5AB2CFFD-2AD8-49CB-93F9-DA034D19D909}"/>
    <cellStyle name="Normal 11 4 3 2" xfId="1946" xr:uid="{5D5770E4-81C0-4F3C-ADCA-BDFC8AADAE83}"/>
    <cellStyle name="Normal 11 4 3 2 2" xfId="3179" xr:uid="{B24B88F0-38BF-4329-A1EC-21C38F24BF3B}"/>
    <cellStyle name="Normal 11 4 3 3" xfId="2576" xr:uid="{D9ECBF84-989C-4494-8817-2887B436637C}"/>
    <cellStyle name="Normal 11 4 4" xfId="1268" xr:uid="{9CF837B0-DEBD-4C73-8BEF-24DBCCCCB640}"/>
    <cellStyle name="Normal 11 4 4 2" xfId="1947" xr:uid="{5CB5BF3E-C727-4928-AEE2-F15D249EA383}"/>
    <cellStyle name="Normal 11 4 4 2 2" xfId="3180" xr:uid="{E5FCC3BF-4CF5-4A29-952C-B5D07474D996}"/>
    <cellStyle name="Normal 11 4 4 3" xfId="2577" xr:uid="{E26846C9-70ED-495B-9BD6-B3CDBA59832A}"/>
    <cellStyle name="Normal 11 4 5" xfId="1269" xr:uid="{F70A8533-974B-447A-958E-B9C22FCB4BD0}"/>
    <cellStyle name="Normal 11 4 5 2" xfId="1948" xr:uid="{A0796362-F21D-49D2-8FB5-B98BC24A1829}"/>
    <cellStyle name="Normal 11 4 5 2 2" xfId="3181" xr:uid="{F46D8F5C-F901-4A0E-8E65-66BCB78FA469}"/>
    <cellStyle name="Normal 11 4 5 3" xfId="2578" xr:uid="{09DEAACB-C520-48AC-8A99-C40761A4DB55}"/>
    <cellStyle name="Normal 11 4 6" xfId="1270" xr:uid="{069825DE-D7D6-49DB-9DF4-F1B65EF0003E}"/>
    <cellStyle name="Normal 11 4 6 2" xfId="1949" xr:uid="{55E341DD-EFA8-4471-ACC8-316C07B600F4}"/>
    <cellStyle name="Normal 11 4 6 2 2" xfId="3182" xr:uid="{1B40B2F3-DD62-40F6-9F35-70E9C905C058}"/>
    <cellStyle name="Normal 11 4 6 3" xfId="2579" xr:uid="{4B380458-6BA2-458C-9309-FDD79AD2E998}"/>
    <cellStyle name="Normal 11 4 7" xfId="1271" xr:uid="{2BD503A1-DE5F-44F4-85E0-757BA017B36C}"/>
    <cellStyle name="Normal 11 4 7 2" xfId="1950" xr:uid="{BDE9F0AF-74B0-4571-ADAA-027F197A7BDB}"/>
    <cellStyle name="Normal 11 4 7 2 2" xfId="3183" xr:uid="{39F80D73-1C54-4312-BC1E-879C8AF66B9C}"/>
    <cellStyle name="Normal 11 4 7 3" xfId="2580" xr:uid="{19AC1EDB-2378-451B-AE54-A568119697E6}"/>
    <cellStyle name="Normal 11 4 8" xfId="1944" xr:uid="{45387ACF-7874-430C-8BB8-51B98130296F}"/>
    <cellStyle name="Normal 11 4 8 2" xfId="3177" xr:uid="{B795B37B-0890-41FC-B2B9-BAB06EBA9832}"/>
    <cellStyle name="Normal 11 4 9" xfId="2574" xr:uid="{8E9DFD62-5D9C-4B1B-A39A-EE1F7B62490A}"/>
    <cellStyle name="Normal 11 5" xfId="1800" xr:uid="{77E37CF0-65E1-4BC2-9A1D-FC53A9F1A268}"/>
    <cellStyle name="Normal 11 5 2" xfId="1803" xr:uid="{FD649C46-4D5A-4518-939B-842331D3AB24}"/>
    <cellStyle name="Normal 11 5 2 2" xfId="1807" xr:uid="{D032D06E-6E6E-4F9F-8E83-47E8341EE702}"/>
    <cellStyle name="Normal 11 5 2 2 2" xfId="2401" xr:uid="{501FD679-3134-475C-8C88-7568022D82E9}"/>
    <cellStyle name="Normal 11 5 2 2 2 2" xfId="3634" xr:uid="{8336B7E4-C9DB-4C1A-944D-6F63D2D4EA59}"/>
    <cellStyle name="Normal 11 5 2 2 3" xfId="3038" xr:uid="{0182FE05-504A-4C4F-959E-4CE166C9D732}"/>
    <cellStyle name="Normal 11 5 2 3" xfId="1811" xr:uid="{93678E2D-84CD-4465-A32A-5440B659D7C8}"/>
    <cellStyle name="Normal 11 5 2 3 2" xfId="2407" xr:uid="{348D318B-F0C7-49B2-8E4F-BD16DE6BD849}"/>
    <cellStyle name="Normal 11 5 2 3 2 2" xfId="3640" xr:uid="{D0D1E679-B8F8-45E0-BC08-80ED5F856149}"/>
    <cellStyle name="Normal 11 5 2 3 3" xfId="3044" xr:uid="{6620B2A9-9C3B-4AC3-A6C3-6CF0E63D468A}"/>
    <cellStyle name="Normal 11 5 2 4" xfId="2397" xr:uid="{CC486910-CD56-4A13-8CED-7CCCC4D1B322}"/>
    <cellStyle name="Normal 11 5 2 4 2" xfId="3630" xr:uid="{E20E969D-B38F-44F2-A41A-5099E3FB074B}"/>
    <cellStyle name="Normal 11 5 2 5" xfId="3034" xr:uid="{6413195E-9F0B-41C3-8D5D-8E901B09F235}"/>
    <cellStyle name="Normal 11 5 3" xfId="2393" xr:uid="{29830079-FFF9-4CF9-AC64-4379E0E787FD}"/>
    <cellStyle name="Normal 11 5 3 2" xfId="3626" xr:uid="{45CAF43D-2495-45C4-8FE1-7D62054F4F1F}"/>
    <cellStyle name="Normal 11 5 4" xfId="3030" xr:uid="{DBF4CD09-2BC7-4E53-B3BD-67B0F94FA9F2}"/>
    <cellStyle name="Normal 11 6" xfId="1829" xr:uid="{EB13785C-E2FF-432C-9576-1E561E7C08C1}"/>
    <cellStyle name="Normal 11 6 2" xfId="3062" xr:uid="{1F2F01B1-3951-483D-B80D-0350B5508C58}"/>
    <cellStyle name="Normal 11 7" xfId="2454" xr:uid="{C02F8C35-87AF-4B2C-BED2-79F6CAA0CDC6}"/>
    <cellStyle name="Normal 11 8" xfId="1087" xr:uid="{683AF9A2-1FC6-4D28-AC8B-56F2FFABD167}"/>
    <cellStyle name="Normal 12" xfId="496" xr:uid="{81B921DB-6F1C-4F69-BA71-1FFF71F4F025}"/>
    <cellStyle name="Normal 12 2" xfId="497" xr:uid="{210D1FE2-9C1E-45DB-A227-736BCE5FBB91}"/>
    <cellStyle name="Normal 12 2 2" xfId="1273" xr:uid="{FDAB65FA-3E12-42D3-9FBC-8D2B1B277C74}"/>
    <cellStyle name="Normal 12 3" xfId="1274" xr:uid="{2DCEAF4F-D7C1-44A4-BBB0-95DE1ED05421}"/>
    <cellStyle name="Normal 12 4" xfId="1272" xr:uid="{5AE53165-3164-4314-B6AC-667540CCF046}"/>
    <cellStyle name="Normal 12 5" xfId="970" xr:uid="{3B581245-CDB0-44EA-9219-0D1899929B47}"/>
    <cellStyle name="Normal 13" xfId="498" xr:uid="{A28D3567-6E48-4A60-B3B9-225B31A8D9D1}"/>
    <cellStyle name="Normal 13 10" xfId="1275" xr:uid="{5570B01B-5BBF-49BB-BEE0-A8D3E0E9E091}"/>
    <cellStyle name="Normal 13 2" xfId="1276" xr:uid="{F6E5C371-F9BC-4264-8E84-0C78ADB7FDD2}"/>
    <cellStyle name="Normal 13 2 2" xfId="1952" xr:uid="{025042E3-F049-4937-8FAE-DD14C99701F4}"/>
    <cellStyle name="Normal 13 2 2 2" xfId="3185" xr:uid="{0C8E3B39-D6C6-4BBA-A261-6CF32E4B1D89}"/>
    <cellStyle name="Normal 13 2 3" xfId="2583" xr:uid="{C2977EBA-0C20-433B-B3B8-15EDB4E3AB03}"/>
    <cellStyle name="Normal 13 3" xfId="1277" xr:uid="{69FC1198-2FB0-4959-9C63-EDB01ABCEE73}"/>
    <cellStyle name="Normal 13 3 2" xfId="1953" xr:uid="{DD48D1B8-ACFD-453A-BBD8-63CCFC639703}"/>
    <cellStyle name="Normal 13 3 2 2" xfId="3186" xr:uid="{ECA787A8-5142-4290-945C-E3EC0FB16653}"/>
    <cellStyle name="Normal 13 3 3" xfId="2584" xr:uid="{7FA5724F-7F2D-4425-AA08-6A84EC1D8067}"/>
    <cellStyle name="Normal 13 4" xfId="1278" xr:uid="{D417ABCB-2E86-4330-A3EF-9431928764F2}"/>
    <cellStyle name="Normal 13 4 2" xfId="1954" xr:uid="{79FC1636-BE58-4D6B-9A17-D6B24FB93D97}"/>
    <cellStyle name="Normal 13 4 2 2" xfId="3187" xr:uid="{B0EEE616-6DCC-465E-9C46-6AE3D2AB20E2}"/>
    <cellStyle name="Normal 13 4 3" xfId="2585" xr:uid="{CD1EEC77-EDD8-4A07-B396-42F209EE6990}"/>
    <cellStyle name="Normal 13 5" xfId="1279" xr:uid="{2FFE7E62-CD6C-44B9-9248-47500EB0135B}"/>
    <cellStyle name="Normal 13 5 2" xfId="1955" xr:uid="{B164B1BD-149A-49D7-AA90-B39E0E23DF8E}"/>
    <cellStyle name="Normal 13 5 2 2" xfId="3188" xr:uid="{9C42720F-B6FD-4290-9C75-34AB203125CD}"/>
    <cellStyle name="Normal 13 5 3" xfId="2586" xr:uid="{D55F7413-8F27-45ED-BF5F-16736C892FF7}"/>
    <cellStyle name="Normal 13 6" xfId="1280" xr:uid="{4268C8B8-47E7-402B-A0B4-9E69B2053F56}"/>
    <cellStyle name="Normal 13 6 2" xfId="1956" xr:uid="{094B4310-B38E-4587-A444-A258E953EB1A}"/>
    <cellStyle name="Normal 13 6 2 2" xfId="3189" xr:uid="{06B744D9-8AFF-4714-BF8B-388E58069EDA}"/>
    <cellStyle name="Normal 13 6 3" xfId="2587" xr:uid="{81B8108D-C698-43F5-834E-86063812BD17}"/>
    <cellStyle name="Normal 13 7" xfId="1281" xr:uid="{7B2B9D9D-3CBD-42C1-BC36-12EC09E50E24}"/>
    <cellStyle name="Normal 13 7 2" xfId="1957" xr:uid="{73C1D4E2-9B93-4B89-A7B0-7D483F9785E0}"/>
    <cellStyle name="Normal 13 7 2 2" xfId="3190" xr:uid="{6D3C3995-9E15-473C-AB94-6C23AC760FF3}"/>
    <cellStyle name="Normal 13 7 3" xfId="2588" xr:uid="{0EE9D6FF-D697-4779-9BA1-7165D40A2321}"/>
    <cellStyle name="Normal 13 8" xfId="1951" xr:uid="{038F41EE-FB9A-40E5-BB73-C49D66D85C7A}"/>
    <cellStyle name="Normal 13 8 2" xfId="3184" xr:uid="{2BC4B363-2F2B-4300-88AA-2126A7CE747F}"/>
    <cellStyle name="Normal 13 9" xfId="2582" xr:uid="{C1D6352E-A408-413E-975F-6DA5EBBE4C38}"/>
    <cellStyle name="Normal 14" xfId="499" xr:uid="{F952A471-C05F-4BA8-8D6E-751F0D0F6C33}"/>
    <cellStyle name="Normal 14 2" xfId="1282" xr:uid="{8C2C1BCB-D2C8-44D8-933D-AF751B67977F}"/>
    <cellStyle name="Normal 15" xfId="500" xr:uid="{DD06B1A9-D62B-4B05-8EAD-4D5E6D5DF917}"/>
    <cellStyle name="Normal 15 2" xfId="1284" xr:uid="{4620CA26-7966-41E9-AA9F-C7AE1F511F55}"/>
    <cellStyle name="Normal 15 3" xfId="1283" xr:uid="{B949458E-B4F6-4D52-812E-CE338E5A3A7B}"/>
    <cellStyle name="Normal 16" xfId="501" xr:uid="{C9C4F7C0-EA76-4D84-8CC2-A3636DCB7460}"/>
    <cellStyle name="Normal 16 2" xfId="502" xr:uid="{E7781547-E731-4785-8733-B160494E40C6}"/>
    <cellStyle name="Normal 16 3" xfId="1285" xr:uid="{5E4E5511-D1CC-4898-B39A-450EEA20F5AD}"/>
    <cellStyle name="Normal 17" xfId="503" xr:uid="{10BBBCE6-CBCE-4DD7-BEE9-558B13F10E86}"/>
    <cellStyle name="Normal 17 2" xfId="504" xr:uid="{8D31E0CB-E1A9-4720-A9C6-6D8B2BA507E3}"/>
    <cellStyle name="Normal 17 2 2" xfId="730" xr:uid="{E1A02688-1778-46B9-8E54-81F2AE3FE638}"/>
    <cellStyle name="Normal 17 3" xfId="1286" xr:uid="{96256BBC-765A-4079-B44D-DC4495C3E047}"/>
    <cellStyle name="Normal 18" xfId="505" xr:uid="{9DDA5B71-9175-4718-ABC9-777B080D3D0E}"/>
    <cellStyle name="Normal 18 2" xfId="1287" xr:uid="{5D6AF2B9-1921-4B85-8C40-A510438EEF19}"/>
    <cellStyle name="Normal 19" xfId="506" xr:uid="{0B32B1E6-5A32-4FEA-9D74-6573021F922D}"/>
    <cellStyle name="Normal 19 2" xfId="1288" xr:uid="{9CD42DBA-0EA6-447B-9E07-4DFB520F6C07}"/>
    <cellStyle name="Normal 2" xfId="507" xr:uid="{3C02D8BF-1E6B-47C6-A1A4-5BF8A9CBF403}"/>
    <cellStyle name="Normal 2 2" xfId="508" xr:uid="{91740F39-9D0A-4421-BC6D-9BDC5848BB85}"/>
    <cellStyle name="Normal 2 2 2" xfId="1289" xr:uid="{D9A44925-A734-4A85-924A-9F43B9697FBA}"/>
    <cellStyle name="Normal 2 2 2 2" xfId="1290" xr:uid="{7EB0F5F4-C88E-49A1-BDED-42D2D46F1E9D}"/>
    <cellStyle name="Normal 2 2 3" xfId="1291" xr:uid="{7C21C679-F5C8-4981-90B5-579DEB89B7EC}"/>
    <cellStyle name="Normal 2 2 4" xfId="1292" xr:uid="{75A20013-A617-44D9-B9D3-5FEBA7F9945E}"/>
    <cellStyle name="Normal 2 3" xfId="509" xr:uid="{0551236D-1772-448D-A4FD-045E6212884E}"/>
    <cellStyle name="Normal 2 3 2" xfId="772" xr:uid="{B50A6B97-C058-4075-9F60-B3DE9CCAAD54}"/>
    <cellStyle name="Normal 2 3 3" xfId="913" xr:uid="{C0ACEF85-D4C0-4049-8ADE-5349874775C6}"/>
    <cellStyle name="Normal 2 3 4" xfId="1293" xr:uid="{20D3B2CE-7216-4172-8400-55782FD4E55F}"/>
    <cellStyle name="Normal 2 3 5" xfId="774" xr:uid="{BBA8D868-8E26-4C66-83C8-3F6968E5099F}"/>
    <cellStyle name="Normal 2 3 6" xfId="770" xr:uid="{D8D1B149-38C8-48A8-BB2E-D0A754E9EE9B}"/>
    <cellStyle name="Normal 2 4" xfId="510" xr:uid="{D0886176-D315-4399-B6D2-CAF91592CC74}"/>
    <cellStyle name="Normal 2 4 2" xfId="914" xr:uid="{606D3144-4358-4882-95B9-53617C776E5B}"/>
    <cellStyle name="Normal 2 4 3" xfId="1294" xr:uid="{E1EDEA95-6EFC-41E3-85A9-F39173C07317}"/>
    <cellStyle name="Normal 2 4 4" xfId="3710" xr:uid="{A5DB170C-521A-46CD-A530-F2E888171CBA}"/>
    <cellStyle name="Normal 2 4 5" xfId="806" xr:uid="{47E717E8-CD08-4851-BEDC-174BA80B4CF0}"/>
    <cellStyle name="Normal 2 5" xfId="511" xr:uid="{54291321-A9E5-4D1C-A91E-ABCD2665F670}"/>
    <cellStyle name="Normal 2 5 2" xfId="1295" xr:uid="{74E73C83-9A1B-4D1E-88E9-F383FA997B59}"/>
    <cellStyle name="Normal 2 5 3" xfId="729" xr:uid="{01D147BF-E5C1-427A-A2D0-C6FED9BB6DE7}"/>
    <cellStyle name="Normal 2 6" xfId="912" xr:uid="{190F0C51-DCB6-4878-AE35-7CF0D8159E91}"/>
    <cellStyle name="Normal 2 6 2" xfId="1296" xr:uid="{70111FFD-DA8C-4EE7-955F-931991019FA7}"/>
    <cellStyle name="Normal 2 7" xfId="727" xr:uid="{036B4889-600E-4397-B376-75CCECE9A523}"/>
    <cellStyle name="Normal 2 7 2" xfId="1297" xr:uid="{387BB976-29EC-40BD-94E6-7AC86CB7131D}"/>
    <cellStyle name="Normal 2 8" xfId="1298" xr:uid="{8D671032-E5FF-482A-81D9-AFE5E3FF6E50}"/>
    <cellStyle name="Normal 2 9" xfId="3668" xr:uid="{9F011D6A-5EC3-4D00-9082-A9451F531545}"/>
    <cellStyle name="Normal 2 9 2" xfId="3969" xr:uid="{0C5EFCB6-02B2-46CE-9532-F8494EC383D8}"/>
    <cellStyle name="Normal 2_Price Forecast_301109" xfId="1299" xr:uid="{D6E6E57D-AFC9-464D-B5A3-9B379EC2A400}"/>
    <cellStyle name="Normal 20" xfId="512" xr:uid="{C9E2F98C-F456-4AEC-8795-D67CC13CA73F}"/>
    <cellStyle name="Normal 20 2" xfId="1300" xr:uid="{972219E4-1881-4677-8398-9FF6CBC23007}"/>
    <cellStyle name="Normal 21" xfId="513" xr:uid="{458779D4-DD56-4561-A35B-04B655053AD0}"/>
    <cellStyle name="Normal 21 2" xfId="1301" xr:uid="{9CE7E96B-A685-44A8-AF03-589F865B13A8}"/>
    <cellStyle name="Normal 22" xfId="514" xr:uid="{278CD0A1-5BFE-4FC9-AE86-EA43A741935D}"/>
    <cellStyle name="Normal 22 2" xfId="1302" xr:uid="{7E40EB35-87C5-4E1A-822D-5E37DBE72AF2}"/>
    <cellStyle name="Normal 23" xfId="4" xr:uid="{00000000-0005-0000-0000-000004000000}"/>
    <cellStyle name="Normal 23 2" xfId="808" xr:uid="{DBA27145-AAAC-4DFA-B1B9-72059D1F659D}"/>
    <cellStyle name="Normal 23 3" xfId="915" xr:uid="{0EDC83CD-F312-457A-864B-ED3D2922F2F9}"/>
    <cellStyle name="Normal 23 4" xfId="1303" xr:uid="{1A880399-C218-474B-8A03-94B99A09D1E1}"/>
    <cellStyle name="Normal 23 5" xfId="797" xr:uid="{84FA9935-06F0-4417-A8F2-F6263810F186}"/>
    <cellStyle name="Normal 24" xfId="515" xr:uid="{DB26436F-D2BE-47C0-BCDB-8BB7A47B7E49}"/>
    <cellStyle name="Normal 24 2" xfId="809" xr:uid="{CE918EBC-9E51-43A3-A170-896E27CA9390}"/>
    <cellStyle name="Normal 24 3" xfId="916" xr:uid="{1E313927-9E78-42C8-B86C-6303FDE6FCC5}"/>
    <cellStyle name="Normal 24 4" xfId="1304" xr:uid="{927D7D1A-4FB3-493E-A8A8-4B1211F4E9AE}"/>
    <cellStyle name="Normal 24 5" xfId="798" xr:uid="{C5840A06-0811-4ABF-9B4C-D138A77F851D}"/>
    <cellStyle name="Normal 25" xfId="516" xr:uid="{AF246328-15EC-4E81-90FD-D7E0CB544B8E}"/>
    <cellStyle name="Normal 25 2" xfId="810" xr:uid="{F68AE1FF-58BA-465E-99A7-3BE1B9FA8FB3}"/>
    <cellStyle name="Normal 25 3" xfId="917" xr:uid="{52F8539D-8D56-4D39-B3F7-8CD92CE18A49}"/>
    <cellStyle name="Normal 25 4" xfId="1305" xr:uid="{69A4CB41-894D-473B-B98B-D54016163E6D}"/>
    <cellStyle name="Normal 25 5" xfId="799" xr:uid="{E684F4A6-C53E-4410-987A-BA3F356846E2}"/>
    <cellStyle name="Normal 26" xfId="517" xr:uid="{20F1A8D4-CAB6-44ED-91BB-19911E906B61}"/>
    <cellStyle name="Normal 26 10" xfId="800" xr:uid="{5A9447A5-187A-40EF-8916-1A91C80FEDD7}"/>
    <cellStyle name="Normal 26 2" xfId="811" xr:uid="{9E268795-E523-4E7D-874A-C7C1476EA783}"/>
    <cellStyle name="Normal 26 2 2" xfId="1959" xr:uid="{D31F400C-292E-46FA-ADFD-2007806BBB57}"/>
    <cellStyle name="Normal 26 2 2 2" xfId="3192" xr:uid="{9EBB99B7-A52B-41D0-9026-DA519CF5ADE1}"/>
    <cellStyle name="Normal 26 2 3" xfId="2590" xr:uid="{AFDF05C5-644E-4ACB-BEA9-DD7A187F68EF}"/>
    <cellStyle name="Normal 26 2 4" xfId="1306" xr:uid="{46F12C42-E8A8-4474-8E47-2475AD320225}"/>
    <cellStyle name="Normal 26 3" xfId="918" xr:uid="{6D759AB7-0C02-4265-AC16-BB768563650C}"/>
    <cellStyle name="Normal 26 3 2" xfId="1960" xr:uid="{F1CCD358-3DF6-44FB-BB13-1C7322C39B9F}"/>
    <cellStyle name="Normal 26 3 2 2" xfId="3193" xr:uid="{D114B3BD-02CC-4E90-9F2F-2E6624603A3C}"/>
    <cellStyle name="Normal 26 3 3" xfId="2591" xr:uid="{D41CD66D-FB0A-40C1-8BCB-E0D274A6155A}"/>
    <cellStyle name="Normal 26 4" xfId="1307" xr:uid="{6AD55977-BB18-4816-AD51-F1260FE4B8C6}"/>
    <cellStyle name="Normal 26 4 2" xfId="1961" xr:uid="{AB3B7226-45E0-4E07-9327-5DD589D70584}"/>
    <cellStyle name="Normal 26 4 2 2" xfId="3194" xr:uid="{0423EAEB-3B7B-4588-9E3A-DA20309DA775}"/>
    <cellStyle name="Normal 26 4 3" xfId="2592" xr:uid="{60EA6401-4A21-45F3-890A-3BD187746E35}"/>
    <cellStyle name="Normal 26 5" xfId="1308" xr:uid="{E9637EFF-A6E9-42EB-AB38-299E2F2A2D10}"/>
    <cellStyle name="Normal 26 5 2" xfId="1962" xr:uid="{E8F14E55-BC1C-4411-8B80-E9D61037E004}"/>
    <cellStyle name="Normal 26 5 2 2" xfId="3195" xr:uid="{64F2D039-298D-448A-9B4E-0F42B8C20A0C}"/>
    <cellStyle name="Normal 26 5 3" xfId="2593" xr:uid="{D0199ECA-8F23-4E7E-8FF8-97A457408755}"/>
    <cellStyle name="Normal 26 6" xfId="1309" xr:uid="{23BD405D-FC86-4F51-907E-EF18A23557C0}"/>
    <cellStyle name="Normal 26 6 2" xfId="1963" xr:uid="{B52E3814-2FB0-4778-A5F1-1058E7E20A76}"/>
    <cellStyle name="Normal 26 6 2 2" xfId="3196" xr:uid="{A0E0B71F-C547-44E0-B7A1-71B937457736}"/>
    <cellStyle name="Normal 26 6 3" xfId="2594" xr:uid="{9387D5E8-AE1C-45C0-A2E5-1CB473527EBE}"/>
    <cellStyle name="Normal 26 7" xfId="1310" xr:uid="{7C5BDD50-C875-4A2D-BA79-05223BDC12C8}"/>
    <cellStyle name="Normal 26 7 2" xfId="1964" xr:uid="{8B01BC6C-18D5-4DFE-A460-2C0E8FAE4AF5}"/>
    <cellStyle name="Normal 26 7 2 2" xfId="3197" xr:uid="{EA83CC49-D7F7-4C51-A3AD-9111849665F5}"/>
    <cellStyle name="Normal 26 7 3" xfId="2595" xr:uid="{A82F724B-DC3A-4E49-B897-04B952F1ECED}"/>
    <cellStyle name="Normal 26 8" xfId="1958" xr:uid="{8F126C62-7FAB-4E0D-8997-4C9FBDAC1B57}"/>
    <cellStyle name="Normal 26 8 2" xfId="3191" xr:uid="{F6644831-EA4F-4C62-9F3E-CD137E8D58DF}"/>
    <cellStyle name="Normal 26 9" xfId="2589" xr:uid="{7AF7B430-1CAD-4D13-9E50-E17409507B99}"/>
    <cellStyle name="Normal 27" xfId="518" xr:uid="{A943F608-4696-4FC9-A6FC-BC4874BAB317}"/>
    <cellStyle name="Normal 27 2" xfId="812" xr:uid="{CE9D0B8D-BCF4-4BD8-B933-656651FD222A}"/>
    <cellStyle name="Normal 27 3" xfId="919" xr:uid="{84314BAB-F754-4732-A811-B5B4896F094D}"/>
    <cellStyle name="Normal 27 4" xfId="1311" xr:uid="{406EFA51-8ACA-4884-8B48-FAB5156A3897}"/>
    <cellStyle name="Normal 27 5" xfId="801" xr:uid="{F1ECB5B0-DB03-430D-AF79-695E0D8FBD39}"/>
    <cellStyle name="Normal 28" xfId="519" xr:uid="{0E8910D1-88C5-459D-9464-BC383F47BEE9}"/>
    <cellStyle name="Normal 28 2" xfId="813" xr:uid="{4F0FBD36-586F-4224-A9E2-AF664ED9E3FB}"/>
    <cellStyle name="Normal 28 3" xfId="920" xr:uid="{EDB17C15-D097-4B6F-9564-BC85C0A08054}"/>
    <cellStyle name="Normal 28 4" xfId="1312" xr:uid="{595DE405-1E78-4643-926A-937D444106D4}"/>
    <cellStyle name="Normal 28 5" xfId="802" xr:uid="{AA02D5F8-5103-4DC9-807C-AFCFFE485522}"/>
    <cellStyle name="Normal 29" xfId="520" xr:uid="{B565B788-B573-4555-B9B1-A8202C81B50C}"/>
    <cellStyle name="Normal 29 2" xfId="814" xr:uid="{748FE824-C8C8-4987-8788-6D9C5563D1E4}"/>
    <cellStyle name="Normal 29 3" xfId="921" xr:uid="{1519EFCE-0ABC-4DE4-98DB-6BEA7CEB942F}"/>
    <cellStyle name="Normal 29 4" xfId="1313" xr:uid="{7AAE560F-4BD6-48AD-A3E9-8BF66BD8AEE8}"/>
    <cellStyle name="Normal 29 5" xfId="803" xr:uid="{3CE8630B-27CC-4F9C-871E-8A5E5D8686B9}"/>
    <cellStyle name="Normal 3" xfId="521" xr:uid="{FF2CE68A-2484-4397-AFA4-628C863F1AD2}"/>
    <cellStyle name="Normal 3 10" xfId="1314" xr:uid="{8E0658B8-8A6A-4874-9FB9-5F58E150B023}"/>
    <cellStyle name="Normal 3 10 2" xfId="1965" xr:uid="{16FF4F1D-B820-47F8-B609-9E6FA22CFF94}"/>
    <cellStyle name="Normal 3 10 2 2" xfId="3198" xr:uid="{91ED5A25-7E2F-4BA9-AB66-BB80BBCBDA29}"/>
    <cellStyle name="Normal 3 10 3" xfId="2596" xr:uid="{FF9311B6-0240-476E-A565-0741145F427A}"/>
    <cellStyle name="Normal 3 2" xfId="522" xr:uid="{677DDD5E-DFD6-4765-B2FC-99557965CE93}"/>
    <cellStyle name="Normal 3 2 10" xfId="1966" xr:uid="{ED412BE1-A25C-4B74-9126-A73FAD79FD2D}"/>
    <cellStyle name="Normal 3 2 10 2" xfId="3199" xr:uid="{1A684001-A60F-42BA-84B9-B77458E4C8EE}"/>
    <cellStyle name="Normal 3 2 11" xfId="2597" xr:uid="{DB01008B-D203-4A7E-BD36-4B54BE0D3D39}"/>
    <cellStyle name="Normal 3 2 12" xfId="1315" xr:uid="{519EE2A0-059D-450B-9F2E-758937A36698}"/>
    <cellStyle name="Normal 3 2 2" xfId="1316" xr:uid="{BA7566EF-5B75-4BE5-A7B2-87991FA7F594}"/>
    <cellStyle name="Normal 3 2 2 10" xfId="2598" xr:uid="{D0671B79-E245-4020-80AE-E8DA95263003}"/>
    <cellStyle name="Normal 3 2 2 2" xfId="1317" xr:uid="{7F28ACCD-CC39-42BF-AB77-68A855C61C07}"/>
    <cellStyle name="Normal 3 2 2 2 2" xfId="1318" xr:uid="{9498907A-4707-498F-8A7B-1F59709CAFD6}"/>
    <cellStyle name="Normal 3 2 2 2 2 2" xfId="1969" xr:uid="{9B7812A8-4D81-4027-BC30-6C558BF395C6}"/>
    <cellStyle name="Normal 3 2 2 2 2 2 2" xfId="3202" xr:uid="{C5780A2E-3C55-4D50-8128-1C59B3D8EA18}"/>
    <cellStyle name="Normal 3 2 2 2 2 3" xfId="2600" xr:uid="{B7321225-ECA2-4295-BEC7-E62FA869BFB8}"/>
    <cellStyle name="Normal 3 2 2 2 3" xfId="1319" xr:uid="{C04BB1EE-9215-463A-80F8-2D9CDB342C09}"/>
    <cellStyle name="Normal 3 2 2 2 3 2" xfId="1970" xr:uid="{CF2ED799-2740-435A-BF08-B1B51753377C}"/>
    <cellStyle name="Normal 3 2 2 2 3 2 2" xfId="3203" xr:uid="{77DF5859-B10D-4885-ACA1-EBA79928E526}"/>
    <cellStyle name="Normal 3 2 2 2 3 3" xfId="2601" xr:uid="{FB2AF2AB-113E-4370-8B42-0A2D0F8F117F}"/>
    <cellStyle name="Normal 3 2 2 2 4" xfId="1320" xr:uid="{1C3BF382-4235-4550-8D90-B630E53FDA99}"/>
    <cellStyle name="Normal 3 2 2 2 4 2" xfId="1971" xr:uid="{E34A22E6-1A95-454D-9BD2-F9ED4D74CE37}"/>
    <cellStyle name="Normal 3 2 2 2 4 2 2" xfId="3204" xr:uid="{43067520-A301-4FD1-94D9-643058C44845}"/>
    <cellStyle name="Normal 3 2 2 2 4 3" xfId="2602" xr:uid="{659F7F7E-CA2E-455F-878B-AEBF5883EFD8}"/>
    <cellStyle name="Normal 3 2 2 2 5" xfId="1321" xr:uid="{6ACEA3DE-534A-4647-BA3C-6BC0693FDB32}"/>
    <cellStyle name="Normal 3 2 2 2 5 2" xfId="1972" xr:uid="{CF0ED9C4-6EBC-447C-91A4-6D7CC11E433B}"/>
    <cellStyle name="Normal 3 2 2 2 5 2 2" xfId="3205" xr:uid="{DA6928D3-77A3-4213-9C12-165AE02B3E19}"/>
    <cellStyle name="Normal 3 2 2 2 5 3" xfId="2603" xr:uid="{F3BFFEF3-FEF6-4362-BF9E-C6BDD9702A4F}"/>
    <cellStyle name="Normal 3 2 2 2 6" xfId="1322" xr:uid="{2D0D6A09-FA34-4767-BA1C-603FC2D2ED4E}"/>
    <cellStyle name="Normal 3 2 2 2 6 2" xfId="1973" xr:uid="{FD148DE7-198B-4A46-8E52-FBE9EC127D2B}"/>
    <cellStyle name="Normal 3 2 2 2 6 2 2" xfId="3206" xr:uid="{DBC7BDBF-C2F9-40B3-8B16-7FC7EE0815CE}"/>
    <cellStyle name="Normal 3 2 2 2 6 3" xfId="2604" xr:uid="{BD5FB7D3-B0E0-4218-9411-A7305445E52D}"/>
    <cellStyle name="Normal 3 2 2 2 7" xfId="1323" xr:uid="{2B0B9450-DC54-487A-BB21-3FD4D91D34EC}"/>
    <cellStyle name="Normal 3 2 2 2 7 2" xfId="1974" xr:uid="{81A6AFAC-38D3-4790-9CBA-C5E56C08C95E}"/>
    <cellStyle name="Normal 3 2 2 2 7 2 2" xfId="3207" xr:uid="{7E0FA843-78AF-4FCF-8586-D3F753E4CE99}"/>
    <cellStyle name="Normal 3 2 2 2 7 3" xfId="2605" xr:uid="{4FEEB126-38D2-4A62-8493-5D86580931F8}"/>
    <cellStyle name="Normal 3 2 2 2 8" xfId="1968" xr:uid="{5EEF3893-4AB3-4001-BC01-322E0EAF5953}"/>
    <cellStyle name="Normal 3 2 2 2 8 2" xfId="3201" xr:uid="{F406EE8B-FF79-4D93-974A-9B2C671863E0}"/>
    <cellStyle name="Normal 3 2 2 2 9" xfId="2599" xr:uid="{FDE202FE-E2D7-4F34-8A35-2D62BA1AFF03}"/>
    <cellStyle name="Normal 3 2 2 3" xfId="1324" xr:uid="{9592D25E-0374-4521-A917-93A8D5AF561B}"/>
    <cellStyle name="Normal 3 2 2 3 2" xfId="1975" xr:uid="{D6707863-7F3D-49DC-A188-EBF1EFC70B0E}"/>
    <cellStyle name="Normal 3 2 2 3 2 2" xfId="3208" xr:uid="{9E945F7D-20EC-4B1E-B61F-386DD8761FDB}"/>
    <cellStyle name="Normal 3 2 2 3 3" xfId="2606" xr:uid="{3E1407D9-2BA5-462E-B8A7-77180D2F705B}"/>
    <cellStyle name="Normal 3 2 2 4" xfId="1325" xr:uid="{41F72D34-BCA0-4336-B8CA-CB44C995A158}"/>
    <cellStyle name="Normal 3 2 2 4 2" xfId="1976" xr:uid="{B51E3145-1B2F-47E9-8B03-BC4B48AD9E2A}"/>
    <cellStyle name="Normal 3 2 2 4 2 2" xfId="3209" xr:uid="{7A15EF88-6DCC-45AD-A334-E97E300B5387}"/>
    <cellStyle name="Normal 3 2 2 4 3" xfId="2607" xr:uid="{270B7E54-8B76-4E10-BC13-BAD49E4F362A}"/>
    <cellStyle name="Normal 3 2 2 5" xfId="1326" xr:uid="{F119CEE9-2E8D-44A1-AFD1-D756E5304D11}"/>
    <cellStyle name="Normal 3 2 2 5 2" xfId="1977" xr:uid="{776AB44F-12EF-4D95-B339-2E398F303C17}"/>
    <cellStyle name="Normal 3 2 2 5 2 2" xfId="3210" xr:uid="{4241F12B-455F-420F-94EF-96EDE9EBFA3A}"/>
    <cellStyle name="Normal 3 2 2 5 3" xfId="2608" xr:uid="{1AD4B730-A494-4478-8116-A99D0F169497}"/>
    <cellStyle name="Normal 3 2 2 6" xfId="1327" xr:uid="{5152F7A3-E1EF-4CEB-94D7-EFF3AA60355F}"/>
    <cellStyle name="Normal 3 2 2 6 2" xfId="1978" xr:uid="{B264DC4D-3600-4776-BD9B-12B530711911}"/>
    <cellStyle name="Normal 3 2 2 6 2 2" xfId="3211" xr:uid="{71119312-135C-4C61-8684-216FE7C47CFC}"/>
    <cellStyle name="Normal 3 2 2 6 3" xfId="2609" xr:uid="{ADFE315B-B4D1-4438-B576-33E242E29A7B}"/>
    <cellStyle name="Normal 3 2 2 7" xfId="1328" xr:uid="{B5BBBC43-E584-4D2C-8CF5-0B2B00C9CE85}"/>
    <cellStyle name="Normal 3 2 2 7 2" xfId="1979" xr:uid="{6A2DCC2D-CB61-417A-BFF9-B516F63C0DC8}"/>
    <cellStyle name="Normal 3 2 2 7 2 2" xfId="3212" xr:uid="{37F32DFF-81FC-4574-8FF1-0460B357064B}"/>
    <cellStyle name="Normal 3 2 2 7 3" xfId="2610" xr:uid="{44167053-360A-4726-926B-F72264C5AA8F}"/>
    <cellStyle name="Normal 3 2 2 8" xfId="1329" xr:uid="{4FC5209A-04A2-40C1-997B-69F59F32B30A}"/>
    <cellStyle name="Normal 3 2 2 8 2" xfId="1980" xr:uid="{F9796801-413E-434E-B311-7DBA47AC9D0E}"/>
    <cellStyle name="Normal 3 2 2 8 2 2" xfId="3213" xr:uid="{1464E7F1-D159-4E78-8142-075E913772D3}"/>
    <cellStyle name="Normal 3 2 2 8 3" xfId="2611" xr:uid="{B612E3C4-52E2-46DC-BB02-3FE3296E0383}"/>
    <cellStyle name="Normal 3 2 2 9" xfId="1967" xr:uid="{73F891A2-4FA6-420F-92DF-84E886E8A57F}"/>
    <cellStyle name="Normal 3 2 2 9 2" xfId="3200" xr:uid="{3FC8BBC2-51F1-48F8-BF2D-52A944204C9A}"/>
    <cellStyle name="Normal 3 2 3" xfId="1330" xr:uid="{F7CCD0D4-65BB-49B2-B0B1-570FC2B71809}"/>
    <cellStyle name="Normal 3 2 3 2" xfId="1331" xr:uid="{8A511894-0839-4844-875E-A560CDFF5C65}"/>
    <cellStyle name="Normal 3 2 3 2 2" xfId="1982" xr:uid="{63E7DC55-3CAA-4346-9F8D-C128AFA350F6}"/>
    <cellStyle name="Normal 3 2 3 2 2 2" xfId="3215" xr:uid="{B3473121-2911-427A-B3B1-36E938F745E4}"/>
    <cellStyle name="Normal 3 2 3 2 3" xfId="2613" xr:uid="{754C8C46-3F44-43A1-ACFC-3151406233A5}"/>
    <cellStyle name="Normal 3 2 3 3" xfId="1332" xr:uid="{CD0F1BBF-25F5-41E6-BEB7-B5FD3B592A90}"/>
    <cellStyle name="Normal 3 2 3 3 2" xfId="1983" xr:uid="{BE25895B-814B-4DD5-B617-95E44242ECAD}"/>
    <cellStyle name="Normal 3 2 3 3 2 2" xfId="3216" xr:uid="{E56B517D-F7AE-4EFB-905C-2024D1F26B22}"/>
    <cellStyle name="Normal 3 2 3 3 3" xfId="2614" xr:uid="{1EF15623-DB32-41A1-B52C-E0D1B3C9F865}"/>
    <cellStyle name="Normal 3 2 3 4" xfId="1333" xr:uid="{CF71769D-5536-4CD4-BB9D-29B0EB0B85A4}"/>
    <cellStyle name="Normal 3 2 3 4 2" xfId="1984" xr:uid="{31929B45-C66A-4D00-8495-E548A9C01CA1}"/>
    <cellStyle name="Normal 3 2 3 4 2 2" xfId="3217" xr:uid="{7F4531F2-723F-4EFA-A4DC-CBF4B7D36174}"/>
    <cellStyle name="Normal 3 2 3 4 3" xfId="2615" xr:uid="{03A1C9D3-3427-445C-901D-1E896C46C6FC}"/>
    <cellStyle name="Normal 3 2 3 5" xfId="1334" xr:uid="{4D067584-3C6A-458E-B18C-BCFE3BAE0EDD}"/>
    <cellStyle name="Normal 3 2 3 5 2" xfId="1985" xr:uid="{E61E8B41-CFEF-4266-9B1A-8505E9D78086}"/>
    <cellStyle name="Normal 3 2 3 5 2 2" xfId="3218" xr:uid="{CBC17A48-1445-4AAB-89E9-3BBF99B82049}"/>
    <cellStyle name="Normal 3 2 3 5 3" xfId="2616" xr:uid="{4B5FC913-D333-453C-A095-48FBE4B6A16E}"/>
    <cellStyle name="Normal 3 2 3 6" xfId="1335" xr:uid="{278F942E-675C-4D99-B14E-5896BDCD2EF5}"/>
    <cellStyle name="Normal 3 2 3 6 2" xfId="1986" xr:uid="{0D277F52-58BC-48F6-B5AD-1C8C827BF715}"/>
    <cellStyle name="Normal 3 2 3 6 2 2" xfId="3219" xr:uid="{281CCBAE-B90F-4625-97A9-6BAA60684A3E}"/>
    <cellStyle name="Normal 3 2 3 6 3" xfId="2617" xr:uid="{EAB940AE-7F64-457B-822B-D6864F98BFA3}"/>
    <cellStyle name="Normal 3 2 3 7" xfId="1336" xr:uid="{44F4CA3C-B8F5-436E-B916-39F2D09E0D92}"/>
    <cellStyle name="Normal 3 2 3 7 2" xfId="1987" xr:uid="{5F2F23AB-5F27-4B9D-A484-0C745E068544}"/>
    <cellStyle name="Normal 3 2 3 7 2 2" xfId="3220" xr:uid="{E238445F-C36C-4965-8CE8-301C5AA9A910}"/>
    <cellStyle name="Normal 3 2 3 7 3" xfId="2618" xr:uid="{EB31DBFE-50D3-4EED-872C-81E9C2F6D8DA}"/>
    <cellStyle name="Normal 3 2 3 8" xfId="1981" xr:uid="{0E82BBDA-931D-49AA-B24C-956016E8D4AA}"/>
    <cellStyle name="Normal 3 2 3 8 2" xfId="3214" xr:uid="{6D0E2C25-8885-4268-BE32-B7DF559AAF1E}"/>
    <cellStyle name="Normal 3 2 3 9" xfId="2612" xr:uid="{82FDEB59-DC25-4C8C-9D15-87D8C12AC506}"/>
    <cellStyle name="Normal 3 2 4" xfId="1337" xr:uid="{FDA1474F-3BA8-4469-9957-30A23D03D47A}"/>
    <cellStyle name="Normal 3 2 4 2" xfId="1988" xr:uid="{6386C69F-8593-4947-948E-CDB5F843F776}"/>
    <cellStyle name="Normal 3 2 4 2 2" xfId="3221" xr:uid="{3DC3F365-9547-4CA7-9CF9-03A2BC6A81BB}"/>
    <cellStyle name="Normal 3 2 4 3" xfId="2619" xr:uid="{01A44C89-B089-49AC-98D7-316F75102004}"/>
    <cellStyle name="Normal 3 2 5" xfId="1338" xr:uid="{7F7AA9EB-1EDD-49A9-9301-80D1E7650741}"/>
    <cellStyle name="Normal 3 2 5 2" xfId="1989" xr:uid="{55A4083E-86A3-45EA-BE2F-DF11F9428AB3}"/>
    <cellStyle name="Normal 3 2 5 2 2" xfId="3222" xr:uid="{1BC2B419-F4BB-41B4-9E1A-FAAD718FB06F}"/>
    <cellStyle name="Normal 3 2 5 3" xfId="2620" xr:uid="{528E7FB9-E9DE-4210-9895-118BC0368F18}"/>
    <cellStyle name="Normal 3 2 6" xfId="1339" xr:uid="{FC0A6F6C-F708-4018-B184-785167AF891A}"/>
    <cellStyle name="Normal 3 2 6 2" xfId="1990" xr:uid="{DA3F0BF2-CDDD-4954-9CB7-B5AAA441F1CB}"/>
    <cellStyle name="Normal 3 2 6 2 2" xfId="3223" xr:uid="{521C10FF-1BA4-4DD9-9F25-D95665ECE4DC}"/>
    <cellStyle name="Normal 3 2 6 3" xfId="2621" xr:uid="{15BC221C-9DC3-46AF-9C37-E92E9BBA0782}"/>
    <cellStyle name="Normal 3 2 7" xfId="1340" xr:uid="{034C5C1F-6CFA-4D18-8A46-1DBC087D7A0B}"/>
    <cellStyle name="Normal 3 2 7 2" xfId="1991" xr:uid="{16717C4F-CA8B-485E-B513-F2A5BBF5D171}"/>
    <cellStyle name="Normal 3 2 7 2 2" xfId="3224" xr:uid="{B54A5DAA-0D4A-4B4A-B0C3-EABAD96A4B3A}"/>
    <cellStyle name="Normal 3 2 7 3" xfId="2622" xr:uid="{35EC1195-9548-47B0-A04F-706A35DC57CE}"/>
    <cellStyle name="Normal 3 2 8" xfId="1341" xr:uid="{206F02EA-9189-44C6-92AC-944B9755C4C2}"/>
    <cellStyle name="Normal 3 2 8 2" xfId="1992" xr:uid="{1BF8E1EE-50E7-4AD4-B08A-380EAD9D2DD5}"/>
    <cellStyle name="Normal 3 2 8 2 2" xfId="3225" xr:uid="{2E4FE787-8E38-496B-972C-F013CBA515CE}"/>
    <cellStyle name="Normal 3 2 8 3" xfId="2623" xr:uid="{B60C6E8D-73D1-43AF-BF1D-1FF9B1110AC5}"/>
    <cellStyle name="Normal 3 2 9" xfId="1342" xr:uid="{96C038CE-A936-4336-A16D-B52937CC0450}"/>
    <cellStyle name="Normal 3 2 9 2" xfId="1993" xr:uid="{95874B52-9F74-49AD-BA63-D204540C468D}"/>
    <cellStyle name="Normal 3 2 9 2 2" xfId="3226" xr:uid="{ECB1391C-1161-4383-B28A-1FF645666C72}"/>
    <cellStyle name="Normal 3 2 9 3" xfId="2624" xr:uid="{62230B55-508E-4260-A14E-29EA4297491F}"/>
    <cellStyle name="Normal 3 3" xfId="523" xr:uid="{5DAA0E2F-B10C-4AB8-83FF-4000BC135AD2}"/>
    <cellStyle name="Normal 3 3 2" xfId="1344" xr:uid="{4B486968-049F-4DBB-B3C6-4C2B49C8CEA5}"/>
    <cellStyle name="Normal 3 3 2 2" xfId="1345" xr:uid="{82518DA7-9160-42C3-BE47-89E414B3D374}"/>
    <cellStyle name="Normal 3 3 2 2 2" xfId="1995" xr:uid="{2DFEFC9A-A311-4233-885E-C50E8A8F905B}"/>
    <cellStyle name="Normal 3 3 2 2 2 2" xfId="3228" xr:uid="{8F092E74-F9D9-4546-A766-9581A01934FE}"/>
    <cellStyle name="Normal 3 3 2 2 3" xfId="2626" xr:uid="{336E9F07-1576-4B45-A42A-A7889AB901D1}"/>
    <cellStyle name="Normal 3 3 2 3" xfId="1346" xr:uid="{2DCD71AD-EB5C-4680-AB7E-0E7B6D900B04}"/>
    <cellStyle name="Normal 3 3 2 3 2" xfId="1996" xr:uid="{A20A52F2-8369-474F-937B-E50CFEFD2E2F}"/>
    <cellStyle name="Normal 3 3 2 3 2 2" xfId="3229" xr:uid="{B21ABA01-7BCF-465B-8C54-4723BE1C042F}"/>
    <cellStyle name="Normal 3 3 2 3 3" xfId="2627" xr:uid="{B1E49570-90AA-4739-BB80-F7EF1E7EB8F3}"/>
    <cellStyle name="Normal 3 3 2 4" xfId="1347" xr:uid="{AEFE85C9-B3A2-4316-B6D0-E69713C2220E}"/>
    <cellStyle name="Normal 3 3 2 4 2" xfId="1997" xr:uid="{708BF25B-9076-4A6B-86D7-9EEDF5E3EDCC}"/>
    <cellStyle name="Normal 3 3 2 4 2 2" xfId="3230" xr:uid="{141E9516-B1A6-4E7F-95D2-412C3D8E895A}"/>
    <cellStyle name="Normal 3 3 2 4 3" xfId="2628" xr:uid="{EF066224-5C0B-4203-9AF5-3DD715CA72A0}"/>
    <cellStyle name="Normal 3 3 2 5" xfId="1348" xr:uid="{A53237DA-6708-4C49-B0D4-6E345657648B}"/>
    <cellStyle name="Normal 3 3 2 5 2" xfId="1998" xr:uid="{93975827-9F87-45D6-AB42-27F8D0E5DB36}"/>
    <cellStyle name="Normal 3 3 2 5 2 2" xfId="3231" xr:uid="{E9F2DB39-C0F0-4A69-B52F-3F6E2227553B}"/>
    <cellStyle name="Normal 3 3 2 5 3" xfId="2629" xr:uid="{DCD8AA51-1CE9-4175-9A12-48BAA439AE37}"/>
    <cellStyle name="Normal 3 3 2 6" xfId="1349" xr:uid="{88B44649-D7A3-42E9-80F4-9F4CCF4BD5FB}"/>
    <cellStyle name="Normal 3 3 2 6 2" xfId="1999" xr:uid="{84483991-488B-4A34-895D-874E10E159E0}"/>
    <cellStyle name="Normal 3 3 2 6 2 2" xfId="3232" xr:uid="{BCBC07D5-0B5A-409E-9CCE-723EFA177640}"/>
    <cellStyle name="Normal 3 3 2 6 3" xfId="2630" xr:uid="{9298384E-6BB2-4950-AF2B-2247F42EC52B}"/>
    <cellStyle name="Normal 3 3 2 7" xfId="1350" xr:uid="{8FE6C2FB-0225-45AF-ADE2-7E43AE125F02}"/>
    <cellStyle name="Normal 3 3 2 7 2" xfId="2000" xr:uid="{148B3513-D925-4CF1-8AB5-79282EC24678}"/>
    <cellStyle name="Normal 3 3 2 7 2 2" xfId="3233" xr:uid="{2F46A094-8D02-42B2-9156-69AF6D82247E}"/>
    <cellStyle name="Normal 3 3 2 7 3" xfId="2631" xr:uid="{52BD383C-9667-4121-94B8-BD6042A56895}"/>
    <cellStyle name="Normal 3 3 2 8" xfId="1994" xr:uid="{53ED310A-961D-4A29-BF47-94257598C7C5}"/>
    <cellStyle name="Normal 3 3 2 8 2" xfId="3227" xr:uid="{AAA45D99-3922-4325-8E10-8DB640D14305}"/>
    <cellStyle name="Normal 3 3 2 9" xfId="2625" xr:uid="{C8856C01-ACAF-4E49-A7BA-8982DBC5EDF6}"/>
    <cellStyle name="Normal 3 3 3" xfId="1351" xr:uid="{E2F2B4DB-D0DA-4130-A904-03BB3853E816}"/>
    <cellStyle name="Normal 3 3 3 2" xfId="1352" xr:uid="{E6A0DBCC-E35F-46A4-AE5E-A62DDBED0F01}"/>
    <cellStyle name="Normal 3 3 3 2 2" xfId="2002" xr:uid="{E081E186-7341-4685-8FAF-B84BC8F9EC81}"/>
    <cellStyle name="Normal 3 3 3 2 2 2" xfId="3235" xr:uid="{8CD8ABFD-3E4B-494F-812F-DC34B1469BEF}"/>
    <cellStyle name="Normal 3 3 3 2 3" xfId="2633" xr:uid="{1E1585FC-12EB-4908-9A5B-09D35B447925}"/>
    <cellStyle name="Normal 3 3 3 3" xfId="1353" xr:uid="{AE9FA128-F3AE-4276-B077-8D9DB61FFAA0}"/>
    <cellStyle name="Normal 3 3 3 3 2" xfId="2003" xr:uid="{B9608DCA-B2DD-4F72-9B67-E7845F63E461}"/>
    <cellStyle name="Normal 3 3 3 3 2 2" xfId="3236" xr:uid="{2AB9CA81-DBF7-4C25-8643-0FD5A35418F4}"/>
    <cellStyle name="Normal 3 3 3 3 3" xfId="2634" xr:uid="{34FA11DE-5475-4822-9125-4D5E8B19DDBE}"/>
    <cellStyle name="Normal 3 3 3 4" xfId="1354" xr:uid="{90FD9C4D-574B-4968-9AF6-BDFD3AFEB077}"/>
    <cellStyle name="Normal 3 3 3 4 2" xfId="2004" xr:uid="{55942694-22CA-451B-B914-F5A1D58C85AB}"/>
    <cellStyle name="Normal 3 3 3 4 2 2" xfId="3237" xr:uid="{A31E3234-0C8B-4764-9169-1E27C04C9A04}"/>
    <cellStyle name="Normal 3 3 3 4 3" xfId="2635" xr:uid="{EE065AF2-A091-4925-AE13-F746481F886C}"/>
    <cellStyle name="Normal 3 3 3 5" xfId="1355" xr:uid="{3FAFA3C3-E4C4-4D69-9E16-78F92690E1A8}"/>
    <cellStyle name="Normal 3 3 3 5 2" xfId="2005" xr:uid="{B521E989-F442-4CB3-BF22-41DFBE57BC8B}"/>
    <cellStyle name="Normal 3 3 3 5 2 2" xfId="3238" xr:uid="{D6C6EE14-B837-43FC-8730-B3E32BBFAC44}"/>
    <cellStyle name="Normal 3 3 3 5 3" xfId="2636" xr:uid="{F57E7ABA-9705-4CDC-8294-05787F67B08E}"/>
    <cellStyle name="Normal 3 3 3 6" xfId="1356" xr:uid="{B50E6370-932A-490D-B5A6-2BEDAA8EF9D2}"/>
    <cellStyle name="Normal 3 3 3 6 2" xfId="2006" xr:uid="{2F646229-6309-4B59-B5DF-8972AF4936A4}"/>
    <cellStyle name="Normal 3 3 3 6 2 2" xfId="3239" xr:uid="{8F1D646B-5DED-45A0-8728-23D7BE846277}"/>
    <cellStyle name="Normal 3 3 3 6 3" xfId="2637" xr:uid="{259249E6-F2AB-4C1D-A90C-0FC59973CAF2}"/>
    <cellStyle name="Normal 3 3 3 7" xfId="1357" xr:uid="{2741ACD8-1799-4CE4-A667-D9F8802773AF}"/>
    <cellStyle name="Normal 3 3 3 7 2" xfId="2007" xr:uid="{C1D4A1EE-72F8-4EFB-818A-99B2B7F9C82A}"/>
    <cellStyle name="Normal 3 3 3 7 2 2" xfId="3240" xr:uid="{2D6F19C6-E041-4931-83A7-8EB1C29BCF01}"/>
    <cellStyle name="Normal 3 3 3 7 3" xfId="2638" xr:uid="{4F9F773A-C799-4C80-AA94-A1F0E3B46A0C}"/>
    <cellStyle name="Normal 3 3 3 8" xfId="2001" xr:uid="{F12BB25E-52F4-40E6-9E0E-F1A82BD999F5}"/>
    <cellStyle name="Normal 3 3 3 8 2" xfId="3234" xr:uid="{C523B9B8-072A-41E0-99CB-D1A7250F476D}"/>
    <cellStyle name="Normal 3 3 3 9" xfId="2632" xr:uid="{3B5BD51C-8DA3-4352-A183-1E821D2DAF41}"/>
    <cellStyle name="Normal 3 3 4" xfId="1343" xr:uid="{95B6C987-DE02-47CF-BB74-C977D6985DB2}"/>
    <cellStyle name="Normal 3 4" xfId="755" xr:uid="{2C871E9D-ABB7-403B-B325-6405D37126B3}"/>
    <cellStyle name="Normal 3 4 10" xfId="1358" xr:uid="{865BB323-36B5-453E-8A6D-F36487172811}"/>
    <cellStyle name="Normal 3 4 2" xfId="1359" xr:uid="{5FC77DAC-6B24-402B-B672-BBC94F4D3E0C}"/>
    <cellStyle name="Normal 3 4 2 2" xfId="2009" xr:uid="{0E20D985-E5EB-4536-BB31-577CB226E75B}"/>
    <cellStyle name="Normal 3 4 2 2 2" xfId="3242" xr:uid="{3B34641A-A051-4CE7-910E-6092F8CC6746}"/>
    <cellStyle name="Normal 3 4 2 3" xfId="2640" xr:uid="{691E58BE-E2B0-49C1-9C65-64FEDE0D4951}"/>
    <cellStyle name="Normal 3 4 3" xfId="1360" xr:uid="{93818E47-B451-4532-BB01-17DDFD8914B7}"/>
    <cellStyle name="Normal 3 4 3 2" xfId="2010" xr:uid="{5924932A-E6E9-4D8D-B88D-277F1A0E51F4}"/>
    <cellStyle name="Normal 3 4 3 2 2" xfId="3243" xr:uid="{02BF08D7-4E02-4BD4-9F92-E96AE8B0558A}"/>
    <cellStyle name="Normal 3 4 3 3" xfId="2641" xr:uid="{F5EB1683-A92A-4805-A3C0-45884856C3C5}"/>
    <cellStyle name="Normal 3 4 4" xfId="1361" xr:uid="{7920485C-265D-434D-9FC9-2C43405F5843}"/>
    <cellStyle name="Normal 3 4 4 2" xfId="2011" xr:uid="{A6EC3CAF-638C-4E9A-94AC-B2FFB61B7159}"/>
    <cellStyle name="Normal 3 4 4 2 2" xfId="3244" xr:uid="{71C19B1C-4117-47AE-A29A-9084B930DAA2}"/>
    <cellStyle name="Normal 3 4 4 3" xfId="2642" xr:uid="{07293FC7-16D4-427D-A34D-886316B65418}"/>
    <cellStyle name="Normal 3 4 5" xfId="1362" xr:uid="{35A05B63-BB0E-49C6-969D-38717E1F6538}"/>
    <cellStyle name="Normal 3 4 5 2" xfId="2012" xr:uid="{9557FC11-7A2F-4B88-9B78-3362FCFD3CE9}"/>
    <cellStyle name="Normal 3 4 5 2 2" xfId="3245" xr:uid="{35C38786-F5AF-45B8-8E79-5ABE066B15CD}"/>
    <cellStyle name="Normal 3 4 5 3" xfId="2643" xr:uid="{9EEB911F-4434-45D5-9518-28A337CB13D1}"/>
    <cellStyle name="Normal 3 4 6" xfId="1363" xr:uid="{FFCA207C-108D-41CA-A1CF-BEA0568FB7C3}"/>
    <cellStyle name="Normal 3 4 6 2" xfId="2013" xr:uid="{419C8D01-89DB-4ACE-A0C0-65382B6A64D8}"/>
    <cellStyle name="Normal 3 4 6 2 2" xfId="3246" xr:uid="{3EC1B463-98D7-4E18-917C-FE7D8F662F12}"/>
    <cellStyle name="Normal 3 4 6 3" xfId="2644" xr:uid="{2CCAA6FE-F619-4348-B7E3-EA1B02F8FA5D}"/>
    <cellStyle name="Normal 3 4 7" xfId="1364" xr:uid="{8EA0269D-614D-4028-9E65-A3F0DD34D891}"/>
    <cellStyle name="Normal 3 4 7 2" xfId="2014" xr:uid="{E3BC05A3-8F88-4C83-BE83-00B075AF7554}"/>
    <cellStyle name="Normal 3 4 7 2 2" xfId="3247" xr:uid="{9D35AFD2-6414-410F-B197-C99A9D5A5040}"/>
    <cellStyle name="Normal 3 4 7 3" xfId="2645" xr:uid="{E843C8B0-053A-4CAB-A94D-D5AB80463DFA}"/>
    <cellStyle name="Normal 3 4 8" xfId="2008" xr:uid="{F7E0C1E4-AA49-4C1E-A65A-1F89B7CB6E9F}"/>
    <cellStyle name="Normal 3 4 8 2" xfId="3241" xr:uid="{7136A27A-AE50-4938-A72B-6A824442AEA1}"/>
    <cellStyle name="Normal 3 4 9" xfId="2639" xr:uid="{766FE2E5-6F89-41F6-A11F-39F1B9500E53}"/>
    <cellStyle name="Normal 3 5" xfId="1365" xr:uid="{7759349F-AA1E-4AB6-B341-DC202D68A751}"/>
    <cellStyle name="Normal 3 5 2" xfId="2015" xr:uid="{F404E722-DAEC-49D7-B9F4-5C5F9DA9ECD4}"/>
    <cellStyle name="Normal 3 5 2 2" xfId="3248" xr:uid="{429EB871-78E6-45B0-92F0-5DD23DB13C5A}"/>
    <cellStyle name="Normal 3 5 3" xfId="2646" xr:uid="{B329D95D-F226-49AF-8FA6-358C35AA7D2D}"/>
    <cellStyle name="Normal 3 6" xfId="1366" xr:uid="{3295C009-E3B2-440E-A3F7-F8CCAAACBCD9}"/>
    <cellStyle name="Normal 3 6 2" xfId="2016" xr:uid="{F57077C0-00C6-4FF5-A372-C4B53D5AE76B}"/>
    <cellStyle name="Normal 3 6 2 2" xfId="3249" xr:uid="{8FA79818-93B9-4A97-8A96-5218A75E828B}"/>
    <cellStyle name="Normal 3 6 3" xfId="2647" xr:uid="{A0EC9718-15B1-4B63-A9AC-D8C157BDF407}"/>
    <cellStyle name="Normal 3 7" xfId="1367" xr:uid="{347E0180-9F6B-4F77-A2BD-DA0A754C5D13}"/>
    <cellStyle name="Normal 3 7 2" xfId="2017" xr:uid="{501CC12C-0DA5-4314-A61F-E0D2DDD1C432}"/>
    <cellStyle name="Normal 3 7 2 2" xfId="3250" xr:uid="{BF5E3F08-824E-44A0-9BC7-2D80044E1828}"/>
    <cellStyle name="Normal 3 7 3" xfId="2648" xr:uid="{3C3CA8AF-17C1-4D4C-B60B-2C7256D7B807}"/>
    <cellStyle name="Normal 3 8" xfId="1368" xr:uid="{7ED13255-3F8E-46DE-8EF5-86CE7A626825}"/>
    <cellStyle name="Normal 3 8 2" xfId="2018" xr:uid="{8D356931-C9E3-47BE-BB9D-8CE4C0C58500}"/>
    <cellStyle name="Normal 3 8 2 2" xfId="3251" xr:uid="{BEBEF0EC-0AF8-4CE9-AB1D-36C4EEC52F18}"/>
    <cellStyle name="Normal 3 8 3" xfId="2649" xr:uid="{06D581AC-A36E-4586-9DD8-EAD548818FC4}"/>
    <cellStyle name="Normal 3 9" xfId="1369" xr:uid="{15A2088E-6799-4A41-B4BA-FC5BC608421D}"/>
    <cellStyle name="Normal 3 9 2" xfId="2019" xr:uid="{116ED44A-36D8-4A15-BE63-01FF39DA0D55}"/>
    <cellStyle name="Normal 3 9 2 2" xfId="3252" xr:uid="{7087B435-E44B-4AE7-944D-B796FD36D339}"/>
    <cellStyle name="Normal 3 9 3" xfId="2650" xr:uid="{AE0E8E41-1866-4FE6-9CD8-EE874D36E4EC}"/>
    <cellStyle name="Normal 30" xfId="524" xr:uid="{77A32AF6-6F6A-46FF-99CD-DE54B151F9C1}"/>
    <cellStyle name="Normal 30 2" xfId="922" xr:uid="{BE68B5A6-ACCC-4812-8167-717D754F2277}"/>
    <cellStyle name="Normal 30 3" xfId="1370" xr:uid="{6B43EAE2-90B0-46E0-A960-FCFB03B8ACA8}"/>
    <cellStyle name="Normal 30 4" xfId="804" xr:uid="{2B855465-66D4-405E-B033-AD4FCFC344D1}"/>
    <cellStyle name="Normal 31" xfId="525" xr:uid="{9F080B69-9811-4696-9B97-602336BFFE31}"/>
    <cellStyle name="Normal 31 2" xfId="1371" xr:uid="{49ECAC7F-1096-4A8C-9B06-FEF339EB6692}"/>
    <cellStyle name="Normal 32" xfId="526" xr:uid="{59410F94-D0C6-4D82-9EB1-429C1FF07842}"/>
    <cellStyle name="Normal 32 2" xfId="1372" xr:uid="{7019CAEE-6AF3-4DAD-9496-5FF8D3A43BE9}"/>
    <cellStyle name="Normal 33" xfId="527" xr:uid="{FAFDDC37-1D01-4E25-8EFC-44AAE444730A}"/>
    <cellStyle name="Normal 33 2" xfId="1373" xr:uid="{C620F7F7-515F-4000-95F3-AEE6741F5713}"/>
    <cellStyle name="Normal 34" xfId="528" xr:uid="{6AB1617A-92B9-4572-8088-D24DB55B422D}"/>
    <cellStyle name="Normal 34 2" xfId="1374" xr:uid="{31172D6E-1DC3-4B56-8F9E-3879FE136BD6}"/>
    <cellStyle name="Normal 35" xfId="529" xr:uid="{F8DC0FE9-B814-471C-964B-FF45638E0348}"/>
    <cellStyle name="Normal 35 2" xfId="1375" xr:uid="{15874A52-BA01-4212-A733-7221460A6B53}"/>
    <cellStyle name="Normal 36" xfId="530" xr:uid="{DA8B8A2D-8C10-4395-8C82-65628079D011}"/>
    <cellStyle name="Normal 36 2" xfId="1376" xr:uid="{898EEAAC-F4AC-4549-9790-BC1970C57930}"/>
    <cellStyle name="Normal 37" xfId="932" xr:uid="{5DDEC088-0E65-4492-90BC-FD3A244D7B2D}"/>
    <cellStyle name="Normal 37 2" xfId="3662" xr:uid="{8C66AA41-CFBB-40FC-AE63-BEC3855A9BB4}"/>
    <cellStyle name="Normal 37 3" xfId="1377" xr:uid="{B6DBD2DB-D011-461A-83F4-77AFA7650A22}"/>
    <cellStyle name="Normal 37 4" xfId="4298" xr:uid="{991A01F6-62ED-4E1B-B97A-70E57F19862F}"/>
    <cellStyle name="Normal 38" xfId="933" xr:uid="{E59ED4A5-39E1-4364-B433-1EA82867C5A8}"/>
    <cellStyle name="Normal 38 10" xfId="1378" xr:uid="{E3B863F2-C9FA-45CC-B77C-C525AEF827F2}"/>
    <cellStyle name="Normal 38 2" xfId="1379" xr:uid="{3EB42C31-8EDD-41AB-85F9-C17218C66A23}"/>
    <cellStyle name="Normal 38 2 2" xfId="2021" xr:uid="{B2B690A1-CF69-4A33-955D-B85B74DE84A7}"/>
    <cellStyle name="Normal 38 2 2 2" xfId="3254" xr:uid="{A2000AC9-22C1-4CBA-9182-DD6D34810E3A}"/>
    <cellStyle name="Normal 38 2 3" xfId="2652" xr:uid="{BFC7EB41-B7E2-41E1-A21D-88E7EB7EFF3C}"/>
    <cellStyle name="Normal 38 3" xfId="1380" xr:uid="{B9114838-8715-4AD5-A165-9C2564C0707B}"/>
    <cellStyle name="Normal 38 3 2" xfId="2022" xr:uid="{1CE97AF2-6565-4CA6-AD3E-DC399DADEB34}"/>
    <cellStyle name="Normal 38 3 2 2" xfId="3255" xr:uid="{1EF4E5EE-55A4-4A78-B45C-1726BDE92090}"/>
    <cellStyle name="Normal 38 3 3" xfId="2653" xr:uid="{9E660BA4-C740-46F0-893E-FC92D63CCD18}"/>
    <cellStyle name="Normal 38 4" xfId="1381" xr:uid="{88AEB136-DDD0-4A1A-A2C9-33FFEF4AA3C2}"/>
    <cellStyle name="Normal 38 4 2" xfId="2023" xr:uid="{7074A7A6-5555-4241-BA56-A7EC96F8626F}"/>
    <cellStyle name="Normal 38 4 2 2" xfId="3256" xr:uid="{6EE3C5FD-C6A3-416E-BC10-C6FFD9FC88B7}"/>
    <cellStyle name="Normal 38 4 3" xfId="2654" xr:uid="{E6F15EBB-548E-4BA1-80FD-5BB4E7868DB9}"/>
    <cellStyle name="Normal 38 5" xfId="1382" xr:uid="{F5755AD1-33FC-4FC7-8640-0986F5F356D8}"/>
    <cellStyle name="Normal 38 5 2" xfId="2024" xr:uid="{354BCE2B-565C-479F-AEC4-94F7CF5997DB}"/>
    <cellStyle name="Normal 38 5 2 2" xfId="3257" xr:uid="{05C0BB2D-F490-4C59-A631-A80D838716E1}"/>
    <cellStyle name="Normal 38 5 3" xfId="2655" xr:uid="{1D8A227E-A6AF-4500-BF8B-45034028BC10}"/>
    <cellStyle name="Normal 38 6" xfId="1383" xr:uid="{931B579A-B49D-4798-BC81-9E6783553D67}"/>
    <cellStyle name="Normal 38 6 2" xfId="2025" xr:uid="{B1BC190B-F015-462C-86AA-4D6B8513E86F}"/>
    <cellStyle name="Normal 38 6 2 2" xfId="3258" xr:uid="{8A77EEC7-5485-4423-94A0-DA37E457B3A4}"/>
    <cellStyle name="Normal 38 6 3" xfId="2656" xr:uid="{0B6DD27E-EFFF-4C00-972C-DC30E7E40C24}"/>
    <cellStyle name="Normal 38 7" xfId="1384" xr:uid="{7724883D-5D1D-455B-95EC-C4FC3BD9E793}"/>
    <cellStyle name="Normal 38 7 2" xfId="2026" xr:uid="{B8AEB7EB-96C9-4EC5-9BA5-F970CCF53A5E}"/>
    <cellStyle name="Normal 38 7 2 2" xfId="3259" xr:uid="{B9D1CC4B-0A7B-4E04-9FF5-3BEA9AA54687}"/>
    <cellStyle name="Normal 38 7 3" xfId="2657" xr:uid="{8130E49A-5B50-449A-A3E3-F95142117708}"/>
    <cellStyle name="Normal 38 8" xfId="2020" xr:uid="{31CCFB8B-AD0C-4436-8BC0-04A1EE59590D}"/>
    <cellStyle name="Normal 38 8 2" xfId="3253" xr:uid="{BE06A612-DFCA-4583-B465-86C08F05BEE7}"/>
    <cellStyle name="Normal 38 9" xfId="2651" xr:uid="{3834682E-7B90-4132-822C-C7A8F5012DCE}"/>
    <cellStyle name="Normal 39" xfId="960" xr:uid="{B2EB8E61-A019-4802-B667-A6D759CB9B5A}"/>
    <cellStyle name="Normal 39 2" xfId="1385" xr:uid="{B5D19CF4-7F6B-4DA2-B132-10BF0BD771FD}"/>
    <cellStyle name="Normal 4" xfId="5" xr:uid="{00000000-0005-0000-0000-000005000000}"/>
    <cellStyle name="Normal 4 10" xfId="1386" xr:uid="{723D918C-BFDB-4D12-B729-8F2D700B2E24}"/>
    <cellStyle name="Normal 4 10 2" xfId="2027" xr:uid="{045726EA-8C0A-43C9-828D-1DA4135286F3}"/>
    <cellStyle name="Normal 4 10 2 2" xfId="3260" xr:uid="{B437F3B0-D323-4F04-904E-8F5F8E517CAE}"/>
    <cellStyle name="Normal 4 10 3" xfId="2658" xr:uid="{075A2F40-0A05-4676-BFD0-039A8098958C}"/>
    <cellStyle name="Normal 4 11" xfId="1387" xr:uid="{0DA2D10E-AE33-4BCF-B922-3165F85CAF84}"/>
    <cellStyle name="Normal 4 11 2" xfId="2028" xr:uid="{E785C0BA-B0FB-4656-B436-C112CE8C2AC7}"/>
    <cellStyle name="Normal 4 11 2 2" xfId="3261" xr:uid="{334E4F4A-6C10-4218-A1C2-7286FB8DCDB8}"/>
    <cellStyle name="Normal 4 11 3" xfId="2659" xr:uid="{D9032F3C-0368-4966-86C3-FE3F83894961}"/>
    <cellStyle name="Normal 4 12" xfId="1388" xr:uid="{ACCF3165-0EF3-489C-8FCD-9018F09BB5B9}"/>
    <cellStyle name="Normal 4 12 2" xfId="2029" xr:uid="{D5ABF7B2-CFCB-4BAA-98F7-8A2D673BD139}"/>
    <cellStyle name="Normal 4 12 2 2" xfId="3262" xr:uid="{2B76FF2A-96BB-49AF-8D99-454D6AF44762}"/>
    <cellStyle name="Normal 4 12 3" xfId="2660" xr:uid="{2B43D214-D952-494F-A715-7B5A08FD562C}"/>
    <cellStyle name="Normal 4 13" xfId="965" xr:uid="{92B39BC8-DE2A-4A58-8DBF-13DAC567C4C4}"/>
    <cellStyle name="Normal 4 14" xfId="531" xr:uid="{0B4B5D48-6D8F-455E-A95E-CF1FF5C27565}"/>
    <cellStyle name="Normal 4 2" xfId="532" xr:uid="{DE314B5D-0903-45B3-A4D6-F7E04000862A}"/>
    <cellStyle name="Normal 4 2 2" xfId="807" xr:uid="{C0C7E690-FBC3-44A6-8368-FF0B9A8FE916}"/>
    <cellStyle name="Normal 4 2 2 2" xfId="1390" xr:uid="{C6C08549-6D83-444F-919F-1FFA57291338}"/>
    <cellStyle name="Normal 4 2 2 2 2" xfId="1391" xr:uid="{1E1E3236-D12B-453E-8533-FC8DCB92D09C}"/>
    <cellStyle name="Normal 4 2 2 2 2 2" xfId="2031" xr:uid="{56EA000C-4C0B-43F2-AAA9-59E76C769111}"/>
    <cellStyle name="Normal 4 2 2 2 2 2 2" xfId="3264" xr:uid="{4CD27BB0-08BB-486B-AA19-BC1F1D79FBCE}"/>
    <cellStyle name="Normal 4 2 2 2 2 3" xfId="2662" xr:uid="{57A6827F-7C4C-4A4F-B1D1-311A98410241}"/>
    <cellStyle name="Normal 4 2 2 2 3" xfId="1392" xr:uid="{F801134B-38AC-4373-9980-B93F93B03197}"/>
    <cellStyle name="Normal 4 2 2 2 3 2" xfId="2032" xr:uid="{94A1AECE-3E43-4844-82E0-61DEEEB1CC7A}"/>
    <cellStyle name="Normal 4 2 2 2 3 2 2" xfId="3265" xr:uid="{41DDD4E9-AF73-4833-B1FF-CB070DAC7A12}"/>
    <cellStyle name="Normal 4 2 2 2 3 3" xfId="2663" xr:uid="{09C0ED1C-9D02-4BAE-9072-115869BF9495}"/>
    <cellStyle name="Normal 4 2 2 2 4" xfId="1393" xr:uid="{7A0D84C0-4FC7-4B66-8133-5724A5DE9988}"/>
    <cellStyle name="Normal 4 2 2 2 4 2" xfId="2033" xr:uid="{6F4F3210-5439-4AE7-BDAC-4A4F60B0E550}"/>
    <cellStyle name="Normal 4 2 2 2 4 2 2" xfId="3266" xr:uid="{B6488BF4-6EC5-4364-825E-D5F4BE6DA5E7}"/>
    <cellStyle name="Normal 4 2 2 2 4 3" xfId="2664" xr:uid="{4A3BA9BE-10C6-4AE8-A47E-272CF6149284}"/>
    <cellStyle name="Normal 4 2 2 2 5" xfId="1394" xr:uid="{74CAA71E-99FF-469C-B34F-2064214E5E62}"/>
    <cellStyle name="Normal 4 2 2 2 5 2" xfId="2034" xr:uid="{DE5061AB-8DB1-4EDB-AA7F-61F4DB6652F4}"/>
    <cellStyle name="Normal 4 2 2 2 5 2 2" xfId="3267" xr:uid="{C1F717C4-A8D6-48DA-9E28-53A3D311D939}"/>
    <cellStyle name="Normal 4 2 2 2 5 3" xfId="2665" xr:uid="{7AA1A5C7-7EED-4611-BB5B-546D2E8011DB}"/>
    <cellStyle name="Normal 4 2 2 2 6" xfId="1395" xr:uid="{5F4AA904-3C98-487D-B0AB-C7D883E3A315}"/>
    <cellStyle name="Normal 4 2 2 2 6 2" xfId="2035" xr:uid="{410CAC88-EE19-4E7A-BC7C-4E38F901CA56}"/>
    <cellStyle name="Normal 4 2 2 2 6 2 2" xfId="3268" xr:uid="{BAD272A6-1F48-4B74-8D5C-01945AEFBCFC}"/>
    <cellStyle name="Normal 4 2 2 2 6 3" xfId="2666" xr:uid="{79C7FD39-9CD7-445D-8CB7-8D2E13CA0596}"/>
    <cellStyle name="Normal 4 2 2 2 7" xfId="1396" xr:uid="{34176186-8576-4EFA-A4C1-6D0F3C4BCA77}"/>
    <cellStyle name="Normal 4 2 2 2 7 2" xfId="2036" xr:uid="{7EE4046D-0440-45B2-9127-97581D9B9D39}"/>
    <cellStyle name="Normal 4 2 2 2 7 2 2" xfId="3269" xr:uid="{291034F0-5358-433E-B87D-DCD82643917A}"/>
    <cellStyle name="Normal 4 2 2 2 7 3" xfId="2667" xr:uid="{7D921940-7874-466E-AE84-1D972B370EA8}"/>
    <cellStyle name="Normal 4 2 2 2 8" xfId="2030" xr:uid="{BA066838-4777-4DDE-8584-6DFE4E3EAF93}"/>
    <cellStyle name="Normal 4 2 2 2 8 2" xfId="3263" xr:uid="{C66DEA91-7498-4927-81C3-C200ABE87E40}"/>
    <cellStyle name="Normal 4 2 2 2 9" xfId="2661" xr:uid="{3963A8D5-F118-4E88-BE06-BFE8974F5318}"/>
    <cellStyle name="Normal 4 2 2 3" xfId="1397" xr:uid="{E56E8BF2-CE10-4B6E-AF4A-A58A15B03D90}"/>
    <cellStyle name="Normal 4 2 2 3 2" xfId="1398" xr:uid="{E93B963D-5DF0-452E-8B0B-1446C3F93576}"/>
    <cellStyle name="Normal 4 2 2 3 2 2" xfId="2038" xr:uid="{74A8D3C6-2988-4D81-ABAF-39BF679104AD}"/>
    <cellStyle name="Normal 4 2 2 3 2 2 2" xfId="3271" xr:uid="{E3770E65-2DCC-4ABD-9B9F-5D6913D642F7}"/>
    <cellStyle name="Normal 4 2 2 3 2 3" xfId="2669" xr:uid="{08C859F4-D1DC-4E29-BE6D-0CFBA2FD53E0}"/>
    <cellStyle name="Normal 4 2 2 3 3" xfId="1399" xr:uid="{571BFA77-8BE7-4558-817F-FC70740A4744}"/>
    <cellStyle name="Normal 4 2 2 3 3 2" xfId="2039" xr:uid="{116BD74E-CB9E-44C4-A0E5-E8D96CDF98F8}"/>
    <cellStyle name="Normal 4 2 2 3 3 2 2" xfId="3272" xr:uid="{AF3DBE05-0F27-44DF-92AC-E067661DEB1A}"/>
    <cellStyle name="Normal 4 2 2 3 3 3" xfId="2670" xr:uid="{FF16DDDC-AE7C-4825-B09F-C1EC7D39A45B}"/>
    <cellStyle name="Normal 4 2 2 3 4" xfId="1400" xr:uid="{952BFB9A-2524-4DB8-A2A1-5B95DFA2F532}"/>
    <cellStyle name="Normal 4 2 2 3 4 2" xfId="2040" xr:uid="{E5F2EBC2-82EF-45C6-8BA3-4C97523FD9DB}"/>
    <cellStyle name="Normal 4 2 2 3 4 2 2" xfId="3273" xr:uid="{C658D1DB-DFA0-4D42-A157-DCFB0C4D455B}"/>
    <cellStyle name="Normal 4 2 2 3 4 3" xfId="2671" xr:uid="{75FB8367-4028-45AC-B3D4-08C839860D25}"/>
    <cellStyle name="Normal 4 2 2 3 5" xfId="1401" xr:uid="{0DB9CF90-988A-45BA-8DA8-309CE7E0792B}"/>
    <cellStyle name="Normal 4 2 2 3 5 2" xfId="2041" xr:uid="{16C5F5AB-E82F-4DD7-A568-E69AA1F4AD02}"/>
    <cellStyle name="Normal 4 2 2 3 5 2 2" xfId="3274" xr:uid="{EB316451-F949-4F94-8D90-0E88285E65B5}"/>
    <cellStyle name="Normal 4 2 2 3 5 3" xfId="2672" xr:uid="{462A8CEE-4DE3-497C-90B0-A3BAC1FD15E9}"/>
    <cellStyle name="Normal 4 2 2 3 6" xfId="1402" xr:uid="{3EFA369A-3EFF-4738-AC7B-9281236A0B43}"/>
    <cellStyle name="Normal 4 2 2 3 6 2" xfId="2042" xr:uid="{47B4DD52-7909-44A7-9341-98036B9548C8}"/>
    <cellStyle name="Normal 4 2 2 3 6 2 2" xfId="3275" xr:uid="{E95784A0-778D-465B-BC79-040A64118CF1}"/>
    <cellStyle name="Normal 4 2 2 3 6 3" xfId="2673" xr:uid="{6D5936C0-80E8-438F-BC1D-84326268C39F}"/>
    <cellStyle name="Normal 4 2 2 3 7" xfId="1403" xr:uid="{A9823AE2-098F-44DD-8370-CA64456C67FA}"/>
    <cellStyle name="Normal 4 2 2 3 7 2" xfId="2043" xr:uid="{5DC7F359-C368-474A-80BC-CDBE8530728A}"/>
    <cellStyle name="Normal 4 2 2 3 7 2 2" xfId="3276" xr:uid="{5EEC00BE-E0C2-41D9-8764-B8A129826A5E}"/>
    <cellStyle name="Normal 4 2 2 3 7 3" xfId="2674" xr:uid="{0499EA49-9B16-4F4E-94BB-7DC0C8897E62}"/>
    <cellStyle name="Normal 4 2 2 3 8" xfId="2037" xr:uid="{5E24E74A-2275-4876-B14E-C460314086C4}"/>
    <cellStyle name="Normal 4 2 2 3 8 2" xfId="3270" xr:uid="{103AA5A9-BD72-4125-8816-8BBD696F9365}"/>
    <cellStyle name="Normal 4 2 2 3 9" xfId="2668" xr:uid="{7C406819-AB27-469A-99A3-FD4DC4FEFB8B}"/>
    <cellStyle name="Normal 4 2 2 4" xfId="1389" xr:uid="{6130357E-DDF2-4447-A4AD-CDFA1066FF79}"/>
    <cellStyle name="Normal 4 2 2 5" xfId="967" xr:uid="{3C190A03-38DA-44F4-9BAA-428879801F62}"/>
    <cellStyle name="Normal 4 2 3" xfId="1404" xr:uid="{73F1500F-6BA0-4131-8EA2-6FCB1D411D28}"/>
    <cellStyle name="Normal 4 2 3 2" xfId="1405" xr:uid="{01345445-EC62-4EE0-A37C-24ED55E253B0}"/>
    <cellStyle name="Normal 4 2 3 2 2" xfId="2045" xr:uid="{5D259251-A418-4E0B-9011-43254CAEA423}"/>
    <cellStyle name="Normal 4 2 3 2 2 2" xfId="3278" xr:uid="{80970EA3-D7D4-48A7-B61B-45F031C28DDC}"/>
    <cellStyle name="Normal 4 2 3 2 3" xfId="2676" xr:uid="{60E25FD6-8BCC-428C-A4FA-0E432799A5AF}"/>
    <cellStyle name="Normal 4 2 3 3" xfId="1406" xr:uid="{DC19268F-BFF4-4627-B6CE-D02F91C111B5}"/>
    <cellStyle name="Normal 4 2 3 3 2" xfId="2046" xr:uid="{B732E2DA-EF78-4E61-BF1D-996D8683557C}"/>
    <cellStyle name="Normal 4 2 3 3 2 2" xfId="3279" xr:uid="{9D901276-82B9-40A1-82CA-6E6AD68461C2}"/>
    <cellStyle name="Normal 4 2 3 3 3" xfId="2677" xr:uid="{BAB50C47-10B9-455F-A307-0FAB7F4BC355}"/>
    <cellStyle name="Normal 4 2 3 4" xfId="1407" xr:uid="{F3C29388-4EE0-4604-8332-CCF48B4DA6AC}"/>
    <cellStyle name="Normal 4 2 3 4 2" xfId="2047" xr:uid="{50127C7C-75FD-49DD-9B46-24639C9EC932}"/>
    <cellStyle name="Normal 4 2 3 4 2 2" xfId="3280" xr:uid="{9E3B85D2-99E8-4530-BEFB-8FE29FFF6D77}"/>
    <cellStyle name="Normal 4 2 3 4 3" xfId="2678" xr:uid="{2B212658-A400-41E1-8AED-29A01E79BCEF}"/>
    <cellStyle name="Normal 4 2 3 5" xfId="1408" xr:uid="{C51407F2-C292-4725-97EE-9D8CDD3AAF63}"/>
    <cellStyle name="Normal 4 2 3 5 2" xfId="2048" xr:uid="{412279F9-8D6A-489A-B6C6-14319594E524}"/>
    <cellStyle name="Normal 4 2 3 5 2 2" xfId="3281" xr:uid="{EC312164-E383-41A0-8BB0-1E6F987474DC}"/>
    <cellStyle name="Normal 4 2 3 5 3" xfId="2679" xr:uid="{CD35EA71-D9D5-40BC-BCF1-E6F4A4C1702C}"/>
    <cellStyle name="Normal 4 2 3 6" xfId="1409" xr:uid="{EF035701-7371-44C8-BC75-C1723F8E7785}"/>
    <cellStyle name="Normal 4 2 3 6 2" xfId="2049" xr:uid="{93F51B3E-4ECD-451E-A304-33EA55F76571}"/>
    <cellStyle name="Normal 4 2 3 6 2 2" xfId="3282" xr:uid="{B66E87AC-D840-4345-AAE8-751B6AC56CB3}"/>
    <cellStyle name="Normal 4 2 3 6 3" xfId="2680" xr:uid="{A5054368-6348-4C74-80FC-92CD0400B35D}"/>
    <cellStyle name="Normal 4 2 3 7" xfId="1410" xr:uid="{81B89775-2410-4CB2-ADB2-5F9DAE67F7B8}"/>
    <cellStyle name="Normal 4 2 3 7 2" xfId="2050" xr:uid="{5E3793EA-C382-4205-88C4-E8B38196361F}"/>
    <cellStyle name="Normal 4 2 3 7 2 2" xfId="3283" xr:uid="{5A835B15-0C8C-46EC-882B-90335B3B78DC}"/>
    <cellStyle name="Normal 4 2 3 7 3" xfId="2681" xr:uid="{A75C16F2-6256-4044-8395-60C756E1A9C2}"/>
    <cellStyle name="Normal 4 2 3 8" xfId="2044" xr:uid="{A4526A50-8193-41D4-9777-C1B899B0967C}"/>
    <cellStyle name="Normal 4 2 3 8 2" xfId="3277" xr:uid="{AA39A5EE-BCC0-4D90-8829-10567F93F66F}"/>
    <cellStyle name="Normal 4 2 3 9" xfId="2675" xr:uid="{C284BBD4-6908-41DD-9184-3C63CA80E608}"/>
    <cellStyle name="Normal 4 2 4" xfId="1411" xr:uid="{260D5CF1-36D3-41D2-8102-A8B7A9196FE7}"/>
    <cellStyle name="Normal 4 2 4 2" xfId="1412" xr:uid="{2D6676EB-BEF9-40C2-899D-7AC04895F819}"/>
    <cellStyle name="Normal 4 2 4 2 2" xfId="2052" xr:uid="{35D47AD6-0EDF-4747-9399-78CF0AC24100}"/>
    <cellStyle name="Normal 4 2 4 2 2 2" xfId="3285" xr:uid="{11D9BF96-7A6F-45CB-9922-2DF92B8E530C}"/>
    <cellStyle name="Normal 4 2 4 2 3" xfId="2683" xr:uid="{90981A63-9C31-41CE-830D-DE7876CC48B6}"/>
    <cellStyle name="Normal 4 2 4 3" xfId="1413" xr:uid="{515FE434-86C0-4E91-8F5F-2770FF60F9D9}"/>
    <cellStyle name="Normal 4 2 4 3 2" xfId="2053" xr:uid="{E32017D6-D13B-4909-B1F9-0613812CB693}"/>
    <cellStyle name="Normal 4 2 4 3 2 2" xfId="3286" xr:uid="{5988A492-303A-4E73-9531-95687F50EC42}"/>
    <cellStyle name="Normal 4 2 4 3 3" xfId="2684" xr:uid="{C0EDDDA5-80CF-44FB-B5F2-507193216C56}"/>
    <cellStyle name="Normal 4 2 4 4" xfId="1414" xr:uid="{79836AC3-80AB-4B79-91AC-AC9092091EA8}"/>
    <cellStyle name="Normal 4 2 4 4 2" xfId="2054" xr:uid="{367F4DED-F1C2-4BF4-BD11-4A486BD9002A}"/>
    <cellStyle name="Normal 4 2 4 4 2 2" xfId="3287" xr:uid="{C052FFAA-7331-4B92-860F-A46239C10BF2}"/>
    <cellStyle name="Normal 4 2 4 4 3" xfId="2685" xr:uid="{9BB1C15C-F8C2-49ED-A0D8-A741C1C2C160}"/>
    <cellStyle name="Normal 4 2 4 5" xfId="1415" xr:uid="{CA1A861E-2CCE-4D75-B47E-ABD46F1CB859}"/>
    <cellStyle name="Normal 4 2 4 5 2" xfId="2055" xr:uid="{6BD7692F-7D4D-4A48-8E9D-43B537466609}"/>
    <cellStyle name="Normal 4 2 4 5 2 2" xfId="3288" xr:uid="{D5FCAB55-1A97-4BC4-80D0-A2185BB245BC}"/>
    <cellStyle name="Normal 4 2 4 5 3" xfId="2686" xr:uid="{07D752CD-E759-4716-BF27-0DBC9E37AD1B}"/>
    <cellStyle name="Normal 4 2 4 6" xfId="1416" xr:uid="{5BC7691E-38DB-4214-A3F2-03BB4621F3C5}"/>
    <cellStyle name="Normal 4 2 4 6 2" xfId="2056" xr:uid="{DA9EA45C-8A01-4DAF-8372-20D8482333DD}"/>
    <cellStyle name="Normal 4 2 4 6 2 2" xfId="3289" xr:uid="{E65C6B49-6725-4C3A-9678-6498C2956932}"/>
    <cellStyle name="Normal 4 2 4 6 3" xfId="2687" xr:uid="{52163783-31D6-487C-825E-2A339489CFAD}"/>
    <cellStyle name="Normal 4 2 4 7" xfId="1417" xr:uid="{20A4DB20-76CE-4515-9912-9CE2CBD99EE4}"/>
    <cellStyle name="Normal 4 2 4 7 2" xfId="2057" xr:uid="{8214C560-6D8A-4998-B7EE-C4434C47256A}"/>
    <cellStyle name="Normal 4 2 4 7 2 2" xfId="3290" xr:uid="{8FC295B8-EA2F-481D-A36B-793D05732E4A}"/>
    <cellStyle name="Normal 4 2 4 7 3" xfId="2688" xr:uid="{BFB4B062-DDD1-4E03-BFB0-BB06964573D3}"/>
    <cellStyle name="Normal 4 2 4 8" xfId="2051" xr:uid="{15CFF469-1515-46AD-9520-9203547DD93A}"/>
    <cellStyle name="Normal 4 2 4 8 2" xfId="3284" xr:uid="{1D13E25B-9C6D-4B83-87A0-93B090B317D5}"/>
    <cellStyle name="Normal 4 2 4 9" xfId="2682" xr:uid="{F96F296F-63C4-44BB-AACB-4BDA9190A236}"/>
    <cellStyle name="Normal 4 2 5" xfId="752" xr:uid="{31AB2F01-5665-4B0F-9CFB-5E9AB019051A}"/>
    <cellStyle name="Normal 4 3" xfId="533" xr:uid="{6C0EC440-B7E8-43B6-97BD-EBA3DB0EA2E2}"/>
    <cellStyle name="Normal 4 3 10" xfId="2689" xr:uid="{A2E8F08B-1C93-4A90-AAD9-4B76D45FBDE9}"/>
    <cellStyle name="Normal 4 3 11" xfId="1418" xr:uid="{3C538B10-D006-4D14-8EB3-A258E96E4AE6}"/>
    <cellStyle name="Normal 4 3 12" xfId="768" xr:uid="{AE85F5E5-303E-4E5C-95C6-B2CF08AF3F80}"/>
    <cellStyle name="Normal 4 3 2" xfId="924" xr:uid="{D66B1E30-4CF2-4132-8B29-433D19D6ED61}"/>
    <cellStyle name="Normal 4 3 2 10" xfId="1419" xr:uid="{E091ACB6-53C1-4A7F-8C9A-E2AE80ED7BAA}"/>
    <cellStyle name="Normal 4 3 2 2" xfId="1420" xr:uid="{4D2B3B3F-60F8-4450-897A-3B989C78A380}"/>
    <cellStyle name="Normal 4 3 2 2 2" xfId="2060" xr:uid="{835BF461-775A-4AF5-853F-0535B9363862}"/>
    <cellStyle name="Normal 4 3 2 2 2 2" xfId="3293" xr:uid="{22E36399-8D56-4D74-BFE7-D2D62AC97D79}"/>
    <cellStyle name="Normal 4 3 2 2 3" xfId="2691" xr:uid="{DD7F0F38-F55E-44C6-B5A1-36BD44D6288B}"/>
    <cellStyle name="Normal 4 3 2 3" xfId="1421" xr:uid="{E8DFD2F1-EAB0-442F-A47B-AE786D1F0256}"/>
    <cellStyle name="Normal 4 3 2 3 2" xfId="2061" xr:uid="{F4C28AB0-6C87-4896-8EF0-7A4CA2ABB096}"/>
    <cellStyle name="Normal 4 3 2 3 2 2" xfId="3294" xr:uid="{9FCF9796-5C41-4248-BDD5-A7F7249C85D5}"/>
    <cellStyle name="Normal 4 3 2 3 3" xfId="2692" xr:uid="{A490FF63-B212-48F4-B92F-FBCCB3F7A633}"/>
    <cellStyle name="Normal 4 3 2 4" xfId="1422" xr:uid="{1D5A41A2-D8FF-4CB8-9BA5-27DCF5E74406}"/>
    <cellStyle name="Normal 4 3 2 4 2" xfId="2062" xr:uid="{D94480D7-22AC-4B1A-871D-5DC1E4C851CE}"/>
    <cellStyle name="Normal 4 3 2 4 2 2" xfId="3295" xr:uid="{12E7F0C7-891F-4C05-B0AB-CF1E81D1CB40}"/>
    <cellStyle name="Normal 4 3 2 4 3" xfId="2693" xr:uid="{1B5DEDE9-B304-4360-B74C-187B6AA141F0}"/>
    <cellStyle name="Normal 4 3 2 5" xfId="1423" xr:uid="{DFA604B0-7157-4552-9112-35412C2BADB6}"/>
    <cellStyle name="Normal 4 3 2 5 2" xfId="2063" xr:uid="{577719DB-3953-4EB9-B450-2B2F1B12AFBF}"/>
    <cellStyle name="Normal 4 3 2 5 2 2" xfId="3296" xr:uid="{8B5A2A71-75BA-4BB5-9E23-913FB248B53E}"/>
    <cellStyle name="Normal 4 3 2 5 3" xfId="2694" xr:uid="{B81DE815-CC71-40D5-84E9-D56988426D53}"/>
    <cellStyle name="Normal 4 3 2 6" xfId="1424" xr:uid="{E4992A2F-6E1B-4218-9943-CC118B511EBB}"/>
    <cellStyle name="Normal 4 3 2 6 2" xfId="2064" xr:uid="{7EE873A6-63BA-44A1-857C-6C428C5C3A45}"/>
    <cellStyle name="Normal 4 3 2 6 2 2" xfId="3297" xr:uid="{CE06166C-C960-44D5-B20F-053B1139C8A1}"/>
    <cellStyle name="Normal 4 3 2 6 3" xfId="2695" xr:uid="{07F64D8E-A61A-4D8D-BD25-5E0549B2D12E}"/>
    <cellStyle name="Normal 4 3 2 7" xfId="1425" xr:uid="{93CB489E-979A-460A-8915-83937C225D67}"/>
    <cellStyle name="Normal 4 3 2 7 2" xfId="2065" xr:uid="{80F2EA55-0A96-426F-B847-143EDC3063F2}"/>
    <cellStyle name="Normal 4 3 2 7 2 2" xfId="3298" xr:uid="{423F2F69-BAB4-4A27-B43D-17FE366ADB9E}"/>
    <cellStyle name="Normal 4 3 2 7 3" xfId="2696" xr:uid="{4278100E-829A-4E2B-ADDB-F8D186734A93}"/>
    <cellStyle name="Normal 4 3 2 8" xfId="2059" xr:uid="{9B6282E4-2585-4E09-969A-A2601C10E7EC}"/>
    <cellStyle name="Normal 4 3 2 8 2" xfId="3292" xr:uid="{6EC7FB33-F313-4208-8EE6-388519CDBAB2}"/>
    <cellStyle name="Normal 4 3 2 9" xfId="2690" xr:uid="{7AD85D15-71C3-4675-ACBB-24D88DCBF2CC}"/>
    <cellStyle name="Normal 4 3 3" xfId="1426" xr:uid="{DBACF390-0A63-43AB-B1D6-728324096E88}"/>
    <cellStyle name="Normal 4 3 3 2" xfId="2066" xr:uid="{D4B636BD-BF63-447C-932B-1EC7DC0B1268}"/>
    <cellStyle name="Normal 4 3 3 2 2" xfId="3299" xr:uid="{CC35CC4E-9C90-43F7-9A36-2244F5A37DA2}"/>
    <cellStyle name="Normal 4 3 3 3" xfId="2697" xr:uid="{E637F2DE-FFF7-4E10-88F4-A0476D2E1619}"/>
    <cellStyle name="Normal 4 3 4" xfId="1427" xr:uid="{A327EE6D-BA34-4149-A96C-EAA498141656}"/>
    <cellStyle name="Normal 4 3 4 2" xfId="2067" xr:uid="{518CB981-1A67-4628-A4B3-C760CA05310A}"/>
    <cellStyle name="Normal 4 3 4 2 2" xfId="3300" xr:uid="{B508CBAA-D2B4-4065-821A-90DA765AFC3C}"/>
    <cellStyle name="Normal 4 3 4 3" xfId="2698" xr:uid="{02C2C537-1D27-4638-B240-EC031238649C}"/>
    <cellStyle name="Normal 4 3 5" xfId="1428" xr:uid="{DF949411-5902-4B67-B93D-5AD319E311AF}"/>
    <cellStyle name="Normal 4 3 5 2" xfId="2068" xr:uid="{3F4D0281-98C0-4B4E-B275-CA2020525C02}"/>
    <cellStyle name="Normal 4 3 5 2 2" xfId="3301" xr:uid="{FC0DFE7B-D0F5-4FB9-BAE6-F87438F94471}"/>
    <cellStyle name="Normal 4 3 5 3" xfId="2699" xr:uid="{18EE89DF-8455-4836-927B-07413AB8D532}"/>
    <cellStyle name="Normal 4 3 6" xfId="1429" xr:uid="{E8BD8E8F-1803-45BF-A7D3-B5E9D145C735}"/>
    <cellStyle name="Normal 4 3 6 2" xfId="2069" xr:uid="{E63745A6-F68D-464A-A65D-454316F35332}"/>
    <cellStyle name="Normal 4 3 6 2 2" xfId="3302" xr:uid="{F2E79942-4AF5-47DE-B2A9-0AEF5BD3B741}"/>
    <cellStyle name="Normal 4 3 6 3" xfId="2700" xr:uid="{33DD389B-F3E2-47A8-AF11-3940F9C95828}"/>
    <cellStyle name="Normal 4 3 7" xfId="1430" xr:uid="{E8740827-E4F2-4C1B-8515-30AAE57725B1}"/>
    <cellStyle name="Normal 4 3 7 2" xfId="2070" xr:uid="{5580D147-726E-410C-B981-E4A929688E22}"/>
    <cellStyle name="Normal 4 3 7 2 2" xfId="3303" xr:uid="{2F3A4BD3-30AE-464F-B78C-EF4E62452498}"/>
    <cellStyle name="Normal 4 3 7 3" xfId="2701" xr:uid="{66512BFB-4DE2-432F-B610-31AAB3A96368}"/>
    <cellStyle name="Normal 4 3 8" xfId="1431" xr:uid="{5887276D-EF94-4DC2-A9B1-166F9C3CC538}"/>
    <cellStyle name="Normal 4 3 8 2" xfId="2071" xr:uid="{0EF052A4-B2A1-4E6E-8F30-6C82A4603E41}"/>
    <cellStyle name="Normal 4 3 8 2 2" xfId="3304" xr:uid="{363610EA-7A90-4595-8658-480913BB51B1}"/>
    <cellStyle name="Normal 4 3 8 3" xfId="2702" xr:uid="{67C494BA-E280-4734-BD5C-A740E314F131}"/>
    <cellStyle name="Normal 4 3 9" xfId="2058" xr:uid="{4AB518AD-7A75-49E1-B3F9-0EE6F452EE50}"/>
    <cellStyle name="Normal 4 3 9 2" xfId="3291" xr:uid="{DFD72C91-ED21-44C6-B77B-D81D98864C3B}"/>
    <cellStyle name="Normal 4 4" xfId="534" xr:uid="{E44598DB-8061-4C50-94F4-84A2EF5D319E}"/>
    <cellStyle name="Normal 4 4 10" xfId="1432" xr:uid="{F6AB956B-AC35-46FC-9A91-7BA68AED402D}"/>
    <cellStyle name="Normal 4 4 2" xfId="1433" xr:uid="{03B1108F-C0B1-4B39-9A6C-A6F0A2295B29}"/>
    <cellStyle name="Normal 4 4 2 2" xfId="2073" xr:uid="{35A7F4E2-3282-4C4A-89C4-1043719B5FF9}"/>
    <cellStyle name="Normal 4 4 2 2 2" xfId="3306" xr:uid="{B3B4BD8D-DE15-413F-8636-CE411A7A54A8}"/>
    <cellStyle name="Normal 4 4 2 3" xfId="2704" xr:uid="{6BB6308C-F09E-4886-BC56-E938037184EF}"/>
    <cellStyle name="Normal 4 4 3" xfId="1434" xr:uid="{C8A1581C-4D4E-4F00-94A2-E043D0C0B2FE}"/>
    <cellStyle name="Normal 4 4 3 2" xfId="2074" xr:uid="{D3E25969-7796-42D4-B6B1-04087802F1EC}"/>
    <cellStyle name="Normal 4 4 3 2 2" xfId="3307" xr:uid="{BB055C1D-B6FE-48D8-9761-AACD5C441499}"/>
    <cellStyle name="Normal 4 4 3 3" xfId="2705" xr:uid="{BC237F30-655D-4C69-AD67-2D14A06B3900}"/>
    <cellStyle name="Normal 4 4 4" xfId="1435" xr:uid="{4161FD4A-60D0-4E15-8129-80FBDBAFC854}"/>
    <cellStyle name="Normal 4 4 4 2" xfId="2075" xr:uid="{8CC00C68-B293-4221-848C-2DF75ED2A139}"/>
    <cellStyle name="Normal 4 4 4 2 2" xfId="3308" xr:uid="{D50F9E19-6CC3-475B-BB2A-5693953124CC}"/>
    <cellStyle name="Normal 4 4 4 3" xfId="2706" xr:uid="{2B0484D9-8B46-4391-8897-72F86A91CB6C}"/>
    <cellStyle name="Normal 4 4 5" xfId="1436" xr:uid="{3D5DC61C-73E6-4CD6-AEDF-316A89FD13AC}"/>
    <cellStyle name="Normal 4 4 5 2" xfId="2076" xr:uid="{FE8C9232-CB76-4DA4-93F6-E452EDB1ED19}"/>
    <cellStyle name="Normal 4 4 5 2 2" xfId="3309" xr:uid="{CA678BB7-C20E-422F-A308-317FC6156F48}"/>
    <cellStyle name="Normal 4 4 5 3" xfId="2707" xr:uid="{BD01AD41-790B-461A-BBA4-F2AC1C9F5A77}"/>
    <cellStyle name="Normal 4 4 6" xfId="1437" xr:uid="{9D442CA8-5F0A-438D-A594-A03FF45DBDB1}"/>
    <cellStyle name="Normal 4 4 6 2" xfId="2077" xr:uid="{E4720117-2961-4A08-B800-14E46EE0AC2D}"/>
    <cellStyle name="Normal 4 4 6 2 2" xfId="3310" xr:uid="{0ED82877-69B1-4A32-8617-2514BAAF2087}"/>
    <cellStyle name="Normal 4 4 6 3" xfId="2708" xr:uid="{71AE7E38-750B-4966-8C02-44570C45635D}"/>
    <cellStyle name="Normal 4 4 7" xfId="1438" xr:uid="{64E7029B-887E-4920-A2B4-D59337D5A142}"/>
    <cellStyle name="Normal 4 4 7 2" xfId="2078" xr:uid="{209D4D50-AA11-415C-BB8D-72885F3B5AD0}"/>
    <cellStyle name="Normal 4 4 7 2 2" xfId="3311" xr:uid="{839E5915-FFA8-4819-A0A8-AECD111C2B3A}"/>
    <cellStyle name="Normal 4 4 7 3" xfId="2709" xr:uid="{F9E0EF12-6C58-492D-B10B-27A327E2C94B}"/>
    <cellStyle name="Normal 4 4 8" xfId="2072" xr:uid="{3DA5D6D2-388E-4406-A2CE-CE827255394F}"/>
    <cellStyle name="Normal 4 4 8 2" xfId="3305" xr:uid="{4215B592-2B66-4B02-BA5D-C3007686D36E}"/>
    <cellStyle name="Normal 4 4 9" xfId="2703" xr:uid="{CBDF1E9D-E5EB-4A39-AE17-8BA8123E8D6E}"/>
    <cellStyle name="Normal 4 5" xfId="923" xr:uid="{A9CF9098-7653-402B-9537-FC2F52D0AF85}"/>
    <cellStyle name="Normal 4 5 2" xfId="1439" xr:uid="{73AB24F8-FD03-44AA-8546-7BBA98E67975}"/>
    <cellStyle name="Normal 4 5 2 2" xfId="2080" xr:uid="{0319D1E4-912E-4450-8CCD-947590176748}"/>
    <cellStyle name="Normal 4 5 2 2 2" xfId="3313" xr:uid="{B39BE73E-E19D-4E40-914B-E599CAA7DB9F}"/>
    <cellStyle name="Normal 4 5 2 3" xfId="2711" xr:uid="{4458B2DF-42B4-4C27-9F00-5152E1C15080}"/>
    <cellStyle name="Normal 4 5 3" xfId="1440" xr:uid="{D9F453F3-207C-414C-AAC8-AFCE1EC13C7F}"/>
    <cellStyle name="Normal 4 5 3 2" xfId="2081" xr:uid="{A46482E6-C468-4DD8-895F-73E7EA08DBA5}"/>
    <cellStyle name="Normal 4 5 3 2 2" xfId="3314" xr:uid="{D15039AA-103D-48B0-B701-DA9C8465B623}"/>
    <cellStyle name="Normal 4 5 3 3" xfId="2712" xr:uid="{EF58CE2C-9658-4D28-9D6E-983ACFCF8484}"/>
    <cellStyle name="Normal 4 5 4" xfId="1441" xr:uid="{66A4F6CD-71AD-4A8C-94A0-12B793DA3150}"/>
    <cellStyle name="Normal 4 5 4 2" xfId="2082" xr:uid="{4D06C940-2365-4049-984F-A2544BD03D1C}"/>
    <cellStyle name="Normal 4 5 4 2 2" xfId="3315" xr:uid="{95CC34A7-E37E-4340-A3C7-70E3CB6B9EE7}"/>
    <cellStyle name="Normal 4 5 4 3" xfId="2713" xr:uid="{A94D6F23-4672-412B-AE40-C6C9432B9B7D}"/>
    <cellStyle name="Normal 4 5 5" xfId="1442" xr:uid="{F19C94A4-F753-47D1-829E-81CE0777BB57}"/>
    <cellStyle name="Normal 4 5 5 2" xfId="2083" xr:uid="{932C83E7-17FF-4BFC-9860-FAD55BF94265}"/>
    <cellStyle name="Normal 4 5 5 2 2" xfId="3316" xr:uid="{73B469AF-11A2-4D6E-B4D7-92A0E57972A8}"/>
    <cellStyle name="Normal 4 5 5 3" xfId="2714" xr:uid="{B10920BE-2DFA-46D3-94DC-813E15FE65FE}"/>
    <cellStyle name="Normal 4 5 6" xfId="1443" xr:uid="{0132B89C-2002-4712-85C4-FACEA2AE4376}"/>
    <cellStyle name="Normal 4 5 6 2" xfId="2084" xr:uid="{AFF361DD-0FDC-48E7-BF06-1C2BAE30F843}"/>
    <cellStyle name="Normal 4 5 6 2 2" xfId="3317" xr:uid="{9198ECA9-C324-4C28-AC34-CBBCC479D376}"/>
    <cellStyle name="Normal 4 5 6 3" xfId="2715" xr:uid="{17EB177A-D99F-498F-A5E9-128199526CBA}"/>
    <cellStyle name="Normal 4 5 7" xfId="1444" xr:uid="{2946C2B2-BF8B-43A4-9D00-264E7B4B3B2A}"/>
    <cellStyle name="Normal 4 5 7 2" xfId="2085" xr:uid="{74361E51-7C71-4A7E-913D-49FA2DDB77B2}"/>
    <cellStyle name="Normal 4 5 7 2 2" xfId="3318" xr:uid="{9A51D0CD-D5D4-4E94-8A96-9BEEF3BCF11E}"/>
    <cellStyle name="Normal 4 5 7 3" xfId="2716" xr:uid="{1FFE42BA-1595-44B5-BDA3-30F35A715E59}"/>
    <cellStyle name="Normal 4 5 8" xfId="2079" xr:uid="{7C11CCE1-4512-4673-98B9-DA52C1BE5936}"/>
    <cellStyle name="Normal 4 5 8 2" xfId="3312" xr:uid="{3A7B9367-3914-458B-A674-941307AB0ABB}"/>
    <cellStyle name="Normal 4 5 9" xfId="2710" xr:uid="{FA0D2189-AACA-4A39-BAED-3C0227C5C5EA}"/>
    <cellStyle name="Normal 4 6" xfId="1445" xr:uid="{9EA22B6A-B489-4418-AFDD-9CF7EE05B331}"/>
    <cellStyle name="Normal 4 7" xfId="1446" xr:uid="{FAF6345D-0BF4-4AA1-BBE6-44FE203E83AD}"/>
    <cellStyle name="Normal 4 7 2" xfId="2086" xr:uid="{614E5DB5-A923-41E0-B011-336695A12F36}"/>
    <cellStyle name="Normal 4 7 2 2" xfId="3319" xr:uid="{1A966C35-2969-42EF-84ED-0CA8B3EBE5CF}"/>
    <cellStyle name="Normal 4 7 3" xfId="2717" xr:uid="{584E6FE1-695F-4C56-8D51-1C32B5A90047}"/>
    <cellStyle name="Normal 4 8" xfId="1447" xr:uid="{28AFF65A-BADD-417D-A2BF-5022B9441826}"/>
    <cellStyle name="Normal 4 8 2" xfId="2087" xr:uid="{811ACF33-A499-4FD8-9E6A-E1F7DE6383E2}"/>
    <cellStyle name="Normal 4 8 2 2" xfId="3320" xr:uid="{E7EB8A92-AA15-4A9A-B8ED-962886B82C01}"/>
    <cellStyle name="Normal 4 8 3" xfId="2718" xr:uid="{6B33FA59-D306-4B57-BCA1-3A40CFF9D907}"/>
    <cellStyle name="Normal 4 9" xfId="1448" xr:uid="{A3984278-4C0E-44D1-83A3-0AAF5D77725C}"/>
    <cellStyle name="Normal 4 9 2" xfId="2088" xr:uid="{3123AC3D-7DDE-4089-8816-6FA600BABE07}"/>
    <cellStyle name="Normal 4 9 2 2" xfId="3321" xr:uid="{70063322-A768-4EEF-A3BB-02828D544998}"/>
    <cellStyle name="Normal 4 9 3" xfId="2719" xr:uid="{5FA96138-DA12-4C94-A992-A6E16E88D9A3}"/>
    <cellStyle name="Normal 40" xfId="1449" xr:uid="{46A90455-3CA4-41B8-8494-57EC4E247324}"/>
    <cellStyle name="Normal 41" xfId="1450" xr:uid="{B9741546-4283-4D3C-A5F0-A0D56E214DF5}"/>
    <cellStyle name="Normal 41 2" xfId="2415" xr:uid="{B0E62679-C97B-4B83-82FC-AF5B5DD32297}"/>
    <cellStyle name="Normal 42" xfId="1799" xr:uid="{68991048-625B-438E-8262-0821F9AB0BA6}"/>
    <cellStyle name="Normal 42 2" xfId="2392" xr:uid="{1D5EDC53-290E-40C9-BD21-CE72C4FDD967}"/>
    <cellStyle name="Normal 42 2 2" xfId="3625" xr:uid="{A8588F2D-17B9-483D-9FDA-2909F17B4CB8}"/>
    <cellStyle name="Normal 42 3" xfId="3029" xr:uid="{22459F13-4767-40D2-89B8-AC0981C96EE3}"/>
    <cellStyle name="Normal 43" xfId="1802" xr:uid="{37130519-84D6-4B05-91E7-B7145C974E15}"/>
    <cellStyle name="Normal 43 2" xfId="1808" xr:uid="{64979DCC-69F5-4866-BEC8-516F794C4982}"/>
    <cellStyle name="Normal 43 2 2" xfId="2402" xr:uid="{730F6F1B-F032-4CCF-A180-22CC9CCBDF7F}"/>
    <cellStyle name="Normal 43 2 2 2" xfId="3635" xr:uid="{A2E706AA-BABE-4693-B408-746D370CB930}"/>
    <cellStyle name="Normal 43 2 3" xfId="3039" xr:uid="{9E9595BA-E2EA-4FF7-B813-54C87815B71C}"/>
    <cellStyle name="Normal 43 3" xfId="1812" xr:uid="{12521899-BFAE-4625-A9BB-AC53347F7844}"/>
    <cellStyle name="Normal 43 3 2" xfId="2408" xr:uid="{D781733C-17FF-4F28-AF8E-6C45BC59ABAC}"/>
    <cellStyle name="Normal 43 3 2 2" xfId="3641" xr:uid="{04F00072-1DE5-44E1-AD07-3126B4601A2D}"/>
    <cellStyle name="Normal 43 3 3" xfId="3045" xr:uid="{C949289D-62CA-4A64-B73D-5426B33791FB}"/>
    <cellStyle name="Normal 43 4" xfId="2396" xr:uid="{54737D11-0B28-4992-A773-80CCF0604FC1}"/>
    <cellStyle name="Normal 43 4 2" xfId="3629" xr:uid="{16BF0E7A-375B-4BFF-B516-A1B6CF5682F0}"/>
    <cellStyle name="Normal 43 5" xfId="3033" xr:uid="{4E612556-9A06-44E9-BAA6-9ED38E48BDF7}"/>
    <cellStyle name="Normal 44" xfId="1806" xr:uid="{443DD758-0AB2-4CBD-ACDA-0BCDE9EC4BB3}"/>
    <cellStyle name="Normal 44 2" xfId="2400" xr:uid="{D03D5C45-85B9-4C5D-8BDD-881774800753}"/>
    <cellStyle name="Normal 44 2 2" xfId="3633" xr:uid="{D32B15E6-74EA-44E2-B731-694CD082E0D3}"/>
    <cellStyle name="Normal 44 3" xfId="3037" xr:uid="{5ED47DCC-5CD9-4511-BD6F-A3BB2D8527B3}"/>
    <cellStyle name="Normal 45" xfId="1810" xr:uid="{4FB9A504-7B56-4BF3-BC45-17D6640ECCD1}"/>
    <cellStyle name="Normal 45 2" xfId="2405" xr:uid="{3CFAF847-EFFF-498F-8C76-CB44B2F3904B}"/>
    <cellStyle name="Normal 45 2 2" xfId="3638" xr:uid="{4B02CE25-D7E2-4676-A953-4F213EB103B9}"/>
    <cellStyle name="Normal 45 3" xfId="2410" xr:uid="{2BFF5FD4-1D77-4093-ACB8-514FF461C95B}"/>
    <cellStyle name="Normal 45 3 2" xfId="3644" xr:uid="{64A16468-6A16-4295-984C-5C46E8CF25EC}"/>
    <cellStyle name="Normal 45 4" xfId="3042" xr:uid="{760148FC-8FD0-4FD6-822F-A85DAB0A84E3}"/>
    <cellStyle name="Normal 46" xfId="1813" xr:uid="{C572A679-BDDC-4D15-974A-92A6642DE597}"/>
    <cellStyle name="Normal 47" xfId="2409" xr:uid="{31931376-5E12-45E2-9239-633C895A8876}"/>
    <cellStyle name="Normal 47 2" xfId="3642" xr:uid="{0528BBE4-5E60-4C4B-84D3-86A03B395DBD}"/>
    <cellStyle name="Normal 48" xfId="2411" xr:uid="{FC8E5AFF-EF0C-45FE-9B36-728D25E4BA23}"/>
    <cellStyle name="Normal 48 2" xfId="3645" xr:uid="{0EBE057C-93C0-4732-84FD-618448551FD2}"/>
    <cellStyle name="Normal 49" xfId="2412" xr:uid="{AB7D2F3D-E6C5-48D2-B381-1DE17A984DEC}"/>
    <cellStyle name="Normal 5" xfId="6" xr:uid="{00000000-0005-0000-0000-000006000000}"/>
    <cellStyle name="Normal 5 10" xfId="1451" xr:uid="{FE187BD8-4DB3-455C-A0F5-E6533383BE75}"/>
    <cellStyle name="Normal 5 10 2" xfId="2089" xr:uid="{B035F252-F767-40F3-82A5-DFC06679AB41}"/>
    <cellStyle name="Normal 5 10 2 2" xfId="3322" xr:uid="{3C7A5018-70A8-45F9-9F9F-2499E49191AD}"/>
    <cellStyle name="Normal 5 10 3" xfId="2720" xr:uid="{322FF4F7-937A-428E-8F34-54850692AF2D}"/>
    <cellStyle name="Normal 5 11" xfId="1452" xr:uid="{998F7CC0-7BBC-468B-B5B0-8CD89E457E5C}"/>
    <cellStyle name="Normal 5 11 2" xfId="2090" xr:uid="{6D1FC317-B04D-475E-BD67-AAA72BCE3339}"/>
    <cellStyle name="Normal 5 11 2 2" xfId="3323" xr:uid="{4BA1EBEC-C608-4CC3-B994-6DECF8BDBFA5}"/>
    <cellStyle name="Normal 5 11 3" xfId="2721" xr:uid="{23DA2AA8-A1C9-4C5D-9DAD-E9C1EE48A6CE}"/>
    <cellStyle name="Normal 5 12" xfId="1814" xr:uid="{95876EBB-60D9-4823-9294-4E4CFCC0AF76}"/>
    <cellStyle name="Normal 5 12 2" xfId="3046" xr:uid="{73A20500-A115-4DB0-8F1B-25264A4E57AA}"/>
    <cellStyle name="Normal 5 13" xfId="2429" xr:uid="{FBC7C47B-7A87-453D-BDCF-4D6FEBB22145}"/>
    <cellStyle name="Normal 5 14" xfId="1023" xr:uid="{49178BC4-7FAF-41E2-A823-6C7D16D899BD}"/>
    <cellStyle name="Normal 5 15" xfId="955" xr:uid="{D8392FDA-E69C-4057-91AB-C8D2D6585661}"/>
    <cellStyle name="Normal 5 16" xfId="535" xr:uid="{F8FB2EFF-B92D-4574-8E13-CED7F45A11EC}"/>
    <cellStyle name="Normal 5 2" xfId="536" xr:uid="{2493019A-A13F-4513-AE30-F33959338A70}"/>
    <cellStyle name="Normal 5 2 2" xfId="925" xr:uid="{DC5D9F41-FE3C-4065-9DB4-B4DDACB0EA45}"/>
    <cellStyle name="Normal 5 2 2 2" xfId="1454" xr:uid="{145E47FD-CA03-4F1E-BE99-F144DBC1A01B}"/>
    <cellStyle name="Normal 5 2 2 2 2" xfId="1455" xr:uid="{FA26F7BD-6663-490D-9F51-C4DE228CCCBE}"/>
    <cellStyle name="Normal 5 2 2 2 2 2" xfId="2092" xr:uid="{8FA9453C-8D7C-4115-830C-FFF7B752F6E6}"/>
    <cellStyle name="Normal 5 2 2 2 2 2 2" xfId="3325" xr:uid="{DD28FED9-F4A2-4992-A80A-BA4D96C53E13}"/>
    <cellStyle name="Normal 5 2 2 2 2 3" xfId="2723" xr:uid="{C62FFE56-D44A-43EE-AF27-5A95777DDFFB}"/>
    <cellStyle name="Normal 5 2 2 2 3" xfId="1456" xr:uid="{C5C50DCB-F0BF-4157-9591-308652AA47C8}"/>
    <cellStyle name="Normal 5 2 2 2 3 2" xfId="2093" xr:uid="{F58FDE1A-EA41-4817-8955-95194CFB6C3E}"/>
    <cellStyle name="Normal 5 2 2 2 3 2 2" xfId="3326" xr:uid="{5B619875-09C5-44F7-A74F-D1DC31126699}"/>
    <cellStyle name="Normal 5 2 2 2 3 3" xfId="2724" xr:uid="{BF8563BD-7C28-428E-A8EE-F6347633DCDE}"/>
    <cellStyle name="Normal 5 2 2 2 4" xfId="1457" xr:uid="{FE12BC3B-C247-4590-A334-C662542339C0}"/>
    <cellStyle name="Normal 5 2 2 2 4 2" xfId="2094" xr:uid="{7B505932-8D55-4789-A7C7-6F11CA7DEAAA}"/>
    <cellStyle name="Normal 5 2 2 2 4 2 2" xfId="3327" xr:uid="{EC164EAD-2C5B-4578-9642-9E8D1FD8CA06}"/>
    <cellStyle name="Normal 5 2 2 2 4 3" xfId="2725" xr:uid="{B2F66E78-94AA-4ECA-9C42-488549F5E5B0}"/>
    <cellStyle name="Normal 5 2 2 2 5" xfId="1458" xr:uid="{5AC1126C-0AD8-47B2-B4C1-52B947A18FE0}"/>
    <cellStyle name="Normal 5 2 2 2 5 2" xfId="2095" xr:uid="{D3962A0D-B4BA-403E-BB6A-E79B638FBA8F}"/>
    <cellStyle name="Normal 5 2 2 2 5 2 2" xfId="3328" xr:uid="{43C81171-E153-455A-ADB3-E30AB5E52869}"/>
    <cellStyle name="Normal 5 2 2 2 5 3" xfId="2726" xr:uid="{69FE5258-6A02-47A3-B49C-1F606312E028}"/>
    <cellStyle name="Normal 5 2 2 2 6" xfId="1459" xr:uid="{5B6563B8-F966-4121-82BF-984D5DC855EB}"/>
    <cellStyle name="Normal 5 2 2 2 6 2" xfId="2096" xr:uid="{FDD910CA-E125-47B4-A959-A989C096F281}"/>
    <cellStyle name="Normal 5 2 2 2 6 2 2" xfId="3329" xr:uid="{9666E4D0-F764-4375-AFBE-8D0BF267107B}"/>
    <cellStyle name="Normal 5 2 2 2 6 3" xfId="2727" xr:uid="{8B0C4D8D-2F14-4A8A-BC62-7F116261A116}"/>
    <cellStyle name="Normal 5 2 2 2 7" xfId="1460" xr:uid="{F211EA5A-5B95-4E37-A286-EB4CCC2A0552}"/>
    <cellStyle name="Normal 5 2 2 2 7 2" xfId="2097" xr:uid="{A8A86A08-20C3-4E32-BB50-BB4568E16C88}"/>
    <cellStyle name="Normal 5 2 2 2 7 2 2" xfId="3330" xr:uid="{9E48D481-AC32-4218-B26A-95B6E4907329}"/>
    <cellStyle name="Normal 5 2 2 2 7 3" xfId="2728" xr:uid="{34BE309B-459A-437E-A01C-FA3EE29507B8}"/>
    <cellStyle name="Normal 5 2 2 2 8" xfId="2091" xr:uid="{D8F86AC2-B91D-4FB7-A5CB-6F1804D3B3D4}"/>
    <cellStyle name="Normal 5 2 2 2 8 2" xfId="3324" xr:uid="{D9B6EBF0-072C-4C01-948F-14AA289B78C7}"/>
    <cellStyle name="Normal 5 2 2 2 9" xfId="2722" xr:uid="{AC2B8A8E-8AD4-4738-A07A-733AC646F3A5}"/>
    <cellStyle name="Normal 5 2 2 3" xfId="1461" xr:uid="{167B6537-ED22-40E5-8BAD-5F2C108C777C}"/>
    <cellStyle name="Normal 5 2 2 3 2" xfId="1462" xr:uid="{AE783704-6148-4120-BAE0-D5B62AC7A249}"/>
    <cellStyle name="Normal 5 2 2 3 2 2" xfId="2099" xr:uid="{C909BAD2-7CE0-4852-BC27-434875C68E41}"/>
    <cellStyle name="Normal 5 2 2 3 2 2 2" xfId="3332" xr:uid="{9E74780F-87FA-4706-9EE2-AA478070B8E5}"/>
    <cellStyle name="Normal 5 2 2 3 2 3" xfId="2730" xr:uid="{5565BE9A-6F67-49B6-BC60-916BCD54FFD6}"/>
    <cellStyle name="Normal 5 2 2 3 3" xfId="1463" xr:uid="{86B5D904-84CC-4D70-9A80-8A74B5760441}"/>
    <cellStyle name="Normal 5 2 2 3 3 2" xfId="2100" xr:uid="{373F05CE-94B2-4309-9005-537C191E80E1}"/>
    <cellStyle name="Normal 5 2 2 3 3 2 2" xfId="3333" xr:uid="{946C46E2-F71D-46CB-BAD5-0702448AEEF7}"/>
    <cellStyle name="Normal 5 2 2 3 3 3" xfId="2731" xr:uid="{C79D4ED3-4CAB-49AB-A51E-B2E2F8B6CFF3}"/>
    <cellStyle name="Normal 5 2 2 3 4" xfId="1464" xr:uid="{33FDB983-102B-4F83-8A7A-537CB51CFCC6}"/>
    <cellStyle name="Normal 5 2 2 3 4 2" xfId="2101" xr:uid="{77906E04-FDEF-4B51-B7A0-03480AA879F3}"/>
    <cellStyle name="Normal 5 2 2 3 4 2 2" xfId="3334" xr:uid="{A4BBFFDC-B88D-4358-9013-33E6B56CD373}"/>
    <cellStyle name="Normal 5 2 2 3 4 3" xfId="2732" xr:uid="{C5B633EF-59BF-47EC-854D-94DEC0EDCA0F}"/>
    <cellStyle name="Normal 5 2 2 3 5" xfId="1465" xr:uid="{275350AB-EFC4-4838-BD45-FEAC43EF289B}"/>
    <cellStyle name="Normal 5 2 2 3 5 2" xfId="2102" xr:uid="{C262E8D2-52DF-4EAE-A0BE-AA5B2BCF192A}"/>
    <cellStyle name="Normal 5 2 2 3 5 2 2" xfId="3335" xr:uid="{807296EA-3BA7-4959-835A-DC4ED0B06D89}"/>
    <cellStyle name="Normal 5 2 2 3 5 3" xfId="2733" xr:uid="{1ED8B400-A97F-41CD-82C3-C57C04AF90A8}"/>
    <cellStyle name="Normal 5 2 2 3 6" xfId="1466" xr:uid="{CD001352-153A-4F8D-81E6-94914BED66D9}"/>
    <cellStyle name="Normal 5 2 2 3 6 2" xfId="2103" xr:uid="{F16A6008-1978-4921-8961-4D9384F7DE43}"/>
    <cellStyle name="Normal 5 2 2 3 6 2 2" xfId="3336" xr:uid="{4D3B3F00-29DF-4851-A43A-6B8618DBD556}"/>
    <cellStyle name="Normal 5 2 2 3 6 3" xfId="2734" xr:uid="{B7C1F5FE-EC7A-4DE7-8E84-C431D4E28794}"/>
    <cellStyle name="Normal 5 2 2 3 7" xfId="1467" xr:uid="{0D15FFA8-5966-4395-AB2C-D0CBC1E72D05}"/>
    <cellStyle name="Normal 5 2 2 3 7 2" xfId="2104" xr:uid="{E01EA094-D438-4A00-85DF-44A76030E938}"/>
    <cellStyle name="Normal 5 2 2 3 7 2 2" xfId="3337" xr:uid="{C6922163-DAC5-4648-9313-2D4D10ECC5AE}"/>
    <cellStyle name="Normal 5 2 2 3 7 3" xfId="2735" xr:uid="{FEA92641-50FD-43DF-8F40-A56B0DAE8531}"/>
    <cellStyle name="Normal 5 2 2 3 8" xfId="2098" xr:uid="{03F356A8-1A7E-460E-823F-4C32D8B6AB6C}"/>
    <cellStyle name="Normal 5 2 2 3 8 2" xfId="3331" xr:uid="{C3A5482B-5D8C-4DEE-B00D-3EF3B02AA20C}"/>
    <cellStyle name="Normal 5 2 2 3 9" xfId="2729" xr:uid="{3834754D-DDB4-4BAA-907D-97E7EEB18A47}"/>
    <cellStyle name="Normal 5 2 2 4" xfId="1453" xr:uid="{228A8EBD-460D-412C-AEF6-DA15EFA54F83}"/>
    <cellStyle name="Normal 5 2 3" xfId="1468" xr:uid="{73C000F7-08EC-46A4-BFD0-B6A8D70129C3}"/>
    <cellStyle name="Normal 5 2 3 2" xfId="1469" xr:uid="{03BDFBF6-07FE-4814-9896-9E862D207336}"/>
    <cellStyle name="Normal 5 2 3 2 2" xfId="2106" xr:uid="{5F26DE42-E1A2-4DFE-AA0A-40F89FD8D426}"/>
    <cellStyle name="Normal 5 2 3 2 2 2" xfId="3339" xr:uid="{AA311E20-AC1F-4206-A2C2-602A6351C3C8}"/>
    <cellStyle name="Normal 5 2 3 2 3" xfId="2737" xr:uid="{EDED74EF-8CEB-4266-9E0D-DEEB42E72EE1}"/>
    <cellStyle name="Normal 5 2 3 3" xfId="1470" xr:uid="{065A26E1-8FF1-40DE-9CB7-8837C58634AF}"/>
    <cellStyle name="Normal 5 2 3 3 2" xfId="2107" xr:uid="{D8BEC1BC-EB24-44A1-BDE2-A8090ED15505}"/>
    <cellStyle name="Normal 5 2 3 3 2 2" xfId="3340" xr:uid="{F6734448-D136-4DAA-99E3-50AE8B9F96EA}"/>
    <cellStyle name="Normal 5 2 3 3 3" xfId="2738" xr:uid="{0FAA06C1-B787-4F5A-BA5F-40F697F838F5}"/>
    <cellStyle name="Normal 5 2 3 4" xfId="1471" xr:uid="{0D0D6B20-55A4-4778-8234-DD33F69745FD}"/>
    <cellStyle name="Normal 5 2 3 4 2" xfId="2108" xr:uid="{7508F3D6-C547-4F2B-B64D-2D768254E7EB}"/>
    <cellStyle name="Normal 5 2 3 4 2 2" xfId="3341" xr:uid="{ECA86E0B-C9E9-43B3-A20B-762A8998BF47}"/>
    <cellStyle name="Normal 5 2 3 4 3" xfId="2739" xr:uid="{D5AACD65-30F3-4E05-88FB-C1E5FAE9CE77}"/>
    <cellStyle name="Normal 5 2 3 5" xfId="1472" xr:uid="{E0ED533C-96E0-4D79-92A8-227A23AB16DC}"/>
    <cellStyle name="Normal 5 2 3 5 2" xfId="2109" xr:uid="{FFC683CA-B07B-4B52-9F2A-DA2B5BA9967D}"/>
    <cellStyle name="Normal 5 2 3 5 2 2" xfId="3342" xr:uid="{626BC20A-105B-426E-B72E-E2303CF73F95}"/>
    <cellStyle name="Normal 5 2 3 5 3" xfId="2740" xr:uid="{88BD82F8-DCD2-4836-8F82-AD7D74DE4EC7}"/>
    <cellStyle name="Normal 5 2 3 6" xfId="1473" xr:uid="{D7DDC890-CCBD-4CC1-89EF-1364D583FA68}"/>
    <cellStyle name="Normal 5 2 3 6 2" xfId="2110" xr:uid="{5AF6AD01-19F2-452D-B2E3-04E505F20196}"/>
    <cellStyle name="Normal 5 2 3 6 2 2" xfId="3343" xr:uid="{C6645085-6CF2-4B12-83BF-A97005154879}"/>
    <cellStyle name="Normal 5 2 3 6 3" xfId="2741" xr:uid="{23C7B256-8C5B-4CCC-9C60-DDFC0F4F292D}"/>
    <cellStyle name="Normal 5 2 3 7" xfId="1474" xr:uid="{D492F84D-6241-4252-B8D9-4DE6F3A272C8}"/>
    <cellStyle name="Normal 5 2 3 7 2" xfId="2111" xr:uid="{E050E9AE-048F-475E-A52E-02102817CD2A}"/>
    <cellStyle name="Normal 5 2 3 7 2 2" xfId="3344" xr:uid="{A38384D4-87F4-4AC7-850F-D39678756037}"/>
    <cellStyle name="Normal 5 2 3 7 3" xfId="2742" xr:uid="{C6C3012C-EBE7-4490-85B0-1E9C4EE3F4E7}"/>
    <cellStyle name="Normal 5 2 3 8" xfId="2105" xr:uid="{CBA03F46-E9F8-4971-97D8-1F151A001F78}"/>
    <cellStyle name="Normal 5 2 3 8 2" xfId="3338" xr:uid="{DF3A77D5-42D5-4A83-A481-53FF5E9B97A6}"/>
    <cellStyle name="Normal 5 2 3 9" xfId="2736" xr:uid="{75FA5EFA-9BD8-4606-BCF8-2BA9F35E1DA3}"/>
    <cellStyle name="Normal 5 2 4" xfId="1475" xr:uid="{9828A0E5-BF1B-41CF-AD21-771B9D1C6204}"/>
    <cellStyle name="Normal 5 2 4 2" xfId="1476" xr:uid="{A2BCE5E3-BCF3-450B-8EAC-CC8C7EF0345F}"/>
    <cellStyle name="Normal 5 2 4 2 2" xfId="2113" xr:uid="{FA336ED0-56E8-45F6-86E1-D8003072F621}"/>
    <cellStyle name="Normal 5 2 4 2 2 2" xfId="3346" xr:uid="{35BD9238-62AF-4983-9933-B5BC72B1645F}"/>
    <cellStyle name="Normal 5 2 4 2 3" xfId="2744" xr:uid="{92D1E677-7702-4F37-B2F7-A384B5B1C7C8}"/>
    <cellStyle name="Normal 5 2 4 3" xfId="1477" xr:uid="{5CE31213-321D-4D2B-B74E-5D8ED1339AB3}"/>
    <cellStyle name="Normal 5 2 4 3 2" xfId="2114" xr:uid="{E903CE1D-D1DD-46FB-922D-6CF1A6BEAD00}"/>
    <cellStyle name="Normal 5 2 4 3 2 2" xfId="3347" xr:uid="{973B7AAA-1AE3-4402-A049-8A57BBAFB08D}"/>
    <cellStyle name="Normal 5 2 4 3 3" xfId="2745" xr:uid="{D1C422C4-B43B-4E33-89DB-4D031EC70694}"/>
    <cellStyle name="Normal 5 2 4 4" xfId="1478" xr:uid="{B2CB9572-E90D-4A71-9E88-CEA6D6DF26DF}"/>
    <cellStyle name="Normal 5 2 4 4 2" xfId="2115" xr:uid="{7D28EAA8-B399-496C-83D8-6904874151AB}"/>
    <cellStyle name="Normal 5 2 4 4 2 2" xfId="3348" xr:uid="{3069CE40-3264-4650-A3D3-2EC957E2E7CB}"/>
    <cellStyle name="Normal 5 2 4 4 3" xfId="2746" xr:uid="{C37B9517-8A07-4619-8125-2DC8CA0DE8B1}"/>
    <cellStyle name="Normal 5 2 4 5" xfId="1479" xr:uid="{337B5FB5-1181-4EEB-83D1-AFD663F6EC9F}"/>
    <cellStyle name="Normal 5 2 4 5 2" xfId="2116" xr:uid="{A61A2881-F159-4E1D-83C8-2EBB60C681C2}"/>
    <cellStyle name="Normal 5 2 4 5 2 2" xfId="3349" xr:uid="{1C68C7AD-A57A-4B2E-B980-2D9FC2F32A6E}"/>
    <cellStyle name="Normal 5 2 4 5 3" xfId="2747" xr:uid="{C4D42FBE-5606-45C9-9984-3DB5060476C4}"/>
    <cellStyle name="Normal 5 2 4 6" xfId="1480" xr:uid="{0EE8B279-6489-44F6-B858-15047D57EDD4}"/>
    <cellStyle name="Normal 5 2 4 6 2" xfId="2117" xr:uid="{7D35B02C-3C7A-4F9F-90D7-B5E90D3EEF3C}"/>
    <cellStyle name="Normal 5 2 4 6 2 2" xfId="3350" xr:uid="{378B3AA2-2B76-41FD-823C-F185EF25AA7C}"/>
    <cellStyle name="Normal 5 2 4 6 3" xfId="2748" xr:uid="{B4E45EDA-4B44-4D2F-A74D-EBDB31B4FBA7}"/>
    <cellStyle name="Normal 5 2 4 7" xfId="1481" xr:uid="{DF2A7629-B9EE-4D0A-ADA8-DB7194F465F5}"/>
    <cellStyle name="Normal 5 2 4 7 2" xfId="2118" xr:uid="{37B4A6BC-E88E-4CD1-A920-F91B471784E9}"/>
    <cellStyle name="Normal 5 2 4 7 2 2" xfId="3351" xr:uid="{976E496F-D39E-4B47-AE30-392FF5B583DB}"/>
    <cellStyle name="Normal 5 2 4 7 3" xfId="2749" xr:uid="{72104DB9-9C49-4AB1-8062-AAEA2D1EE5DF}"/>
    <cellStyle name="Normal 5 2 4 8" xfId="2112" xr:uid="{5628E37B-479B-4081-BA6D-CBD29DB93BE7}"/>
    <cellStyle name="Normal 5 2 4 8 2" xfId="3345" xr:uid="{4C37487B-BF0A-48A0-A469-A27062A5C546}"/>
    <cellStyle name="Normal 5 2 4 9" xfId="2743" xr:uid="{6FF7F795-9684-493E-B43D-3EFB6BEF8A1C}"/>
    <cellStyle name="Normal 5 2 5" xfId="1817" xr:uid="{F9A22C72-4971-475E-B493-22B5457E177A}"/>
    <cellStyle name="Normal 5 2 5 2" xfId="3049" xr:uid="{F533DD3D-A4F3-45AB-8564-4A57D7BE3842}"/>
    <cellStyle name="Normal 5 2 6" xfId="2442" xr:uid="{16CCFF86-3ADB-49DF-AFFE-9B81EEB2EB05}"/>
    <cellStyle name="Normal 5 2 7" xfId="1075" xr:uid="{0E5C01FE-644E-47F9-9D0B-B452A69C608C}"/>
    <cellStyle name="Normal 5 2 8" xfId="766" xr:uid="{C3875D21-EDA0-438B-9443-5658D75415F3}"/>
    <cellStyle name="Normal 5 3" xfId="781" xr:uid="{18AF6588-9D42-4B8B-8A61-35547DF4A31D}"/>
    <cellStyle name="Normal 5 3 2" xfId="1483" xr:uid="{AE6DAD6F-4513-44AF-A664-7FC3960E5375}"/>
    <cellStyle name="Normal 5 3 2 2" xfId="1484" xr:uid="{A4AF0F9E-395F-4D21-B3A7-050BD1E93915}"/>
    <cellStyle name="Normal 5 3 2 2 2" xfId="2120" xr:uid="{4EA9B757-4225-4FF7-9004-14AB6A6F1AEE}"/>
    <cellStyle name="Normal 5 3 2 2 2 2" xfId="3353" xr:uid="{7CD5D114-F213-4032-8774-759D24C7B7A7}"/>
    <cellStyle name="Normal 5 3 2 2 3" xfId="2751" xr:uid="{D6F77339-2B56-4651-95E8-62C7EB648CB7}"/>
    <cellStyle name="Normal 5 3 2 3" xfId="1485" xr:uid="{580C3496-C065-45BA-BB24-4C2EBD4D59A9}"/>
    <cellStyle name="Normal 5 3 2 3 2" xfId="2121" xr:uid="{5592EFCF-7410-4BFB-9978-BF84CC297CB5}"/>
    <cellStyle name="Normal 5 3 2 3 2 2" xfId="3354" xr:uid="{43B805B7-8CA0-4526-9BE9-97716C336672}"/>
    <cellStyle name="Normal 5 3 2 3 3" xfId="2752" xr:uid="{AC6EBA7B-79C4-42C7-B43F-609BF9F6EE27}"/>
    <cellStyle name="Normal 5 3 2 4" xfId="1486" xr:uid="{176499E8-BCE1-43F4-B078-215BB1ADF5E9}"/>
    <cellStyle name="Normal 5 3 2 4 2" xfId="2122" xr:uid="{4AE033B5-FEEE-406C-8C18-C38E98237C46}"/>
    <cellStyle name="Normal 5 3 2 4 2 2" xfId="3355" xr:uid="{BEDF153F-681C-4E08-8B1B-BB152153E022}"/>
    <cellStyle name="Normal 5 3 2 4 3" xfId="2753" xr:uid="{4248CAC9-2FAB-4F25-8889-0AD793FE9570}"/>
    <cellStyle name="Normal 5 3 2 5" xfId="1487" xr:uid="{2C0BBA1E-43AF-4B3C-921C-B75B77FA45EE}"/>
    <cellStyle name="Normal 5 3 2 5 2" xfId="2123" xr:uid="{9D2CD660-A81C-44D9-9041-03259FA8B42A}"/>
    <cellStyle name="Normal 5 3 2 5 2 2" xfId="3356" xr:uid="{281773AD-4758-419C-9449-0F9F83C4E104}"/>
    <cellStyle name="Normal 5 3 2 5 3" xfId="2754" xr:uid="{CDB34199-9E9B-4EEF-8E18-813F654D0BF9}"/>
    <cellStyle name="Normal 5 3 2 6" xfId="1488" xr:uid="{EA09712C-7796-4573-A4C2-8202A5DD2604}"/>
    <cellStyle name="Normal 5 3 2 6 2" xfId="2124" xr:uid="{13295E23-7C4E-4FEA-85BF-DDC09C3B31BD}"/>
    <cellStyle name="Normal 5 3 2 6 2 2" xfId="3357" xr:uid="{3B7F5D5D-F1CF-4A3D-ADDE-1026580EF8C5}"/>
    <cellStyle name="Normal 5 3 2 6 3" xfId="2755" xr:uid="{C9DA9C72-72ED-4955-9ABC-A137EEA9C6A8}"/>
    <cellStyle name="Normal 5 3 2 7" xfId="1489" xr:uid="{A6C01C9C-7DA6-4F93-AF2A-E5509E0623D9}"/>
    <cellStyle name="Normal 5 3 2 7 2" xfId="2125" xr:uid="{F3F684DB-6CD5-4CF5-8693-6B4D242FE4A4}"/>
    <cellStyle name="Normal 5 3 2 7 2 2" xfId="3358" xr:uid="{94318244-AFD3-45F2-86DC-7E07E891C55A}"/>
    <cellStyle name="Normal 5 3 2 7 3" xfId="2756" xr:uid="{86B6ECA9-3461-4056-8B8E-1278D54055AF}"/>
    <cellStyle name="Normal 5 3 2 8" xfId="2119" xr:uid="{28F30874-071C-4A41-A79E-0B08A30C8A5F}"/>
    <cellStyle name="Normal 5 3 2 8 2" xfId="3352" xr:uid="{3783AD5E-5357-4512-9796-479B30B71314}"/>
    <cellStyle name="Normal 5 3 2 9" xfId="2750" xr:uid="{2F27102B-25EC-42F7-9351-88FFC9325756}"/>
    <cellStyle name="Normal 5 3 3" xfId="1490" xr:uid="{1F410015-15C5-4ECF-8C40-88761AF9E52C}"/>
    <cellStyle name="Normal 5 3 3 2" xfId="1491" xr:uid="{34571F74-67CE-4BE7-BAC1-DDF44D675EED}"/>
    <cellStyle name="Normal 5 3 3 2 2" xfId="2127" xr:uid="{1CD9FE7A-0994-487B-85E7-CFBDA2ECAEA0}"/>
    <cellStyle name="Normal 5 3 3 2 2 2" xfId="3360" xr:uid="{237291FF-EF1F-4217-AA56-249A8EABFC2C}"/>
    <cellStyle name="Normal 5 3 3 2 3" xfId="2758" xr:uid="{49D6F6DE-9E62-4FF2-BA0E-B9F1B48C729E}"/>
    <cellStyle name="Normal 5 3 3 3" xfId="1492" xr:uid="{724FD492-F935-425F-B6E6-551AF72F18D5}"/>
    <cellStyle name="Normal 5 3 3 3 2" xfId="2128" xr:uid="{3E3AC2B4-6556-496B-BC25-6E96EB88F440}"/>
    <cellStyle name="Normal 5 3 3 3 2 2" xfId="3361" xr:uid="{49A363EA-7C15-4489-8061-9242B97279E2}"/>
    <cellStyle name="Normal 5 3 3 3 3" xfId="2759" xr:uid="{B3BCD5DB-03DE-480A-AAC2-1961FA2308C7}"/>
    <cellStyle name="Normal 5 3 3 4" xfId="1493" xr:uid="{91845F04-F801-428B-BD14-67B8BE3ED178}"/>
    <cellStyle name="Normal 5 3 3 4 2" xfId="2129" xr:uid="{157A2DB5-659E-457E-A818-B0DECEFE6729}"/>
    <cellStyle name="Normal 5 3 3 4 2 2" xfId="3362" xr:uid="{A6B27765-66C3-4277-A197-65095D75CBD1}"/>
    <cellStyle name="Normal 5 3 3 4 3" xfId="2760" xr:uid="{91EDE152-BAF1-45C2-AD3D-B4F8ABE4A74D}"/>
    <cellStyle name="Normal 5 3 3 5" xfId="1494" xr:uid="{DB8F8DD9-42ED-40C3-910F-40EF5300AA12}"/>
    <cellStyle name="Normal 5 3 3 5 2" xfId="2130" xr:uid="{FA3DB31D-C2DB-4B19-AF66-A3ED5614699E}"/>
    <cellStyle name="Normal 5 3 3 5 2 2" xfId="3363" xr:uid="{08F8FB0D-3D90-4DDD-B820-C56A5DD737DC}"/>
    <cellStyle name="Normal 5 3 3 5 3" xfId="2761" xr:uid="{0B131BFE-CC36-4F3C-A7F6-1E014AC105F3}"/>
    <cellStyle name="Normal 5 3 3 6" xfId="1495" xr:uid="{C571D071-0102-4641-81F4-5FBC2F5ADA3C}"/>
    <cellStyle name="Normal 5 3 3 6 2" xfId="2131" xr:uid="{03E024C5-F144-4949-A878-BD166F2516E2}"/>
    <cellStyle name="Normal 5 3 3 6 2 2" xfId="3364" xr:uid="{FFCEDB34-BF35-4C92-8CEE-4E87880D697E}"/>
    <cellStyle name="Normal 5 3 3 6 3" xfId="2762" xr:uid="{B1E9059D-585A-4DCA-AFFF-AB7F31FB039E}"/>
    <cellStyle name="Normal 5 3 3 7" xfId="1496" xr:uid="{BE5D68DC-5E08-41A4-A03F-B81157FE684B}"/>
    <cellStyle name="Normal 5 3 3 7 2" xfId="2132" xr:uid="{9E9F9487-5FE0-4985-9359-ECF296BF0295}"/>
    <cellStyle name="Normal 5 3 3 7 2 2" xfId="3365" xr:uid="{DF68F96A-4D12-482C-BF9F-C9FA44F5DCA1}"/>
    <cellStyle name="Normal 5 3 3 7 3" xfId="2763" xr:uid="{79DE5A77-6490-4F2F-8516-BC71A53F1A22}"/>
    <cellStyle name="Normal 5 3 3 8" xfId="2126" xr:uid="{4F13CBA6-940A-4C69-B400-0A4ACA989C0D}"/>
    <cellStyle name="Normal 5 3 3 8 2" xfId="3359" xr:uid="{518A7BF1-0228-4BDB-BAFF-71B56188544D}"/>
    <cellStyle name="Normal 5 3 3 9" xfId="2757" xr:uid="{6CB93A85-E330-4E66-AB6D-DF7532B347DE}"/>
    <cellStyle name="Normal 5 3 4" xfId="1482" xr:uid="{2B42481D-5BB0-47BC-ABCF-C6F0DA8DB3FA}"/>
    <cellStyle name="Normal 5 4" xfId="776" xr:uid="{70778A54-2BAD-4575-B9F3-18CB050E3B14}"/>
    <cellStyle name="Normal 5 4 2" xfId="1498" xr:uid="{C7C789B0-3557-45BD-944F-A9B345B95D18}"/>
    <cellStyle name="Normal 5 4 2 2" xfId="1499" xr:uid="{3682AC3B-E658-48CA-956C-00AD3E0172E7}"/>
    <cellStyle name="Normal 5 4 2 2 2" xfId="2134" xr:uid="{7EB6D685-2C6E-4C93-90E9-4B6BE2835ABB}"/>
    <cellStyle name="Normal 5 4 2 2 2 2" xfId="3367" xr:uid="{9201A6A3-10CB-4FC6-B999-C0E15A4EFDBD}"/>
    <cellStyle name="Normal 5 4 2 2 3" xfId="2765" xr:uid="{B2A1C3D0-84B0-4F86-9DFA-EE71D75E8F0D}"/>
    <cellStyle name="Normal 5 4 2 3" xfId="1500" xr:uid="{8615B361-36EB-43EB-80CB-B63941AD6CE6}"/>
    <cellStyle name="Normal 5 4 2 3 2" xfId="2135" xr:uid="{B9CF3DDB-96FD-42DB-A3E8-FC4CB89FC4C5}"/>
    <cellStyle name="Normal 5 4 2 3 2 2" xfId="3368" xr:uid="{F50343D4-D135-4E50-861D-F9125D531845}"/>
    <cellStyle name="Normal 5 4 2 3 3" xfId="2766" xr:uid="{D1D249C8-A49A-4576-8207-5288521896CF}"/>
    <cellStyle name="Normal 5 4 2 4" xfId="1501" xr:uid="{C3B3DE5F-9760-4E76-9F4E-E39830158441}"/>
    <cellStyle name="Normal 5 4 2 4 2" xfId="2136" xr:uid="{C37D3813-0CFD-4039-B868-FE0E3F98EA1A}"/>
    <cellStyle name="Normal 5 4 2 4 2 2" xfId="3369" xr:uid="{704C6290-B162-41D8-9F80-1F0AEF68BFE5}"/>
    <cellStyle name="Normal 5 4 2 4 3" xfId="2767" xr:uid="{BBCE2D4D-A44A-4347-A51E-20619F33C83A}"/>
    <cellStyle name="Normal 5 4 2 5" xfId="1502" xr:uid="{C90DFCF5-AF70-4E1E-8A76-1724961EC1FB}"/>
    <cellStyle name="Normal 5 4 2 5 2" xfId="2137" xr:uid="{58E90D06-2A61-46E3-9FC6-C0ADA1188C5C}"/>
    <cellStyle name="Normal 5 4 2 5 2 2" xfId="3370" xr:uid="{E2105658-8986-47C8-82AD-27A32AEFB69F}"/>
    <cellStyle name="Normal 5 4 2 5 3" xfId="2768" xr:uid="{896CDE75-AECD-427F-9DFA-8F43A3BFCEA5}"/>
    <cellStyle name="Normal 5 4 2 6" xfId="1503" xr:uid="{8D10C700-56D1-47C4-80AE-E585B6A6E74E}"/>
    <cellStyle name="Normal 5 4 2 6 2" xfId="2138" xr:uid="{A3BEA52A-17A8-4DAE-B36C-8F7CDBCA4D6C}"/>
    <cellStyle name="Normal 5 4 2 6 2 2" xfId="3371" xr:uid="{A0C49D53-E87B-400D-8FCA-9EFDF161E74C}"/>
    <cellStyle name="Normal 5 4 2 6 3" xfId="2769" xr:uid="{A105C3C8-7B43-43DE-8B29-0E2191481085}"/>
    <cellStyle name="Normal 5 4 2 7" xfId="1504" xr:uid="{3F8578DA-2D2A-4775-8D56-65D2D7F6A6EB}"/>
    <cellStyle name="Normal 5 4 2 7 2" xfId="2139" xr:uid="{AD01F4AE-FC0B-441D-A7BD-1CCF15CC5FAE}"/>
    <cellStyle name="Normal 5 4 2 7 2 2" xfId="3372" xr:uid="{9F4A6871-C4C2-4165-B9DC-E31A1513172B}"/>
    <cellStyle name="Normal 5 4 2 7 3" xfId="2770" xr:uid="{54182825-3BCD-458B-B8AF-AD25566C348B}"/>
    <cellStyle name="Normal 5 4 2 8" xfId="2133" xr:uid="{1A3D0DE0-4FA1-47FB-B5DE-60AD26E38BB5}"/>
    <cellStyle name="Normal 5 4 2 8 2" xfId="3366" xr:uid="{1BCE8C0F-C840-49B8-9023-53F7FD753F90}"/>
    <cellStyle name="Normal 5 4 2 9" xfId="2764" xr:uid="{7CAC4DC1-7365-418B-9D75-FED43AAD2972}"/>
    <cellStyle name="Normal 5 4 3" xfId="1497" xr:uid="{284A3A07-048F-41E2-8962-AEFD7591DAB0}"/>
    <cellStyle name="Normal 5 5" xfId="931" xr:uid="{58025590-CD3C-4DAA-8F46-7F1628A98B79}"/>
    <cellStyle name="Normal 5 5 10" xfId="1505" xr:uid="{91CDB9EC-D8EE-43D0-9539-40C78887E5F9}"/>
    <cellStyle name="Normal 5 5 11" xfId="3764" xr:uid="{EF300CEA-781D-4D41-83D1-26DA8950AE91}"/>
    <cellStyle name="Normal 5 5 2" xfId="1506" xr:uid="{E4B83BC8-CC09-4D7A-B6C1-852B9D7A3087}"/>
    <cellStyle name="Normal 5 5 2 2" xfId="2141" xr:uid="{70563667-BEB9-4FB0-93D0-E57C30E46382}"/>
    <cellStyle name="Normal 5 5 2 2 2" xfId="3374" xr:uid="{CF2544E6-BF30-4DEF-A299-C6AF8F7E1746}"/>
    <cellStyle name="Normal 5 5 2 3" xfId="2772" xr:uid="{8C3AA170-A705-4111-9FC6-E0F4B897D1E9}"/>
    <cellStyle name="Normal 5 5 3" xfId="1507" xr:uid="{11423CB1-15A2-4A93-9BA1-90753E93C254}"/>
    <cellStyle name="Normal 5 5 3 2" xfId="2142" xr:uid="{A54B05DB-55FF-4491-BF1A-7CA57308D4B3}"/>
    <cellStyle name="Normal 5 5 3 2 2" xfId="3375" xr:uid="{AA0431ED-D502-4BE5-9AFD-EE904F05E52E}"/>
    <cellStyle name="Normal 5 5 3 3" xfId="2773" xr:uid="{C6D4E639-9168-4F96-9B3F-3165F53A2688}"/>
    <cellStyle name="Normal 5 5 4" xfId="1508" xr:uid="{AE0DB30D-09F5-4251-9430-6F882F542C10}"/>
    <cellStyle name="Normal 5 5 4 2" xfId="2143" xr:uid="{3E45914B-78A2-490E-94CA-4525CD6ECAAD}"/>
    <cellStyle name="Normal 5 5 4 2 2" xfId="3376" xr:uid="{893666EE-B32E-42AA-B232-21190E578280}"/>
    <cellStyle name="Normal 5 5 4 3" xfId="2774" xr:uid="{79D44E6F-9DD2-45F9-9764-FA055CC65B0E}"/>
    <cellStyle name="Normal 5 5 5" xfId="1509" xr:uid="{8A7D4D47-A378-480A-BBF1-7F604456F788}"/>
    <cellStyle name="Normal 5 5 5 2" xfId="2144" xr:uid="{B4900DD6-0125-48D6-85CE-F3847C80484D}"/>
    <cellStyle name="Normal 5 5 5 2 2" xfId="3377" xr:uid="{1533C8F4-2E19-4EB1-A3DC-9FAFA454D223}"/>
    <cellStyle name="Normal 5 5 5 3" xfId="2775" xr:uid="{DEEB467B-0457-41FF-86AC-20CC96E4AB62}"/>
    <cellStyle name="Normal 5 5 6" xfId="1510" xr:uid="{FF423483-620E-4492-AC07-41A5F61D9B06}"/>
    <cellStyle name="Normal 5 5 6 2" xfId="2145" xr:uid="{476B0AD9-B1B1-4F07-AAF4-E6B9D75EC999}"/>
    <cellStyle name="Normal 5 5 6 2 2" xfId="3378" xr:uid="{57954DAB-B78D-493F-85A0-A61F3BD7A46A}"/>
    <cellStyle name="Normal 5 5 6 3" xfId="2776" xr:uid="{A96E284B-D19A-403B-979F-1DDBD1DA6296}"/>
    <cellStyle name="Normal 5 5 7" xfId="1511" xr:uid="{4E61FFA4-E017-4809-B280-4E949AFBD0DF}"/>
    <cellStyle name="Normal 5 5 7 2" xfId="2146" xr:uid="{9378B555-F266-49EF-A7E7-1D4051F40A86}"/>
    <cellStyle name="Normal 5 5 7 2 2" xfId="3379" xr:uid="{78EBAD8F-54DA-49FC-8D23-26EC5A925AD5}"/>
    <cellStyle name="Normal 5 5 7 3" xfId="2777" xr:uid="{9848645A-CF3E-4C49-9C00-8F7DBE2892FF}"/>
    <cellStyle name="Normal 5 5 8" xfId="2140" xr:uid="{BABEAA0B-BCE3-4D10-A28D-CC8B0CB118DF}"/>
    <cellStyle name="Normal 5 5 8 2" xfId="3373" xr:uid="{AC3387B7-76C5-4886-A15C-B7EB52A64EDD}"/>
    <cellStyle name="Normal 5 5 9" xfId="2771" xr:uid="{505A0A56-733E-47E4-BE38-E4D3BBF4AE9F}"/>
    <cellStyle name="Normal 5 6" xfId="1512" xr:uid="{9A7F9EA9-0B41-40AE-9045-79C3DB9C0667}"/>
    <cellStyle name="Normal 5 6 2" xfId="2147" xr:uid="{87AE04A5-9067-4979-962A-C4AB8ADB113C}"/>
    <cellStyle name="Normal 5 6 2 2" xfId="3380" xr:uid="{DDC172B7-383D-4106-96DA-46D3B8666A6F}"/>
    <cellStyle name="Normal 5 6 3" xfId="2778" xr:uid="{88963244-CA9E-4A9F-8500-D3CE06CEA168}"/>
    <cellStyle name="Normal 5 7" xfId="1513" xr:uid="{4D563109-2E19-44A9-9114-A9CB5134E98A}"/>
    <cellStyle name="Normal 5 7 2" xfId="2148" xr:uid="{3BA3562B-CDD9-4170-97B7-7C382C2174F8}"/>
    <cellStyle name="Normal 5 7 2 2" xfId="3381" xr:uid="{A5C5F73A-977A-4A29-8FC4-C3CF0D1A6A39}"/>
    <cellStyle name="Normal 5 7 3" xfId="2779" xr:uid="{CB2B1C78-CDE6-4FEC-8E61-1D95AD341A9E}"/>
    <cellStyle name="Normal 5 8" xfId="1514" xr:uid="{12D90F48-6ADB-4EFE-9266-474C9289C493}"/>
    <cellStyle name="Normal 5 8 2" xfId="2149" xr:uid="{9ACA1BDE-E68D-4367-A39C-5D888C7314FF}"/>
    <cellStyle name="Normal 5 8 2 2" xfId="3382" xr:uid="{37F4AA12-F543-4212-96E3-1C22ADCC67B6}"/>
    <cellStyle name="Normal 5 8 3" xfId="2780" xr:uid="{5C5489A1-E90E-42BC-98FB-344907B27CCB}"/>
    <cellStyle name="Normal 5 9" xfId="1515" xr:uid="{3D2C00E0-6355-4804-B57F-C94FBA307ABE}"/>
    <cellStyle name="Normal 5 9 2" xfId="2150" xr:uid="{698A1623-F514-433C-8936-02A6BE8D0077}"/>
    <cellStyle name="Normal 5 9 2 2" xfId="3383" xr:uid="{6FB9BA0D-0044-443A-A340-578A9BC6CA82}"/>
    <cellStyle name="Normal 5 9 3" xfId="2781" xr:uid="{9B15ADFA-7E3D-40E1-97F2-D1E4701A8531}"/>
    <cellStyle name="Normal 50" xfId="2413" xr:uid="{7AC0ACD3-6C8F-4027-92D0-34D95EE2CD83}"/>
    <cellStyle name="Normal 50 2" xfId="3647" xr:uid="{0A3965B8-9918-4375-A268-0FB108777F5B}"/>
    <cellStyle name="Normal 51" xfId="959" xr:uid="{369FFFAF-C9C5-45A1-9E57-0FEDB7588DDB}"/>
    <cellStyle name="Normal 51 2" xfId="3648" xr:uid="{686CC465-1557-498B-98A8-CE1D2B24D036}"/>
    <cellStyle name="Normal 51 3" xfId="2416" xr:uid="{4FA3AA42-B0EE-41F8-B389-5894EFBCC241}"/>
    <cellStyle name="Normal 52" xfId="1516" xr:uid="{A7A6B503-4184-4021-B730-29E605872F66}"/>
    <cellStyle name="Normal 53" xfId="2417" xr:uid="{38C691E0-E8F1-435A-BF4A-AE7DBD83DE67}"/>
    <cellStyle name="Normal 54" xfId="2428" xr:uid="{18060D47-8F66-4843-A4A7-C54D2C1657E0}"/>
    <cellStyle name="Normal 55" xfId="3650" xr:uid="{958557A1-2F22-4F54-8737-319CF18939F2}"/>
    <cellStyle name="Normal 56" xfId="3651" xr:uid="{8E4312AC-35FB-4C8F-BB42-EE1C75D24522}"/>
    <cellStyle name="Normal 57" xfId="3652" xr:uid="{344CD008-9C70-4B92-B2AC-F06642D5F202}"/>
    <cellStyle name="Normal 58" xfId="3653" xr:uid="{590199F1-93C9-4B39-884D-ED781157BD59}"/>
    <cellStyle name="Normal 59" xfId="3654" xr:uid="{854803B9-5F04-4AD5-8362-E4454C1D2FDC}"/>
    <cellStyle name="Normal 6" xfId="537" xr:uid="{75104E5C-45CE-4FC6-B910-B91E69BF00E1}"/>
    <cellStyle name="Normal 6 10" xfId="1517" xr:uid="{C2F23176-782C-47BE-BE59-5EBD49521A79}"/>
    <cellStyle name="Normal 6 10 2" xfId="2151" xr:uid="{00E6FFAC-093A-48C2-9A02-E78A72060B6F}"/>
    <cellStyle name="Normal 6 10 2 2" xfId="3384" xr:uid="{6E1852AA-D819-4828-B2D0-B54176B72F66}"/>
    <cellStyle name="Normal 6 10 3" xfId="2782" xr:uid="{E627C6E5-876B-4494-88A5-254A0DC45E5F}"/>
    <cellStyle name="Normal 6 11" xfId="1518" xr:uid="{83973306-0727-4E09-BAD6-66892097200C}"/>
    <cellStyle name="Normal 6 11 2" xfId="2152" xr:uid="{29749235-BF4C-40D1-A935-AE2EC475F0F5}"/>
    <cellStyle name="Normal 6 11 2 2" xfId="3385" xr:uid="{59342102-7F4C-49C6-A99D-A16ED6932EA6}"/>
    <cellStyle name="Normal 6 11 3" xfId="2783" xr:uid="{3314DE3D-17B2-4ED5-9B57-3EDD859FBF6C}"/>
    <cellStyle name="Normal 6 12" xfId="1815" xr:uid="{BE3A4C1E-E1F9-4688-9E58-0E8DB997DDE3}"/>
    <cellStyle name="Normal 6 12 2" xfId="3047" xr:uid="{DA7097E2-7E0E-40B3-85B6-E26676FED2F1}"/>
    <cellStyle name="Normal 6 12 2 2 3" xfId="762" xr:uid="{1716257A-659F-413C-B166-6153A40EC2D5}"/>
    <cellStyle name="Normal 6 13" xfId="2430" xr:uid="{7DC39734-7E9A-416A-B3DF-A41A9A1C4A62}"/>
    <cellStyle name="Normal 6 14" xfId="754" xr:uid="{B17770A5-642F-4944-9D9C-EB044DC7ADA7}"/>
    <cellStyle name="Normal 6 2" xfId="767" xr:uid="{0CE46998-8856-452B-8ADE-E77159F504AE}"/>
    <cellStyle name="Normal 6 2 2" xfId="1519" xr:uid="{336018C6-0BBF-4112-B390-4B4F46194FFF}"/>
    <cellStyle name="Normal 6 2 2 10" xfId="2784" xr:uid="{A5A87421-7DCB-42C0-8610-960169751152}"/>
    <cellStyle name="Normal 6 2 2 2" xfId="1520" xr:uid="{45C6CC39-2ADE-4201-B66B-17ACB63C8546}"/>
    <cellStyle name="Normal 6 2 2 2 2" xfId="1521" xr:uid="{F4BE573C-F4FE-466B-B991-DDE9477DB6D6}"/>
    <cellStyle name="Normal 6 2 2 2 2 2" xfId="2155" xr:uid="{15838B01-BE78-40E3-8044-840256BA0D6D}"/>
    <cellStyle name="Normal 6 2 2 2 2 2 2" xfId="3388" xr:uid="{B8776ED1-2878-4110-B788-73B73F7936F5}"/>
    <cellStyle name="Normal 6 2 2 2 2 3" xfId="2786" xr:uid="{7C53F4F5-162A-4B3C-AC50-ED4A71436081}"/>
    <cellStyle name="Normal 6 2 2 2 3" xfId="1522" xr:uid="{462E2F0A-B2A4-4C6C-9862-04BB6C4B813D}"/>
    <cellStyle name="Normal 6 2 2 2 3 2" xfId="2156" xr:uid="{DE4C1B43-4A71-43D4-B948-7CC9442B2B58}"/>
    <cellStyle name="Normal 6 2 2 2 3 2 2" xfId="3389" xr:uid="{A355A8FA-5CDB-4172-BF08-BD529B66B1D9}"/>
    <cellStyle name="Normal 6 2 2 2 3 3" xfId="2787" xr:uid="{8B905D91-893F-4681-97A4-E356862AE20F}"/>
    <cellStyle name="Normal 6 2 2 2 4" xfId="1523" xr:uid="{7010270C-8A21-4EC7-9AF2-935C57F94E3A}"/>
    <cellStyle name="Normal 6 2 2 2 4 2" xfId="2157" xr:uid="{549D97E1-0BE1-427C-9B1E-D4E51902EB55}"/>
    <cellStyle name="Normal 6 2 2 2 4 2 2" xfId="3390" xr:uid="{DA13F03E-E82E-4DE1-ADE0-D22D9890E019}"/>
    <cellStyle name="Normal 6 2 2 2 4 3" xfId="2788" xr:uid="{ECFA3F73-2EAC-46F6-877B-00BA049ADA3B}"/>
    <cellStyle name="Normal 6 2 2 2 5" xfId="1524" xr:uid="{F2A56D7D-9B83-4582-BE97-D030CE90CEC2}"/>
    <cellStyle name="Normal 6 2 2 2 5 2" xfId="2158" xr:uid="{46EF9CE4-BF6E-483A-8B0C-6F58AB7F0D6C}"/>
    <cellStyle name="Normal 6 2 2 2 5 2 2" xfId="3391" xr:uid="{C3E05234-AD67-4FA6-AA7E-BB2FEC608009}"/>
    <cellStyle name="Normal 6 2 2 2 5 3" xfId="2789" xr:uid="{68549BB1-2A1E-4CFA-AD21-A379E0AC8412}"/>
    <cellStyle name="Normal 6 2 2 2 6" xfId="1525" xr:uid="{8A6B68AB-5D31-43A6-AA1A-7848AB6FE3DB}"/>
    <cellStyle name="Normal 6 2 2 2 6 2" xfId="2159" xr:uid="{BC8D04A0-8F04-4DAF-8571-35899CE0C73F}"/>
    <cellStyle name="Normal 6 2 2 2 6 2 2" xfId="3392" xr:uid="{1D984B65-833A-481E-A974-CA15848418FA}"/>
    <cellStyle name="Normal 6 2 2 2 6 3" xfId="2790" xr:uid="{963D93A9-226F-483E-A6C2-CD8E4928BDDE}"/>
    <cellStyle name="Normal 6 2 2 2 7" xfId="1526" xr:uid="{7807056E-7C52-4BE8-8F33-226808461E3B}"/>
    <cellStyle name="Normal 6 2 2 2 7 2" xfId="2160" xr:uid="{32BB798E-65A1-4217-B35B-7A00B36E77A4}"/>
    <cellStyle name="Normal 6 2 2 2 7 2 2" xfId="3393" xr:uid="{8C9C3ACB-E02F-48DC-B93C-AA4D9260EFED}"/>
    <cellStyle name="Normal 6 2 2 2 7 3" xfId="2791" xr:uid="{EBA6F30F-E456-4761-ADEF-B4386E1AA33F}"/>
    <cellStyle name="Normal 6 2 2 2 8" xfId="2154" xr:uid="{B2C19FE6-22D2-47C2-98E5-6925D7AD951E}"/>
    <cellStyle name="Normal 6 2 2 2 8 2" xfId="3387" xr:uid="{66D037B3-D5BD-4C75-8CE4-426AB3901F12}"/>
    <cellStyle name="Normal 6 2 2 2 9" xfId="2785" xr:uid="{59C72A33-AC7C-4B1A-91A5-1E91F23AE1E3}"/>
    <cellStyle name="Normal 6 2 2 3" xfId="1527" xr:uid="{04409748-6680-4522-80AE-8DB0BBB21145}"/>
    <cellStyle name="Normal 6 2 2 3 2" xfId="2161" xr:uid="{144F6EA6-AA0F-447E-AB42-B36E65F30391}"/>
    <cellStyle name="Normal 6 2 2 3 2 2" xfId="3394" xr:uid="{0A0F11B3-8EF3-49C1-A17F-4DD2CF9A2BFD}"/>
    <cellStyle name="Normal 6 2 2 3 3" xfId="2792" xr:uid="{7A409C16-44A3-4026-AB7C-0C77FFFD67A4}"/>
    <cellStyle name="Normal 6 2 2 4" xfId="1528" xr:uid="{222B6D90-3B66-4290-B82F-562D728EF0E4}"/>
    <cellStyle name="Normal 6 2 2 4 2" xfId="2162" xr:uid="{D2D842D8-1CD8-4418-B87E-7BEDEBE6E220}"/>
    <cellStyle name="Normal 6 2 2 4 2 2" xfId="3395" xr:uid="{76315E5E-41F2-4BAD-BDCB-BD341044C0F2}"/>
    <cellStyle name="Normal 6 2 2 4 3" xfId="2793" xr:uid="{C15A16B9-D666-424D-98FF-6E6A5E680FC7}"/>
    <cellStyle name="Normal 6 2 2 5" xfId="1529" xr:uid="{482516CE-3298-4B1B-AE7F-6323C547FD27}"/>
    <cellStyle name="Normal 6 2 2 5 2" xfId="2163" xr:uid="{8C0BD214-514D-48D5-8960-72FB69EE3E81}"/>
    <cellStyle name="Normal 6 2 2 5 2 2" xfId="3396" xr:uid="{682E1EA2-3598-48A3-AE2D-1C4BDAEEE502}"/>
    <cellStyle name="Normal 6 2 2 5 3" xfId="2794" xr:uid="{A2092BB4-2500-4852-B5D8-EFADB67DF17C}"/>
    <cellStyle name="Normal 6 2 2 6" xfId="1530" xr:uid="{2FE96D02-BEAB-4C6E-AB23-206DBD33A7C7}"/>
    <cellStyle name="Normal 6 2 2 6 2" xfId="2164" xr:uid="{AFEB8D0E-23CA-479A-8E7E-C5DCCA273494}"/>
    <cellStyle name="Normal 6 2 2 6 2 2" xfId="3397" xr:uid="{79A2D8A0-7F5A-4F61-BB23-600A9AE3D110}"/>
    <cellStyle name="Normal 6 2 2 6 3" xfId="2795" xr:uid="{E04D8C95-FBD0-48FF-9D70-DF5A91A24FB6}"/>
    <cellStyle name="Normal 6 2 2 7" xfId="1531" xr:uid="{6CCB96D4-3669-43D3-9732-42C1EDBB94DE}"/>
    <cellStyle name="Normal 6 2 2 7 2" xfId="2165" xr:uid="{8B54CB95-90A3-4731-B147-78C88406FE27}"/>
    <cellStyle name="Normal 6 2 2 7 2 2" xfId="3398" xr:uid="{D4D7BCC6-CE19-4907-939A-D6B4BA074D90}"/>
    <cellStyle name="Normal 6 2 2 7 3" xfId="2796" xr:uid="{B04262B4-D1B4-47C5-982F-2978FA811FF5}"/>
    <cellStyle name="Normal 6 2 2 8" xfId="1532" xr:uid="{38816BA5-0CD3-4D71-87F1-29986B562B83}"/>
    <cellStyle name="Normal 6 2 2 8 2" xfId="2166" xr:uid="{15981731-CC41-4549-B031-79B7247E3AE2}"/>
    <cellStyle name="Normal 6 2 2 8 2 2" xfId="3399" xr:uid="{45FF1EEE-3FFE-486C-B25A-D6E278539497}"/>
    <cellStyle name="Normal 6 2 2 8 3" xfId="2797" xr:uid="{058F590A-5753-4376-98E8-3C7870B6BE5E}"/>
    <cellStyle name="Normal 6 2 2 9" xfId="2153" xr:uid="{DB8D3BC0-AEE5-47DA-8068-8445CDA4C8E2}"/>
    <cellStyle name="Normal 6 2 2 9 2" xfId="3386" xr:uid="{7103F481-EDFD-4E80-B84A-A9AE9FC168A8}"/>
    <cellStyle name="Normal 6 2 3" xfId="1533" xr:uid="{9FEF7FF5-7CB2-44AC-8658-36A454549DA9}"/>
    <cellStyle name="Normal 6 2 3 2" xfId="1534" xr:uid="{D4864058-E879-4793-9163-221B021F3A6F}"/>
    <cellStyle name="Normal 6 2 3 2 2" xfId="2168" xr:uid="{2A414A75-79FF-41AD-A921-BC9B4A3DB0D2}"/>
    <cellStyle name="Normal 6 2 3 2 2 2" xfId="3401" xr:uid="{A40F0152-1484-4112-B130-25EC684F88D1}"/>
    <cellStyle name="Normal 6 2 3 2 3" xfId="2799" xr:uid="{F35C4D32-8D18-4F57-9F3D-0ED83079B353}"/>
    <cellStyle name="Normal 6 2 3 3" xfId="1535" xr:uid="{D04874FD-8C5C-4711-9F1C-A2E11F2FF35B}"/>
    <cellStyle name="Normal 6 2 3 3 2" xfId="2169" xr:uid="{5B0CB2E9-FF5B-4429-84B9-37785940B554}"/>
    <cellStyle name="Normal 6 2 3 3 2 2" xfId="3402" xr:uid="{2C31A4AA-FFC2-4755-9A6C-D95F41AEAB60}"/>
    <cellStyle name="Normal 6 2 3 3 3" xfId="2800" xr:uid="{10624566-21EF-4BE3-B7AD-44333A06D13B}"/>
    <cellStyle name="Normal 6 2 3 4" xfId="1536" xr:uid="{E7A3217A-1BB0-4DA9-8B60-ABBD0D801414}"/>
    <cellStyle name="Normal 6 2 3 4 2" xfId="2170" xr:uid="{D5E5710E-A083-49EF-97D3-85F0E2A7852A}"/>
    <cellStyle name="Normal 6 2 3 4 2 2" xfId="3403" xr:uid="{13F1320E-026C-4F82-9CF6-8842BB94AE8A}"/>
    <cellStyle name="Normal 6 2 3 4 3" xfId="2801" xr:uid="{6DB5265D-101F-498F-BC32-43DFDD7D9543}"/>
    <cellStyle name="Normal 6 2 3 5" xfId="1537" xr:uid="{DC663083-6A68-4807-B087-38C3DDF6F0E2}"/>
    <cellStyle name="Normal 6 2 3 5 2" xfId="2171" xr:uid="{D1392F5C-63CC-42AA-8061-D02D76C00D9A}"/>
    <cellStyle name="Normal 6 2 3 5 2 2" xfId="3404" xr:uid="{2E4863C6-667A-46AF-A374-D55AB8D1CA8D}"/>
    <cellStyle name="Normal 6 2 3 5 3" xfId="2802" xr:uid="{F0A8D0BB-EAA1-41CB-B8D3-6031C3A23E4A}"/>
    <cellStyle name="Normal 6 2 3 6" xfId="1538" xr:uid="{CC4915BF-D8E9-4CB1-80A3-9FFBC415C892}"/>
    <cellStyle name="Normal 6 2 3 6 2" xfId="2172" xr:uid="{D7BD0E9D-0E01-43F5-A228-46E697626436}"/>
    <cellStyle name="Normal 6 2 3 6 2 2" xfId="3405" xr:uid="{93B7834D-5383-4E53-92E8-67FA7145EBAF}"/>
    <cellStyle name="Normal 6 2 3 6 3" xfId="2803" xr:uid="{F0F1B9DE-1C2F-440F-A733-9638610DA2F3}"/>
    <cellStyle name="Normal 6 2 3 7" xfId="1539" xr:uid="{853C265F-6D2A-42B0-B6D6-F89ACBDF4C49}"/>
    <cellStyle name="Normal 6 2 3 7 2" xfId="2173" xr:uid="{CE067C5F-D176-43FD-9B5E-405A67F513A4}"/>
    <cellStyle name="Normal 6 2 3 7 2 2" xfId="3406" xr:uid="{696D641C-8FE5-4CD6-8AD4-9409AE172232}"/>
    <cellStyle name="Normal 6 2 3 7 3" xfId="2804" xr:uid="{E374C39C-73D8-43B6-BDCD-A037AF89BD08}"/>
    <cellStyle name="Normal 6 2 3 8" xfId="2167" xr:uid="{18CDFCFA-1298-4278-BCA5-5613438EFFCE}"/>
    <cellStyle name="Normal 6 2 3 8 2" xfId="3400" xr:uid="{D6842C16-22D6-43F0-B460-1BD34AAB9C85}"/>
    <cellStyle name="Normal 6 2 3 9" xfId="2798" xr:uid="{BB4C618C-8519-412F-9059-8270FDBAB799}"/>
    <cellStyle name="Normal 6 2 4" xfId="1540" xr:uid="{021F06FB-8F35-4A3F-BBEF-6CBC5E8DAEEB}"/>
    <cellStyle name="Normal 6 2 4 2" xfId="1541" xr:uid="{147AA1B4-5131-4F9C-BD74-864F6D426768}"/>
    <cellStyle name="Normal 6 2 4 2 2" xfId="2175" xr:uid="{4E2D8356-91A1-480B-A6D3-4A317DEEFF5C}"/>
    <cellStyle name="Normal 6 2 4 2 2 2" xfId="3408" xr:uid="{981F6409-7506-4FE1-B75C-284BF79C18D1}"/>
    <cellStyle name="Normal 6 2 4 2 3" xfId="2806" xr:uid="{2FD465FA-71A2-4DD7-84C9-B67F079CE436}"/>
    <cellStyle name="Normal 6 2 4 3" xfId="1542" xr:uid="{6F888DA4-9C0B-47C7-8093-4ED95AC5890A}"/>
    <cellStyle name="Normal 6 2 4 3 2" xfId="2176" xr:uid="{403CDBFF-6C1B-4E18-ACC7-2FF139F7862B}"/>
    <cellStyle name="Normal 6 2 4 3 2 2" xfId="3409" xr:uid="{660D7795-D30B-4E34-8327-688D6F03D424}"/>
    <cellStyle name="Normal 6 2 4 3 3" xfId="2807" xr:uid="{280B6A7C-49FE-4A05-9FD2-0272B284BE60}"/>
    <cellStyle name="Normal 6 2 4 4" xfId="1543" xr:uid="{79E72CA4-5873-4F40-A352-1432851A9039}"/>
    <cellStyle name="Normal 6 2 4 4 2" xfId="2177" xr:uid="{46BEC6D5-9F00-45FE-8F23-15CAF52D0462}"/>
    <cellStyle name="Normal 6 2 4 4 2 2" xfId="3410" xr:uid="{90CB27F4-A73F-46DE-88A7-D49E0C61E16F}"/>
    <cellStyle name="Normal 6 2 4 4 3" xfId="2808" xr:uid="{0E92A62F-20D3-4B55-A6A9-C588F2234282}"/>
    <cellStyle name="Normal 6 2 4 5" xfId="1544" xr:uid="{F81D9D02-C149-4DFA-91A2-BD3FDB2BB4B1}"/>
    <cellStyle name="Normal 6 2 4 5 2" xfId="2178" xr:uid="{7B63659C-6188-442B-9062-1212FA415367}"/>
    <cellStyle name="Normal 6 2 4 5 2 2" xfId="3411" xr:uid="{CFEAB04A-8994-424F-8D98-A2C5C7933C0F}"/>
    <cellStyle name="Normal 6 2 4 5 3" xfId="2809" xr:uid="{8B980E42-D2ED-4A3D-83CA-AF595C37D3B2}"/>
    <cellStyle name="Normal 6 2 4 6" xfId="1545" xr:uid="{2C7A23E1-B2DA-4F76-96FB-350268CFEE4F}"/>
    <cellStyle name="Normal 6 2 4 6 2" xfId="2179" xr:uid="{BA52489A-A506-49E8-B5CD-EA5399AE0381}"/>
    <cellStyle name="Normal 6 2 4 6 2 2" xfId="3412" xr:uid="{4B88358B-C842-4B69-9B4B-1A98AAC44AA0}"/>
    <cellStyle name="Normal 6 2 4 6 3" xfId="2810" xr:uid="{566E851A-B440-4486-A96B-2B2E3625EFFE}"/>
    <cellStyle name="Normal 6 2 4 7" xfId="1546" xr:uid="{2AEC27FA-F352-4B5A-B726-991C69AFE85C}"/>
    <cellStyle name="Normal 6 2 4 7 2" xfId="2180" xr:uid="{929C0D7B-7C6E-40C9-A90F-A9D9145151D1}"/>
    <cellStyle name="Normal 6 2 4 7 2 2" xfId="3413" xr:uid="{EFBC4299-60CD-4499-9ABE-B945668EC306}"/>
    <cellStyle name="Normal 6 2 4 7 3" xfId="2811" xr:uid="{CE7D9E83-E38D-46EF-8EA7-8D3A02089374}"/>
    <cellStyle name="Normal 6 2 4 8" xfId="2174" xr:uid="{CF3C69EE-A66A-4611-B243-EDB16841D3BA}"/>
    <cellStyle name="Normal 6 2 4 8 2" xfId="3407" xr:uid="{4AF6D6FA-9030-4B30-9F39-5D64FBD85585}"/>
    <cellStyle name="Normal 6 2 4 9" xfId="2805" xr:uid="{96BBEC4B-66E1-4B6C-8058-3AD1B90444E2}"/>
    <cellStyle name="Normal 6 2 5" xfId="1085" xr:uid="{F417D722-5573-4359-9C23-3F6E7C358E60}"/>
    <cellStyle name="Normal 6 3" xfId="1076" xr:uid="{37A3601A-4EBF-44F8-B99D-8FB71F51EF91}"/>
    <cellStyle name="Normal 6 3 10" xfId="2443" xr:uid="{DB8A054D-D8B7-40AA-BE6A-29CEE7FDE73A}"/>
    <cellStyle name="Normal 6 3 2" xfId="1547" xr:uid="{08A23882-F682-47A8-92C8-CA283D8F9C16}"/>
    <cellStyle name="Normal 6 3 2 2" xfId="1548" xr:uid="{9D0D5D9A-8361-4474-BB8E-02512E0CB80E}"/>
    <cellStyle name="Normal 6 3 2 2 2" xfId="2182" xr:uid="{6CD948F9-FF0D-457E-B73E-49EF1D2A8BC1}"/>
    <cellStyle name="Normal 6 3 2 2 2 2" xfId="3415" xr:uid="{56BFC1D9-3A59-4BE3-B66D-3ADE3119C5F0}"/>
    <cellStyle name="Normal 6 3 2 2 3" xfId="2813" xr:uid="{58329753-3DB3-4617-849A-54811E5218E0}"/>
    <cellStyle name="Normal 6 3 2 3" xfId="1549" xr:uid="{41942A8F-5A60-4079-96F3-5D48288EC3E1}"/>
    <cellStyle name="Normal 6 3 2 3 2" xfId="2183" xr:uid="{D1C028C9-131C-4B3F-9C20-FB1F63ECBF52}"/>
    <cellStyle name="Normal 6 3 2 3 2 2" xfId="3416" xr:uid="{B4BFE6DD-8F9D-41FD-BA32-2268C0E81283}"/>
    <cellStyle name="Normal 6 3 2 3 3" xfId="2814" xr:uid="{D4859625-23F8-43B8-AE2D-6AE834F0A9E3}"/>
    <cellStyle name="Normal 6 3 2 4" xfId="1550" xr:uid="{50EAAF76-55DA-4653-B11C-A560CE13D203}"/>
    <cellStyle name="Normal 6 3 2 4 2" xfId="2184" xr:uid="{9509C26A-EA1B-4CD8-89EE-FEF31AE710F7}"/>
    <cellStyle name="Normal 6 3 2 4 2 2" xfId="3417" xr:uid="{596DB3F7-6825-43DD-B7A0-37919D8A1B24}"/>
    <cellStyle name="Normal 6 3 2 4 3" xfId="2815" xr:uid="{BE7510EE-5078-410F-9132-13A9E2242476}"/>
    <cellStyle name="Normal 6 3 2 5" xfId="1551" xr:uid="{A61ED7A4-1F0B-45C1-B196-717EB548D8D9}"/>
    <cellStyle name="Normal 6 3 2 5 2" xfId="2185" xr:uid="{E0133601-4FC7-4D1D-8B91-75BCA33E3886}"/>
    <cellStyle name="Normal 6 3 2 5 2 2" xfId="3418" xr:uid="{5497CBFA-F7DA-4F0E-AB95-55AACD04C737}"/>
    <cellStyle name="Normal 6 3 2 5 3" xfId="2816" xr:uid="{47F2C6E2-9454-43CC-A0B8-289F8F592315}"/>
    <cellStyle name="Normal 6 3 2 6" xfId="1552" xr:uid="{7AA7292B-A10B-4755-ABC0-09020089211C}"/>
    <cellStyle name="Normal 6 3 2 6 2" xfId="2186" xr:uid="{4718EC04-DDA1-4C8A-AAA7-E3D32D62814C}"/>
    <cellStyle name="Normal 6 3 2 6 2 2" xfId="3419" xr:uid="{9A9C86D9-3BAF-4EB8-9823-9AA674F3083A}"/>
    <cellStyle name="Normal 6 3 2 6 3" xfId="2817" xr:uid="{B9DFE26F-E959-4693-948B-7E0857821C35}"/>
    <cellStyle name="Normal 6 3 2 7" xfId="1553" xr:uid="{993289BD-CAF4-4D40-A6D9-6A75C255AB93}"/>
    <cellStyle name="Normal 6 3 2 7 2" xfId="2187" xr:uid="{EFEAC5F1-F9E9-4BC3-9F8D-06A7C63D4AAB}"/>
    <cellStyle name="Normal 6 3 2 7 2 2" xfId="3420" xr:uid="{72F3A216-FA3E-4443-B179-8B03C4B7B33E}"/>
    <cellStyle name="Normal 6 3 2 7 3" xfId="2818" xr:uid="{B279EB5B-F8AE-407A-B1AC-B2815DDC7608}"/>
    <cellStyle name="Normal 6 3 2 8" xfId="2181" xr:uid="{BF7E5465-4D0C-4E97-AD08-F7F837FE412E}"/>
    <cellStyle name="Normal 6 3 2 8 2" xfId="3414" xr:uid="{2BB393A6-5B3C-487A-A160-66440C3E469E}"/>
    <cellStyle name="Normal 6 3 2 9" xfId="2812" xr:uid="{DEC465C1-0D5A-4369-BBD0-67B66F0BB1DB}"/>
    <cellStyle name="Normal 6 3 3" xfId="1554" xr:uid="{E3346A6C-0DC4-4595-94D5-97008D04AD0E}"/>
    <cellStyle name="Normal 6 3 3 2" xfId="2188" xr:uid="{A0E5246F-0130-4E6C-9D45-298B48F5EBA2}"/>
    <cellStyle name="Normal 6 3 3 2 2" xfId="3421" xr:uid="{D970710D-CD4E-4BAA-90D2-AD907014A1B6}"/>
    <cellStyle name="Normal 6 3 3 3" xfId="2819" xr:uid="{B61E7B84-6EF6-4D22-8FD6-B44BF9D383D4}"/>
    <cellStyle name="Normal 6 3 4" xfId="1555" xr:uid="{7A1E8A71-518C-4E7E-89B6-199A36C9262F}"/>
    <cellStyle name="Normal 6 3 4 2" xfId="2189" xr:uid="{61A0C85F-1CBC-434D-93B4-45E3C730B45E}"/>
    <cellStyle name="Normal 6 3 4 2 2" xfId="3422" xr:uid="{0F9918EE-91E6-4A8E-84B1-B4619790BDBA}"/>
    <cellStyle name="Normal 6 3 4 3" xfId="2820" xr:uid="{A18688E3-6BCC-4042-97E5-BE79A0E234DA}"/>
    <cellStyle name="Normal 6 3 5" xfId="1556" xr:uid="{67A46303-93E4-4DBE-AABA-924F369A7689}"/>
    <cellStyle name="Normal 6 3 5 2" xfId="2190" xr:uid="{C443F50A-C290-4079-A125-65BD5425C104}"/>
    <cellStyle name="Normal 6 3 5 2 2" xfId="3423" xr:uid="{069B8987-1BAA-404A-B21B-246BBD29305F}"/>
    <cellStyle name="Normal 6 3 5 3" xfId="2821" xr:uid="{EFADB3CD-154D-4CA2-A70E-0BAE1EB47F8B}"/>
    <cellStyle name="Normal 6 3 6" xfId="1557" xr:uid="{597522F5-9A60-46C0-A9FF-2B7B1875C124}"/>
    <cellStyle name="Normal 6 3 6 2" xfId="2191" xr:uid="{4E7BA4E7-654D-4C4C-ADAD-E8AE53F1E2A5}"/>
    <cellStyle name="Normal 6 3 6 2 2" xfId="3424" xr:uid="{9E9A754B-4D2C-4D96-8BFD-1C1E17C3D7A7}"/>
    <cellStyle name="Normal 6 3 6 3" xfId="2822" xr:uid="{4ECB9934-BB5F-4EB8-BE40-ACE3E49F8F1B}"/>
    <cellStyle name="Normal 6 3 7" xfId="1558" xr:uid="{3AF2CF48-9D76-49A1-BEA3-13F203A84D05}"/>
    <cellStyle name="Normal 6 3 7 2" xfId="2192" xr:uid="{EF6BB6CF-76CB-4D4B-B433-104385C98385}"/>
    <cellStyle name="Normal 6 3 7 2 2" xfId="3425" xr:uid="{1C7BE0D7-B946-4381-B5A9-9CC17CEBAE43}"/>
    <cellStyle name="Normal 6 3 7 3" xfId="2823" xr:uid="{D8A6F106-1A8E-43FE-87F1-03808B579646}"/>
    <cellStyle name="Normal 6 3 8" xfId="1559" xr:uid="{9B08AEB3-DE6F-4920-8FB8-D8D2788BFBAD}"/>
    <cellStyle name="Normal 6 3 8 2" xfId="2193" xr:uid="{368540A5-7D9F-4746-AEDB-AC884AF859BD}"/>
    <cellStyle name="Normal 6 3 8 2 2" xfId="3426" xr:uid="{8F66608F-4D11-4AE3-B830-00A346BAF647}"/>
    <cellStyle name="Normal 6 3 8 3" xfId="2824" xr:uid="{F3A363E8-F656-4349-A266-CA2CD7C0189F}"/>
    <cellStyle name="Normal 6 3 9" xfId="1818" xr:uid="{0431AECB-8329-48E4-9F40-CAA03A6C2F4E}"/>
    <cellStyle name="Normal 6 3 9 2" xfId="3050" xr:uid="{0558660D-EB2E-4900-85E6-57C8DDD9ACF6}"/>
    <cellStyle name="Normal 6 4" xfId="1560" xr:uid="{FE2D4271-7463-435A-8468-ACD5CFE761F0}"/>
    <cellStyle name="Normal 6 4 2" xfId="1561" xr:uid="{D5E72F8E-DE6B-4812-8A74-4DCFD150A7A6}"/>
    <cellStyle name="Normal 6 4 2 2" xfId="2195" xr:uid="{8E162762-96B0-4E8F-AEA5-A85893E8F532}"/>
    <cellStyle name="Normal 6 4 2 2 2" xfId="3428" xr:uid="{7C771C93-EDBA-42D9-AF7E-5A8879817D7F}"/>
    <cellStyle name="Normal 6 4 2 3" xfId="2826" xr:uid="{EB0FC2BA-9065-4540-92C2-72A30A69C32C}"/>
    <cellStyle name="Normal 6 4 3" xfId="1562" xr:uid="{FDB67EA4-3AF2-4039-8E08-DCCD67EF7C09}"/>
    <cellStyle name="Normal 6 4 3 2" xfId="2196" xr:uid="{D52F0A5E-0DFA-4656-A27C-81739CFA6B65}"/>
    <cellStyle name="Normal 6 4 3 2 2" xfId="3429" xr:uid="{56A71B5B-C92C-4329-8948-50F14FE02716}"/>
    <cellStyle name="Normal 6 4 3 3" xfId="2827" xr:uid="{75E1DDED-CC4E-49D6-969C-8D201597C27B}"/>
    <cellStyle name="Normal 6 4 4" xfId="1563" xr:uid="{4503BA8B-AA44-42A4-9957-2017043F44C8}"/>
    <cellStyle name="Normal 6 4 4 2" xfId="2197" xr:uid="{83FF82AC-D892-4C87-9853-C08F9CB84E18}"/>
    <cellStyle name="Normal 6 4 4 2 2" xfId="3430" xr:uid="{AD5EF77C-E812-45D3-B0B6-13C9384689BF}"/>
    <cellStyle name="Normal 6 4 4 3" xfId="2828" xr:uid="{7749A53F-EADA-4EA9-AE3F-0FFDC4B0AA66}"/>
    <cellStyle name="Normal 6 4 5" xfId="1564" xr:uid="{EF7F5209-F1EC-4CD2-A931-F3ACBC41E0B1}"/>
    <cellStyle name="Normal 6 4 5 2" xfId="2198" xr:uid="{71A76281-11DD-4D68-B349-B66D3EFF3EF8}"/>
    <cellStyle name="Normal 6 4 5 2 2" xfId="3431" xr:uid="{80D95ACB-0BAE-46A1-AD08-799A18DE24E5}"/>
    <cellStyle name="Normal 6 4 5 3" xfId="2829" xr:uid="{69102C8B-A8FC-40C7-8DBC-2710AF538FEF}"/>
    <cellStyle name="Normal 6 4 6" xfId="1565" xr:uid="{A2D2A989-1AA9-43C3-8CD3-43772658B42C}"/>
    <cellStyle name="Normal 6 4 6 2" xfId="2199" xr:uid="{4DC172C3-5231-4876-AEA6-97655A9F0962}"/>
    <cellStyle name="Normal 6 4 6 2 2" xfId="3432" xr:uid="{3CF8DADA-81D5-49AD-9454-893858012C8D}"/>
    <cellStyle name="Normal 6 4 6 3" xfId="2830" xr:uid="{32550BCF-5A01-4576-A708-DAA4C4977387}"/>
    <cellStyle name="Normal 6 4 7" xfId="1566" xr:uid="{83915262-2DB5-4B68-BF09-3952C4BDC7D7}"/>
    <cellStyle name="Normal 6 4 7 2" xfId="2200" xr:uid="{0E2C32E4-B98C-424E-BD2D-4293C13A3B13}"/>
    <cellStyle name="Normal 6 4 7 2 2" xfId="3433" xr:uid="{171B39D6-640D-4F3D-9167-3ECE6FCC5503}"/>
    <cellStyle name="Normal 6 4 7 3" xfId="2831" xr:uid="{449FEA2F-A25F-4E2C-AAB7-CD71388662BC}"/>
    <cellStyle name="Normal 6 4 8" xfId="2194" xr:uid="{E944C42F-F04F-400D-9061-29FE71CFB4F3}"/>
    <cellStyle name="Normal 6 4 8 2" xfId="3427" xr:uid="{FD1F3543-D146-489D-ADD2-D3025477974A}"/>
    <cellStyle name="Normal 6 4 9" xfId="2825" xr:uid="{2E4D6C1E-D497-4FC0-BC89-71423ECB7415}"/>
    <cellStyle name="Normal 6 5" xfId="1567" xr:uid="{C0CF43A1-E135-49CB-A0DA-26E6CF3F8881}"/>
    <cellStyle name="Normal 6 5 2" xfId="1568" xr:uid="{B6E077A2-0C2D-4851-B67A-39D68787DEAB}"/>
    <cellStyle name="Normal 6 5 2 2" xfId="2202" xr:uid="{6FF1CAF0-A64B-47D5-86C7-1CA0EFFAEE51}"/>
    <cellStyle name="Normal 6 5 2 2 2" xfId="3435" xr:uid="{81FA2972-2BF0-4FC9-8C32-CA74463B1603}"/>
    <cellStyle name="Normal 6 5 2 3" xfId="2833" xr:uid="{56CEC1AC-B6B8-474C-9BB7-92EE9BC17F9E}"/>
    <cellStyle name="Normal 6 5 3" xfId="1569" xr:uid="{567F3A15-6DBB-4A54-98BF-86C398CD0F2A}"/>
    <cellStyle name="Normal 6 5 3 2" xfId="2203" xr:uid="{573E575D-348F-4990-8B36-792773F67807}"/>
    <cellStyle name="Normal 6 5 3 2 2" xfId="3436" xr:uid="{FD535F69-F2C0-43A8-94BF-A7DE4C6DDAE1}"/>
    <cellStyle name="Normal 6 5 3 3" xfId="2834" xr:uid="{655A4A2D-2DAF-4E03-9C27-32DD24B510B1}"/>
    <cellStyle name="Normal 6 5 4" xfId="1570" xr:uid="{1D337415-9D36-4AC8-B05D-48F1B557D0D9}"/>
    <cellStyle name="Normal 6 5 4 2" xfId="2204" xr:uid="{DDA19B40-1989-4FCF-A27F-3AE2A0FD2E56}"/>
    <cellStyle name="Normal 6 5 4 2 2" xfId="3437" xr:uid="{4A2B1DE2-0DD1-4F0C-8D7F-724C639475AB}"/>
    <cellStyle name="Normal 6 5 4 3" xfId="2835" xr:uid="{D38BF94F-B1F4-4A39-93F3-E13E8B99EA99}"/>
    <cellStyle name="Normal 6 5 5" xfId="1571" xr:uid="{34CCD5D2-230C-445E-94A7-A45CA00622FC}"/>
    <cellStyle name="Normal 6 5 5 2" xfId="2205" xr:uid="{AD815CE5-321A-40B1-8A51-D6035EEF285C}"/>
    <cellStyle name="Normal 6 5 5 2 2" xfId="3438" xr:uid="{0DEFDC31-CC83-4805-B32E-579062B6F3C4}"/>
    <cellStyle name="Normal 6 5 5 3" xfId="2836" xr:uid="{1A4CA719-796C-43CF-AA5C-5AA8A9F7BB7B}"/>
    <cellStyle name="Normal 6 5 6" xfId="1572" xr:uid="{6D7C0421-8691-4B38-8E57-FC8E37D64FB7}"/>
    <cellStyle name="Normal 6 5 6 2" xfId="2206" xr:uid="{942AD2F8-13E8-449A-9B56-C67904D80906}"/>
    <cellStyle name="Normal 6 5 6 2 2" xfId="3439" xr:uid="{21659A57-AC12-4844-860E-D6FC23BA7510}"/>
    <cellStyle name="Normal 6 5 6 3" xfId="2837" xr:uid="{554848E7-4FCD-4296-8CAA-9EA83618649A}"/>
    <cellStyle name="Normal 6 5 7" xfId="1573" xr:uid="{47DBAF7A-5639-4CEC-9B35-9E93B9FA0263}"/>
    <cellStyle name="Normal 6 5 7 2" xfId="2207" xr:uid="{C2F58AC8-BCAA-4F78-A48A-A8F8F4DD9C17}"/>
    <cellStyle name="Normal 6 5 7 2 2" xfId="3440" xr:uid="{17461BED-7A40-4DB7-BA3F-174979AC4528}"/>
    <cellStyle name="Normal 6 5 7 3" xfId="2838" xr:uid="{83226C84-33D7-4628-9FC5-F3FD64F868A4}"/>
    <cellStyle name="Normal 6 5 8" xfId="2201" xr:uid="{291014B9-9245-46D0-920C-067319BEB731}"/>
    <cellStyle name="Normal 6 5 8 2" xfId="3434" xr:uid="{9ABC27B9-76BD-454D-93E8-E36931A01330}"/>
    <cellStyle name="Normal 6 5 9" xfId="2832" xr:uid="{D3007CDD-B72C-4F6C-8C3A-3FE8E1B99971}"/>
    <cellStyle name="Normal 6 6" xfId="1574" xr:uid="{06ABDD54-44B7-4E97-9004-CE3772AC4D41}"/>
    <cellStyle name="Normal 6 6 2" xfId="2208" xr:uid="{05843E97-1CA3-41AF-91EC-F515E8B75F60}"/>
    <cellStyle name="Normal 6 6 2 2" xfId="3441" xr:uid="{D0CFD72E-CC1B-4E11-804A-FBE6A54CC762}"/>
    <cellStyle name="Normal 6 6 3" xfId="2839" xr:uid="{92237D24-BB11-40D1-9CB8-E328A7CCC8A4}"/>
    <cellStyle name="Normal 6 7" xfId="1575" xr:uid="{37B82190-1B5F-4521-97EC-5CBA304AC2EA}"/>
    <cellStyle name="Normal 6 7 2" xfId="2209" xr:uid="{59675129-4768-4EEA-96D2-5BBF7D2B8EDF}"/>
    <cellStyle name="Normal 6 7 2 2" xfId="3442" xr:uid="{6BCA5945-D28B-4C8D-9E3C-CFD98B977D14}"/>
    <cellStyle name="Normal 6 7 3" xfId="2840" xr:uid="{A7D8841B-7DE9-4997-8D99-C4833FDC157A}"/>
    <cellStyle name="Normal 6 8" xfId="1576" xr:uid="{A9406AEF-FEAA-41FF-8646-63224AC6D745}"/>
    <cellStyle name="Normal 6 8 2" xfId="2210" xr:uid="{5F95C9CF-E0BB-4B2B-97DF-619B67AAC307}"/>
    <cellStyle name="Normal 6 8 2 2" xfId="3443" xr:uid="{D8BBD9AD-ABF6-4C8D-9E60-F8498C3975F6}"/>
    <cellStyle name="Normal 6 8 3" xfId="2841" xr:uid="{E762552F-084A-4881-81F0-A6250C9DF3AE}"/>
    <cellStyle name="Normal 6 9" xfId="1577" xr:uid="{C379FF42-16CC-4DAD-9955-CFBE1034F66D}"/>
    <cellStyle name="Normal 6 9 2" xfId="2211" xr:uid="{DF6ABF72-1B90-499C-B353-3111A07C6D2A}"/>
    <cellStyle name="Normal 6 9 2 2" xfId="3444" xr:uid="{C4320A10-EC38-439D-9B7D-2A153E921ECF}"/>
    <cellStyle name="Normal 6 9 3" xfId="2842" xr:uid="{DB742ACC-C004-4B9F-9397-DA9B74603527}"/>
    <cellStyle name="Normal 60" xfId="3655" xr:uid="{20C1B160-9EFC-4195-B8C7-E85D52A586CB}"/>
    <cellStyle name="Normal 61" xfId="3656" xr:uid="{410AAA03-7D4A-4A9A-8662-D5E23B473011}"/>
    <cellStyle name="Normal 62" xfId="3657" xr:uid="{A99057DE-6FE0-486F-B825-F4F13933C9CA}"/>
    <cellStyle name="Normal 63" xfId="52" xr:uid="{685103CD-EDA8-4C21-81D0-149C7F596858}"/>
    <cellStyle name="Normal 64" xfId="50" xr:uid="{3FC08A09-AC95-410C-871B-A258C4DE9E9A}"/>
    <cellStyle name="Normal 65" xfId="51" xr:uid="{06A9B8D4-0CAD-461F-88CB-99619D48CC83}"/>
    <cellStyle name="Normal 66" xfId="5209" xr:uid="{E0BC66EB-8E07-40B0-A6C0-9803DBDBEC2A}"/>
    <cellStyle name="Normal 67" xfId="5210" xr:uid="{F8255DA1-682C-4955-924D-ADC4C984F303}"/>
    <cellStyle name="Normal 68" xfId="5211" xr:uid="{66FE84B7-86C9-416C-8726-F216EE22C503}"/>
    <cellStyle name="Normal 69" xfId="5212" xr:uid="{31F6E1DA-16D1-41AC-9D38-53E810EF01F2}"/>
    <cellStyle name="Normal 7" xfId="538" xr:uid="{AB75F1EE-DFEC-4266-A79F-58AE1AA7E502}"/>
    <cellStyle name="Normal 7 10" xfId="1578" xr:uid="{44121141-3889-4893-A81A-99C8AA7C9A1C}"/>
    <cellStyle name="Normal 7 10 2" xfId="2212" xr:uid="{C9256A29-B41C-4942-821B-759E4B5AD2AD}"/>
    <cellStyle name="Normal 7 10 2 2" xfId="3445" xr:uid="{F22D16DE-081C-4272-B32D-24159077D5A2}"/>
    <cellStyle name="Normal 7 10 3" xfId="2843" xr:uid="{A0E0D295-D0BC-436C-A66D-E916AEF915F4}"/>
    <cellStyle name="Normal 7 11" xfId="1579" xr:uid="{44FD372D-A592-4076-9C58-7AD41CCDAA57}"/>
    <cellStyle name="Normal 7 11 2" xfId="2213" xr:uid="{798B0A4C-EFAD-4397-892C-10E1406AAB7E}"/>
    <cellStyle name="Normal 7 11 2 2" xfId="3446" xr:uid="{5FC91C9E-D3EC-4F23-98DC-78FB0AC46430}"/>
    <cellStyle name="Normal 7 11 3" xfId="2844" xr:uid="{D8D9CC2D-72C8-4D75-A9B4-4043F531D425}"/>
    <cellStyle name="Normal 7 12" xfId="1580" xr:uid="{176475CE-85DB-4BCD-903A-CAB36B956C13}"/>
    <cellStyle name="Normal 7 12 2" xfId="2214" xr:uid="{25F06DC7-46B9-40B7-9441-82283013978E}"/>
    <cellStyle name="Normal 7 12 2 2" xfId="3447" xr:uid="{A1EC7C87-4047-409F-A301-72951EF2FAC9}"/>
    <cellStyle name="Normal 7 12 3" xfId="2845" xr:uid="{918B0B4D-D1FE-4FA4-A6BD-514D19D5185E}"/>
    <cellStyle name="Normal 7 13" xfId="1816" xr:uid="{0FC685F2-A13C-4336-9510-0AC4BDBD15A0}"/>
    <cellStyle name="Normal 7 13 2" xfId="3048" xr:uid="{95F63027-68A7-4190-9209-C4AF18DE2A31}"/>
    <cellStyle name="Normal 7 14" xfId="2438" xr:uid="{5BEDE6EB-4046-464E-8C26-7ACE4807146B}"/>
    <cellStyle name="Normal 7 15" xfId="1066" xr:uid="{8CA236F6-BFAF-43A0-9D4D-3257E27D6103}"/>
    <cellStyle name="Normal 7 2" xfId="1077" xr:uid="{1A9707D4-62CF-42AC-92A3-99C3A6DC08D0}"/>
    <cellStyle name="Normal 7 2 2" xfId="1581" xr:uid="{7064A6F8-D839-46B3-A007-D1E60F600B8B}"/>
    <cellStyle name="Normal 7 2 2 10" xfId="2846" xr:uid="{7346453F-6592-4C70-BDBC-736C78EEF3B2}"/>
    <cellStyle name="Normal 7 2 2 2" xfId="1582" xr:uid="{7BAAB82F-12C9-4161-8839-66C0BCCAD588}"/>
    <cellStyle name="Normal 7 2 2 2 2" xfId="1583" xr:uid="{26A0B485-AFF3-4792-924B-42C674F10857}"/>
    <cellStyle name="Normal 7 2 2 2 2 2" xfId="2217" xr:uid="{238A1420-17CC-440A-9BE5-2BB71B016B5D}"/>
    <cellStyle name="Normal 7 2 2 2 2 2 2" xfId="3450" xr:uid="{0013964C-9DE1-42E7-AAEC-9E80C7664C21}"/>
    <cellStyle name="Normal 7 2 2 2 2 3" xfId="2848" xr:uid="{76153FB1-F584-48B6-AC78-1353DAEDFF56}"/>
    <cellStyle name="Normal 7 2 2 2 3" xfId="1584" xr:uid="{F9771BD6-C44D-4A82-A42D-5C891B773220}"/>
    <cellStyle name="Normal 7 2 2 2 3 2" xfId="2218" xr:uid="{90DACC3A-AB4A-4CB8-A2B3-549782C5DF05}"/>
    <cellStyle name="Normal 7 2 2 2 3 2 2" xfId="3451" xr:uid="{1E201AEB-D0BC-4791-A00A-C48F55FC13C2}"/>
    <cellStyle name="Normal 7 2 2 2 3 3" xfId="2849" xr:uid="{07AE2555-696D-4374-9259-17FF8B9AFE9E}"/>
    <cellStyle name="Normal 7 2 2 2 4" xfId="1585" xr:uid="{9AE39B1F-AF3C-4FB9-8C09-4BAD0147DAB8}"/>
    <cellStyle name="Normal 7 2 2 2 4 2" xfId="2219" xr:uid="{BAAE91EF-3A2D-466A-BB5C-130A37A1373A}"/>
    <cellStyle name="Normal 7 2 2 2 4 2 2" xfId="3452" xr:uid="{97C904C7-5A42-4580-BD9D-F2E0409B3D8B}"/>
    <cellStyle name="Normal 7 2 2 2 4 3" xfId="2850" xr:uid="{F0373BBF-6667-47A2-A825-18152B905418}"/>
    <cellStyle name="Normal 7 2 2 2 5" xfId="1586" xr:uid="{1F61CF0B-A531-4ABD-895E-66934D55EE9E}"/>
    <cellStyle name="Normal 7 2 2 2 5 2" xfId="2220" xr:uid="{A88B1ECB-18EF-4B7A-98DB-9ECE0C1D2BE6}"/>
    <cellStyle name="Normal 7 2 2 2 5 2 2" xfId="3453" xr:uid="{262BE954-789C-4244-9CF4-71B0AEAB35CC}"/>
    <cellStyle name="Normal 7 2 2 2 5 3" xfId="2851" xr:uid="{A93ECD56-9313-46A0-8ADB-5CC53D9EAA51}"/>
    <cellStyle name="Normal 7 2 2 2 6" xfId="1587" xr:uid="{FF426FC8-F575-48A2-879B-78D4719A7267}"/>
    <cellStyle name="Normal 7 2 2 2 6 2" xfId="2221" xr:uid="{267875BE-E578-4248-934D-E70BF9877B16}"/>
    <cellStyle name="Normal 7 2 2 2 6 2 2" xfId="3454" xr:uid="{C0A118C4-F237-4D55-95A8-28D3303F5F30}"/>
    <cellStyle name="Normal 7 2 2 2 6 3" xfId="2852" xr:uid="{3B2E53D1-C4D1-48EE-B216-D8280881B328}"/>
    <cellStyle name="Normal 7 2 2 2 7" xfId="1588" xr:uid="{F83A0FBC-6C62-4D40-AD50-040DF898775B}"/>
    <cellStyle name="Normal 7 2 2 2 7 2" xfId="2222" xr:uid="{E999F88F-0850-4EA2-80EE-0227C0DD2436}"/>
    <cellStyle name="Normal 7 2 2 2 7 2 2" xfId="3455" xr:uid="{46D85442-A17E-4351-82A8-6EE4270D4D1B}"/>
    <cellStyle name="Normal 7 2 2 2 7 3" xfId="2853" xr:uid="{D0541EF7-C503-413C-BACD-72A1F4969CBF}"/>
    <cellStyle name="Normal 7 2 2 2 8" xfId="2216" xr:uid="{31226718-D450-4558-82C5-13FA3525FE3B}"/>
    <cellStyle name="Normal 7 2 2 2 8 2" xfId="3449" xr:uid="{E97F5F21-E355-454F-9FE8-40B3CF9C88AF}"/>
    <cellStyle name="Normal 7 2 2 2 9" xfId="2847" xr:uid="{B902D971-8C5D-4FBC-852A-CF9F0DEB0C17}"/>
    <cellStyle name="Normal 7 2 2 3" xfId="1589" xr:uid="{FCDA797A-32B6-4293-BEDD-C08574FA2D40}"/>
    <cellStyle name="Normal 7 2 2 3 2" xfId="2223" xr:uid="{18C73D1C-3B94-4687-9DB1-3BCF4D0EE6B9}"/>
    <cellStyle name="Normal 7 2 2 3 2 2" xfId="3456" xr:uid="{566A231F-790A-49EF-BA7E-F7B5A2A100A8}"/>
    <cellStyle name="Normal 7 2 2 3 3" xfId="2854" xr:uid="{AA8398AA-71BC-4830-9DA8-981739088C6D}"/>
    <cellStyle name="Normal 7 2 2 4" xfId="1590" xr:uid="{417FDCB6-77DA-4E00-A2AD-EB4116BE2933}"/>
    <cellStyle name="Normal 7 2 2 4 2" xfId="2224" xr:uid="{445B51AD-1A7B-4AD3-8A4B-C40FDC296951}"/>
    <cellStyle name="Normal 7 2 2 4 2 2" xfId="3457" xr:uid="{03B037B6-0DA7-4460-A791-080ED84F35E8}"/>
    <cellStyle name="Normal 7 2 2 4 3" xfId="2855" xr:uid="{F47B3403-67FB-4E4B-A9A4-E16216820CC6}"/>
    <cellStyle name="Normal 7 2 2 5" xfId="1591" xr:uid="{D27EC0C1-69D3-4CAD-9AAB-5491478CAAFE}"/>
    <cellStyle name="Normal 7 2 2 5 2" xfId="2225" xr:uid="{82814307-38E1-41F4-A9D2-0B69E8348569}"/>
    <cellStyle name="Normal 7 2 2 5 2 2" xfId="3458" xr:uid="{909E5EBB-998F-4E4D-A973-289B7E989AC2}"/>
    <cellStyle name="Normal 7 2 2 5 3" xfId="2856" xr:uid="{7F715BF8-5014-4352-AF15-6D9EA9EE056B}"/>
    <cellStyle name="Normal 7 2 2 6" xfId="1592" xr:uid="{65689264-AE9B-4826-AAE9-A2E663D33F40}"/>
    <cellStyle name="Normal 7 2 2 6 2" xfId="2226" xr:uid="{5FCD77E5-C34A-4C73-A460-60B9323EC822}"/>
    <cellStyle name="Normal 7 2 2 6 2 2" xfId="3459" xr:uid="{676CF635-DEF7-44F4-92BE-B72C51552A1F}"/>
    <cellStyle name="Normal 7 2 2 6 3" xfId="2857" xr:uid="{C653D974-D6E8-4486-8EA7-E492EE04EF0F}"/>
    <cellStyle name="Normal 7 2 2 7" xfId="1593" xr:uid="{4171D8B7-C1EB-420D-A944-0C496A03BB26}"/>
    <cellStyle name="Normal 7 2 2 7 2" xfId="2227" xr:uid="{5BBAA613-D983-4B9E-AE79-800DC27E1293}"/>
    <cellStyle name="Normal 7 2 2 7 2 2" xfId="3460" xr:uid="{457AACC1-1B82-47F3-ABDA-BD4160D6739A}"/>
    <cellStyle name="Normal 7 2 2 7 3" xfId="2858" xr:uid="{5B056BFA-821E-4886-84EB-B7B5D11642F8}"/>
    <cellStyle name="Normal 7 2 2 8" xfId="1594" xr:uid="{629C9110-9B8B-4F0C-9AC2-4FFA918D6C96}"/>
    <cellStyle name="Normal 7 2 2 8 2" xfId="2228" xr:uid="{602E18A3-F2E4-4A1C-A4AE-673B9F534976}"/>
    <cellStyle name="Normal 7 2 2 8 2 2" xfId="3461" xr:uid="{5203D6B0-A172-4997-95E9-D8E9277A778D}"/>
    <cellStyle name="Normal 7 2 2 8 3" xfId="2859" xr:uid="{6AD52742-BC32-4B52-BC8D-D8C3BC6704D7}"/>
    <cellStyle name="Normal 7 2 2 9" xfId="2215" xr:uid="{9BC2E797-9035-44E6-A0BF-D9C7C1F57B92}"/>
    <cellStyle name="Normal 7 2 2 9 2" xfId="3448" xr:uid="{DED657FE-EE0D-4AB2-A9AB-9064A32AF0F7}"/>
    <cellStyle name="Normal 7 2 3" xfId="1595" xr:uid="{B2DAE2DD-D5B1-4F29-978C-B1C2223E2DED}"/>
    <cellStyle name="Normal 7 2 3 2" xfId="1596" xr:uid="{E86E1176-B849-4D47-8BD3-D6117B22F481}"/>
    <cellStyle name="Normal 7 2 3 2 2" xfId="2230" xr:uid="{859FC4A2-831F-4B6F-8E4F-8521D23A37FB}"/>
    <cellStyle name="Normal 7 2 3 2 2 2" xfId="3463" xr:uid="{CC566E25-2497-417F-9DB9-E61268E8E8C8}"/>
    <cellStyle name="Normal 7 2 3 2 3" xfId="2861" xr:uid="{61F0AF2F-59F2-4E59-B0A6-CB08073659EB}"/>
    <cellStyle name="Normal 7 2 3 3" xfId="1597" xr:uid="{A103A8D2-4DF6-453D-9F5F-ACFA9AA43939}"/>
    <cellStyle name="Normal 7 2 3 3 2" xfId="2231" xr:uid="{4524451E-9F47-4E50-A2BD-FE8009AFDF9D}"/>
    <cellStyle name="Normal 7 2 3 3 2 2" xfId="3464" xr:uid="{F7054F20-84DA-4E49-AFF4-B3D698DAED13}"/>
    <cellStyle name="Normal 7 2 3 3 3" xfId="2862" xr:uid="{7D360C5B-F54F-4FEB-A4D0-D6E26B527F89}"/>
    <cellStyle name="Normal 7 2 3 4" xfId="1598" xr:uid="{C6166645-0AC5-45A8-BD97-831A0ECD324B}"/>
    <cellStyle name="Normal 7 2 3 4 2" xfId="2232" xr:uid="{3B9ABE57-EEB8-4277-8EFF-BF5C2345F491}"/>
    <cellStyle name="Normal 7 2 3 4 2 2" xfId="3465" xr:uid="{43742125-4C0D-4D41-B34E-0CFB19A2BC62}"/>
    <cellStyle name="Normal 7 2 3 4 3" xfId="2863" xr:uid="{7C0B948C-F296-49F2-B921-EB5E69517826}"/>
    <cellStyle name="Normal 7 2 3 5" xfId="1599" xr:uid="{8D42062F-3C50-4918-9C6A-54E49BEE792F}"/>
    <cellStyle name="Normal 7 2 3 5 2" xfId="2233" xr:uid="{52833632-D890-4376-B85C-A40A4F4E6CB5}"/>
    <cellStyle name="Normal 7 2 3 5 2 2" xfId="3466" xr:uid="{E9E7302B-6C0D-4518-9A8A-F664D0A0E413}"/>
    <cellStyle name="Normal 7 2 3 5 3" xfId="2864" xr:uid="{4F3E6FDD-2B53-4A9F-98FD-7BE462286849}"/>
    <cellStyle name="Normal 7 2 3 6" xfId="1600" xr:uid="{C65DCF58-30FA-4FA3-B41B-F0AF3839ED99}"/>
    <cellStyle name="Normal 7 2 3 6 2" xfId="2234" xr:uid="{50678C25-B04F-4604-8B4B-B57CC5DF72F0}"/>
    <cellStyle name="Normal 7 2 3 6 2 2" xfId="3467" xr:uid="{A346E89F-B58B-485B-9D47-FFFF822679C6}"/>
    <cellStyle name="Normal 7 2 3 6 3" xfId="2865" xr:uid="{B5BBD6E1-5D88-4AE3-B5BA-4D102B78001D}"/>
    <cellStyle name="Normal 7 2 3 7" xfId="1601" xr:uid="{046F50D8-AC3B-44FE-B891-8AA801980AD4}"/>
    <cellStyle name="Normal 7 2 3 7 2" xfId="2235" xr:uid="{11AB1437-052D-4C64-A178-F5C2021515C6}"/>
    <cellStyle name="Normal 7 2 3 7 2 2" xfId="3468" xr:uid="{92881100-97C7-4C1F-9285-4901FF288973}"/>
    <cellStyle name="Normal 7 2 3 7 3" xfId="2866" xr:uid="{A18FF36F-4FBF-446B-B6E2-FA780A52DAAD}"/>
    <cellStyle name="Normal 7 2 3 8" xfId="2229" xr:uid="{671DD523-3C1D-46B0-8387-AE758D262AB5}"/>
    <cellStyle name="Normal 7 2 3 8 2" xfId="3462" xr:uid="{E0F8DCC2-D26A-44DA-B6AD-CEA08AF9F68C}"/>
    <cellStyle name="Normal 7 2 3 9" xfId="2860" xr:uid="{3BF424C4-04D6-4303-971A-289C5FB94146}"/>
    <cellStyle name="Normal 7 2 4" xfId="1602" xr:uid="{8CC5A279-96E8-4353-A5A9-5B86C3E4A150}"/>
    <cellStyle name="Normal 7 2 4 2" xfId="1603" xr:uid="{38A990FD-D854-4161-AFB7-19D9654F50B5}"/>
    <cellStyle name="Normal 7 2 4 2 2" xfId="2237" xr:uid="{F55171B5-552B-44AD-8D7A-D7B956542DA3}"/>
    <cellStyle name="Normal 7 2 4 2 2 2" xfId="3470" xr:uid="{84D4C6E6-3235-499A-BB31-D018527A8A05}"/>
    <cellStyle name="Normal 7 2 4 2 3" xfId="2868" xr:uid="{4C8926AF-5008-4588-B577-282947AB9E50}"/>
    <cellStyle name="Normal 7 2 4 3" xfId="1604" xr:uid="{87C59056-26BB-45CD-9257-B662C4321285}"/>
    <cellStyle name="Normal 7 2 4 3 2" xfId="2238" xr:uid="{BF4B83B2-51BC-41E7-B12F-A33A0C09D0F3}"/>
    <cellStyle name="Normal 7 2 4 3 2 2" xfId="3471" xr:uid="{879F712A-B750-42BA-AA63-ED0390EFBD83}"/>
    <cellStyle name="Normal 7 2 4 3 3" xfId="2869" xr:uid="{BC62518B-957A-493F-912C-5B154704865F}"/>
    <cellStyle name="Normal 7 2 4 4" xfId="1605" xr:uid="{532F5BFE-87B2-4968-9274-916E93CA5ED7}"/>
    <cellStyle name="Normal 7 2 4 4 2" xfId="2239" xr:uid="{88A0E4E2-86E5-4A96-8DFC-8073D3CEE6C9}"/>
    <cellStyle name="Normal 7 2 4 4 2 2" xfId="3472" xr:uid="{C3D1750D-A1E0-440F-BE68-CCDF537E2584}"/>
    <cellStyle name="Normal 7 2 4 4 3" xfId="2870" xr:uid="{FE1A5EAA-CB9D-4134-8E2A-F3AD54C56F78}"/>
    <cellStyle name="Normal 7 2 4 5" xfId="1606" xr:uid="{84FC4AF1-5480-4687-96C0-C90C526DE160}"/>
    <cellStyle name="Normal 7 2 4 5 2" xfId="2240" xr:uid="{4D2B0894-9241-40FA-92ED-94C3868AC8EB}"/>
    <cellStyle name="Normal 7 2 4 5 2 2" xfId="3473" xr:uid="{BEE594B5-53A0-41FD-B09C-004C7F918B2A}"/>
    <cellStyle name="Normal 7 2 4 5 3" xfId="2871" xr:uid="{7D0AF00F-01FB-4676-8D55-3A5879F8151E}"/>
    <cellStyle name="Normal 7 2 4 6" xfId="1607" xr:uid="{B3AB7FDC-F544-4F6B-B653-BF8D92F6ECE7}"/>
    <cellStyle name="Normal 7 2 4 6 2" xfId="2241" xr:uid="{45DF6CC2-8B9E-498A-8215-5D95DD5BF298}"/>
    <cellStyle name="Normal 7 2 4 6 2 2" xfId="3474" xr:uid="{D51775DE-E35A-4F8B-848E-4F6A9677F1FB}"/>
    <cellStyle name="Normal 7 2 4 6 3" xfId="2872" xr:uid="{CAAA1ADA-C3E7-48B5-85BC-571A03627AA1}"/>
    <cellStyle name="Normal 7 2 4 7" xfId="1608" xr:uid="{7FFE05E0-2BD3-4698-A20F-747CA773B22D}"/>
    <cellStyle name="Normal 7 2 4 7 2" xfId="2242" xr:uid="{C935508F-B162-40A8-804A-304AEACF80BF}"/>
    <cellStyle name="Normal 7 2 4 7 2 2" xfId="3475" xr:uid="{B07BCC59-E690-4288-B618-27649973818C}"/>
    <cellStyle name="Normal 7 2 4 7 3" xfId="2873" xr:uid="{111F3569-B04B-41EE-818F-6C9BFC0F002B}"/>
    <cellStyle name="Normal 7 2 4 8" xfId="2236" xr:uid="{805CA041-6121-4E61-BC3D-18AA5BC28D8C}"/>
    <cellStyle name="Normal 7 2 4 8 2" xfId="3469" xr:uid="{B004723E-F003-4350-928B-5FF9F1842AD1}"/>
    <cellStyle name="Normal 7 2 4 9" xfId="2867" xr:uid="{33CA07FB-D2F3-4EE9-8584-6D33F6CC8298}"/>
    <cellStyle name="Normal 7 2 5" xfId="1819" xr:uid="{D4DD5453-FF6C-4DAE-AE99-6AC6595EB528}"/>
    <cellStyle name="Normal 7 2 5 2" xfId="3051" xr:uid="{67E07030-D594-463A-86AB-C47EA7ACCC35}"/>
    <cellStyle name="Normal 7 2 6" xfId="2444" xr:uid="{FE64D912-257B-4B1F-95B3-6C0A4513F734}"/>
    <cellStyle name="Normal 7 3" xfId="1080" xr:uid="{D7BC4AC3-A380-4D90-9FD9-B8FE0D18FD3B}"/>
    <cellStyle name="Normal 7 3 10" xfId="2448" xr:uid="{191FA40F-1877-46EA-AD90-7FD6D1FE5ECD}"/>
    <cellStyle name="Normal 7 3 2" xfId="1609" xr:uid="{0097DA67-A32E-4514-98EE-E71C9D947CA2}"/>
    <cellStyle name="Normal 7 3 2 2" xfId="1610" xr:uid="{784461AC-FACD-44C3-8560-D92E0FF886A5}"/>
    <cellStyle name="Normal 7 3 2 2 2" xfId="2244" xr:uid="{1FE763F1-24A5-4E01-9165-6729FA205E8C}"/>
    <cellStyle name="Normal 7 3 2 2 2 2" xfId="3477" xr:uid="{E5726005-2FDD-4DAB-8644-C3A9F6CB99FE}"/>
    <cellStyle name="Normal 7 3 2 2 3" xfId="2875" xr:uid="{B26CF8A7-2E73-4D35-823D-8B939F6510C7}"/>
    <cellStyle name="Normal 7 3 2 3" xfId="1611" xr:uid="{81E29EFE-CD1F-4B10-B486-704FEB306333}"/>
    <cellStyle name="Normal 7 3 2 3 2" xfId="2245" xr:uid="{8A067469-0A98-43B2-B2D6-D832AAB5A0A0}"/>
    <cellStyle name="Normal 7 3 2 3 2 2" xfId="3478" xr:uid="{05513053-0EBB-49D4-976F-57F54B8EA645}"/>
    <cellStyle name="Normal 7 3 2 3 3" xfId="2876" xr:uid="{531571D8-E415-4DA0-B133-F0CAAE167A6B}"/>
    <cellStyle name="Normal 7 3 2 4" xfId="1612" xr:uid="{70AD1A63-5A62-4954-88A4-DF1CA66C2BA9}"/>
    <cellStyle name="Normal 7 3 2 4 2" xfId="2246" xr:uid="{3954CB84-9A6C-448F-8C71-86E814691D92}"/>
    <cellStyle name="Normal 7 3 2 4 2 2" xfId="3479" xr:uid="{C0E416C1-F570-4310-8B87-DA3BEB1617E6}"/>
    <cellStyle name="Normal 7 3 2 4 3" xfId="2877" xr:uid="{A77E05A6-766E-44B7-8E4E-F12D725132DC}"/>
    <cellStyle name="Normal 7 3 2 5" xfId="1613" xr:uid="{823F2BA2-5606-4AD1-BE63-9C55BE09CA5B}"/>
    <cellStyle name="Normal 7 3 2 5 2" xfId="2247" xr:uid="{3947A583-D755-4BA6-8A7D-A197F8C88FCF}"/>
    <cellStyle name="Normal 7 3 2 5 2 2" xfId="3480" xr:uid="{D55E5AF5-721E-4871-916E-5EC75378F8B3}"/>
    <cellStyle name="Normal 7 3 2 5 3" xfId="2878" xr:uid="{93C4E8BE-EF69-4681-9FAA-D602A4676BC6}"/>
    <cellStyle name="Normal 7 3 2 6" xfId="1614" xr:uid="{40B00A4A-7A57-45B1-8F14-04D6E7657D28}"/>
    <cellStyle name="Normal 7 3 2 6 2" xfId="2248" xr:uid="{1A387C96-45E0-4431-B195-FD28DB6EB74D}"/>
    <cellStyle name="Normal 7 3 2 6 2 2" xfId="3481" xr:uid="{9AAE7F35-1341-4EED-8914-8C51D7C27A3D}"/>
    <cellStyle name="Normal 7 3 2 6 3" xfId="2879" xr:uid="{A2999A38-84E8-4A39-9083-4F3B8BF90AD0}"/>
    <cellStyle name="Normal 7 3 2 7" xfId="1615" xr:uid="{BCB2E023-0C0B-4035-B341-EA1DA999D385}"/>
    <cellStyle name="Normal 7 3 2 7 2" xfId="2249" xr:uid="{5F4C0715-E45D-4E82-A20D-6EDEAC4C292B}"/>
    <cellStyle name="Normal 7 3 2 7 2 2" xfId="3482" xr:uid="{29E33F72-8896-4930-96EA-9284EE26E9BB}"/>
    <cellStyle name="Normal 7 3 2 7 3" xfId="2880" xr:uid="{AB454167-1AF3-4D85-89CD-214F33B5A6AC}"/>
    <cellStyle name="Normal 7 3 2 8" xfId="2243" xr:uid="{398CF6D6-DA0B-4C37-87D6-21246554C37B}"/>
    <cellStyle name="Normal 7 3 2 8 2" xfId="3476" xr:uid="{FAAC71BA-CEC0-4FD4-A532-5DAC22B3A6B9}"/>
    <cellStyle name="Normal 7 3 2 9" xfId="2874" xr:uid="{28566018-19D7-4240-B95D-40FE04FCF7BC}"/>
    <cellStyle name="Normal 7 3 3" xfId="1616" xr:uid="{D3D5B84D-37EA-4041-8960-7A2C45F196A9}"/>
    <cellStyle name="Normal 7 3 3 2" xfId="2250" xr:uid="{16056A42-94A9-4EF5-AA4A-C058A9388472}"/>
    <cellStyle name="Normal 7 3 3 2 2" xfId="3483" xr:uid="{1242DB61-508E-4555-8EAA-94FFA4745B6F}"/>
    <cellStyle name="Normal 7 3 3 3" xfId="2881" xr:uid="{6DB45C79-458F-41D7-A84C-4AB8B60F59A9}"/>
    <cellStyle name="Normal 7 3 4" xfId="1617" xr:uid="{4001438C-8A0F-49A6-8D79-5DEC03075A5F}"/>
    <cellStyle name="Normal 7 3 4 2" xfId="2251" xr:uid="{0E0D9800-99C3-4290-A911-CFDB03D74E44}"/>
    <cellStyle name="Normal 7 3 4 2 2" xfId="3484" xr:uid="{F87718B4-6B78-4B16-A169-79A54A6C1B56}"/>
    <cellStyle name="Normal 7 3 4 3" xfId="2882" xr:uid="{96482E61-ED01-4142-8DC2-54AA3F636C71}"/>
    <cellStyle name="Normal 7 3 5" xfId="1618" xr:uid="{F2D0B2B0-AAE6-4D6E-89E2-3E36DAC6C82B}"/>
    <cellStyle name="Normal 7 3 5 2" xfId="2252" xr:uid="{9664836D-EAF3-43D6-93CC-1EF01C2E8EE2}"/>
    <cellStyle name="Normal 7 3 5 2 2" xfId="3485" xr:uid="{417E8719-987E-4E40-9AA1-9F99BA3D9EE5}"/>
    <cellStyle name="Normal 7 3 5 3" xfId="2883" xr:uid="{6A88ED34-2003-4836-BE3B-5B7E7C743F94}"/>
    <cellStyle name="Normal 7 3 6" xfId="1619" xr:uid="{63AD2B5B-F969-47B5-8C3B-7455F3F683E6}"/>
    <cellStyle name="Normal 7 3 6 2" xfId="2253" xr:uid="{E27DB303-F5BC-4B9B-81ED-0526FB7ED645}"/>
    <cellStyle name="Normal 7 3 6 2 2" xfId="3486" xr:uid="{E1775484-340E-46CD-AFC6-FD1DCF7ACADF}"/>
    <cellStyle name="Normal 7 3 6 3" xfId="2884" xr:uid="{45639F8B-B1C4-4EA9-A6E2-C03F57AB8667}"/>
    <cellStyle name="Normal 7 3 7" xfId="1620" xr:uid="{604A124C-42BD-4374-8BDB-282134EB4A77}"/>
    <cellStyle name="Normal 7 3 7 2" xfId="2254" xr:uid="{03C24693-D4D2-4BB6-AED9-DEF29BE3FC5B}"/>
    <cellStyle name="Normal 7 3 7 2 2" xfId="3487" xr:uid="{C93FB911-9D0C-4FA2-B9D2-607B8EAD8B3D}"/>
    <cellStyle name="Normal 7 3 7 3" xfId="2885" xr:uid="{14657D84-3194-4142-A148-10FE17270626}"/>
    <cellStyle name="Normal 7 3 8" xfId="1621" xr:uid="{7D62628C-527E-412F-9FA1-85C63C58A33F}"/>
    <cellStyle name="Normal 7 3 8 2" xfId="2255" xr:uid="{6A3BF92A-9C4C-48C2-A5AF-8E113EB09501}"/>
    <cellStyle name="Normal 7 3 8 2 2" xfId="3488" xr:uid="{4DA09784-76D8-49B8-916D-3ED8FF7B09AB}"/>
    <cellStyle name="Normal 7 3 8 3" xfId="2886" xr:uid="{CCF00863-330D-429F-9608-4718DFCF6FFF}"/>
    <cellStyle name="Normal 7 3 9" xfId="1823" xr:uid="{FA54786B-375B-4550-B089-C1836CB0DC21}"/>
    <cellStyle name="Normal 7 3 9 2" xfId="3055" xr:uid="{CF7B6555-7239-4C44-AAC5-09162CC1929E}"/>
    <cellStyle name="Normal 7 4" xfId="1622" xr:uid="{F20C4557-6A81-4998-AB6A-3B083EEBED27}"/>
    <cellStyle name="Normal 7 4 2" xfId="1623" xr:uid="{C5A717BB-5EE4-4035-8752-3CA1AD05EBA3}"/>
    <cellStyle name="Normal 7 4 2 2" xfId="2257" xr:uid="{6536C96F-6F90-4CD5-A4DE-AB65FFCE901A}"/>
    <cellStyle name="Normal 7 4 2 2 2" xfId="3490" xr:uid="{F2296533-5AD5-407B-B8CB-3ADCBE863624}"/>
    <cellStyle name="Normal 7 4 2 3" xfId="2888" xr:uid="{BFDC0F6F-88F5-4FC2-905D-DECA9C3FDB3E}"/>
    <cellStyle name="Normal 7 4 3" xfId="1624" xr:uid="{E2FBBA89-247A-4A49-8101-E52023D0D6C2}"/>
    <cellStyle name="Normal 7 4 3 2" xfId="2258" xr:uid="{9C165E13-5C41-4019-B74C-FB63689E24AF}"/>
    <cellStyle name="Normal 7 4 3 2 2" xfId="3491" xr:uid="{D92F29CF-DEBA-4A8C-84FD-278512F2404F}"/>
    <cellStyle name="Normal 7 4 3 3" xfId="2889" xr:uid="{8848C51D-20C8-42E6-9436-580BC253CACC}"/>
    <cellStyle name="Normal 7 4 4" xfId="1625" xr:uid="{C2777878-A0B7-4526-8E80-E66A4872A11E}"/>
    <cellStyle name="Normal 7 4 4 2" xfId="2259" xr:uid="{3F3FD69A-B4A5-45E8-B453-24897848C467}"/>
    <cellStyle name="Normal 7 4 4 2 2" xfId="3492" xr:uid="{60227F41-04D7-4338-A623-F86B344988EC}"/>
    <cellStyle name="Normal 7 4 4 3" xfId="2890" xr:uid="{A587C9B5-20BA-413D-9D84-A7FF6DC1C9A6}"/>
    <cellStyle name="Normal 7 4 5" xfId="1626" xr:uid="{55F2D762-6DEA-4EA7-B10C-C1ED27DAB7C8}"/>
    <cellStyle name="Normal 7 4 5 2" xfId="2260" xr:uid="{57066579-FD7E-4795-B9C7-9940566D1525}"/>
    <cellStyle name="Normal 7 4 5 2 2" xfId="3493" xr:uid="{ACF3CFCB-B5C8-401B-858A-1FADDAC3C7C0}"/>
    <cellStyle name="Normal 7 4 5 3" xfId="2891" xr:uid="{AFDB6B2A-A795-4DA8-B21D-5E2667068695}"/>
    <cellStyle name="Normal 7 4 6" xfId="1627" xr:uid="{E73E85EE-226B-482C-B090-82CAD9A355C8}"/>
    <cellStyle name="Normal 7 4 6 2" xfId="2261" xr:uid="{738AC9AA-FEAF-45F1-9CC3-F3FC50446BB0}"/>
    <cellStyle name="Normal 7 4 6 2 2" xfId="3494" xr:uid="{C9AE6416-1950-4332-B5F1-03B060C0C9C8}"/>
    <cellStyle name="Normal 7 4 6 3" xfId="2892" xr:uid="{A9E1B275-C395-482F-9441-DC02CA79C285}"/>
    <cellStyle name="Normal 7 4 7" xfId="1628" xr:uid="{08A252A1-A2A6-42EF-8374-6A4B5D209466}"/>
    <cellStyle name="Normal 7 4 7 2" xfId="2262" xr:uid="{B0C5539B-4BC0-4107-9B5A-6F3B19CFDDB1}"/>
    <cellStyle name="Normal 7 4 7 2 2" xfId="3495" xr:uid="{E53F4607-8B35-4B17-BB92-5BB38CAD5B66}"/>
    <cellStyle name="Normal 7 4 7 3" xfId="2893" xr:uid="{D791DA6C-8EA9-4FCB-841B-6117EA5CA440}"/>
    <cellStyle name="Normal 7 4 8" xfId="2256" xr:uid="{224A50DC-10A0-4849-B0E9-36C8D2B22AC4}"/>
    <cellStyle name="Normal 7 4 8 2" xfId="3489" xr:uid="{D0872061-CB74-4B98-A042-4002920C3D99}"/>
    <cellStyle name="Normal 7 4 9" xfId="2887" xr:uid="{1DFBF4F4-D162-4718-951F-8ED8F3286D37}"/>
    <cellStyle name="Normal 7 5" xfId="1629" xr:uid="{58EFFEE1-89CA-476C-9A17-0C41E681E14F}"/>
    <cellStyle name="Normal 7 5 2" xfId="1630" xr:uid="{E20549F8-2D88-43AE-A34C-4E47D7A2BF8F}"/>
    <cellStyle name="Normal 7 5 2 2" xfId="2264" xr:uid="{8EE4AB5C-DE60-4970-BF7E-D6E5152BA1D3}"/>
    <cellStyle name="Normal 7 5 2 2 2" xfId="3497" xr:uid="{7108CC84-C2E9-406C-BB4B-C6B89D64F636}"/>
    <cellStyle name="Normal 7 5 2 3" xfId="2895" xr:uid="{27C38847-63CA-4FA2-81E8-2429E7917929}"/>
    <cellStyle name="Normal 7 5 3" xfId="1631" xr:uid="{863A5D34-C2A5-4B5A-8605-10ACDC80329C}"/>
    <cellStyle name="Normal 7 5 3 2" xfId="2265" xr:uid="{31AB3474-DD6C-4996-B002-282921BE255D}"/>
    <cellStyle name="Normal 7 5 3 2 2" xfId="3498" xr:uid="{E6242FD9-FB73-416C-A954-ABE54A7F897E}"/>
    <cellStyle name="Normal 7 5 3 3" xfId="2896" xr:uid="{7A12EC2E-753D-4344-8E01-6DEB50D0A565}"/>
    <cellStyle name="Normal 7 5 4" xfId="1632" xr:uid="{796FFFE2-176A-4A52-89B3-73F2419C8D4B}"/>
    <cellStyle name="Normal 7 5 4 2" xfId="2266" xr:uid="{7DF15E81-4608-46B7-BAFC-668F68921A6B}"/>
    <cellStyle name="Normal 7 5 4 2 2" xfId="3499" xr:uid="{8CB3E727-9B3C-4DE9-B6AC-F3428857998C}"/>
    <cellStyle name="Normal 7 5 4 3" xfId="2897" xr:uid="{B1158996-A83B-4121-A832-638CE5B162FB}"/>
    <cellStyle name="Normal 7 5 5" xfId="1633" xr:uid="{C0685B3A-F130-4763-93F0-E01D53FD70C2}"/>
    <cellStyle name="Normal 7 5 5 2" xfId="2267" xr:uid="{86D62BC4-E7DB-4CA0-A9BB-6138AFF57E67}"/>
    <cellStyle name="Normal 7 5 5 2 2" xfId="3500" xr:uid="{326A674F-E871-452D-9191-631ADD30F166}"/>
    <cellStyle name="Normal 7 5 5 3" xfId="2898" xr:uid="{ED118C1F-076E-4257-A461-5B20947DD328}"/>
    <cellStyle name="Normal 7 5 6" xfId="1634" xr:uid="{41C9965A-7BB8-464E-A0B7-4003DB579B82}"/>
    <cellStyle name="Normal 7 5 6 2" xfId="2268" xr:uid="{568226BE-ED51-4F2E-A257-B7BE937E35D4}"/>
    <cellStyle name="Normal 7 5 6 2 2" xfId="3501" xr:uid="{A8BCBE0D-7A93-4E4E-BFEF-5D668FF4E3AC}"/>
    <cellStyle name="Normal 7 5 6 3" xfId="2899" xr:uid="{4195AF46-F2EF-4CE6-A40B-908707C9FB21}"/>
    <cellStyle name="Normal 7 5 7" xfId="1635" xr:uid="{DE56B5A7-CAF4-4C53-AF98-7D51C7B70F7E}"/>
    <cellStyle name="Normal 7 5 7 2" xfId="2269" xr:uid="{FADD759F-0066-4D74-AE88-0671DFCB82C3}"/>
    <cellStyle name="Normal 7 5 7 2 2" xfId="3502" xr:uid="{07761F21-B612-4A23-8659-4A1D216D5852}"/>
    <cellStyle name="Normal 7 5 7 3" xfId="2900" xr:uid="{DFC52F93-4EC1-4D78-8DC6-6B53950471FB}"/>
    <cellStyle name="Normal 7 5 8" xfId="2263" xr:uid="{F884BE48-30E6-4E46-BB2E-4D93F4D4EE74}"/>
    <cellStyle name="Normal 7 5 8 2" xfId="3496" xr:uid="{D57C8A17-9694-43FF-9C77-5A8C7B46F13B}"/>
    <cellStyle name="Normal 7 5 9" xfId="2894" xr:uid="{9A558588-C101-40E4-801B-210A44701470}"/>
    <cellStyle name="Normal 7 6" xfId="1636" xr:uid="{A246F46A-315E-4FA5-AD77-114735F64CDF}"/>
    <cellStyle name="Normal 7 7" xfId="1637" xr:uid="{DAE6687C-87A9-4C52-84D1-C6B023B7B0A3}"/>
    <cellStyle name="Normal 7 7 2" xfId="2270" xr:uid="{0C5AC610-A60D-4F5E-B843-25651AD84795}"/>
    <cellStyle name="Normal 7 7 2 2" xfId="3503" xr:uid="{A6A255A4-73AF-4EF0-8293-3DFEED27BC60}"/>
    <cellStyle name="Normal 7 7 3" xfId="2901" xr:uid="{83A29EC4-CDD6-4A6B-B22C-A040A5FA33EC}"/>
    <cellStyle name="Normal 7 8" xfId="1638" xr:uid="{9DB142C2-C545-433F-9D09-E9BE17675EAE}"/>
    <cellStyle name="Normal 7 8 2" xfId="2271" xr:uid="{7706B77B-6E69-49D1-8C4F-9817A6F233AE}"/>
    <cellStyle name="Normal 7 8 2 2" xfId="3504" xr:uid="{FD15CADC-2B47-49D9-B880-6C90529EA0CF}"/>
    <cellStyle name="Normal 7 8 3" xfId="2902" xr:uid="{B9472E44-4211-48A7-9824-5402BEF52839}"/>
    <cellStyle name="Normal 7 9" xfId="1639" xr:uid="{344D9F44-505E-485B-9829-9D319CC141CA}"/>
    <cellStyle name="Normal 7 9 2" xfId="2272" xr:uid="{5A00CDDD-043E-48A6-976E-A9AA9449394B}"/>
    <cellStyle name="Normal 7 9 2 2" xfId="3505" xr:uid="{B94AB381-A24C-429C-A096-3BD506FFB6D5}"/>
    <cellStyle name="Normal 7 9 3" xfId="2903" xr:uid="{F6637430-417E-4C20-A94B-0CEC27769D56}"/>
    <cellStyle name="Normal 70" xfId="5213" xr:uid="{95F0FA15-D8A9-48E1-9F38-0F56DEDEE190}"/>
    <cellStyle name="Normal 8" xfId="539" xr:uid="{F5AE6002-8ED6-44FC-BB76-F854664C5C53}"/>
    <cellStyle name="Normal 8 2" xfId="1640" xr:uid="{2A3A8AE5-A145-42C9-BA3E-41C2703436BC}"/>
    <cellStyle name="Normal 8 2 2" xfId="1641" xr:uid="{08C7E6EA-2842-423A-AC5C-3038CDB638AA}"/>
    <cellStyle name="Normal 8 2 2 10" xfId="2904" xr:uid="{42E6B0BB-629C-4784-8884-799C30C4FC2D}"/>
    <cellStyle name="Normal 8 2 2 2" xfId="1642" xr:uid="{26F0F3BC-EADC-4CE4-AC52-AEC091415A56}"/>
    <cellStyle name="Normal 8 2 2 2 2" xfId="1643" xr:uid="{D80002A6-8BC7-4496-BAC7-71E6D92F8A99}"/>
    <cellStyle name="Normal 8 2 2 2 2 2" xfId="2275" xr:uid="{31E3DE6B-4C91-4DD0-BAE3-85F48C14C9FD}"/>
    <cellStyle name="Normal 8 2 2 2 2 2 2" xfId="3508" xr:uid="{045C11C5-2253-4342-BFF0-A657B677E0AF}"/>
    <cellStyle name="Normal 8 2 2 2 2 3" xfId="2906" xr:uid="{76884E37-471A-4106-A8C1-40A3DCE0BD3D}"/>
    <cellStyle name="Normal 8 2 2 2 3" xfId="1644" xr:uid="{D67B8121-CE76-467F-AB6D-F4AD0664A944}"/>
    <cellStyle name="Normal 8 2 2 2 3 2" xfId="2276" xr:uid="{C02F465C-4E50-489A-AA7B-DB6F55581D4F}"/>
    <cellStyle name="Normal 8 2 2 2 3 2 2" xfId="3509" xr:uid="{2CD1D836-1917-4235-954A-30075F1571CD}"/>
    <cellStyle name="Normal 8 2 2 2 3 3" xfId="2907" xr:uid="{A57803E9-F487-4CB7-9569-0D45D4365646}"/>
    <cellStyle name="Normal 8 2 2 2 4" xfId="1645" xr:uid="{DDB3E3F2-1651-4F85-BF7D-3E7EC9AB6766}"/>
    <cellStyle name="Normal 8 2 2 2 4 2" xfId="2277" xr:uid="{2105362E-804D-4D3D-A6C8-218C9F428F38}"/>
    <cellStyle name="Normal 8 2 2 2 4 2 2" xfId="3510" xr:uid="{AE56CE3A-6167-4F4B-8170-6D8864832BFD}"/>
    <cellStyle name="Normal 8 2 2 2 4 3" xfId="2908" xr:uid="{12F96A97-BD89-4244-8560-DCD0480E1791}"/>
    <cellStyle name="Normal 8 2 2 2 5" xfId="1646" xr:uid="{E7436A16-0E9C-4911-B1EF-5363FEDCDD04}"/>
    <cellStyle name="Normal 8 2 2 2 5 2" xfId="2278" xr:uid="{71D73C22-E264-442F-9F0F-B3C29D59B38E}"/>
    <cellStyle name="Normal 8 2 2 2 5 2 2" xfId="3511" xr:uid="{87ECD739-AE84-496E-999E-964998C6E8CB}"/>
    <cellStyle name="Normal 8 2 2 2 5 3" xfId="2909" xr:uid="{0DEFED8D-1BE4-4173-99C7-8276A0C33676}"/>
    <cellStyle name="Normal 8 2 2 2 6" xfId="1647" xr:uid="{3FC5EA2B-235F-4022-B353-8B51320579CE}"/>
    <cellStyle name="Normal 8 2 2 2 6 2" xfId="2279" xr:uid="{A55E7762-49D6-4C99-BC3A-332DB6D79A43}"/>
    <cellStyle name="Normal 8 2 2 2 6 2 2" xfId="3512" xr:uid="{622975C9-5921-40B7-AB78-C1E5C5E80503}"/>
    <cellStyle name="Normal 8 2 2 2 6 3" xfId="2910" xr:uid="{51A65054-BBFC-4BC3-A301-BF6C33453EAA}"/>
    <cellStyle name="Normal 8 2 2 2 7" xfId="1648" xr:uid="{99FC2098-3811-4D09-A27A-B44FCDF649D1}"/>
    <cellStyle name="Normal 8 2 2 2 7 2" xfId="2280" xr:uid="{017C0E29-6355-462E-A71D-502A583E901D}"/>
    <cellStyle name="Normal 8 2 2 2 7 2 2" xfId="3513" xr:uid="{E2F06F0B-B5FC-414E-A11A-133E6929D25D}"/>
    <cellStyle name="Normal 8 2 2 2 7 3" xfId="2911" xr:uid="{11F5856E-8DB0-46B7-AA30-F89AE7D3B84F}"/>
    <cellStyle name="Normal 8 2 2 2 8" xfId="2274" xr:uid="{72BE1545-3008-4F54-9DA1-F716FAF910AE}"/>
    <cellStyle name="Normal 8 2 2 2 8 2" xfId="3507" xr:uid="{A24FF7F4-7AF7-446B-8950-83CED914454E}"/>
    <cellStyle name="Normal 8 2 2 2 9" xfId="2905" xr:uid="{82326897-9A13-446F-9DC4-65F53823C4A6}"/>
    <cellStyle name="Normal 8 2 2 3" xfId="1649" xr:uid="{122FA811-5CCF-44FE-8EA8-F34BF86C1DDF}"/>
    <cellStyle name="Normal 8 2 2 3 2" xfId="2281" xr:uid="{A9FE5A26-1B0C-4591-B51F-56DA5B4D412F}"/>
    <cellStyle name="Normal 8 2 2 3 2 2" xfId="3514" xr:uid="{09D03CD4-84FB-4A1F-975A-D91A136D348F}"/>
    <cellStyle name="Normal 8 2 2 3 3" xfId="2912" xr:uid="{FB9AC57C-BBAC-4274-945B-7EB7B0D50295}"/>
    <cellStyle name="Normal 8 2 2 4" xfId="1650" xr:uid="{DD508D98-687E-49D0-A0D2-411F85F7A2F1}"/>
    <cellStyle name="Normal 8 2 2 4 2" xfId="2282" xr:uid="{DBFB5274-0A11-48CC-955C-246B8D22F32E}"/>
    <cellStyle name="Normal 8 2 2 4 2 2" xfId="3515" xr:uid="{4BDC85A0-B701-4CF3-9278-7117A9B8FA14}"/>
    <cellStyle name="Normal 8 2 2 4 3" xfId="2913" xr:uid="{EEED46CF-68E9-4095-A274-1DF762650937}"/>
    <cellStyle name="Normal 8 2 2 5" xfId="1651" xr:uid="{47542C4B-11BE-42E8-86B2-E90BCA436D4A}"/>
    <cellStyle name="Normal 8 2 2 5 2" xfId="2283" xr:uid="{C80367DF-E7BE-46EB-BC47-24060A85A809}"/>
    <cellStyle name="Normal 8 2 2 5 2 2" xfId="3516" xr:uid="{6E1D4FF4-F2FB-49EC-8A87-00D86371306F}"/>
    <cellStyle name="Normal 8 2 2 5 3" xfId="2914" xr:uid="{B5910D55-7B5B-442F-B8E8-82E05A3A0C42}"/>
    <cellStyle name="Normal 8 2 2 6" xfId="1652" xr:uid="{E70F6779-57CC-4282-882C-ECF2EC7E9ABE}"/>
    <cellStyle name="Normal 8 2 2 6 2" xfId="2284" xr:uid="{BFD91C4D-296F-48CE-9EEF-7717FBEC194A}"/>
    <cellStyle name="Normal 8 2 2 6 2 2" xfId="3517" xr:uid="{BFBE0388-C9DF-4817-900C-4E82EDCC9B6A}"/>
    <cellStyle name="Normal 8 2 2 6 3" xfId="2915" xr:uid="{E6A501F4-86DA-4A0D-91AD-13B7B643C402}"/>
    <cellStyle name="Normal 8 2 2 7" xfId="1653" xr:uid="{21039F17-2DCE-4B54-90B6-B16BC7EAD862}"/>
    <cellStyle name="Normal 8 2 2 7 2" xfId="2285" xr:uid="{F0A070BC-DA66-41F3-BAAB-E479879206C6}"/>
    <cellStyle name="Normal 8 2 2 7 2 2" xfId="3518" xr:uid="{4BD2B84A-C741-4620-8AD9-D66A34B26178}"/>
    <cellStyle name="Normal 8 2 2 7 3" xfId="2916" xr:uid="{2B24BB10-3F9B-4E63-AF8D-27154E1A8D28}"/>
    <cellStyle name="Normal 8 2 2 8" xfId="1654" xr:uid="{79C231B7-C827-4F3F-8047-B97498AD7FA0}"/>
    <cellStyle name="Normal 8 2 2 8 2" xfId="2286" xr:uid="{AF512E47-FA44-45CE-9A79-46D6F64E6614}"/>
    <cellStyle name="Normal 8 2 2 8 2 2" xfId="3519" xr:uid="{65E10F93-6FCA-4914-B84B-76BD6683D5BA}"/>
    <cellStyle name="Normal 8 2 2 8 3" xfId="2917" xr:uid="{2D450BFC-945C-46ED-9FE6-794EE5B9E8B0}"/>
    <cellStyle name="Normal 8 2 2 9" xfId="2273" xr:uid="{557C4A53-7864-4E40-8AE8-35888071627A}"/>
    <cellStyle name="Normal 8 2 2 9 2" xfId="3506" xr:uid="{E858EE5E-EBAC-490A-83D4-5D0C8CB90EED}"/>
    <cellStyle name="Normal 8 2 3" xfId="1655" xr:uid="{4FD9EA3F-6945-49FD-8D12-937EBE6EDFDA}"/>
    <cellStyle name="Normal 8 2 3 2" xfId="1656" xr:uid="{1C38EB65-3AD9-4CE9-9FED-18C8C9183163}"/>
    <cellStyle name="Normal 8 2 3 2 2" xfId="2288" xr:uid="{581B8482-12C7-47A9-97A7-77FF680B9F47}"/>
    <cellStyle name="Normal 8 2 3 2 2 2" xfId="3521" xr:uid="{1A8746F2-A349-47D6-83E3-2A8D5F0929FB}"/>
    <cellStyle name="Normal 8 2 3 2 3" xfId="2919" xr:uid="{AE972F4A-F4BE-45BF-AEC5-24DE360A1F99}"/>
    <cellStyle name="Normal 8 2 3 3" xfId="1657" xr:uid="{4377F2E5-12CC-44FD-A341-FDF63ED1B3C6}"/>
    <cellStyle name="Normal 8 2 3 3 2" xfId="2289" xr:uid="{52E2A8FA-6187-418B-A802-D04291C12908}"/>
    <cellStyle name="Normal 8 2 3 3 2 2" xfId="3522" xr:uid="{A3405773-B292-4375-B282-98AA2B9C93C2}"/>
    <cellStyle name="Normal 8 2 3 3 3" xfId="2920" xr:uid="{153C79C7-785E-4373-96EE-7042666415D4}"/>
    <cellStyle name="Normal 8 2 3 4" xfId="1658" xr:uid="{0221B433-5607-431F-934D-B36C75DD90A6}"/>
    <cellStyle name="Normal 8 2 3 4 2" xfId="2290" xr:uid="{541F69B1-4C62-46CB-978A-4F8F82A411C7}"/>
    <cellStyle name="Normal 8 2 3 4 2 2" xfId="3523" xr:uid="{38F0AFF5-D556-4921-92BE-C824EAF2A985}"/>
    <cellStyle name="Normal 8 2 3 4 3" xfId="2921" xr:uid="{2CB27E09-5DA6-4F38-8CDD-F75091E83410}"/>
    <cellStyle name="Normal 8 2 3 5" xfId="1659" xr:uid="{8360462F-4346-4071-ACA6-F6BD8DF5C957}"/>
    <cellStyle name="Normal 8 2 3 5 2" xfId="2291" xr:uid="{5912F27F-1B2F-4B13-9E31-D4BCAF8904E9}"/>
    <cellStyle name="Normal 8 2 3 5 2 2" xfId="3524" xr:uid="{34635BCA-AAF3-4857-99E2-5C1B8FBDF279}"/>
    <cellStyle name="Normal 8 2 3 5 3" xfId="2922" xr:uid="{7E494B07-77FC-4BFD-A4C0-930C15545FC7}"/>
    <cellStyle name="Normal 8 2 3 6" xfId="1660" xr:uid="{A5525FE6-B730-499E-9503-C1110CB76A8A}"/>
    <cellStyle name="Normal 8 2 3 6 2" xfId="2292" xr:uid="{86946558-60A2-4319-B137-AA894DC697AF}"/>
    <cellStyle name="Normal 8 2 3 6 2 2" xfId="3525" xr:uid="{2107F8F3-3DFA-433C-B2A3-14BD158AB099}"/>
    <cellStyle name="Normal 8 2 3 6 3" xfId="2923" xr:uid="{91A0C084-CAE3-4059-B93E-F3FB3D99F12E}"/>
    <cellStyle name="Normal 8 2 3 7" xfId="1661" xr:uid="{8163A8A0-8898-49A6-A2E1-5B1079E0F356}"/>
    <cellStyle name="Normal 8 2 3 7 2" xfId="2293" xr:uid="{64818D40-7C06-4FE3-BD51-2375D4CC8E2B}"/>
    <cellStyle name="Normal 8 2 3 7 2 2" xfId="3526" xr:uid="{020C8067-E631-4DCE-99C9-C3CD79CADDBE}"/>
    <cellStyle name="Normal 8 2 3 7 3" xfId="2924" xr:uid="{C8B1E160-A328-469E-A169-CB1661FA8AB0}"/>
    <cellStyle name="Normal 8 2 3 8" xfId="2287" xr:uid="{FF3FA9FC-974D-4A6F-A2E0-7274F32B00BE}"/>
    <cellStyle name="Normal 8 2 3 8 2" xfId="3520" xr:uid="{964CE77A-AF51-4AFC-877A-7BF86E71F80D}"/>
    <cellStyle name="Normal 8 2 3 9" xfId="2918" xr:uid="{CE322C44-DFA7-4C10-8340-F824F6958A48}"/>
    <cellStyle name="Normal 8 2 4" xfId="1662" xr:uid="{5CF2365A-24B2-4FBF-B70E-C7C18DDB3C06}"/>
    <cellStyle name="Normal 8 2 4 2" xfId="1663" xr:uid="{8CE44AE7-5AFA-435A-8AE5-064C7AEB8DDF}"/>
    <cellStyle name="Normal 8 2 4 2 2" xfId="2295" xr:uid="{AD77AAB7-EC9F-4DE7-BF81-6E0C0E4C646F}"/>
    <cellStyle name="Normal 8 2 4 2 2 2" xfId="3528" xr:uid="{FFF65EBE-340E-4222-BE70-74ECFE0488AB}"/>
    <cellStyle name="Normal 8 2 4 2 3" xfId="2926" xr:uid="{38B8122F-8CA1-4961-9617-7A62EEE50A40}"/>
    <cellStyle name="Normal 8 2 4 3" xfId="1664" xr:uid="{50DA3E5B-5999-438B-AC21-2DBB4CFBE98A}"/>
    <cellStyle name="Normal 8 2 4 3 2" xfId="2296" xr:uid="{799D042A-DB9B-4923-BC79-8FD5F897B1BB}"/>
    <cellStyle name="Normal 8 2 4 3 2 2" xfId="3529" xr:uid="{06D81A50-4133-4261-833A-D3B017CABF82}"/>
    <cellStyle name="Normal 8 2 4 3 3" xfId="2927" xr:uid="{E3931936-4A46-4C0F-9249-4ABFA039CA3F}"/>
    <cellStyle name="Normal 8 2 4 4" xfId="1665" xr:uid="{7B71A757-DDA6-4F4E-9908-D0A86C9BC790}"/>
    <cellStyle name="Normal 8 2 4 4 2" xfId="2297" xr:uid="{1FB5B1CD-B54E-4CC5-B490-FAA538565B6B}"/>
    <cellStyle name="Normal 8 2 4 4 2 2" xfId="3530" xr:uid="{7B47C60A-372F-40E5-8360-27AB51CEBEC7}"/>
    <cellStyle name="Normal 8 2 4 4 3" xfId="2928" xr:uid="{94FCAB8A-B158-46AB-A37C-6E4B31ECB2E6}"/>
    <cellStyle name="Normal 8 2 4 5" xfId="1666" xr:uid="{3C3FE0EE-F0A1-4CFF-BAD3-3E16F1B5C8CC}"/>
    <cellStyle name="Normal 8 2 4 5 2" xfId="2298" xr:uid="{B523721A-3001-46E5-ACAC-C4D93ABB7374}"/>
    <cellStyle name="Normal 8 2 4 5 2 2" xfId="3531" xr:uid="{4E23049F-6DF9-46C0-8629-330E05D862F1}"/>
    <cellStyle name="Normal 8 2 4 5 3" xfId="2929" xr:uid="{BE7D6E8B-CF40-4E02-B110-1105364FD1A4}"/>
    <cellStyle name="Normal 8 2 4 6" xfId="1667" xr:uid="{224C8642-F0D9-4CC2-AACB-72D4B0A40EBD}"/>
    <cellStyle name="Normal 8 2 4 6 2" xfId="2299" xr:uid="{BFB03104-A879-45AD-B448-737B358F9EA0}"/>
    <cellStyle name="Normal 8 2 4 6 2 2" xfId="3532" xr:uid="{2C55AB50-5BC2-4394-AC02-B4BC4FA5A2A1}"/>
    <cellStyle name="Normal 8 2 4 6 3" xfId="2930" xr:uid="{E1F832EB-B7DD-4FD4-82C5-F201C3D650B8}"/>
    <cellStyle name="Normal 8 2 4 7" xfId="1668" xr:uid="{3E66D0EF-4D60-4C07-BF5F-5B7F05A27120}"/>
    <cellStyle name="Normal 8 2 4 7 2" xfId="2300" xr:uid="{7841C5EE-9DF7-488D-A93C-CF3A4C068E5B}"/>
    <cellStyle name="Normal 8 2 4 7 2 2" xfId="3533" xr:uid="{67BD9D07-AD64-49A6-B175-4483452DB9B0}"/>
    <cellStyle name="Normal 8 2 4 7 3" xfId="2931" xr:uid="{9A81E5F4-4086-4AB3-A045-28000E41DFE9}"/>
    <cellStyle name="Normal 8 2 4 8" xfId="2294" xr:uid="{D7FE22A5-CBB9-4178-9520-817DAAE25056}"/>
    <cellStyle name="Normal 8 2 4 8 2" xfId="3527" xr:uid="{F29EB8C3-4F81-4B4E-B897-A83085603600}"/>
    <cellStyle name="Normal 8 2 4 9" xfId="2925" xr:uid="{686FFC95-7B18-4B1A-9752-994FD7232C0A}"/>
    <cellStyle name="Normal 8 3" xfId="1669" xr:uid="{8A008798-0CE8-4422-84F5-F6FD1CC5ECAF}"/>
    <cellStyle name="Normal 8 3 10" xfId="2932" xr:uid="{DDB98F61-CFC3-4E6A-9DF8-79591489FEA6}"/>
    <cellStyle name="Normal 8 3 2" xfId="1670" xr:uid="{90C08D48-87B7-4D4D-A3BE-253451D699C0}"/>
    <cellStyle name="Normal 8 3 2 2" xfId="1671" xr:uid="{2F0C8707-B49B-4E26-BED4-10F0F3DB29F6}"/>
    <cellStyle name="Normal 8 3 2 2 2" xfId="2303" xr:uid="{FCE7FED5-11A3-4F73-B093-A49525A48977}"/>
    <cellStyle name="Normal 8 3 2 2 2 2" xfId="3536" xr:uid="{C3E777AC-C2F5-4E38-A6D3-D1F29805754E}"/>
    <cellStyle name="Normal 8 3 2 2 3" xfId="2934" xr:uid="{4D7B8CF8-D2B5-43A0-8362-A288F2F362E4}"/>
    <cellStyle name="Normal 8 3 2 3" xfId="1672" xr:uid="{AED1C273-370E-469A-80A0-7BA8EA573878}"/>
    <cellStyle name="Normal 8 3 2 3 2" xfId="2304" xr:uid="{7025800C-16DC-4DDD-BC00-2D40C9D17820}"/>
    <cellStyle name="Normal 8 3 2 3 2 2" xfId="3537" xr:uid="{1AD1B028-14CE-4D2A-8E68-2B21BAD567FC}"/>
    <cellStyle name="Normal 8 3 2 3 3" xfId="2935" xr:uid="{8EC23A77-5C55-4D7C-9F08-B2292CB10785}"/>
    <cellStyle name="Normal 8 3 2 4" xfId="1673" xr:uid="{967CC1E9-E096-4772-8E43-911D02A1A94F}"/>
    <cellStyle name="Normal 8 3 2 4 2" xfId="2305" xr:uid="{B608443C-EA8D-4CCD-97B5-07DF23AD1EBE}"/>
    <cellStyle name="Normal 8 3 2 4 2 2" xfId="3538" xr:uid="{EA947051-3A4F-48C5-9C8F-86C97F08FE32}"/>
    <cellStyle name="Normal 8 3 2 4 3" xfId="2936" xr:uid="{8CCD39BC-31AA-4087-BAEE-A861B717D619}"/>
    <cellStyle name="Normal 8 3 2 5" xfId="1674" xr:uid="{779B8F36-2C3E-4618-8E5E-D4E9117F6A87}"/>
    <cellStyle name="Normal 8 3 2 5 2" xfId="2306" xr:uid="{B7ED732B-DAF1-4F99-A490-43B82F8BD5FB}"/>
    <cellStyle name="Normal 8 3 2 5 2 2" xfId="3539" xr:uid="{CA833171-0C51-40C9-93B8-2B801592FAB8}"/>
    <cellStyle name="Normal 8 3 2 5 3" xfId="2937" xr:uid="{E8C16E07-F5B9-463D-8B94-D45242E10860}"/>
    <cellStyle name="Normal 8 3 2 6" xfId="1675" xr:uid="{53544893-2473-448F-9507-877F88791759}"/>
    <cellStyle name="Normal 8 3 2 6 2" xfId="2307" xr:uid="{8FE1DBB0-C713-4F92-8E9D-28E0F5886869}"/>
    <cellStyle name="Normal 8 3 2 6 2 2" xfId="3540" xr:uid="{9F36C78A-CC77-4927-8CE5-CDC6A8E0D062}"/>
    <cellStyle name="Normal 8 3 2 6 3" xfId="2938" xr:uid="{FFE8204F-22CC-4C56-80C2-E620F6D2CF1A}"/>
    <cellStyle name="Normal 8 3 2 7" xfId="1676" xr:uid="{ACFB5BFC-5576-4E27-983B-7D3D34286A4E}"/>
    <cellStyle name="Normal 8 3 2 7 2" xfId="2308" xr:uid="{801CE5E7-C97B-4F3A-9044-37626A1415BE}"/>
    <cellStyle name="Normal 8 3 2 7 2 2" xfId="3541" xr:uid="{7029211E-F3DD-4AE8-91C5-86ACD5D49C4E}"/>
    <cellStyle name="Normal 8 3 2 7 3" xfId="2939" xr:uid="{BF30562B-FBA7-45DD-800E-9AA7D691A558}"/>
    <cellStyle name="Normal 8 3 2 8" xfId="2302" xr:uid="{9BFEA7F8-89E7-4C7B-A1E1-CB614CEA40E2}"/>
    <cellStyle name="Normal 8 3 2 8 2" xfId="3535" xr:uid="{8B41FF68-15B7-4ABB-9736-AC609A304FB0}"/>
    <cellStyle name="Normal 8 3 2 9" xfId="2933" xr:uid="{3EA06861-A853-45FC-8EDA-8D145252C02D}"/>
    <cellStyle name="Normal 8 3 3" xfId="1677" xr:uid="{6AD53953-BBA6-4306-97B8-E639113CA6FA}"/>
    <cellStyle name="Normal 8 3 3 2" xfId="2309" xr:uid="{2EF9EB54-F49D-47AC-888F-8F1C341C8589}"/>
    <cellStyle name="Normal 8 3 3 2 2" xfId="3542" xr:uid="{705B46F8-4FC9-46F6-AB78-069B178DD89E}"/>
    <cellStyle name="Normal 8 3 3 3" xfId="2940" xr:uid="{DF749D0B-3628-40D7-9433-A86CF4A38597}"/>
    <cellStyle name="Normal 8 3 4" xfId="1678" xr:uid="{B95B3A7A-6F6C-452B-B74E-5F34B47C8D39}"/>
    <cellStyle name="Normal 8 3 4 2" xfId="2310" xr:uid="{2C28A423-8072-4853-B7CE-4237869BFDAD}"/>
    <cellStyle name="Normal 8 3 4 2 2" xfId="3543" xr:uid="{34DD2E0E-1F0F-4E55-A95B-1E5E1F2776F5}"/>
    <cellStyle name="Normal 8 3 4 3" xfId="2941" xr:uid="{1CFBCE31-9CDA-40B4-BF65-AA35C9CDBD29}"/>
    <cellStyle name="Normal 8 3 5" xfId="1679" xr:uid="{88C4DB80-6FF7-4C75-9C9A-4075BBEC236B}"/>
    <cellStyle name="Normal 8 3 5 2" xfId="2311" xr:uid="{27C3AB4F-1719-4936-9BF7-17D8A4BBD685}"/>
    <cellStyle name="Normal 8 3 5 2 2" xfId="3544" xr:uid="{3BB03976-23F0-443E-A309-E4B5EBCF4AE7}"/>
    <cellStyle name="Normal 8 3 5 3" xfId="2942" xr:uid="{080E00EC-8F7A-4FA8-B91F-A51DFA190B27}"/>
    <cellStyle name="Normal 8 3 6" xfId="1680" xr:uid="{F0097717-948E-4E8A-8DF3-8C138AF5AB4E}"/>
    <cellStyle name="Normal 8 3 6 2" xfId="2312" xr:uid="{564BE8CB-E559-4AA7-8B02-3560042505FB}"/>
    <cellStyle name="Normal 8 3 6 2 2" xfId="3545" xr:uid="{8F15347B-BC22-4FD5-AE7E-CA148A62A069}"/>
    <cellStyle name="Normal 8 3 6 3" xfId="2943" xr:uid="{B8FBF3BB-E8BD-46BF-B9CA-4B541ADF32A8}"/>
    <cellStyle name="Normal 8 3 7" xfId="1681" xr:uid="{C6725AC9-55AC-470B-BE15-20A64FC45DE8}"/>
    <cellStyle name="Normal 8 3 7 2" xfId="2313" xr:uid="{A301513E-4E07-4AD4-9671-F2B8F7EEAD62}"/>
    <cellStyle name="Normal 8 3 7 2 2" xfId="3546" xr:uid="{4B6EDA56-1843-49DF-8F31-042D4AE2A092}"/>
    <cellStyle name="Normal 8 3 7 3" xfId="2944" xr:uid="{74B5CB79-5976-437C-8403-31E38F20D269}"/>
    <cellStyle name="Normal 8 3 8" xfId="1682" xr:uid="{189660D8-47D4-4A83-91D5-2E41E4BE81FC}"/>
    <cellStyle name="Normal 8 3 8 2" xfId="2314" xr:uid="{8B6BFED7-3E6D-4F57-ABE0-D0FD3CAEE001}"/>
    <cellStyle name="Normal 8 3 8 2 2" xfId="3547" xr:uid="{25DCDA20-CB49-4399-A275-31CB1FDB823C}"/>
    <cellStyle name="Normal 8 3 8 3" xfId="2945" xr:uid="{08FF935B-7F79-4AC0-9464-CCB03080BC70}"/>
    <cellStyle name="Normal 8 3 9" xfId="2301" xr:uid="{6AA9ECA5-064C-4018-96FD-444A7E1F8BFD}"/>
    <cellStyle name="Normal 8 3 9 2" xfId="3534" xr:uid="{8721734D-09A6-40E6-B535-95E70E0A028B}"/>
    <cellStyle name="Normal 8 4" xfId="1683" xr:uid="{D6E62E64-9A51-4759-81AE-ADA607C8D585}"/>
    <cellStyle name="Normal 8 4 2" xfId="1684" xr:uid="{B88D429C-DB38-473B-AFD8-594104F03DAE}"/>
    <cellStyle name="Normal 8 4 2 2" xfId="2316" xr:uid="{A342595A-95F2-42C7-8BEC-0A27517FFF11}"/>
    <cellStyle name="Normal 8 4 2 2 2" xfId="3549" xr:uid="{5D27177C-4239-40E5-805C-83C3052705EE}"/>
    <cellStyle name="Normal 8 4 2 3" xfId="2947" xr:uid="{75215B93-B1FF-4433-B228-8501A856C24C}"/>
    <cellStyle name="Normal 8 4 3" xfId="1685" xr:uid="{95573A17-6DD8-46F1-9E86-9887E0107341}"/>
    <cellStyle name="Normal 8 4 3 2" xfId="2317" xr:uid="{ACC8DF77-A097-47BF-A25A-BDC370B6CF74}"/>
    <cellStyle name="Normal 8 4 3 2 2" xfId="3550" xr:uid="{08AD7035-F432-4B04-9707-7F23FC236663}"/>
    <cellStyle name="Normal 8 4 3 3" xfId="2948" xr:uid="{4A8526AC-8FFC-428C-B26A-5B32B0777196}"/>
    <cellStyle name="Normal 8 4 4" xfId="1686" xr:uid="{B64421E5-D0E1-43F8-BFC7-E7D2DFB88C39}"/>
    <cellStyle name="Normal 8 4 4 2" xfId="2318" xr:uid="{B66427A5-3F5B-470E-9B41-9FB519D9E47F}"/>
    <cellStyle name="Normal 8 4 4 2 2" xfId="3551" xr:uid="{712D4085-CF30-4B46-9253-5D28464415C1}"/>
    <cellStyle name="Normal 8 4 4 3" xfId="2949" xr:uid="{B83A8D20-C9A4-4CFA-9812-8074C9788BCC}"/>
    <cellStyle name="Normal 8 4 5" xfId="1687" xr:uid="{10EBF3AA-0C63-4163-ABE0-FEC906E71AA5}"/>
    <cellStyle name="Normal 8 4 5 2" xfId="2319" xr:uid="{BFDEF567-CCE6-4212-9FB7-F9A30C0A8873}"/>
    <cellStyle name="Normal 8 4 5 2 2" xfId="3552" xr:uid="{3689A0D2-DBAA-4C7C-8942-327A9A88E5D4}"/>
    <cellStyle name="Normal 8 4 5 3" xfId="2950" xr:uid="{17F0F86C-53EF-4A28-A8B1-599C554C8AE8}"/>
    <cellStyle name="Normal 8 4 6" xfId="1688" xr:uid="{9CECACE3-6232-413C-9551-10768CCACF3D}"/>
    <cellStyle name="Normal 8 4 6 2" xfId="2320" xr:uid="{9D0868B8-A401-4B0E-8876-44C6712685BE}"/>
    <cellStyle name="Normal 8 4 6 2 2" xfId="3553" xr:uid="{D981EEBF-B146-4ABD-92A6-DB218B2BD2CF}"/>
    <cellStyle name="Normal 8 4 6 3" xfId="2951" xr:uid="{618C952E-EF92-4E1A-871C-899EBAA115C7}"/>
    <cellStyle name="Normal 8 4 7" xfId="1689" xr:uid="{AC24D676-328A-4D8F-B783-829F007A9E8D}"/>
    <cellStyle name="Normal 8 4 7 2" xfId="2321" xr:uid="{F54CF203-B1A6-49E0-B8F2-DD486F4815D1}"/>
    <cellStyle name="Normal 8 4 7 2 2" xfId="3554" xr:uid="{31F655DF-1845-436D-B173-6847FCFBFC0C}"/>
    <cellStyle name="Normal 8 4 7 3" xfId="2952" xr:uid="{8FB57EA3-AD24-44AF-909E-AF2CD72229D1}"/>
    <cellStyle name="Normal 8 4 8" xfId="2315" xr:uid="{CE7313C2-8851-45C7-8DC6-574EB5E26271}"/>
    <cellStyle name="Normal 8 4 8 2" xfId="3548" xr:uid="{748450EC-712B-468D-84F5-B6CE91E79BCB}"/>
    <cellStyle name="Normal 8 4 9" xfId="2946" xr:uid="{973F0293-0929-42A6-BAE5-268AE93A2987}"/>
    <cellStyle name="Normal 8 5" xfId="1690" xr:uid="{35DBE682-201D-4FEE-9AA5-2F9DBB2B531D}"/>
    <cellStyle name="Normal 8 5 2" xfId="1691" xr:uid="{6C1D326C-55D5-412B-999E-47857642BA46}"/>
    <cellStyle name="Normal 8 5 2 2" xfId="2323" xr:uid="{55B9E8EB-EF84-46BE-999C-5D82995B69F3}"/>
    <cellStyle name="Normal 8 5 2 2 2" xfId="3556" xr:uid="{56E37D75-5502-45BC-B9DC-3CE7A66C059D}"/>
    <cellStyle name="Normal 8 5 2 3" xfId="2954" xr:uid="{4027F0C9-E337-4925-BC4B-94C259C167EF}"/>
    <cellStyle name="Normal 8 5 3" xfId="1692" xr:uid="{DDEBA07C-2D88-4B90-897A-B8A12808B5F5}"/>
    <cellStyle name="Normal 8 5 3 2" xfId="2324" xr:uid="{D0C7A0FC-F9DF-4F19-B81B-25B1B34AEA24}"/>
    <cellStyle name="Normal 8 5 3 2 2" xfId="3557" xr:uid="{B03508BF-907B-4F92-AC2A-8BF2DF04B8E6}"/>
    <cellStyle name="Normal 8 5 3 3" xfId="2955" xr:uid="{C5B5758C-5947-49E4-BFD5-3961264827A3}"/>
    <cellStyle name="Normal 8 5 4" xfId="1693" xr:uid="{43B097B0-46E5-43E5-A1EE-BC13D83CC7DA}"/>
    <cellStyle name="Normal 8 5 4 2" xfId="2325" xr:uid="{6A54ED8B-25D1-4443-9DF1-07FBBF949EC0}"/>
    <cellStyle name="Normal 8 5 4 2 2" xfId="3558" xr:uid="{778984A3-BA14-416D-9EE5-A8EC6B9FB07E}"/>
    <cellStyle name="Normal 8 5 4 3" xfId="2956" xr:uid="{A1D89C15-D7AC-436B-B9F7-BA2D7182EAA1}"/>
    <cellStyle name="Normal 8 5 5" xfId="1694" xr:uid="{36BCFD9B-3256-468F-B97D-04BE3582CD1D}"/>
    <cellStyle name="Normal 8 5 5 2" xfId="2326" xr:uid="{D4BCB3F2-2542-437D-91B7-E3C212EED439}"/>
    <cellStyle name="Normal 8 5 5 2 2" xfId="3559" xr:uid="{83B839A4-D486-46B2-B21B-8672E9F1FEC8}"/>
    <cellStyle name="Normal 8 5 5 3" xfId="2957" xr:uid="{E7EBB15D-59FE-45A3-A2EA-7636AE1999DC}"/>
    <cellStyle name="Normal 8 5 6" xfId="1695" xr:uid="{68F2652A-AF35-4CF5-82BA-91A384B1819A}"/>
    <cellStyle name="Normal 8 5 6 2" xfId="2327" xr:uid="{0C280026-96BB-4F48-8806-71566F717016}"/>
    <cellStyle name="Normal 8 5 6 2 2" xfId="3560" xr:uid="{9D264315-C554-4DD5-B9D0-F37FCB772EC7}"/>
    <cellStyle name="Normal 8 5 6 3" xfId="2958" xr:uid="{DD7C86F9-4D5A-42D7-BF7F-2354AC644169}"/>
    <cellStyle name="Normal 8 5 7" xfId="1696" xr:uid="{2E4FB800-233B-404E-9634-4EA47391B2DF}"/>
    <cellStyle name="Normal 8 5 7 2" xfId="2328" xr:uid="{A541D387-E678-4E2B-B66D-62C13B5A3F49}"/>
    <cellStyle name="Normal 8 5 7 2 2" xfId="3561" xr:uid="{C77475AD-7775-498D-87A0-DD2FEBA62878}"/>
    <cellStyle name="Normal 8 5 7 3" xfId="2959" xr:uid="{39FAEC7F-3A74-4FCC-B56B-923188295021}"/>
    <cellStyle name="Normal 8 5 8" xfId="2322" xr:uid="{99A4E113-6317-465A-9E0E-7A18EA42AC0A}"/>
    <cellStyle name="Normal 8 5 8 2" xfId="3555" xr:uid="{4BA02BEB-E72C-4892-A8F1-3DFEF787D2EB}"/>
    <cellStyle name="Normal 8 5 9" xfId="2953" xr:uid="{0E640EE1-D5EA-4B67-98CD-E0D858980CE0}"/>
    <cellStyle name="Normal 9" xfId="540" xr:uid="{FFE27091-B02C-4E44-8727-E13406147059}"/>
    <cellStyle name="Normal 9 2" xfId="1697" xr:uid="{A512C6CB-A703-4FB3-A3D7-EED82481F94C}"/>
    <cellStyle name="Normal 9 2 10" xfId="2329" xr:uid="{3A6717DE-B3BE-46B5-BC21-44432388C6AB}"/>
    <cellStyle name="Normal 9 2 10 2" xfId="3562" xr:uid="{764E323E-4B85-4BD5-B52F-388575D9747B}"/>
    <cellStyle name="Normal 9 2 11" xfId="2960" xr:uid="{FC3EACC0-A047-4219-894D-1464033CAB16}"/>
    <cellStyle name="Normal 9 2 2" xfId="1698" xr:uid="{8306371E-2FD7-4AC6-9FA1-72243882D8C1}"/>
    <cellStyle name="Normal 9 2 2 10" xfId="2961" xr:uid="{50DF587B-67AB-4599-9452-4B5B0D298E48}"/>
    <cellStyle name="Normal 9 2 2 2" xfId="1699" xr:uid="{A0AB2939-DDA3-4F39-A8A5-08453CC79290}"/>
    <cellStyle name="Normal 9 2 2 2 2" xfId="1700" xr:uid="{9C9550CD-DA33-4CCE-86E0-D0F547DCC520}"/>
    <cellStyle name="Normal 9 2 2 2 2 2" xfId="2332" xr:uid="{E8AE4FAD-1230-4FAF-A1D9-1DFCB5FFD746}"/>
    <cellStyle name="Normal 9 2 2 2 2 2 2" xfId="3565" xr:uid="{6E22F0E4-3D27-41D3-A593-59325BC7DB9E}"/>
    <cellStyle name="Normal 9 2 2 2 2 3" xfId="2963" xr:uid="{7B9FBF66-0EE5-4D52-B90F-9A4D3F11720B}"/>
    <cellStyle name="Normal 9 2 2 2 3" xfId="1701" xr:uid="{F70D4097-AB6C-4DF6-88CD-966B06D841D8}"/>
    <cellStyle name="Normal 9 2 2 2 3 2" xfId="2333" xr:uid="{31CC113F-4AE4-4C0A-BB5D-9B5B46F15775}"/>
    <cellStyle name="Normal 9 2 2 2 3 2 2" xfId="3566" xr:uid="{BD785510-5AC0-4DF4-A067-18DB1BC12708}"/>
    <cellStyle name="Normal 9 2 2 2 3 3" xfId="2964" xr:uid="{383B3F8B-A720-4411-8C38-9EAE02398BED}"/>
    <cellStyle name="Normal 9 2 2 2 4" xfId="1702" xr:uid="{2D72B3AA-2477-4DE1-AC1F-4658EF5EAA98}"/>
    <cellStyle name="Normal 9 2 2 2 4 2" xfId="2334" xr:uid="{ADA187D4-660E-4085-95E7-0146E3431F9B}"/>
    <cellStyle name="Normal 9 2 2 2 4 2 2" xfId="3567" xr:uid="{9C12D0AB-0D43-4980-AA2D-8352D9C7D0CF}"/>
    <cellStyle name="Normal 9 2 2 2 4 3" xfId="2965" xr:uid="{EA66AA4C-0317-43AF-9599-991C5C9FEB74}"/>
    <cellStyle name="Normal 9 2 2 2 5" xfId="1703" xr:uid="{1154A759-0057-4945-9EBB-A1745BC38E57}"/>
    <cellStyle name="Normal 9 2 2 2 5 2" xfId="2335" xr:uid="{65DFC18D-C03D-4227-8EC5-B739654FF3D4}"/>
    <cellStyle name="Normal 9 2 2 2 5 2 2" xfId="3568" xr:uid="{30BB4645-AAA8-4FFA-B668-1746C236ABE3}"/>
    <cellStyle name="Normal 9 2 2 2 5 3" xfId="2966" xr:uid="{83A50AE5-6F94-43C9-8414-158D66E5D194}"/>
    <cellStyle name="Normal 9 2 2 2 6" xfId="1704" xr:uid="{5535CD97-6C7E-48EB-8FE5-3EE63A0D74AE}"/>
    <cellStyle name="Normal 9 2 2 2 6 2" xfId="2336" xr:uid="{B15730D9-5676-422B-9D03-07976B4004A8}"/>
    <cellStyle name="Normal 9 2 2 2 6 2 2" xfId="3569" xr:uid="{960EB8A4-B608-47F9-97E3-03AC4CBE8867}"/>
    <cellStyle name="Normal 9 2 2 2 6 3" xfId="2967" xr:uid="{175E61BF-D465-4C33-A3D1-114BF86CA630}"/>
    <cellStyle name="Normal 9 2 2 2 7" xfId="1705" xr:uid="{BA8351B6-F111-4C87-8B19-C453A3E83A31}"/>
    <cellStyle name="Normal 9 2 2 2 7 2" xfId="2337" xr:uid="{04A30889-3672-40DC-9598-2EBCBDC3A998}"/>
    <cellStyle name="Normal 9 2 2 2 7 2 2" xfId="3570" xr:uid="{DB6C5D9C-8498-4686-9B84-26273B75C903}"/>
    <cellStyle name="Normal 9 2 2 2 7 3" xfId="2968" xr:uid="{BFF366D7-864E-424A-BE55-52CEBFE4C826}"/>
    <cellStyle name="Normal 9 2 2 2 8" xfId="2331" xr:uid="{51923612-9868-4A22-A476-353EDD0BA677}"/>
    <cellStyle name="Normal 9 2 2 2 8 2" xfId="3564" xr:uid="{6FE43CFA-8882-48FE-9FD9-D41020D8AF41}"/>
    <cellStyle name="Normal 9 2 2 2 9" xfId="2962" xr:uid="{38A8C20E-AC42-4751-9131-6FCAABA94AB9}"/>
    <cellStyle name="Normal 9 2 2 3" xfId="1706" xr:uid="{1A7827E0-8491-4CCE-91D6-3045A469AA2C}"/>
    <cellStyle name="Normal 9 2 2 3 2" xfId="2338" xr:uid="{86F8B58D-EED7-401A-9F2B-C019A8AD7F50}"/>
    <cellStyle name="Normal 9 2 2 3 2 2" xfId="3571" xr:uid="{74BD7FF7-889C-42EC-B0D5-FCDB575992C2}"/>
    <cellStyle name="Normal 9 2 2 3 3" xfId="2969" xr:uid="{48013C0E-3D59-4AB0-8640-B5C8E02ACA80}"/>
    <cellStyle name="Normal 9 2 2 4" xfId="1707" xr:uid="{77529F25-1110-43D0-BA8A-B5B4D0B690CD}"/>
    <cellStyle name="Normal 9 2 2 4 2" xfId="2339" xr:uid="{77A7B71B-0DA2-487F-92BE-FC3C86DAB00C}"/>
    <cellStyle name="Normal 9 2 2 4 2 2" xfId="3572" xr:uid="{B33B0B4B-7628-4764-8E7F-24791736FFD0}"/>
    <cellStyle name="Normal 9 2 2 4 3" xfId="2970" xr:uid="{19C5EC63-F21C-4585-A482-50A9A8672730}"/>
    <cellStyle name="Normal 9 2 2 5" xfId="1708" xr:uid="{9E2DA174-6761-42F8-B5E5-6B05548613AF}"/>
    <cellStyle name="Normal 9 2 2 5 2" xfId="2340" xr:uid="{9E789FB7-3C47-4D23-AC01-19FCF3D7C529}"/>
    <cellStyle name="Normal 9 2 2 5 2 2" xfId="3573" xr:uid="{FDD7AD70-75A1-4586-90B0-EA9C4303B103}"/>
    <cellStyle name="Normal 9 2 2 5 3" xfId="2971" xr:uid="{45711DEB-BDF7-4389-92E1-5C75F22BC1A0}"/>
    <cellStyle name="Normal 9 2 2 6" xfId="1709" xr:uid="{B421226E-08D0-4D27-A9E8-667ABE1CF3CD}"/>
    <cellStyle name="Normal 9 2 2 6 2" xfId="2341" xr:uid="{F6670276-EC12-48DF-96DD-46BFA02656A4}"/>
    <cellStyle name="Normal 9 2 2 6 2 2" xfId="3574" xr:uid="{38D8577F-0A7B-4D98-8D7A-F47B94E31662}"/>
    <cellStyle name="Normal 9 2 2 6 3" xfId="2972" xr:uid="{03E5BD20-D847-412A-9A00-72187D2D5933}"/>
    <cellStyle name="Normal 9 2 2 7" xfId="1710" xr:uid="{74B6A084-A668-4732-9EDE-67BC02080A5D}"/>
    <cellStyle name="Normal 9 2 2 7 2" xfId="2342" xr:uid="{8401B42C-E4D4-400C-B12C-4F31CE16730D}"/>
    <cellStyle name="Normal 9 2 2 7 2 2" xfId="3575" xr:uid="{CEFA54F8-4B5A-47BE-8EB2-BBC0200EDEC8}"/>
    <cellStyle name="Normal 9 2 2 7 3" xfId="2973" xr:uid="{144A3273-5372-4E2D-8430-EBD5E84CB00D}"/>
    <cellStyle name="Normal 9 2 2 8" xfId="1711" xr:uid="{CC551D6E-D8C8-48E3-99CD-C3EB50322634}"/>
    <cellStyle name="Normal 9 2 2 8 2" xfId="2343" xr:uid="{AFD5737D-DA77-42C8-90B8-2767D196CE43}"/>
    <cellStyle name="Normal 9 2 2 8 2 2" xfId="3576" xr:uid="{2EBA793C-C3F8-4F05-8CEB-97466D6E73B3}"/>
    <cellStyle name="Normal 9 2 2 8 3" xfId="2974" xr:uid="{2E139FF8-C47D-437B-AA21-CC78BD5F933C}"/>
    <cellStyle name="Normal 9 2 2 9" xfId="2330" xr:uid="{DEF6AC13-C536-4E5E-9490-B4E05A11B664}"/>
    <cellStyle name="Normal 9 2 2 9 2" xfId="3563" xr:uid="{AA2D7B8A-DA06-414C-BE66-899B2B43DEF7}"/>
    <cellStyle name="Normal 9 2 3" xfId="1712" xr:uid="{91E9868D-2AE8-41A9-9933-A94505D26F56}"/>
    <cellStyle name="Normal 9 2 3 2" xfId="1713" xr:uid="{C3949E95-9D20-4376-B66D-219E46EB2D1E}"/>
    <cellStyle name="Normal 9 2 3 2 2" xfId="2345" xr:uid="{E62C5558-C926-4B30-A9AC-D7296E2D2E01}"/>
    <cellStyle name="Normal 9 2 3 2 2 2" xfId="3578" xr:uid="{38B6E3AE-3EB8-4FCC-8843-E00DE821C54D}"/>
    <cellStyle name="Normal 9 2 3 2 3" xfId="2976" xr:uid="{2F620840-3FD4-4310-9CCB-327D1ECBD41B}"/>
    <cellStyle name="Normal 9 2 3 3" xfId="1714" xr:uid="{307201D1-D262-4F0F-9D0D-20DB31E6E981}"/>
    <cellStyle name="Normal 9 2 3 3 2" xfId="2346" xr:uid="{EAFAACF7-1859-4F91-A656-246A9A378637}"/>
    <cellStyle name="Normal 9 2 3 3 2 2" xfId="3579" xr:uid="{A4AB2803-8F73-4649-9B0B-E34E0E0DA6FD}"/>
    <cellStyle name="Normal 9 2 3 3 3" xfId="2977" xr:uid="{0EE8CF6F-5118-41DF-9F24-E09C4123FE02}"/>
    <cellStyle name="Normal 9 2 3 4" xfId="1715" xr:uid="{5A9EC91C-0CCC-4956-8E14-79E75647B047}"/>
    <cellStyle name="Normal 9 2 3 4 2" xfId="2347" xr:uid="{C400FBCD-0454-4ABD-84AD-50D99155F5A6}"/>
    <cellStyle name="Normal 9 2 3 4 2 2" xfId="3580" xr:uid="{F7EF619D-CFA9-4A38-8945-81686E989390}"/>
    <cellStyle name="Normal 9 2 3 4 3" xfId="2978" xr:uid="{DC11E256-D50F-48F9-B471-345E9A836078}"/>
    <cellStyle name="Normal 9 2 3 5" xfId="1716" xr:uid="{04C2ADC1-3BF9-4B5F-AA42-4B6BDBFBA887}"/>
    <cellStyle name="Normal 9 2 3 5 2" xfId="2348" xr:uid="{495DE743-075E-4080-989A-666DB5DB7E64}"/>
    <cellStyle name="Normal 9 2 3 5 2 2" xfId="3581" xr:uid="{908749D4-BFE0-4EF1-B450-D4E4B8F6C817}"/>
    <cellStyle name="Normal 9 2 3 5 3" xfId="2979" xr:uid="{E86B596A-D850-4B67-A647-859685A550BE}"/>
    <cellStyle name="Normal 9 2 3 6" xfId="1717" xr:uid="{07E44AB4-C2E7-4777-9335-EC008A64BF5F}"/>
    <cellStyle name="Normal 9 2 3 6 2" xfId="2349" xr:uid="{85F9CE11-091E-4FC3-A0A3-C9C78BE3A79A}"/>
    <cellStyle name="Normal 9 2 3 6 2 2" xfId="3582" xr:uid="{66A2C686-5A44-42C9-9E06-DC5B4E31CBBF}"/>
    <cellStyle name="Normal 9 2 3 6 3" xfId="2980" xr:uid="{B0FC139E-834E-40AD-AC3E-A752E08DA9EE}"/>
    <cellStyle name="Normal 9 2 3 7" xfId="1718" xr:uid="{784A85F4-A6CA-44CA-AF3B-863615DFAF64}"/>
    <cellStyle name="Normal 9 2 3 7 2" xfId="2350" xr:uid="{09F161D2-EB9A-40ED-AD67-D6430682179B}"/>
    <cellStyle name="Normal 9 2 3 7 2 2" xfId="3583" xr:uid="{7A15A9A3-A0CA-4ABD-A51F-D81DED23D3D5}"/>
    <cellStyle name="Normal 9 2 3 7 3" xfId="2981" xr:uid="{71DFDF0A-4073-4383-B28A-B63680D3A398}"/>
    <cellStyle name="Normal 9 2 3 8" xfId="2344" xr:uid="{D7D4E3D8-690F-44F2-BE43-D96993988079}"/>
    <cellStyle name="Normal 9 2 3 8 2" xfId="3577" xr:uid="{CDF4CD0E-A8A2-44EE-A01D-DE8902623FCC}"/>
    <cellStyle name="Normal 9 2 3 9" xfId="2975" xr:uid="{CC06D5FF-86EF-4DF6-ADE1-AA5E02246F95}"/>
    <cellStyle name="Normal 9 2 4" xfId="1719" xr:uid="{42A095F0-1A39-469C-A442-7CC23126B674}"/>
    <cellStyle name="Normal 9 2 4 2" xfId="2351" xr:uid="{0EE5FC9F-CB86-44F7-B195-39C94881C49D}"/>
    <cellStyle name="Normal 9 2 4 2 2" xfId="3584" xr:uid="{15DEE625-0D61-4DD7-AE41-B2AE2E813499}"/>
    <cellStyle name="Normal 9 2 4 3" xfId="2982" xr:uid="{D29FDA29-DC4A-4A8E-9077-64C3D8CCEEF7}"/>
    <cellStyle name="Normal 9 2 5" xfId="1720" xr:uid="{92BE75CC-2F4A-48C0-8946-12BE73E121D9}"/>
    <cellStyle name="Normal 9 2 5 2" xfId="2352" xr:uid="{A72AAC56-1500-47D5-A5BD-010C4D805A30}"/>
    <cellStyle name="Normal 9 2 5 2 2" xfId="3585" xr:uid="{CCC175DD-674A-43CB-A8A3-F09018167A63}"/>
    <cellStyle name="Normal 9 2 5 3" xfId="2983" xr:uid="{C3EBA624-12AA-467B-B803-FD1FE9718DFA}"/>
    <cellStyle name="Normal 9 2 6" xfId="1721" xr:uid="{07F586A2-610F-4E84-8655-C83CD30268FC}"/>
    <cellStyle name="Normal 9 2 6 2" xfId="2353" xr:uid="{1E0FD2A0-F481-4358-BE72-CABABC4B2569}"/>
    <cellStyle name="Normal 9 2 6 2 2" xfId="3586" xr:uid="{14419C21-80A5-406D-9CF6-44684CD46D8E}"/>
    <cellStyle name="Normal 9 2 6 3" xfId="2984" xr:uid="{A15DE781-B5DC-4C8A-BFAD-AEA9CF2681C4}"/>
    <cellStyle name="Normal 9 2 7" xfId="1722" xr:uid="{81F42B28-607C-48D1-A873-3EB61D1CFAC1}"/>
    <cellStyle name="Normal 9 2 7 2" xfId="2354" xr:uid="{0FF46688-05D6-4F80-8EFC-9A799DD76C68}"/>
    <cellStyle name="Normal 9 2 7 2 2" xfId="3587" xr:uid="{9000E5D8-D882-4A23-9150-4B5329B0FB9E}"/>
    <cellStyle name="Normal 9 2 7 3" xfId="2985" xr:uid="{C18A9540-D325-422E-A56C-08CBA24ACFC7}"/>
    <cellStyle name="Normal 9 2 8" xfId="1723" xr:uid="{73A49B50-D83D-444E-9D18-D5A7B2343259}"/>
    <cellStyle name="Normal 9 2 8 2" xfId="2355" xr:uid="{23235C05-CC36-4999-B5CB-9E566FD2A4B9}"/>
    <cellStyle name="Normal 9 2 8 2 2" xfId="3588" xr:uid="{8628F8E5-BFF8-427C-B15D-8A9155C20C89}"/>
    <cellStyle name="Normal 9 2 8 3" xfId="2986" xr:uid="{D5713E68-A4B4-41EB-B491-1F889F8A4FD5}"/>
    <cellStyle name="Normal 9 2 9" xfId="1724" xr:uid="{92C84862-3BFD-428E-9FBE-526433E4DF46}"/>
    <cellStyle name="Normal 9 2 9 2" xfId="2356" xr:uid="{28B814BA-1882-4CBB-B59E-E47653572254}"/>
    <cellStyle name="Normal 9 2 9 2 2" xfId="3589" xr:uid="{A40F9BBB-FEAA-4BDD-86B6-31FE6E1F3F21}"/>
    <cellStyle name="Normal 9 2 9 3" xfId="2987" xr:uid="{A3D006AE-DF0C-4778-B470-9E39BC53DB4F}"/>
    <cellStyle name="Normal 9 3" xfId="1725" xr:uid="{9C9A1476-4DA4-4194-B946-B4247C7FCC1C}"/>
    <cellStyle name="Normal 9 3 10" xfId="2988" xr:uid="{16932293-C3B5-44BB-A6CA-8825831E60C4}"/>
    <cellStyle name="Normal 9 3 2" xfId="1726" xr:uid="{BA96E394-5BEF-433A-BAD6-23D94603F750}"/>
    <cellStyle name="Normal 9 3 2 2" xfId="1727" xr:uid="{C7F4E416-790C-48CF-9EC4-B5572E38DEC9}"/>
    <cellStyle name="Normal 9 3 2 2 2" xfId="2359" xr:uid="{ECE02527-4381-4B65-AE8F-8E6D6EFB3072}"/>
    <cellStyle name="Normal 9 3 2 2 2 2" xfId="3592" xr:uid="{FE2B0390-CF9C-4E7A-AAA0-32EC2705ECD8}"/>
    <cellStyle name="Normal 9 3 2 2 3" xfId="2990" xr:uid="{8C1ADC7D-C5BF-4D3E-AF16-4C25C17506DB}"/>
    <cellStyle name="Normal 9 3 2 3" xfId="1728" xr:uid="{3FB6AE51-C75E-49B8-91F5-03F50058D5FB}"/>
    <cellStyle name="Normal 9 3 2 3 2" xfId="2360" xr:uid="{918EA478-BB5B-40B4-8C8F-0AB9BC661504}"/>
    <cellStyle name="Normal 9 3 2 3 2 2" xfId="3593" xr:uid="{FF2E75BB-6467-4FA3-B329-5816CF8D9663}"/>
    <cellStyle name="Normal 9 3 2 3 3" xfId="2991" xr:uid="{66B34441-47D8-48FB-BD0D-76B6A5B10A3D}"/>
    <cellStyle name="Normal 9 3 2 4" xfId="1729" xr:uid="{A59E82DB-A66E-4B11-A493-A3902D246E78}"/>
    <cellStyle name="Normal 9 3 2 4 2" xfId="2361" xr:uid="{029AD4E6-75DB-40F2-A47A-94B68D0864AD}"/>
    <cellStyle name="Normal 9 3 2 4 2 2" xfId="3594" xr:uid="{611568A8-E1F3-466B-807C-A1F4F6714FB0}"/>
    <cellStyle name="Normal 9 3 2 4 3" xfId="2992" xr:uid="{5288263E-E59C-4DC9-BA86-5F744251F967}"/>
    <cellStyle name="Normal 9 3 2 5" xfId="1730" xr:uid="{4AE00D81-F16C-4C78-8E86-A0E2387D733D}"/>
    <cellStyle name="Normal 9 3 2 5 2" xfId="2362" xr:uid="{C46539CF-B811-4428-958F-9423CD61CE3A}"/>
    <cellStyle name="Normal 9 3 2 5 2 2" xfId="3595" xr:uid="{71EAD28F-5FEE-435C-A72E-5968ACC1D11E}"/>
    <cellStyle name="Normal 9 3 2 5 3" xfId="2993" xr:uid="{ECE299A0-4F90-461D-80CF-5B72C047DBE9}"/>
    <cellStyle name="Normal 9 3 2 6" xfId="1731" xr:uid="{39978149-3500-43C7-9FC2-5F2587F32795}"/>
    <cellStyle name="Normal 9 3 2 6 2" xfId="2363" xr:uid="{FB172458-F837-49D3-807B-5535B8DA42E2}"/>
    <cellStyle name="Normal 9 3 2 6 2 2" xfId="3596" xr:uid="{BABDEE0F-A11A-4EC5-B2A3-984441929FB6}"/>
    <cellStyle name="Normal 9 3 2 6 3" xfId="2994" xr:uid="{A1D13DBC-D6C7-45DF-B0A5-D5D5B2DED577}"/>
    <cellStyle name="Normal 9 3 2 7" xfId="1732" xr:uid="{67D25A51-F24B-4CD7-9096-9BED2C3223A2}"/>
    <cellStyle name="Normal 9 3 2 7 2" xfId="2364" xr:uid="{FA063A6E-1A0B-4D24-8D78-984919F8E29E}"/>
    <cellStyle name="Normal 9 3 2 7 2 2" xfId="3597" xr:uid="{8F993B01-B8FC-48C6-9D94-3E495AC32A81}"/>
    <cellStyle name="Normal 9 3 2 7 3" xfId="2995" xr:uid="{C98507B9-DE00-4E91-B20C-561C9E454E08}"/>
    <cellStyle name="Normal 9 3 2 8" xfId="2358" xr:uid="{30BE42A4-AF47-4E72-A781-CB22C0782327}"/>
    <cellStyle name="Normal 9 3 2 8 2" xfId="3591" xr:uid="{0FD76C63-160E-4C2E-9BB3-F4A9E5774344}"/>
    <cellStyle name="Normal 9 3 2 9" xfId="2989" xr:uid="{9AD959C1-3A61-4686-88E4-DC9363693C60}"/>
    <cellStyle name="Normal 9 3 3" xfId="1733" xr:uid="{851B6E5C-305B-45B9-B4E5-AF96E4746B09}"/>
    <cellStyle name="Normal 9 3 3 2" xfId="2365" xr:uid="{2DCA6703-EE47-489F-90E2-5CCA58EB3233}"/>
    <cellStyle name="Normal 9 3 3 2 2" xfId="3598" xr:uid="{758DFAD9-6CCC-4195-BDF0-F50B6511619F}"/>
    <cellStyle name="Normal 9 3 3 3" xfId="2996" xr:uid="{676F21E6-9848-4FB5-A1EB-7B4F651777B4}"/>
    <cellStyle name="Normal 9 3 4" xfId="1734" xr:uid="{CEE29FB8-E9EB-48FD-BF9D-5A2F76E1F04E}"/>
    <cellStyle name="Normal 9 3 4 2" xfId="2366" xr:uid="{A8DCDBA0-B385-4E13-ACAA-3BF21CF42E0E}"/>
    <cellStyle name="Normal 9 3 4 2 2" xfId="3599" xr:uid="{836EE03A-BF44-4B4D-A062-4067CF76C687}"/>
    <cellStyle name="Normal 9 3 4 3" xfId="2997" xr:uid="{9BFADAC9-90FF-4DA2-9019-AE5B299427D2}"/>
    <cellStyle name="Normal 9 3 5" xfId="1735" xr:uid="{E819ADAD-DC3E-42CD-BDED-ED5AE64E2215}"/>
    <cellStyle name="Normal 9 3 5 2" xfId="2367" xr:uid="{439ABA28-00DB-4AD7-8D90-B6DCA01296BB}"/>
    <cellStyle name="Normal 9 3 5 2 2" xfId="3600" xr:uid="{E0A3BC4A-548A-47F3-8765-76D2512BA4B5}"/>
    <cellStyle name="Normal 9 3 5 3" xfId="2998" xr:uid="{074DAE1E-F4EB-4CC2-9F7A-764952774362}"/>
    <cellStyle name="Normal 9 3 6" xfId="1736" xr:uid="{5A825588-03BD-4A68-A60F-56EBD8672715}"/>
    <cellStyle name="Normal 9 3 6 2" xfId="2368" xr:uid="{2600CE07-6915-4EA2-B431-8ABC8470ADA3}"/>
    <cellStyle name="Normal 9 3 6 2 2" xfId="3601" xr:uid="{073E9B3D-B9C5-4625-82CB-757A78AA7B8C}"/>
    <cellStyle name="Normal 9 3 6 3" xfId="2999" xr:uid="{0AA43873-7A37-4079-A1B0-91B8672845CB}"/>
    <cellStyle name="Normal 9 3 7" xfId="1737" xr:uid="{6D014BD2-5DE2-4105-B5FF-67680A667906}"/>
    <cellStyle name="Normal 9 3 7 2" xfId="2369" xr:uid="{2DAE4740-B9C5-4162-BC5C-425973CE3A8C}"/>
    <cellStyle name="Normal 9 3 7 2 2" xfId="3602" xr:uid="{C14F92E2-C0F6-4007-987C-1D82BB9FF0F0}"/>
    <cellStyle name="Normal 9 3 7 3" xfId="3000" xr:uid="{73B701FF-21BA-49C9-A646-FB5FD639E27B}"/>
    <cellStyle name="Normal 9 3 8" xfId="1738" xr:uid="{E84C01D1-B326-40B5-B2C2-20BB84412D61}"/>
    <cellStyle name="Normal 9 3 8 2" xfId="2370" xr:uid="{D8D518C4-513A-46AF-848A-55544EF58832}"/>
    <cellStyle name="Normal 9 3 8 2 2" xfId="3603" xr:uid="{601E2577-D34A-4359-B0AB-DA7ABD7260DD}"/>
    <cellStyle name="Normal 9 3 8 3" xfId="3001" xr:uid="{B9291F0B-B0A3-4496-9D5E-3D071DA0FAA4}"/>
    <cellStyle name="Normal 9 3 9" xfId="2357" xr:uid="{D35D2C67-7AC8-4F7D-8ADF-739EECB136FD}"/>
    <cellStyle name="Normal 9 3 9 2" xfId="3590" xr:uid="{B42546FF-03D7-46C5-BB3A-3A10E02E1304}"/>
    <cellStyle name="Normal 9 4" xfId="1739" xr:uid="{3041C645-440D-413D-9BF1-4136782286E1}"/>
    <cellStyle name="Normal 9 4 2" xfId="1740" xr:uid="{7F71C4DC-DEE3-4BC0-8810-EC85F002E09D}"/>
    <cellStyle name="Normal 9 4 2 2" xfId="2372" xr:uid="{737D2CFE-09DB-4542-9BF7-C27C85F6A404}"/>
    <cellStyle name="Normal 9 4 2 2 2" xfId="3605" xr:uid="{D6405F9F-E6B7-45B7-8331-E6FB14C8A6C1}"/>
    <cellStyle name="Normal 9 4 2 3" xfId="3003" xr:uid="{E274F57D-533C-4952-A10B-8A831B7D5E8E}"/>
    <cellStyle name="Normal 9 4 3" xfId="1741" xr:uid="{89E6BABC-7563-43C2-B09D-34475C8FCEA8}"/>
    <cellStyle name="Normal 9 4 3 2" xfId="2373" xr:uid="{31391AF2-18B8-45AB-A30B-8917C1FF1DCF}"/>
    <cellStyle name="Normal 9 4 3 2 2" xfId="3606" xr:uid="{BCB6D745-6D75-47E8-AFB5-A8BB287D574E}"/>
    <cellStyle name="Normal 9 4 3 3" xfId="3004" xr:uid="{3ECD80C7-18BD-4095-8D90-831E57D67837}"/>
    <cellStyle name="Normal 9 4 4" xfId="1742" xr:uid="{92E870F8-7CAD-4C36-AA43-2E4B97BBA81E}"/>
    <cellStyle name="Normal 9 4 4 2" xfId="2374" xr:uid="{339C02CA-8741-49B7-AC40-06365B03BB2F}"/>
    <cellStyle name="Normal 9 4 4 2 2" xfId="3607" xr:uid="{9A47CD8B-0B24-4CC8-A211-5C6C98AEDA3E}"/>
    <cellStyle name="Normal 9 4 4 3" xfId="3005" xr:uid="{DA4EC120-6FE8-4090-85DA-5A7A27A22522}"/>
    <cellStyle name="Normal 9 4 5" xfId="1743" xr:uid="{2048BAAB-7CA5-468A-8A79-67D74D9A145D}"/>
    <cellStyle name="Normal 9 4 5 2" xfId="2375" xr:uid="{3CB0AE19-A9F5-49DA-935F-1ADA61DD3D44}"/>
    <cellStyle name="Normal 9 4 5 2 2" xfId="3608" xr:uid="{BBDA002C-A25F-4027-8134-8BAF23599589}"/>
    <cellStyle name="Normal 9 4 5 3" xfId="3006" xr:uid="{CC0F6789-76AE-4806-802E-102EC4466DE6}"/>
    <cellStyle name="Normal 9 4 6" xfId="1744" xr:uid="{471113A1-B316-448E-88AD-8B40908345E8}"/>
    <cellStyle name="Normal 9 4 6 2" xfId="2376" xr:uid="{DC2558C5-4DB9-447E-A0C3-503CDC756F08}"/>
    <cellStyle name="Normal 9 4 6 2 2" xfId="3609" xr:uid="{1D770E9A-BEE0-4B1E-BA71-92C7BC4A32F0}"/>
    <cellStyle name="Normal 9 4 6 3" xfId="3007" xr:uid="{9D37C91C-5E00-4853-B425-B3096DCDFC10}"/>
    <cellStyle name="Normal 9 4 7" xfId="1745" xr:uid="{5DF31C63-7D8D-45EC-B4B4-2577DD972A47}"/>
    <cellStyle name="Normal 9 4 7 2" xfId="2377" xr:uid="{D2CDAB02-3DAA-4E3C-AEC3-A5A520D9A222}"/>
    <cellStyle name="Normal 9 4 7 2 2" xfId="3610" xr:uid="{06B6E8B7-8201-423B-917A-4E2E3C4F6A75}"/>
    <cellStyle name="Normal 9 4 7 3" xfId="3008" xr:uid="{B6F99410-74BB-4D7A-922B-622A8A8471AE}"/>
    <cellStyle name="Normal 9 4 8" xfId="2371" xr:uid="{FC51BD3B-757E-4689-B0A7-10FD28C3EA27}"/>
    <cellStyle name="Normal 9 4 8 2" xfId="3604" xr:uid="{4A214BE2-BBA0-4347-93CD-A0904E33C8F2}"/>
    <cellStyle name="Normal 9 4 9" xfId="3002" xr:uid="{A970AEF1-7925-4DBE-9E61-99F246530B97}"/>
    <cellStyle name="Normal 9 5" xfId="1746" xr:uid="{DE680136-8ECA-4F89-854B-F82F88ACE1DD}"/>
    <cellStyle name="Normal 9 5 2" xfId="1747" xr:uid="{88D8ABF3-6E04-4EEB-8068-A0C09050E99C}"/>
    <cellStyle name="Normal 9 5 2 2" xfId="2379" xr:uid="{55A0FF3B-23C2-4730-960A-2649FF97A0B9}"/>
    <cellStyle name="Normal 9 5 2 2 2" xfId="3612" xr:uid="{E0EF0747-0AAA-4833-AD4E-60F3CFA884C4}"/>
    <cellStyle name="Normal 9 5 2 3" xfId="3010" xr:uid="{82408CFA-0ECF-4182-BB17-048D7756BF53}"/>
    <cellStyle name="Normal 9 5 3" xfId="1748" xr:uid="{D29BCB9F-39CD-41C8-9779-3516BE3F6705}"/>
    <cellStyle name="Normal 9 5 3 2" xfId="2380" xr:uid="{048998EF-6CD8-4932-A0A8-CF76EE566BB4}"/>
    <cellStyle name="Normal 9 5 3 2 2" xfId="3613" xr:uid="{05012598-F483-452C-8CAB-A62285CCDA8E}"/>
    <cellStyle name="Normal 9 5 3 3" xfId="3011" xr:uid="{6CBED2FE-B403-458F-A371-B3A41B4AAAD4}"/>
    <cellStyle name="Normal 9 5 4" xfId="1749" xr:uid="{6B3FBEC6-9A98-4737-9AE8-2A840B0D6C8F}"/>
    <cellStyle name="Normal 9 5 4 2" xfId="2381" xr:uid="{AE3AB5DC-94D0-4D2D-835E-E0CBEFF7F3CE}"/>
    <cellStyle name="Normal 9 5 4 2 2" xfId="3614" xr:uid="{750020CD-F57E-4D6E-8216-BFAC376B6810}"/>
    <cellStyle name="Normal 9 5 4 3" xfId="3012" xr:uid="{8BF8D59F-C9FA-446A-A500-0A8A83391804}"/>
    <cellStyle name="Normal 9 5 5" xfId="1750" xr:uid="{A2CDB83A-974C-4F0E-82FC-D401B83F093A}"/>
    <cellStyle name="Normal 9 5 5 2" xfId="2382" xr:uid="{3A6F5710-1AC5-4024-928D-78E24A4E04CD}"/>
    <cellStyle name="Normal 9 5 5 2 2" xfId="3615" xr:uid="{BFE76F40-B2A0-4A60-9A81-7BD3DD0C2F21}"/>
    <cellStyle name="Normal 9 5 5 3" xfId="3013" xr:uid="{EF76C3DB-7F26-4B86-AFEB-E871263DE964}"/>
    <cellStyle name="Normal 9 5 6" xfId="1751" xr:uid="{0A33A253-841E-485C-8F7C-D7B19098F530}"/>
    <cellStyle name="Normal 9 5 6 2" xfId="2383" xr:uid="{36223BAC-51E2-4C59-AFD7-F3F210F3A78B}"/>
    <cellStyle name="Normal 9 5 6 2 2" xfId="3616" xr:uid="{529999DA-5BAE-4315-BFBF-8D9816513090}"/>
    <cellStyle name="Normal 9 5 6 3" xfId="3014" xr:uid="{AC69EA18-B45A-4A7C-8279-D241A3215134}"/>
    <cellStyle name="Normal 9 5 7" xfId="1752" xr:uid="{74271FFA-EACF-4BEE-8645-8BA51A38379B}"/>
    <cellStyle name="Normal 9 5 7 2" xfId="2384" xr:uid="{13CDBA5E-B17B-4135-8AA1-3F62B2E174C6}"/>
    <cellStyle name="Normal 9 5 7 2 2" xfId="3617" xr:uid="{9D1A47F7-BC1F-4E7A-BCCE-ECF0F93FB158}"/>
    <cellStyle name="Normal 9 5 7 3" xfId="3015" xr:uid="{B584CB3B-7CE1-44E2-844B-23181AE34942}"/>
    <cellStyle name="Normal 9 5 8" xfId="2378" xr:uid="{2CFC2509-8DD3-41EC-9D1C-B8DCFE9D344F}"/>
    <cellStyle name="Normal 9 5 8 2" xfId="3611" xr:uid="{72D3A9E1-4EB5-435D-AAB2-F67AA51AC02D}"/>
    <cellStyle name="Normal 9 5 9" xfId="3009" xr:uid="{7919E0FA-0409-4E25-9EC8-31EF3683C612}"/>
    <cellStyle name="Normal 9 6" xfId="1753" xr:uid="{7331387A-949C-414C-9483-764C17BE3183}"/>
    <cellStyle name="Normal 9 7" xfId="1754" xr:uid="{AA555028-BD46-45B4-A974-657666CF680D}"/>
    <cellStyle name="Normal 9 8" xfId="966" xr:uid="{2DB8E4E5-CC6F-48A5-8275-6923AFC21825}"/>
    <cellStyle name="Normal_Mar12_SPRC FS02-Thai" xfId="7" xr:uid="{00000000-0005-0000-0000-000007000000}"/>
    <cellStyle name="Normal_SPRC_page 5-6" xfId="8" xr:uid="{00000000-0005-0000-0000-000008000000}"/>
    <cellStyle name="Note 2" xfId="541" xr:uid="{C8843539-EA02-466C-975F-F9D6EDA9DAA9}"/>
    <cellStyle name="Note 2 2" xfId="542" xr:uid="{82EB3C65-F5E3-4427-95AB-A6829942F450}"/>
    <cellStyle name="Note 2 2 2" xfId="3017" xr:uid="{05A64D85-B5BD-4C41-80AA-E041C87DA823}"/>
    <cellStyle name="Note 2 2 3" xfId="1755" xr:uid="{9F231FD1-C59B-48E1-802F-8D53B7396B96}"/>
    <cellStyle name="Note 2 3" xfId="926" xr:uid="{19FC2218-B91B-4DEC-815D-8B26AB01FA99}"/>
    <cellStyle name="Note 2 3 2" xfId="2435" xr:uid="{877F9093-DB6D-4FF5-9B64-00FE98CA4A21}"/>
    <cellStyle name="Note 2 4" xfId="1061" xr:uid="{FFF8B34F-FD96-49E1-B7D9-F079324F15CC}"/>
    <cellStyle name="Note 2 5" xfId="745" xr:uid="{17A6A734-0E7F-4B65-A12D-CB6F2CE7208B}"/>
    <cellStyle name="Note 3" xfId="543" xr:uid="{1AFEDFC3-DDB4-4A29-9DBF-E178A44D2DD4}"/>
    <cellStyle name="Note 3 2" xfId="544" xr:uid="{21089832-0EE6-4763-B1BA-78E7D1FE9873}"/>
    <cellStyle name="Note 3 3" xfId="2425" xr:uid="{B646957D-1743-4F32-A582-877DDE3077B4}"/>
    <cellStyle name="Note 4" xfId="545" xr:uid="{0AD19584-8451-4A2F-A3AE-F6FD20AF488F}"/>
    <cellStyle name="Note 4 2" xfId="1016" xr:uid="{350F0C87-0431-4060-8D3B-F2E76C00DBBA}"/>
    <cellStyle name="Note 5" xfId="546" xr:uid="{EB48A9FE-7A47-465E-B0E0-C67074FE22DD}"/>
    <cellStyle name="Note 6" xfId="547" xr:uid="{E00B6468-2796-436B-9363-4BFB0B6017D5}"/>
    <cellStyle name="Note 7" xfId="548" xr:uid="{42222AA8-1853-4A3C-8F22-796EF9FDB204}"/>
    <cellStyle name="Note 8" xfId="725" xr:uid="{21B86B31-E9A4-4D0F-A200-05521263BFA6}"/>
    <cellStyle name="NoZero" xfId="549" xr:uid="{759571FE-E248-4BAF-A834-22E3A4269614}"/>
    <cellStyle name="NoZero0dp" xfId="550" xr:uid="{1049EFEA-11AF-4BF5-BED2-E13D7F1D5FFE}"/>
    <cellStyle name="OUTLINE" xfId="551" xr:uid="{43A4F453-AFA5-4ACF-AA95-3C12CC0D2798}"/>
    <cellStyle name="OUTLINE 2" xfId="552" xr:uid="{EBDC0CCA-7ADB-4837-B473-4722EF3372EF}"/>
    <cellStyle name="Output" xfId="19" builtinId="21" customBuiltin="1"/>
    <cellStyle name="Output 2" xfId="553" xr:uid="{9EFAE05A-1F95-4C59-A56E-B14ABE62520D}"/>
    <cellStyle name="Output 2 2" xfId="554" xr:uid="{A1464E08-9E17-4939-B1D3-620FD49D56E3}"/>
    <cellStyle name="Output 2 2 2" xfId="3018" xr:uid="{F24E51F4-4A27-4084-8F81-F513DE4282F7}"/>
    <cellStyle name="Output 2 2 3" xfId="1756" xr:uid="{44E0D910-946C-4228-B238-B1D0022C4907}"/>
    <cellStyle name="Output 2 3" xfId="927" xr:uid="{DC148653-32D3-462C-9A1E-53554D143A1F}"/>
    <cellStyle name="Output 2 3 2" xfId="2436" xr:uid="{0B2B6198-EE56-4695-A952-A6B882D4F962}"/>
    <cellStyle name="Output 2 4" xfId="1062" xr:uid="{05830B12-C4A4-45C4-B100-DF5D7BE230AF}"/>
    <cellStyle name="Output 3" xfId="555" xr:uid="{AFE772D2-9BBE-4084-A173-8714E1A8E087}"/>
    <cellStyle name="Output 3 2" xfId="2426" xr:uid="{30B1E3D9-41FA-44B8-AEB5-3A6D401EE3AD}"/>
    <cellStyle name="Output 4" xfId="556" xr:uid="{022CE820-B16A-463F-A372-8A788B7C643A}"/>
    <cellStyle name="Output 4 2" xfId="1017" xr:uid="{FC3991CE-AC80-4545-B8CA-76CA725D53E0}"/>
    <cellStyle name="Output 5" xfId="557" xr:uid="{AB134F06-D2A6-47BB-8AD7-CC3AA168AD10}"/>
    <cellStyle name="Output 6" xfId="558" xr:uid="{76B1AD69-8D1A-4F6A-96C1-AA3F46A7D6E6}"/>
    <cellStyle name="Output 7" xfId="559" xr:uid="{74B05D44-0D8E-48CA-83A1-058F60BE2761}"/>
    <cellStyle name="Output Amounts" xfId="560" xr:uid="{37F3A7F9-0225-4C70-B776-A19718B9F42C}"/>
    <cellStyle name="Output Column Headings" xfId="561" xr:uid="{87B1DE18-975B-4D80-9E40-E5149E9C7B5E}"/>
    <cellStyle name="Output Line Items" xfId="562" xr:uid="{4F797293-B8D4-455B-A2FA-38FA64FB28D1}"/>
    <cellStyle name="Output Report Heading" xfId="563" xr:uid="{0631619D-0B59-48A3-B7E3-1F317F4C1870}"/>
    <cellStyle name="Output Report Title" xfId="564" xr:uid="{6147D6C1-E463-4F7D-91C4-7B7C981C8CCC}"/>
    <cellStyle name="Percent [2]" xfId="565" xr:uid="{F7426769-D1E4-466E-B9B4-DFB59747C53D}"/>
    <cellStyle name="Percent 2" xfId="566" xr:uid="{A1154FD3-C2DC-4C39-80E3-0C8465558238}"/>
    <cellStyle name="Percent 2 2" xfId="758" xr:uid="{AE102DB4-236D-4D04-8684-1C55F4232281}"/>
    <cellStyle name="Percent 2 2 2" xfId="1757" xr:uid="{F75B75CE-D3E7-4526-9386-6EF85E3468DB}"/>
    <cellStyle name="Percent 2 2 2 2" xfId="1758" xr:uid="{3B0A769E-C46E-4168-B258-286668FCB4DA}"/>
    <cellStyle name="Percent 2 2 3" xfId="1759" xr:uid="{5BF62C15-6E74-428E-8D44-0B43609F73CF}"/>
    <cellStyle name="Percent 2 3" xfId="787" xr:uid="{D3C66708-819C-4C22-9010-E090BF3006E7}"/>
    <cellStyle name="Percent 2 3 2" xfId="1761" xr:uid="{41E8AEB4-11C5-4A80-8DDE-64D50E0BE929}"/>
    <cellStyle name="Percent 2 3 3" xfId="1760" xr:uid="{35137B34-5130-498A-8843-D1DDB992ADE0}"/>
    <cellStyle name="Percent 2 4" xfId="1762" xr:uid="{4C3416CC-F450-4622-8844-C3AE47A92861}"/>
    <cellStyle name="Percent 2 5" xfId="1763" xr:uid="{2C2BB112-4CC4-4D9C-8973-77AFDC9053D0}"/>
    <cellStyle name="Percent 2 6" xfId="751" xr:uid="{365A7CF8-CB1A-4D86-846D-B95C35C0F08F}"/>
    <cellStyle name="Percent 3" xfId="567" xr:uid="{95851041-0BA9-4A02-BC50-3E31A144D480}"/>
    <cellStyle name="Percent 3 11 2 2 3" xfId="765" xr:uid="{AAFC3E77-6F2D-4515-8490-FE6DEFD5225D}"/>
    <cellStyle name="Percent 3 2" xfId="1765" xr:uid="{0A12AA57-5976-42FF-B9BD-A50BDEE28F73}"/>
    <cellStyle name="Percent 3 3" xfId="1766" xr:uid="{5265CDA9-013A-45C4-A0E0-148B4E38F91C}"/>
    <cellStyle name="Percent 3 4" xfId="1767" xr:uid="{E4C1EB4E-D722-4F76-86EB-5AC3C7167B6B}"/>
    <cellStyle name="Percent 3 5" xfId="1764" xr:uid="{A048D9C2-0F05-4B77-A67F-741B14E6697A}"/>
    <cellStyle name="Percent 4" xfId="568" xr:uid="{BF0AFBD8-38AC-41F6-BAB3-25BBA4499474}"/>
    <cellStyle name="Percent 4 2" xfId="1768" xr:uid="{75EA6A53-AF5B-4F83-886F-01E129E06BF7}"/>
    <cellStyle name="Percent 5" xfId="1769" xr:uid="{5E6E1544-A09F-446C-BFB1-0E7A35FF27B0}"/>
    <cellStyle name="Percent 6" xfId="1770" xr:uid="{3ECD9286-DAD4-4937-9AE4-899141D78A2F}"/>
    <cellStyle name="Percent 7" xfId="1771" xr:uid="{629D2694-A605-4DC8-A314-8F3C63FF6AA8}"/>
    <cellStyle name="Percent 8" xfId="1772" xr:uid="{15F322B9-D526-487B-87EE-7BC89EF5B9CE}"/>
    <cellStyle name="Percent 8 2" xfId="1773" xr:uid="{AFBDA328-3AE0-4F31-856D-9215310BFE83}"/>
    <cellStyle name="Percent 8 2 2" xfId="2386" xr:uid="{EA4733F9-4CF7-4B5D-9220-E2AD08685960}"/>
    <cellStyle name="Percent 8 2 2 2" xfId="3619" xr:uid="{F97C366A-1B22-4868-9653-B382291D98AC}"/>
    <cellStyle name="Percent 8 2 3" xfId="3021" xr:uid="{F88540D8-4546-4A84-B00F-DD35931C3691}"/>
    <cellStyle name="Percent 8 3" xfId="1774" xr:uid="{FBB85D0D-8A00-48CF-8FFF-9027B8CD38BE}"/>
    <cellStyle name="Percent 8 3 2" xfId="2387" xr:uid="{1E693893-EE47-4E29-94D7-1A8978FBFF57}"/>
    <cellStyle name="Percent 8 3 2 2" xfId="3620" xr:uid="{73EE2100-7183-4165-A04A-C35D8EEAE90F}"/>
    <cellStyle name="Percent 8 3 3" xfId="3022" xr:uid="{72E6A2BB-85CE-4CD0-A21B-738265BC2BC3}"/>
    <cellStyle name="Percent 8 4" xfId="1775" xr:uid="{89A99B2A-04DD-40B3-AD70-06461B110BAF}"/>
    <cellStyle name="Percent 8 4 2" xfId="2388" xr:uid="{D4F52FE4-B78F-4F48-B521-8EE2956A5B49}"/>
    <cellStyle name="Percent 8 4 2 2" xfId="3621" xr:uid="{09CF628A-59CA-428D-B290-F9DAD2B24D9C}"/>
    <cellStyle name="Percent 8 4 3" xfId="3023" xr:uid="{91332A96-01B7-43A0-B566-ED87CE9E638F}"/>
    <cellStyle name="Percent 8 5" xfId="1776" xr:uid="{45139FCF-FFE3-469D-A1BA-7CFF8ABEF12F}"/>
    <cellStyle name="Percent 8 5 2" xfId="2389" xr:uid="{3E5D4C45-361B-43E2-B234-544314F2A587}"/>
    <cellStyle name="Percent 8 5 2 2" xfId="3622" xr:uid="{1809759F-A186-416F-8BA8-2184B1114EE8}"/>
    <cellStyle name="Percent 8 5 3" xfId="3024" xr:uid="{1DE33850-CDA2-4A5E-8C80-25F24743B9B6}"/>
    <cellStyle name="Percent 8 6" xfId="1777" xr:uid="{3AED4124-6EDE-4F1F-843E-1FC563E4C28D}"/>
    <cellStyle name="Percent 8 6 2" xfId="2390" xr:uid="{C6A8E825-ED58-45FB-9F96-7ECEF814A2D6}"/>
    <cellStyle name="Percent 8 6 2 2" xfId="3623" xr:uid="{6576250C-E3FD-43C0-96C2-F84D0C188B43}"/>
    <cellStyle name="Percent 8 6 3" xfId="3025" xr:uid="{6B4F04A5-B8C0-4538-A6A2-9E26305BB5EA}"/>
    <cellStyle name="Percent 8 7" xfId="1778" xr:uid="{C955A5FF-06FE-4627-8DA6-C04999FBBC12}"/>
    <cellStyle name="Percent 8 7 2" xfId="2391" xr:uid="{8C6616A8-7B50-45FE-9A25-A8AEC8E7B9A0}"/>
    <cellStyle name="Percent 8 7 2 2" xfId="3624" xr:uid="{5DEB91E4-41B8-45B7-B779-1105CB66E6C2}"/>
    <cellStyle name="Percent 8 7 3" xfId="3026" xr:uid="{FBF42092-58C4-4E4E-BEC5-2663D9ABA474}"/>
    <cellStyle name="Percent 8 8" xfId="2385" xr:uid="{89220046-3406-41B7-94CB-DF8344DC1115}"/>
    <cellStyle name="Percent 8 8 2" xfId="3618" xr:uid="{EA1095B0-3EA1-4E87-8E9F-DFD91D76C13A}"/>
    <cellStyle name="Percent 8 9" xfId="3020" xr:uid="{EFEA5B30-82D6-4FAD-986F-474FFC79FEA3}"/>
    <cellStyle name="POP" xfId="569" xr:uid="{87D3CA25-5975-4E69-86CD-744D6CD32375}"/>
    <cellStyle name="Prot, (0)" xfId="1779" xr:uid="{259DD32C-A779-4467-BFB6-5EBA71151C4A}"/>
    <cellStyle name="PROTECTED" xfId="570" xr:uid="{B81EAFF7-36F3-4180-99E3-C8060D7B1116}"/>
    <cellStyle name="pwstyle" xfId="571" xr:uid="{CBEE85CC-F188-43C9-BB8A-5643D5CFF16D}"/>
    <cellStyle name="Quantity" xfId="572" xr:uid="{9A2E173A-FA81-4A65-967D-90E85386B06A}"/>
    <cellStyle name="SAPBEXaggData" xfId="573" xr:uid="{670C99AF-7C83-4EBD-A55F-6D4B408A57C9}"/>
    <cellStyle name="SAPBEXaggData 2" xfId="574" xr:uid="{54D24552-4B47-4E0A-B536-3C7E81CB126E}"/>
    <cellStyle name="SAPBEXaggDataEmph" xfId="575" xr:uid="{8212B7E1-C09A-4517-99ED-69EC986D08C4}"/>
    <cellStyle name="SAPBEXaggDataEmph 2" xfId="576" xr:uid="{4B291FA4-DB23-4898-90CC-7FF91E78C2AC}"/>
    <cellStyle name="SAPBEXaggItem" xfId="577" xr:uid="{2B7C9BB4-1180-48ED-BB70-38F39E4B3214}"/>
    <cellStyle name="SAPBEXaggItem 2" xfId="578" xr:uid="{64F91AEE-E3D6-429C-B692-003107EEE120}"/>
    <cellStyle name="SAPBEXaggItemX" xfId="579" xr:uid="{160C4312-F96C-4D8A-A385-6FB78CC7BE7A}"/>
    <cellStyle name="SAPBEXaggItemX 2" xfId="580" xr:uid="{1618F71E-3941-40B3-85A0-BE03EFA399EE}"/>
    <cellStyle name="SAPBEXchaText" xfId="581" xr:uid="{6CCF7609-01AE-46C9-A6E6-E8C47A5EEF58}"/>
    <cellStyle name="SAPBEXexcBad7" xfId="582" xr:uid="{478643AE-4E87-444F-8E67-E593EF401BA2}"/>
    <cellStyle name="SAPBEXexcBad7 2" xfId="583" xr:uid="{D522DDB3-5F3A-414E-A44C-0A8F0C34F651}"/>
    <cellStyle name="SAPBEXexcBad8" xfId="584" xr:uid="{7797A549-E6A6-4D2F-BD60-8E8A57BED53B}"/>
    <cellStyle name="SAPBEXexcBad8 2" xfId="585" xr:uid="{6171A646-ACF9-4054-B50A-CDF979332C9B}"/>
    <cellStyle name="SAPBEXexcBad9" xfId="586" xr:uid="{3DD5177F-C144-46B0-97A8-DE382EDD83E1}"/>
    <cellStyle name="SAPBEXexcBad9 2" xfId="587" xr:uid="{6FDC3694-1097-48D6-8BBC-E4058FAFB138}"/>
    <cellStyle name="SAPBEXexcCritical4" xfId="588" xr:uid="{5A7ABDE5-82EC-4CCA-90BD-4F253A28A8A3}"/>
    <cellStyle name="SAPBEXexcCritical4 2" xfId="589" xr:uid="{4265C6AB-05F7-4130-BF5C-F470A1438AD1}"/>
    <cellStyle name="SAPBEXexcCritical5" xfId="590" xr:uid="{5675B9CB-1BF9-4542-BDAB-10A4E3E1C7C8}"/>
    <cellStyle name="SAPBEXexcCritical5 2" xfId="591" xr:uid="{1055ECB1-2EEF-4A8E-8254-A6FB24E5A2C9}"/>
    <cellStyle name="SAPBEXexcCritical6" xfId="592" xr:uid="{5E2B0B22-6482-41B0-BB15-2834D70F5C13}"/>
    <cellStyle name="SAPBEXexcCritical6 2" xfId="593" xr:uid="{C04EC950-4362-4B4E-B9A7-BC9BC6148125}"/>
    <cellStyle name="SAPBEXexcGood1" xfId="594" xr:uid="{DF7A0EAE-9A07-43B2-AA13-60D5A17A6429}"/>
    <cellStyle name="SAPBEXexcGood1 2" xfId="595" xr:uid="{20113EEA-546C-4A0F-A700-6B498FEC3CCF}"/>
    <cellStyle name="SAPBEXexcGood2" xfId="596" xr:uid="{EB249383-6019-4264-BAED-53AE50FB4B7B}"/>
    <cellStyle name="SAPBEXexcGood2 2" xfId="597" xr:uid="{2D69C63B-D7D4-4B9A-8684-585E5D5DAFEA}"/>
    <cellStyle name="SAPBEXexcGood3" xfId="598" xr:uid="{FCBAFC1C-266D-4BF5-BA59-C0E0BE17BEFB}"/>
    <cellStyle name="SAPBEXexcGood3 2" xfId="599" xr:uid="{9BDEF6D6-EBE7-4040-AC52-37B5EA11753B}"/>
    <cellStyle name="SAPBEXfilterDrill" xfId="600" xr:uid="{9DA54CE0-D5F1-40AE-ABFA-71A5116829A0}"/>
    <cellStyle name="SAPBEXfilterItem" xfId="601" xr:uid="{1D5BB7F0-C84B-43F4-90E2-AA38F827823C}"/>
    <cellStyle name="SAPBEXfilterText" xfId="602" xr:uid="{F9746A6C-83F2-480F-9DFE-D407CB47E6A3}"/>
    <cellStyle name="SAPBEXformats" xfId="603" xr:uid="{6AF455E6-4074-4103-9545-5E207522ED6A}"/>
    <cellStyle name="SAPBEXformats 2" xfId="604" xr:uid="{5C7DC50C-BDB0-4A95-982C-7E2F64FB04FF}"/>
    <cellStyle name="SAPBEXheaderItem" xfId="605" xr:uid="{4D1F9832-9936-44AF-AD7E-1CC52A0998B5}"/>
    <cellStyle name="SAPBEXheaderText" xfId="606" xr:uid="{E90AF508-509F-43A4-97C9-D9561DB81524}"/>
    <cellStyle name="SAPBEXHLevel0" xfId="607" xr:uid="{24EAEA60-F70C-4786-9985-12D7073CAC33}"/>
    <cellStyle name="SAPBEXHLevel0 2" xfId="608" xr:uid="{44D47B46-6FD8-4AB7-BF50-FE56C38F0AF9}"/>
    <cellStyle name="SAPBEXHLevel0X" xfId="609" xr:uid="{2C3BE49F-BF67-47E8-8DDA-CF4630E35D05}"/>
    <cellStyle name="SAPBEXHLevel0X 2" xfId="610" xr:uid="{EA68C44E-BABC-489B-8799-62AFA1316453}"/>
    <cellStyle name="SAPBEXHLevel1" xfId="611" xr:uid="{DC6F8EDD-1318-4087-AB82-1EED0C20B3A3}"/>
    <cellStyle name="SAPBEXHLevel1 2" xfId="612" xr:uid="{C2996025-C43D-4263-B2AD-F3C72AFE1C9F}"/>
    <cellStyle name="SAPBEXHLevel1X" xfId="613" xr:uid="{0FA1881B-15AB-4282-AD49-A568F83E292D}"/>
    <cellStyle name="SAPBEXHLevel1X 2" xfId="614" xr:uid="{4D57F4E1-DCB9-4DE9-A03B-AEE91CD6DDAA}"/>
    <cellStyle name="SAPBEXHLevel2" xfId="615" xr:uid="{31B3A61A-A461-41A1-8A26-AF4FE5FF36EF}"/>
    <cellStyle name="SAPBEXHLevel2 2" xfId="616" xr:uid="{76CD8EE6-5F6C-4EEF-9C0B-5F5B9E142313}"/>
    <cellStyle name="SAPBEXHLevel2X" xfId="617" xr:uid="{E403A95B-ACCD-43D0-95CC-7FB9F4A2D6B9}"/>
    <cellStyle name="SAPBEXHLevel2X 2" xfId="618" xr:uid="{2CD878FA-5439-4A26-A0F2-BB46AF88D7D4}"/>
    <cellStyle name="SAPBEXHLevel3" xfId="619" xr:uid="{ED2A705C-9921-42A7-AAB6-DC0589F5AF88}"/>
    <cellStyle name="SAPBEXHLevel3 2" xfId="620" xr:uid="{841033FB-202E-41F4-BA64-54B335814407}"/>
    <cellStyle name="SAPBEXHLevel3X" xfId="621" xr:uid="{EBE90771-E6DB-45D2-B2BA-99AFA41508F5}"/>
    <cellStyle name="SAPBEXHLevel3X 2" xfId="622" xr:uid="{D50FEFD3-B73B-48B9-B013-5BA420473578}"/>
    <cellStyle name="SAPBEXresData" xfId="623" xr:uid="{886D92C6-F269-4E5A-BDF2-0A003712405D}"/>
    <cellStyle name="SAPBEXresData 2" xfId="624" xr:uid="{E082667C-FD20-48E8-90E5-941C228D6535}"/>
    <cellStyle name="SAPBEXresDataEmph" xfId="625" xr:uid="{043EB3D1-14EB-4A54-B327-E29B4F2A4FE5}"/>
    <cellStyle name="SAPBEXresDataEmph 2" xfId="626" xr:uid="{9164A0C8-6CE8-4F3F-965D-27D0118FE202}"/>
    <cellStyle name="SAPBEXresItem" xfId="627" xr:uid="{69B976F1-EF15-4386-B213-2B5139B7935C}"/>
    <cellStyle name="SAPBEXresItem 2" xfId="628" xr:uid="{A1579414-5228-432D-BFAE-31013175AE00}"/>
    <cellStyle name="SAPBEXresItemX" xfId="629" xr:uid="{69B0185E-E465-4414-92F0-2A9E389F9E55}"/>
    <cellStyle name="SAPBEXresItemX 2" xfId="630" xr:uid="{3F986D41-16B3-4760-AD28-56189F9AE324}"/>
    <cellStyle name="SAPBEXstdData" xfId="631" xr:uid="{1D3B281D-4495-4EC0-88DD-536E4082EB69}"/>
    <cellStyle name="SAPBEXstdData 2" xfId="632" xr:uid="{C20F1A8E-8FAB-4B1E-8F44-CD1FB786DF1D}"/>
    <cellStyle name="SAPBEXstdDataEmph" xfId="633" xr:uid="{1165F695-D7E6-4619-A62E-96C61A375C19}"/>
    <cellStyle name="SAPBEXstdDataEmph 2" xfId="634" xr:uid="{121250B5-B81F-4013-9E77-1A77843CDB72}"/>
    <cellStyle name="SAPBEXstdItem" xfId="635" xr:uid="{BB463ED0-67E1-45D4-B4D0-263D2C5200D0}"/>
    <cellStyle name="SAPBEXstdItem 2" xfId="636" xr:uid="{17E29AF6-7F87-4902-AC61-989E7748F808}"/>
    <cellStyle name="SAPBEXstdItemX" xfId="637" xr:uid="{59052D52-EA0A-4381-812F-7473A6B850BD}"/>
    <cellStyle name="SAPBEXstdItemX 2" xfId="638" xr:uid="{E04CF0DC-0DD7-474A-BB58-43C6F3B90796}"/>
    <cellStyle name="SAPBEXtitle" xfId="639" xr:uid="{23EC421B-E707-44AA-B185-2FF7FC6AB86C}"/>
    <cellStyle name="SAPBEXundefined" xfId="640" xr:uid="{A4B884F9-7F67-422A-AC2C-4CB362B1BDEC}"/>
    <cellStyle name="SAPBEXundefined 2" xfId="641" xr:uid="{E1263C1B-3E8F-48CC-A469-66213B987183}"/>
    <cellStyle name="Separador de milhares [0]_PLDT" xfId="642" xr:uid="{F1563958-2231-4EA9-A463-3D6B477C4BF2}"/>
    <cellStyle name="Separador de milhares_PLDT" xfId="643" xr:uid="{E2C4E1CE-3391-4481-9047-A921C652D5D8}"/>
    <cellStyle name="sideways" xfId="644" xr:uid="{32666521-6EAB-4199-89FA-C9AA190C92C8}"/>
    <cellStyle name="Stocks" xfId="645" xr:uid="{6FE647C6-14B0-4289-BAA6-0E660CD70200}"/>
    <cellStyle name="Style 1" xfId="646" xr:uid="{FC8CAC0F-8127-41E7-B635-B15299F164A4}"/>
    <cellStyle name="Style 1 2" xfId="647" xr:uid="{C4A39C0F-D2E0-45D8-AE28-0040C52306EB}"/>
    <cellStyle name="Style 1 3" xfId="1018" xr:uid="{49ECB172-01BA-4B13-B707-379C56456B55}"/>
    <cellStyle name="Style 1 3 2" xfId="3793" xr:uid="{C85F0D5F-038D-466F-AC43-B30D36CEB39E}"/>
    <cellStyle name="Style 1 3 2 2" xfId="4700" xr:uid="{4253D4DF-7EFE-4E1F-96AA-EB3E454CF0BB}"/>
    <cellStyle name="Style 1 3 3" xfId="4090" xr:uid="{46479644-58B2-4F34-A2DC-D13A3A17569D}"/>
    <cellStyle name="Style 1 3 3 2" xfId="4996" xr:uid="{BDBCFDD5-122D-4B2A-94DB-24D86860E98E}"/>
    <cellStyle name="Style 1 3 4" xfId="4403" xr:uid="{D1D89CE8-BD7C-4947-8858-C3A77E1513D2}"/>
    <cellStyle name="Style 21" xfId="1780" xr:uid="{B86D0CC8-1B05-47E1-8572-310A71D1B082}"/>
    <cellStyle name="Style 21 2" xfId="1781" xr:uid="{78D81BA7-2B05-4929-A870-1FC122B178F2}"/>
    <cellStyle name="Style 22" xfId="1782" xr:uid="{961A5454-3290-43BD-91A7-055E83030678}"/>
    <cellStyle name="Style 23" xfId="1783" xr:uid="{CF1B7899-8C18-420C-929A-3F918D1C13B3}"/>
    <cellStyle name="Style 23 2" xfId="1784" xr:uid="{465D1CAA-3714-4620-9BB8-F395BA68F386}"/>
    <cellStyle name="Style 24" xfId="1785" xr:uid="{68964D6B-D8B4-430E-B349-A115E2B4A19A}"/>
    <cellStyle name="Style 25" xfId="1786" xr:uid="{522CB1EF-CCF3-4DF2-B72D-22390F936AF2}"/>
    <cellStyle name="Style 26" xfId="648" xr:uid="{B8FB32BE-72AC-4B79-9AEC-17BFAB836A3D}"/>
    <cellStyle name="Style 26 2" xfId="1787" xr:uid="{308A9421-494E-46D7-A983-D0B375FF3E6D}"/>
    <cellStyle name="Style 27" xfId="1788" xr:uid="{6697AD0E-4DF9-4552-8692-685EEB017552}"/>
    <cellStyle name="Style 28" xfId="1789" xr:uid="{7421B209-2878-40E7-A05E-8C3AB49494C4}"/>
    <cellStyle name="Style 28 2" xfId="1790" xr:uid="{57D27FC2-5ADD-4778-8F48-DC51E16AC37D}"/>
    <cellStyle name="Style 29" xfId="1791" xr:uid="{AAD439F6-DD38-4395-BFAA-393971159CF0}"/>
    <cellStyle name="Style 29 2" xfId="1792" xr:uid="{A926108F-6D24-408A-803C-6FA8D314FF16}"/>
    <cellStyle name="Style 30" xfId="1793" xr:uid="{1BB17EB0-630C-4FBD-870D-8BC6514CAC86}"/>
    <cellStyle name="Style 31" xfId="1794" xr:uid="{4A4059B4-82FB-47CB-97D8-022FA9821B67}"/>
    <cellStyle name="Style2" xfId="649" xr:uid="{903B8E68-DC8E-4C10-8AAF-976ED7348C21}"/>
    <cellStyle name="SwitchTime" xfId="650" xr:uid="{511D3B3B-C5E9-49A8-921A-74E0C5B00FD9}"/>
    <cellStyle name="TEXT" xfId="651" xr:uid="{725491DE-1A7C-47C8-BA2B-A789D2C8A04C}"/>
    <cellStyle name="Title" xfId="10" builtinId="15" customBuiltin="1"/>
    <cellStyle name="Title 2" xfId="652" xr:uid="{A4A46EDE-29F1-4DA6-9D40-C6F8745C827A}"/>
    <cellStyle name="Title 2 2" xfId="653" xr:uid="{DEA8DE24-D1CA-4124-ADF5-BFC7AFEEA6D1}"/>
    <cellStyle name="Title 2 2 2" xfId="1795" xr:uid="{D641767E-ADD4-4EE9-BE57-21881B67A234}"/>
    <cellStyle name="Title 2 3" xfId="928" xr:uid="{E54C4962-D079-4662-AD8B-2020328660DF}"/>
    <cellStyle name="Title 2 4" xfId="1063" xr:uid="{955BFCD1-A043-4ED9-9106-B87AD39A1EFA}"/>
    <cellStyle name="Title 3" xfId="654" xr:uid="{10A6A99F-9CA8-4F0B-9DEB-73E3987755A4}"/>
    <cellStyle name="Title 3 2" xfId="1019" xr:uid="{3AF5F712-BFBC-43AC-B20E-00589F49AA90}"/>
    <cellStyle name="Title 4" xfId="655" xr:uid="{566BD936-9DCE-466C-BB92-EB6FD9180A31}"/>
    <cellStyle name="Title 5" xfId="656" xr:uid="{7A775FDF-53C4-4986-A6DE-F9DDCF2823F4}"/>
    <cellStyle name="Title 6" xfId="657" xr:uid="{2F13015E-D888-4E7D-B49F-58E5165EFAAF}"/>
    <cellStyle name="Title 7" xfId="658" xr:uid="{A061A1F1-B724-4A18-8739-112A05B59538}"/>
    <cellStyle name="tons" xfId="659" xr:uid="{469BE1B4-4C78-4EE1-918E-DBFD8DFC2671}"/>
    <cellStyle name="Total" xfId="25" builtinId="25" customBuiltin="1"/>
    <cellStyle name="Total 2" xfId="660" xr:uid="{4AF05F3C-1EED-4984-8485-AF7FB8083699}"/>
    <cellStyle name="Total 2 2" xfId="661" xr:uid="{A9AD5AC0-69DB-409E-AAA0-3C6F52C5E19B}"/>
    <cellStyle name="Total 2 2 2" xfId="3027" xr:uid="{BFEA38AF-FE5D-4DC8-AE89-C55BB894E908}"/>
    <cellStyle name="Total 2 2 3" xfId="1796" xr:uid="{4811C300-F0C1-4239-AB85-E91ADB542B13}"/>
    <cellStyle name="Total 2 3" xfId="929" xr:uid="{AED3ECE8-6D40-49A8-94D6-629B004794FC}"/>
    <cellStyle name="Total 2 3 2" xfId="2437" xr:uid="{A97329C8-94A5-4C3E-BC6F-0DCE3761986C}"/>
    <cellStyle name="Total 2 4" xfId="1064" xr:uid="{D97ED1FE-8E4B-40B5-A4DA-6C0873AD5339}"/>
    <cellStyle name="Total 3" xfId="662" xr:uid="{547588F4-423C-4374-8F59-9B2284040CE1}"/>
    <cellStyle name="Total 3 2" xfId="2427" xr:uid="{EF9FF5B2-1041-4AF1-A415-3207AA4AC75A}"/>
    <cellStyle name="Total 4" xfId="663" xr:uid="{9371B535-7B3C-44D0-87E7-073E3F24FCD1}"/>
    <cellStyle name="Total 4 2" xfId="1020" xr:uid="{8485E6C8-5CAE-4267-9A6C-FA282674ED6A}"/>
    <cellStyle name="Total 5" xfId="664" xr:uid="{E4FEDEB1-C2C1-4566-B4C3-0D98D9895CD3}"/>
    <cellStyle name="Total 6" xfId="665" xr:uid="{20B774D4-5CAA-454B-B217-13AF29CC63ED}"/>
    <cellStyle name="Total 7" xfId="666" xr:uid="{81B4536E-A437-4400-96A5-6D9537AA7837}"/>
    <cellStyle name="Unp PosComma [0]" xfId="1797" xr:uid="{AAA7DDC7-260F-4439-A706-F6D92013C4E0}"/>
    <cellStyle name="Unp PosComma [0] 2" xfId="3028" xr:uid="{A7328A11-4BF2-4F1D-9FAF-36C86435CB63}"/>
    <cellStyle name="Unp PosComma [0] 3" xfId="3649" xr:uid="{CA06976F-3490-4CB0-9A28-894AF2E1F0F1}"/>
    <cellStyle name="UNPROTECTED" xfId="667" xr:uid="{F0DDAD67-FE0F-4C24-BA8B-0BD9A51BB5DB}"/>
    <cellStyle name="Warning Text" xfId="23" builtinId="11" customBuiltin="1"/>
    <cellStyle name="Warning Text 2" xfId="668" xr:uid="{C920EA54-823E-4F39-9540-A7CF57360997}"/>
    <cellStyle name="Warning Text 2 2" xfId="669" xr:uid="{04BE40D5-3EE8-4758-85A0-D744030DCC12}"/>
    <cellStyle name="Warning Text 2 2 2" xfId="1798" xr:uid="{99469A6C-18A0-404A-A9B4-7A6269E73AAA}"/>
    <cellStyle name="Warning Text 2 3" xfId="930" xr:uid="{513B29AB-4434-443D-AD47-CC68920613DA}"/>
    <cellStyle name="Warning Text 2 4" xfId="1065" xr:uid="{48DF1E4F-298A-4652-8A47-5B76FD2FB120}"/>
    <cellStyle name="Warning Text 3" xfId="670" xr:uid="{3CB43834-4C6E-45D1-A25D-C56BEC74EBBE}"/>
    <cellStyle name="Warning Text 3 2" xfId="1021" xr:uid="{C5709424-9371-4BB5-83EF-7BD9BFCBDFEF}"/>
    <cellStyle name="Warning Text 4" xfId="671" xr:uid="{0D75F30C-30F1-4815-AC66-7968E3BADA14}"/>
    <cellStyle name="Warning Text 5" xfId="672" xr:uid="{35E3B753-25EA-42FA-B5B7-81C26B0FBA08}"/>
    <cellStyle name="Warning Text 6" xfId="673" xr:uid="{65BAB824-AD22-4E94-9167-606AA55A1DE1}"/>
    <cellStyle name="Warning Text 7" xfId="674" xr:uid="{619CD9A0-B99A-4EFF-A13C-F1153A76393D}"/>
    <cellStyle name="year" xfId="675" xr:uid="{F822AB59-257B-4FBC-B4E1-0FF07B940130}"/>
    <cellStyle name="YEARS" xfId="676" xr:uid="{8C2EAFB0-F081-48EC-A1C1-CF570F88BF31}"/>
    <cellStyle name="Yellow" xfId="677" xr:uid="{AC2DA2B2-2031-48E7-8966-BE165EE322A5}"/>
    <cellStyle name="Yes/No" xfId="678" xr:uid="{F05F137E-C6EF-4560-AB30-742BEEB3B6AB}"/>
    <cellStyle name="เครื่องหมายจุลภาค [0]_inv-cotl" xfId="679" xr:uid="{890C0FB1-1ECE-426D-8132-61C27A11D1B6}"/>
    <cellStyle name="เครื่องหมายจุลภาค_Aging_FC As of Feb 24'06" xfId="680" xr:uid="{2E8408A5-19F1-471B-8BA9-A5B9EF4D4004}"/>
    <cellStyle name="เซลล์ตรวจสอบ" xfId="681" xr:uid="{258CBC0B-2C35-4962-8718-8E63D0B07660}"/>
    <cellStyle name="เซลล์ที่มีการเชื่อมโยง" xfId="682" xr:uid="{5820F41B-9B05-463F-A279-011AC230191B}"/>
    <cellStyle name="แย่" xfId="683" xr:uid="{0E435CEE-9E79-4003-AABD-DCCE58EA4AED}"/>
    <cellStyle name="แสดงผล" xfId="684" xr:uid="{30B0C709-7A49-4529-908C-EA988B597EBA}"/>
    <cellStyle name="แสดงผล 2" xfId="685" xr:uid="{19FE9CC2-5081-46E8-A5F5-22D1A02BB122}"/>
    <cellStyle name="การคำนวณ" xfId="686" xr:uid="{D01DBC99-B1DF-4801-9CCA-F86F327D904C}"/>
    <cellStyle name="การคำนวณ 2" xfId="687" xr:uid="{B319BFB7-DB60-46CF-9D95-7DAE5D668A4A}"/>
    <cellStyle name="ข้อความเตือน" xfId="688" xr:uid="{5A3CA883-1C08-4D42-9C43-26986BFF0DC8}"/>
    <cellStyle name="ข้อความอธิบาย" xfId="689" xr:uid="{37E1B3D4-9746-48CA-85C8-A5AB0A61DBE3}"/>
    <cellStyle name="ชื่อเรื่อง" xfId="690" xr:uid="{88BEFD29-9D04-4A28-A354-ECAE21CBD429}"/>
    <cellStyle name="ดี" xfId="691" xr:uid="{1D7645D4-EE36-41AE-B8F8-C131C5EDE2D7}"/>
    <cellStyle name="น้บะภฒ_95" xfId="692" xr:uid="{68F58914-628C-4E4B-960E-C6F65CB29FC5}"/>
    <cellStyle name="ปกติ_Aging_FC As of Feb 24'06" xfId="693" xr:uid="{4986C632-D7C0-444F-A5F5-884C81149B44}"/>
    <cellStyle name="ป้อนค่า" xfId="694" xr:uid="{C4DCA2BA-712E-439C-B3B4-14CFC4C98866}"/>
    <cellStyle name="ป้อนค่า 2" xfId="695" xr:uid="{3E47C5D2-F0C1-431D-BA09-D63A9588BC70}"/>
    <cellStyle name="ปานกลาง" xfId="696" xr:uid="{D681E101-B40A-4A18-93FF-074ACABC569A}"/>
    <cellStyle name="ผลรวม" xfId="697" xr:uid="{4A882D75-A9E0-4301-A2A5-73516E468CE8}"/>
    <cellStyle name="ผลรวม 2" xfId="698" xr:uid="{520EA198-B137-4DD5-8AF1-55ECFBADBF8F}"/>
    <cellStyle name="ฤธถ [0]_95" xfId="699" xr:uid="{838EA223-1AFE-4213-B914-96C7BD12D297}"/>
    <cellStyle name="ฤธถ_95" xfId="700" xr:uid="{B8370560-EE6E-4DD5-8A0C-A4A580B5862C}"/>
    <cellStyle name="ล๋ศญ [0]_95" xfId="701" xr:uid="{3F57E47E-2DBA-473B-979C-C851776DD272}"/>
    <cellStyle name="ล๋ศญ_95" xfId="702" xr:uid="{06A512B4-B0F2-4264-ADFF-F382E233BA2D}"/>
    <cellStyle name="วฅมุ_4ฟ๙ฝวภ๛" xfId="703" xr:uid="{18850A87-1F35-4558-94F1-77FB2B5407FC}"/>
    <cellStyle name="ส่วนที่ถูกเน้น1" xfId="704" xr:uid="{42D94FC5-0B25-480B-9D87-327A113FAD80}"/>
    <cellStyle name="ส่วนที่ถูกเน้น2" xfId="705" xr:uid="{BA896F46-207E-4A28-886E-5CCD54014052}"/>
    <cellStyle name="ส่วนที่ถูกเน้น3" xfId="706" xr:uid="{2249F81B-54D6-407A-86E4-935523C9571E}"/>
    <cellStyle name="ส่วนที่ถูกเน้น4" xfId="707" xr:uid="{1C153751-C1E1-46F3-9A8E-6E5D161F83E9}"/>
    <cellStyle name="ส่วนที่ถูกเน้น5" xfId="708" xr:uid="{7772D06F-CCB5-4E45-A26C-7A6793B79152}"/>
    <cellStyle name="ส่วนที่ถูกเน้น6" xfId="709" xr:uid="{3B386C69-398B-4FEA-86B2-49680D5BF646}"/>
    <cellStyle name="หมายเหตุ" xfId="710" xr:uid="{552BBFFB-3511-44CF-82D6-4027F08BEA1C}"/>
    <cellStyle name="หมายเหตุ 2" xfId="711" xr:uid="{8E5AF0EE-DF80-4755-B0A1-092FF395E58D}"/>
    <cellStyle name="หัวเรื่อง 1" xfId="712" xr:uid="{9A694DA6-E3B4-4728-8AB7-87BC5743E1D1}"/>
    <cellStyle name="หัวเรื่อง 2" xfId="713" xr:uid="{96AEFE64-F091-46A6-B41C-C76D0E956E18}"/>
    <cellStyle name="หัวเรื่อง 3" xfId="714" xr:uid="{BBD2C601-DB31-4339-8748-16DD8FD0E52D}"/>
    <cellStyle name="หัวเรื่อง 4" xfId="715" xr:uid="{72B4B9C6-B939-454E-AEE5-BD0962CA5DE3}"/>
    <cellStyle name="뷭?_BOOKSHIP" xfId="716" xr:uid="{FCC8E0DA-F391-4A38-B896-98C8A44824F4}"/>
    <cellStyle name="쉼표 [0]_19869-211 Invoce Procedure -Supply (Att#1~5)-2008-08-17" xfId="717" xr:uid="{0E8C7657-2F12-4CE3-AFB7-B63E29679769}"/>
    <cellStyle name="안건회계법인" xfId="718" xr:uid="{0C7326DF-4B80-4C23-932D-302232F6A047}"/>
    <cellStyle name="콤마 [0]_ 견적기준 FLOW " xfId="719" xr:uid="{79559439-4F31-4C9A-A209-858272419866}"/>
    <cellStyle name="콤마_ 견적기준 FLOW " xfId="720" xr:uid="{ACFCF3E5-9249-4156-A356-046E019E1600}"/>
    <cellStyle name="표준_01DATA" xfId="721" xr:uid="{FAB1CB6B-DFE6-4443-8272-6A7998BD8C1E}"/>
    <cellStyle name="千位分隔_Sheet1" xfId="722" xr:uid="{FA8BD316-A6C4-40F8-B8A7-3E231FCA0D75}"/>
    <cellStyle name="常规_13190CNY" xfId="723" xr:uid="{0B4281E8-8E77-437B-89C6-644F2CE9530F}"/>
    <cellStyle name="標準_PGAVG" xfId="724" xr:uid="{95F5FD7D-4B43-4501-9328-B1D7FA3F003C}"/>
  </cellStyles>
  <dxfs count="0"/>
  <tableStyles count="0" defaultTableStyle="TableStyleMedium9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25"/>
  <sheetViews>
    <sheetView zoomScaleNormal="100" zoomScaleSheetLayoutView="25" zoomScalePageLayoutView="85" workbookViewId="0">
      <selection activeCell="G129" sqref="G129"/>
    </sheetView>
  </sheetViews>
  <sheetFormatPr defaultColWidth="10.85546875" defaultRowHeight="21.75" customHeight="1"/>
  <cols>
    <col min="1" max="3" width="1.42578125" style="2" customWidth="1"/>
    <col min="4" max="4" width="28.7109375" style="2" customWidth="1"/>
    <col min="5" max="5" width="7.42578125" style="76" customWidth="1"/>
    <col min="6" max="6" width="0.7109375" style="2" customWidth="1"/>
    <col min="7" max="7" width="12" style="2" customWidth="1"/>
    <col min="8" max="8" width="0.7109375" style="2" customWidth="1"/>
    <col min="9" max="9" width="12" style="2" customWidth="1"/>
    <col min="10" max="10" width="0.7109375" style="3" customWidth="1"/>
    <col min="11" max="11" width="12" style="2" customWidth="1"/>
    <col min="12" max="12" width="0.7109375" style="2" customWidth="1"/>
    <col min="13" max="13" width="12" style="2" customWidth="1"/>
    <col min="14" max="16" width="1.42578125" style="2" customWidth="1"/>
    <col min="17" max="17" width="26.140625" style="2" customWidth="1"/>
    <col min="18" max="18" width="7.42578125" style="76" customWidth="1"/>
    <col min="19" max="19" width="0.7109375" style="2" customWidth="1"/>
    <col min="20" max="20" width="12.7109375" style="2" customWidth="1"/>
    <col min="21" max="21" width="0.7109375" style="2" customWidth="1"/>
    <col min="22" max="22" width="12.7109375" style="2" customWidth="1"/>
    <col min="23" max="23" width="0.7109375" style="3" customWidth="1"/>
    <col min="24" max="24" width="12.7109375" style="2" customWidth="1"/>
    <col min="25" max="25" width="0.7109375" style="2" customWidth="1"/>
    <col min="26" max="26" width="12.7109375" style="2" customWidth="1"/>
    <col min="27" max="16384" width="10.85546875" style="2"/>
  </cols>
  <sheetData>
    <row r="1" spans="1:26" ht="21.75" customHeight="1">
      <c r="A1" s="1" t="s">
        <v>0</v>
      </c>
      <c r="N1" s="1" t="s">
        <v>0</v>
      </c>
    </row>
    <row r="2" spans="1:26" ht="21.75" customHeight="1">
      <c r="A2" s="1" t="s">
        <v>1</v>
      </c>
      <c r="N2" s="1" t="s">
        <v>1</v>
      </c>
    </row>
    <row r="3" spans="1:26" ht="21.75" customHeight="1">
      <c r="A3" s="4" t="s">
        <v>2</v>
      </c>
      <c r="B3" s="5"/>
      <c r="C3" s="5"/>
      <c r="D3" s="5"/>
      <c r="E3" s="6"/>
      <c r="F3" s="5"/>
      <c r="G3" s="5"/>
      <c r="H3" s="5"/>
      <c r="I3" s="5"/>
      <c r="J3" s="7"/>
      <c r="K3" s="5"/>
      <c r="L3" s="5"/>
      <c r="M3" s="5"/>
      <c r="N3" s="4" t="s">
        <v>2</v>
      </c>
      <c r="O3" s="5"/>
      <c r="P3" s="5"/>
      <c r="Q3" s="5"/>
      <c r="R3" s="6"/>
      <c r="S3" s="5"/>
      <c r="T3" s="5"/>
      <c r="U3" s="5"/>
      <c r="V3" s="5"/>
      <c r="W3" s="7"/>
      <c r="X3" s="5"/>
      <c r="Y3" s="5"/>
      <c r="Z3" s="5"/>
    </row>
    <row r="4" spans="1:26" ht="21.75" customHeight="1">
      <c r="A4" s="8"/>
      <c r="G4" s="9"/>
      <c r="I4" s="9"/>
      <c r="J4" s="9"/>
      <c r="K4" s="9"/>
      <c r="L4" s="9"/>
      <c r="M4" s="9"/>
      <c r="N4" s="8"/>
      <c r="T4" s="9"/>
      <c r="V4" s="9"/>
      <c r="W4" s="9"/>
      <c r="X4" s="9"/>
      <c r="Y4" s="9"/>
      <c r="Z4" s="9"/>
    </row>
    <row r="5" spans="1:26" ht="21.75" customHeight="1">
      <c r="A5" s="8"/>
      <c r="G5" s="139" t="s">
        <v>3</v>
      </c>
      <c r="H5" s="139"/>
      <c r="I5" s="139"/>
      <c r="J5" s="77"/>
      <c r="K5" s="138" t="s">
        <v>4</v>
      </c>
      <c r="L5" s="138"/>
      <c r="M5" s="138"/>
      <c r="N5" s="8"/>
      <c r="T5" s="139" t="s">
        <v>3</v>
      </c>
      <c r="U5" s="139"/>
      <c r="V5" s="139"/>
      <c r="W5" s="77"/>
      <c r="X5" s="138" t="s">
        <v>4</v>
      </c>
      <c r="Y5" s="138"/>
      <c r="Z5" s="138"/>
    </row>
    <row r="6" spans="1:26" ht="21.75" customHeight="1">
      <c r="A6" s="8"/>
      <c r="G6" s="9" t="s">
        <v>5</v>
      </c>
      <c r="I6" s="9" t="s">
        <v>6</v>
      </c>
      <c r="J6" s="9"/>
      <c r="K6" s="9" t="s">
        <v>5</v>
      </c>
      <c r="L6" s="9"/>
      <c r="M6" s="9" t="s">
        <v>6</v>
      </c>
      <c r="N6" s="8"/>
      <c r="T6" s="9" t="s">
        <v>5</v>
      </c>
      <c r="V6" s="9" t="s">
        <v>6</v>
      </c>
      <c r="W6" s="9"/>
      <c r="X6" s="9" t="s">
        <v>5</v>
      </c>
      <c r="Y6" s="9"/>
      <c r="Z6" s="9" t="s">
        <v>6</v>
      </c>
    </row>
    <row r="7" spans="1:26" ht="21.75" customHeight="1">
      <c r="E7" s="75" t="s">
        <v>7</v>
      </c>
      <c r="F7" s="1"/>
      <c r="G7" s="16" t="s">
        <v>8</v>
      </c>
      <c r="H7" s="1"/>
      <c r="I7" s="16" t="s">
        <v>8</v>
      </c>
      <c r="J7" s="10"/>
      <c r="K7" s="16" t="s">
        <v>8</v>
      </c>
      <c r="L7" s="1"/>
      <c r="M7" s="16" t="s">
        <v>8</v>
      </c>
      <c r="R7" s="75" t="s">
        <v>7</v>
      </c>
      <c r="S7" s="1"/>
      <c r="T7" s="16" t="s">
        <v>9</v>
      </c>
      <c r="U7" s="1"/>
      <c r="V7" s="16" t="s">
        <v>9</v>
      </c>
      <c r="W7" s="10"/>
      <c r="X7" s="16" t="s">
        <v>9</v>
      </c>
      <c r="Y7" s="1"/>
      <c r="Z7" s="16" t="s">
        <v>9</v>
      </c>
    </row>
    <row r="8" spans="1:26" ht="21.75" customHeight="1">
      <c r="A8" s="8" t="s">
        <v>10</v>
      </c>
      <c r="N8" s="8" t="s">
        <v>10</v>
      </c>
    </row>
    <row r="9" spans="1:26" ht="8.1" customHeight="1">
      <c r="A9" s="8"/>
      <c r="N9" s="8"/>
    </row>
    <row r="10" spans="1:26" ht="21.75" customHeight="1">
      <c r="A10" s="1" t="s">
        <v>11</v>
      </c>
      <c r="N10" s="1" t="s">
        <v>11</v>
      </c>
    </row>
    <row r="11" spans="1:26" ht="8.1" customHeight="1">
      <c r="A11" s="8"/>
      <c r="G11" s="24"/>
      <c r="I11" s="24"/>
      <c r="K11" s="24"/>
      <c r="M11" s="24"/>
      <c r="N11" s="8"/>
      <c r="T11" s="24"/>
      <c r="V11" s="24"/>
      <c r="X11" s="24"/>
      <c r="Z11" s="24"/>
    </row>
    <row r="12" spans="1:26" ht="21.75" customHeight="1">
      <c r="A12" s="2" t="s">
        <v>12</v>
      </c>
      <c r="E12" s="20">
        <v>8</v>
      </c>
      <c r="G12" s="24">
        <v>16833853</v>
      </c>
      <c r="I12" s="24">
        <v>39950084</v>
      </c>
      <c r="K12" s="24">
        <v>1612418</v>
      </c>
      <c r="L12" s="11"/>
      <c r="M12" s="24">
        <v>13105994</v>
      </c>
      <c r="N12" s="2" t="s">
        <v>12</v>
      </c>
      <c r="R12" s="20">
        <v>8</v>
      </c>
      <c r="T12" s="24">
        <v>574810430</v>
      </c>
      <c r="V12" s="24">
        <v>1373787500</v>
      </c>
      <c r="X12" s="24">
        <v>55057796</v>
      </c>
      <c r="Y12" s="11"/>
      <c r="Z12" s="24">
        <v>450683675</v>
      </c>
    </row>
    <row r="13" spans="1:26" ht="21.75" customHeight="1">
      <c r="A13" s="2" t="s">
        <v>13</v>
      </c>
      <c r="E13" s="20">
        <v>9</v>
      </c>
      <c r="G13" s="24">
        <v>437405199</v>
      </c>
      <c r="I13" s="24">
        <v>534355422</v>
      </c>
      <c r="K13" s="24">
        <v>400492417</v>
      </c>
      <c r="L13" s="11"/>
      <c r="M13" s="24">
        <v>503341869</v>
      </c>
      <c r="N13" s="2" t="s">
        <v>13</v>
      </c>
      <c r="R13" s="20">
        <v>9</v>
      </c>
      <c r="T13" s="24">
        <v>14923045384</v>
      </c>
      <c r="V13" s="24">
        <v>18352235728</v>
      </c>
      <c r="X13" s="24">
        <v>13662617818</v>
      </c>
      <c r="Y13" s="11"/>
      <c r="Z13" s="24">
        <v>17285754034</v>
      </c>
    </row>
    <row r="14" spans="1:26" ht="21.75" customHeight="1">
      <c r="A14" s="2" t="s">
        <v>14</v>
      </c>
      <c r="E14" s="20">
        <v>10</v>
      </c>
      <c r="G14" s="24">
        <v>687683135</v>
      </c>
      <c r="I14" s="24">
        <v>769432100</v>
      </c>
      <c r="K14" s="24">
        <v>625479056</v>
      </c>
      <c r="L14" s="11"/>
      <c r="M14" s="24">
        <v>690243409</v>
      </c>
      <c r="N14" s="2" t="s">
        <v>14</v>
      </c>
      <c r="R14" s="20">
        <v>10</v>
      </c>
      <c r="T14" s="24">
        <v>23481697137</v>
      </c>
      <c r="V14" s="24">
        <v>26458923261</v>
      </c>
      <c r="X14" s="24">
        <v>21357670409</v>
      </c>
      <c r="Y14" s="11"/>
      <c r="Z14" s="24">
        <v>23735814239</v>
      </c>
    </row>
    <row r="15" spans="1:26" ht="21.75" customHeight="1">
      <c r="A15" s="2" t="s">
        <v>15</v>
      </c>
      <c r="E15" s="20"/>
      <c r="G15" s="37">
        <v>14384288</v>
      </c>
      <c r="I15" s="37">
        <v>12151501</v>
      </c>
      <c r="K15" s="37">
        <v>5714475</v>
      </c>
      <c r="L15" s="11"/>
      <c r="M15" s="37">
        <v>6011519</v>
      </c>
      <c r="N15" s="2" t="s">
        <v>15</v>
      </c>
      <c r="R15" s="20"/>
      <c r="T15" s="37">
        <v>491078524</v>
      </c>
      <c r="V15" s="37">
        <v>417844600</v>
      </c>
      <c r="X15" s="37">
        <v>195038319</v>
      </c>
      <c r="Y15" s="11"/>
      <c r="Z15" s="37">
        <v>206705383</v>
      </c>
    </row>
    <row r="16" spans="1:26" ht="8.1" customHeight="1">
      <c r="A16" s="8"/>
      <c r="N16" s="8"/>
    </row>
    <row r="17" spans="1:26" ht="21.75" customHeight="1">
      <c r="A17" s="1" t="s">
        <v>16</v>
      </c>
      <c r="G17" s="37">
        <f>SUM(G12:G15)</f>
        <v>1156306475</v>
      </c>
      <c r="I17" s="37">
        <f>SUM(I12:I15)</f>
        <v>1355889107</v>
      </c>
      <c r="K17" s="37">
        <f>SUM(K12:K15)</f>
        <v>1033298366</v>
      </c>
      <c r="M17" s="37">
        <f>SUM(M12:M15)</f>
        <v>1212702791</v>
      </c>
      <c r="N17" s="1" t="s">
        <v>16</v>
      </c>
      <c r="T17" s="37">
        <f>SUM(T12:T15)</f>
        <v>39470631475</v>
      </c>
      <c r="V17" s="37">
        <f>SUM(V12:V15)</f>
        <v>46602791089</v>
      </c>
      <c r="X17" s="37">
        <f>SUM(X12:X15)</f>
        <v>35270384342</v>
      </c>
      <c r="Z17" s="37">
        <f>SUM(Z12:Z15)</f>
        <v>41678957331</v>
      </c>
    </row>
    <row r="18" spans="1:26" ht="21.75" customHeight="1">
      <c r="E18" s="2"/>
      <c r="G18" s="24"/>
      <c r="I18" s="24"/>
      <c r="K18" s="24"/>
      <c r="M18" s="24"/>
      <c r="R18" s="2"/>
      <c r="T18" s="24"/>
      <c r="V18" s="24"/>
      <c r="X18" s="24"/>
      <c r="Z18" s="24"/>
    </row>
    <row r="19" spans="1:26" ht="21.75" customHeight="1">
      <c r="A19" s="1" t="s">
        <v>17</v>
      </c>
      <c r="G19" s="24"/>
      <c r="I19" s="24"/>
      <c r="J19" s="12"/>
      <c r="K19" s="24"/>
      <c r="M19" s="24"/>
      <c r="N19" s="1" t="s">
        <v>17</v>
      </c>
      <c r="T19" s="24"/>
      <c r="V19" s="24"/>
      <c r="W19" s="12"/>
      <c r="X19" s="24"/>
      <c r="Z19" s="24"/>
    </row>
    <row r="20" spans="1:26" ht="8.1" customHeight="1">
      <c r="A20" s="8"/>
      <c r="G20" s="24"/>
      <c r="I20" s="24"/>
      <c r="J20" s="12"/>
      <c r="K20" s="24"/>
      <c r="M20" s="24"/>
      <c r="N20" s="8"/>
      <c r="T20" s="24"/>
      <c r="V20" s="24"/>
      <c r="W20" s="12"/>
      <c r="X20" s="24"/>
      <c r="Z20" s="24"/>
    </row>
    <row r="21" spans="1:26" ht="22.15" customHeight="1">
      <c r="A21" s="2" t="s">
        <v>18</v>
      </c>
      <c r="E21" s="76">
        <v>11</v>
      </c>
      <c r="G21" s="24">
        <v>47333789</v>
      </c>
      <c r="I21" s="24">
        <v>0</v>
      </c>
      <c r="J21" s="12"/>
      <c r="K21" s="24">
        <v>47333789</v>
      </c>
      <c r="M21" s="24">
        <v>0</v>
      </c>
      <c r="N21" s="2" t="s">
        <v>18</v>
      </c>
      <c r="R21" s="76">
        <v>11</v>
      </c>
      <c r="T21" s="24">
        <v>1616264309</v>
      </c>
      <c r="V21" s="24">
        <v>0</v>
      </c>
      <c r="W21" s="12"/>
      <c r="X21" s="24">
        <v>1616264309</v>
      </c>
      <c r="Z21" s="24">
        <v>0</v>
      </c>
    </row>
    <row r="22" spans="1:26" ht="22.15" customHeight="1">
      <c r="A22" s="2" t="s">
        <v>19</v>
      </c>
      <c r="E22" s="76">
        <v>11</v>
      </c>
      <c r="G22" s="24">
        <v>0</v>
      </c>
      <c r="I22" s="24">
        <v>0</v>
      </c>
      <c r="J22" s="12"/>
      <c r="K22" s="24">
        <v>97614608</v>
      </c>
      <c r="M22" s="24">
        <v>407823</v>
      </c>
      <c r="N22" s="2" t="s">
        <v>19</v>
      </c>
      <c r="R22" s="76">
        <v>11</v>
      </c>
      <c r="T22" s="24">
        <v>0</v>
      </c>
      <c r="V22" s="24">
        <v>0</v>
      </c>
      <c r="W22" s="12"/>
      <c r="X22" s="24">
        <v>3333158160</v>
      </c>
      <c r="Z22" s="24">
        <v>14024060</v>
      </c>
    </row>
    <row r="23" spans="1:26" ht="22.15" customHeight="1">
      <c r="A23" s="2" t="s">
        <v>20</v>
      </c>
      <c r="G23" s="24"/>
      <c r="I23" s="24"/>
      <c r="J23" s="12"/>
      <c r="K23" s="24"/>
      <c r="M23" s="24"/>
      <c r="N23" s="2" t="s">
        <v>20</v>
      </c>
      <c r="T23" s="24"/>
      <c r="V23" s="24"/>
      <c r="W23" s="12"/>
      <c r="X23" s="24"/>
      <c r="Z23" s="24"/>
    </row>
    <row r="24" spans="1:26" ht="22.15" customHeight="1">
      <c r="B24" s="2" t="s">
        <v>21</v>
      </c>
      <c r="G24" s="24"/>
      <c r="I24" s="24"/>
      <c r="J24" s="12"/>
      <c r="K24" s="24"/>
      <c r="M24" s="24"/>
      <c r="O24" s="2" t="s">
        <v>21</v>
      </c>
      <c r="T24" s="24"/>
      <c r="V24" s="24"/>
      <c r="W24" s="12"/>
      <c r="X24" s="24"/>
      <c r="Z24" s="24"/>
    </row>
    <row r="25" spans="1:26" ht="22.15" customHeight="1">
      <c r="B25" s="2" t="s">
        <v>22</v>
      </c>
      <c r="E25" s="76">
        <v>5</v>
      </c>
      <c r="G25" s="24">
        <v>5576039</v>
      </c>
      <c r="I25" s="24">
        <v>11120288</v>
      </c>
      <c r="J25" s="12"/>
      <c r="K25" s="24">
        <v>0</v>
      </c>
      <c r="M25" s="24">
        <v>0</v>
      </c>
      <c r="O25" s="2" t="s">
        <v>22</v>
      </c>
      <c r="R25" s="76">
        <v>5</v>
      </c>
      <c r="T25" s="24">
        <v>190400000</v>
      </c>
      <c r="V25" s="24">
        <v>382400000</v>
      </c>
      <c r="W25" s="12"/>
      <c r="X25" s="24">
        <v>0</v>
      </c>
      <c r="Z25" s="24">
        <v>0</v>
      </c>
    </row>
    <row r="26" spans="1:26" ht="21.75" customHeight="1">
      <c r="A26" s="2" t="s">
        <v>23</v>
      </c>
      <c r="E26" s="20"/>
      <c r="G26" s="24">
        <v>22365257</v>
      </c>
      <c r="I26" s="24">
        <v>39890351</v>
      </c>
      <c r="J26" s="11"/>
      <c r="K26" s="24">
        <v>22287915</v>
      </c>
      <c r="L26" s="11"/>
      <c r="M26" s="24">
        <v>39890351</v>
      </c>
      <c r="N26" s="2" t="s">
        <v>23</v>
      </c>
      <c r="R26" s="20"/>
      <c r="T26" s="24">
        <v>763686283</v>
      </c>
      <c r="V26" s="24">
        <v>1553281595</v>
      </c>
      <c r="W26" s="11"/>
      <c r="X26" s="24">
        <v>761045368</v>
      </c>
      <c r="Y26" s="11"/>
      <c r="Z26" s="24">
        <v>1553281595</v>
      </c>
    </row>
    <row r="27" spans="1:26" ht="21.75" customHeight="1">
      <c r="A27" s="2" t="s">
        <v>24</v>
      </c>
      <c r="E27" s="20">
        <v>12</v>
      </c>
      <c r="G27" s="24">
        <v>653062299</v>
      </c>
      <c r="I27" s="24">
        <v>702077137</v>
      </c>
      <c r="J27" s="11"/>
      <c r="K27" s="24">
        <v>561747507</v>
      </c>
      <c r="L27" s="11"/>
      <c r="M27" s="24">
        <v>617689090</v>
      </c>
      <c r="N27" s="2" t="s">
        <v>24</v>
      </c>
      <c r="R27" s="20">
        <v>12</v>
      </c>
      <c r="T27" s="24">
        <v>22299530573</v>
      </c>
      <c r="V27" s="24">
        <v>24142747768</v>
      </c>
      <c r="W27" s="11"/>
      <c r="X27" s="24">
        <v>19181486532</v>
      </c>
      <c r="Y27" s="11"/>
      <c r="Z27" s="24">
        <v>21240845366</v>
      </c>
    </row>
    <row r="28" spans="1:26" ht="21.75" customHeight="1">
      <c r="A28" s="2" t="s">
        <v>25</v>
      </c>
      <c r="E28" s="20"/>
      <c r="G28" s="24">
        <v>10532767</v>
      </c>
      <c r="I28" s="24">
        <v>6477368</v>
      </c>
      <c r="J28" s="11"/>
      <c r="K28" s="24">
        <v>7094309</v>
      </c>
      <c r="L28" s="11"/>
      <c r="M28" s="24">
        <v>4001470</v>
      </c>
      <c r="N28" s="2" t="s">
        <v>25</v>
      </c>
      <c r="R28" s="20"/>
      <c r="T28" s="24">
        <v>359652887</v>
      </c>
      <c r="V28" s="24">
        <v>222741120</v>
      </c>
      <c r="W28" s="11"/>
      <c r="X28" s="24">
        <v>242242970</v>
      </c>
      <c r="Y28" s="11"/>
      <c r="Z28" s="24">
        <v>137600933</v>
      </c>
    </row>
    <row r="29" spans="1:26" ht="21.75" customHeight="1">
      <c r="A29" s="2" t="s">
        <v>26</v>
      </c>
      <c r="E29" s="20">
        <v>27</v>
      </c>
      <c r="G29" s="24">
        <v>0</v>
      </c>
      <c r="I29" s="24">
        <v>0</v>
      </c>
      <c r="J29" s="11"/>
      <c r="K29" s="24">
        <v>27763053</v>
      </c>
      <c r="L29" s="11"/>
      <c r="M29" s="24">
        <v>0</v>
      </c>
      <c r="N29" s="2" t="s">
        <v>26</v>
      </c>
      <c r="R29" s="20">
        <v>27</v>
      </c>
      <c r="T29" s="24">
        <v>0</v>
      </c>
      <c r="V29" s="24">
        <v>0</v>
      </c>
      <c r="W29" s="11"/>
      <c r="X29" s="24">
        <v>948000000</v>
      </c>
      <c r="Y29" s="11"/>
      <c r="Z29" s="24">
        <v>0</v>
      </c>
    </row>
    <row r="30" spans="1:26" ht="21.75" customHeight="1">
      <c r="A30" s="2" t="s">
        <v>27</v>
      </c>
      <c r="E30" s="20">
        <v>15</v>
      </c>
      <c r="G30" s="24">
        <v>28201330</v>
      </c>
      <c r="I30" s="24">
        <v>24645143</v>
      </c>
      <c r="J30" s="11"/>
      <c r="K30" s="24">
        <v>27787337</v>
      </c>
      <c r="L30" s="11"/>
      <c r="M30" s="24">
        <v>24645143</v>
      </c>
      <c r="N30" s="2" t="s">
        <v>27</v>
      </c>
      <c r="R30" s="20">
        <v>15</v>
      </c>
      <c r="T30" s="24">
        <v>962965426</v>
      </c>
      <c r="V30" s="24">
        <v>847487334</v>
      </c>
      <c r="W30" s="11"/>
      <c r="X30" s="24">
        <v>948829186</v>
      </c>
      <c r="Y30" s="11"/>
      <c r="Z30" s="24">
        <v>847487334</v>
      </c>
    </row>
    <row r="31" spans="1:26" ht="21.75" customHeight="1">
      <c r="A31" s="2" t="s">
        <v>28</v>
      </c>
      <c r="E31" s="76">
        <v>16</v>
      </c>
      <c r="G31" s="37">
        <v>81172421</v>
      </c>
      <c r="I31" s="37">
        <v>52805602</v>
      </c>
      <c r="J31" s="11"/>
      <c r="K31" s="37">
        <v>1992142</v>
      </c>
      <c r="L31" s="11"/>
      <c r="M31" s="37">
        <v>5280823</v>
      </c>
      <c r="N31" s="2" t="s">
        <v>28</v>
      </c>
      <c r="R31" s="76">
        <v>16</v>
      </c>
      <c r="T31" s="37">
        <v>2771721642</v>
      </c>
      <c r="V31" s="37">
        <v>1815857921</v>
      </c>
      <c r="W31" s="11"/>
      <c r="X31" s="37">
        <v>68023893</v>
      </c>
      <c r="Y31" s="11"/>
      <c r="Z31" s="37">
        <v>181594829</v>
      </c>
    </row>
    <row r="32" spans="1:26" ht="8.1" customHeight="1">
      <c r="A32" s="8"/>
      <c r="J32" s="11"/>
      <c r="L32" s="11"/>
      <c r="N32" s="8"/>
      <c r="W32" s="11"/>
      <c r="Y32" s="11"/>
    </row>
    <row r="33" spans="1:26" ht="21.75" customHeight="1">
      <c r="A33" s="1" t="s">
        <v>29</v>
      </c>
      <c r="G33" s="37">
        <f>SUM(G21:G31)</f>
        <v>848243902</v>
      </c>
      <c r="I33" s="37">
        <f>SUM(I21:I31)</f>
        <v>837015889</v>
      </c>
      <c r="J33" s="11"/>
      <c r="K33" s="37">
        <f>SUM(K21:K31)</f>
        <v>793620660</v>
      </c>
      <c r="L33" s="11"/>
      <c r="M33" s="37">
        <f>SUM(M21:M31)</f>
        <v>691914700</v>
      </c>
      <c r="N33" s="1" t="s">
        <v>29</v>
      </c>
      <c r="T33" s="37">
        <f>SUM(T21:T31)</f>
        <v>28964221120</v>
      </c>
      <c r="V33" s="37">
        <f>SUM(V21:V31)</f>
        <v>28964515738</v>
      </c>
      <c r="W33" s="11"/>
      <c r="X33" s="37">
        <f>SUM(X21:X31)</f>
        <v>27099050418</v>
      </c>
      <c r="Y33" s="11"/>
      <c r="Z33" s="37">
        <f>SUM(Z21:Z31)</f>
        <v>23974834117</v>
      </c>
    </row>
    <row r="34" spans="1:26" ht="8.1" customHeight="1">
      <c r="G34" s="11"/>
      <c r="I34" s="11"/>
      <c r="J34" s="11"/>
      <c r="K34" s="11"/>
      <c r="L34" s="11"/>
      <c r="M34" s="11"/>
      <c r="T34" s="11"/>
      <c r="V34" s="11"/>
      <c r="W34" s="11"/>
      <c r="X34" s="11"/>
      <c r="Y34" s="11"/>
      <c r="Z34" s="11"/>
    </row>
    <row r="35" spans="1:26" ht="21.75" customHeight="1" thickBot="1">
      <c r="A35" s="1" t="s">
        <v>30</v>
      </c>
      <c r="G35" s="114">
        <f>SUM(G17,G33)</f>
        <v>2004550377</v>
      </c>
      <c r="I35" s="114">
        <f>SUM(I17,I33)</f>
        <v>2192904996</v>
      </c>
      <c r="J35" s="11"/>
      <c r="K35" s="114">
        <f>SUM(K17,K33)</f>
        <v>1826919026</v>
      </c>
      <c r="L35" s="11"/>
      <c r="M35" s="114">
        <f>SUM(M17,M33)</f>
        <v>1904617491</v>
      </c>
      <c r="N35" s="1" t="s">
        <v>30</v>
      </c>
      <c r="T35" s="114">
        <f>SUM(T17,T33)</f>
        <v>68434852595</v>
      </c>
      <c r="V35" s="114">
        <f>SUM(V17,V33)</f>
        <v>75567306827</v>
      </c>
      <c r="W35" s="11"/>
      <c r="X35" s="114">
        <f>SUM(X17,X33)</f>
        <v>62369434760</v>
      </c>
      <c r="Y35" s="11"/>
      <c r="Z35" s="114">
        <f>SUM(Z17,Z33)</f>
        <v>65653791448</v>
      </c>
    </row>
    <row r="36" spans="1:26" ht="13.5" customHeight="1" thickTop="1">
      <c r="A36" s="1"/>
      <c r="J36" s="12"/>
      <c r="N36" s="1"/>
      <c r="W36" s="12"/>
    </row>
    <row r="37" spans="1:26" ht="21.75" customHeight="1">
      <c r="A37" s="1"/>
      <c r="J37" s="12"/>
      <c r="N37" s="1"/>
      <c r="W37" s="12"/>
    </row>
    <row r="38" spans="1:26" ht="7.5" customHeight="1">
      <c r="A38" s="1"/>
      <c r="J38" s="12"/>
      <c r="N38" s="1"/>
      <c r="W38" s="12"/>
    </row>
    <row r="39" spans="1:26" ht="21.75" customHeight="1">
      <c r="A39" s="2" t="s">
        <v>31</v>
      </c>
      <c r="G39" s="78"/>
      <c r="I39" s="78"/>
      <c r="J39" s="79"/>
      <c r="K39" s="78"/>
      <c r="L39" s="50"/>
      <c r="M39" s="78"/>
      <c r="N39" s="78"/>
      <c r="O39" s="50"/>
      <c r="P39" s="78"/>
      <c r="Q39" s="50"/>
      <c r="R39" s="78"/>
      <c r="W39" s="2"/>
    </row>
    <row r="40" spans="1:26" ht="21.75" customHeight="1">
      <c r="A40" s="2" t="s">
        <v>32</v>
      </c>
      <c r="E40" s="2"/>
      <c r="J40" s="2"/>
      <c r="R40" s="2"/>
      <c r="W40" s="2"/>
    </row>
    <row r="41" spans="1:26" ht="21.75" customHeight="1">
      <c r="A41" s="8"/>
      <c r="D41" s="76"/>
      <c r="J41" s="2"/>
      <c r="N41" s="8"/>
      <c r="Q41" s="76"/>
      <c r="W41" s="2"/>
    </row>
    <row r="42" spans="1:26" ht="21.95" customHeight="1">
      <c r="A42" s="137" t="s">
        <v>33</v>
      </c>
      <c r="B42" s="137"/>
      <c r="C42" s="137"/>
      <c r="D42" s="137"/>
      <c r="E42" s="137"/>
      <c r="F42" s="137"/>
      <c r="G42" s="137"/>
      <c r="H42" s="137"/>
      <c r="I42" s="137"/>
      <c r="J42" s="137"/>
      <c r="K42" s="137"/>
      <c r="L42" s="5"/>
      <c r="M42" s="5"/>
      <c r="N42" s="5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O42" s="5"/>
      <c r="P42" s="5"/>
      <c r="Q42" s="5"/>
      <c r="R42" s="6"/>
      <c r="S42" s="5"/>
      <c r="T42" s="5"/>
      <c r="U42" s="5"/>
      <c r="V42" s="5"/>
      <c r="W42" s="7"/>
      <c r="X42" s="5"/>
      <c r="Y42" s="5"/>
      <c r="Z42" s="5"/>
    </row>
    <row r="43" spans="1:26" ht="21.75" customHeight="1">
      <c r="A43" s="8" t="str">
        <f>A1</f>
        <v>บริษัท สตาร์ ปิโตรเลียม รีไฟน์นิ่ง จำกัด (มหาชน)</v>
      </c>
      <c r="N43" s="8" t="str">
        <f>N1</f>
        <v>บริษัท สตาร์ ปิโตรเลียม รีไฟน์นิ่ง จำกัด (มหาชน)</v>
      </c>
    </row>
    <row r="44" spans="1:26" ht="21.75" customHeight="1">
      <c r="A44" s="8" t="s">
        <v>1</v>
      </c>
      <c r="N44" s="8" t="s">
        <v>1</v>
      </c>
    </row>
    <row r="45" spans="1:26" ht="21.75" customHeight="1">
      <c r="A45" s="4" t="str">
        <f>A3</f>
        <v>ณ วันที่ 31 ธันวาคม พ.ศ. 2567</v>
      </c>
      <c r="B45" s="5"/>
      <c r="C45" s="5"/>
      <c r="D45" s="5"/>
      <c r="E45" s="6"/>
      <c r="F45" s="5"/>
      <c r="G45" s="5"/>
      <c r="H45" s="5"/>
      <c r="I45" s="5"/>
      <c r="J45" s="7"/>
      <c r="K45" s="5"/>
      <c r="L45" s="5"/>
      <c r="M45" s="5"/>
      <c r="N45" s="4" t="str">
        <f>N3</f>
        <v>ณ วันที่ 31 ธันวาคม พ.ศ. 2567</v>
      </c>
      <c r="O45" s="5"/>
      <c r="P45" s="5"/>
      <c r="Q45" s="5"/>
      <c r="R45" s="6"/>
      <c r="S45" s="5"/>
      <c r="T45" s="5"/>
      <c r="U45" s="5"/>
      <c r="V45" s="5"/>
      <c r="W45" s="7"/>
      <c r="X45" s="5"/>
      <c r="Y45" s="5"/>
      <c r="Z45" s="5"/>
    </row>
    <row r="46" spans="1:26" s="1" customFormat="1" ht="21.75" customHeight="1">
      <c r="A46" s="8"/>
      <c r="E46" s="14"/>
      <c r="J46" s="9"/>
      <c r="N46" s="8"/>
      <c r="R46" s="14"/>
      <c r="W46" s="9"/>
    </row>
    <row r="47" spans="1:26" s="1" customFormat="1" ht="21.75" customHeight="1">
      <c r="A47" s="8"/>
      <c r="E47" s="76"/>
      <c r="F47" s="2"/>
      <c r="G47" s="139" t="s">
        <v>3</v>
      </c>
      <c r="H47" s="139"/>
      <c r="I47" s="139"/>
      <c r="J47" s="77"/>
      <c r="K47" s="138" t="s">
        <v>4</v>
      </c>
      <c r="L47" s="138"/>
      <c r="M47" s="138"/>
      <c r="N47" s="8"/>
      <c r="R47" s="76"/>
      <c r="S47" s="2"/>
      <c r="T47" s="139" t="s">
        <v>3</v>
      </c>
      <c r="U47" s="139"/>
      <c r="V47" s="139"/>
      <c r="W47" s="77"/>
      <c r="X47" s="138" t="s">
        <v>4</v>
      </c>
      <c r="Y47" s="138"/>
      <c r="Z47" s="138"/>
    </row>
    <row r="48" spans="1:26" s="1" customFormat="1" ht="21.75" customHeight="1">
      <c r="A48" s="8"/>
      <c r="E48" s="76"/>
      <c r="F48" s="2"/>
      <c r="G48" s="9" t="s">
        <v>5</v>
      </c>
      <c r="H48" s="2"/>
      <c r="I48" s="9" t="s">
        <v>6</v>
      </c>
      <c r="J48" s="9"/>
      <c r="K48" s="9" t="s">
        <v>5</v>
      </c>
      <c r="L48" s="9"/>
      <c r="M48" s="9" t="s">
        <v>6</v>
      </c>
      <c r="N48" s="8"/>
      <c r="R48" s="76"/>
      <c r="S48" s="2"/>
      <c r="T48" s="9" t="s">
        <v>5</v>
      </c>
      <c r="U48" s="2"/>
      <c r="V48" s="9" t="s">
        <v>6</v>
      </c>
      <c r="W48" s="9"/>
      <c r="X48" s="9" t="s">
        <v>5</v>
      </c>
      <c r="Y48" s="9"/>
      <c r="Z48" s="9" t="s">
        <v>6</v>
      </c>
    </row>
    <row r="49" spans="1:26" s="1" customFormat="1" ht="21.75" customHeight="1">
      <c r="E49" s="75" t="s">
        <v>7</v>
      </c>
      <c r="G49" s="16" t="s">
        <v>8</v>
      </c>
      <c r="I49" s="16" t="s">
        <v>8</v>
      </c>
      <c r="J49" s="10"/>
      <c r="K49" s="16" t="s">
        <v>8</v>
      </c>
      <c r="M49" s="16" t="s">
        <v>8</v>
      </c>
      <c r="R49" s="75" t="s">
        <v>7</v>
      </c>
      <c r="T49" s="16" t="s">
        <v>9</v>
      </c>
      <c r="V49" s="16" t="s">
        <v>9</v>
      </c>
      <c r="W49" s="10"/>
      <c r="X49" s="16" t="s">
        <v>9</v>
      </c>
      <c r="Z49" s="16" t="s">
        <v>9</v>
      </c>
    </row>
    <row r="50" spans="1:26" ht="21.75" customHeight="1">
      <c r="A50" s="8" t="s">
        <v>34</v>
      </c>
      <c r="N50" s="8" t="s">
        <v>34</v>
      </c>
    </row>
    <row r="51" spans="1:26" ht="8.1" customHeight="1">
      <c r="A51" s="8"/>
      <c r="E51" s="20"/>
      <c r="J51" s="12"/>
      <c r="N51" s="8"/>
      <c r="R51" s="20"/>
      <c r="W51" s="12"/>
    </row>
    <row r="52" spans="1:26" ht="21.75" customHeight="1">
      <c r="A52" s="1" t="s">
        <v>35</v>
      </c>
      <c r="G52" s="11"/>
      <c r="I52" s="11"/>
      <c r="J52" s="12"/>
      <c r="K52" s="11"/>
      <c r="M52" s="11"/>
      <c r="N52" s="1" t="s">
        <v>35</v>
      </c>
      <c r="T52" s="11"/>
      <c r="V52" s="11"/>
      <c r="W52" s="12"/>
      <c r="X52" s="11"/>
      <c r="Z52" s="11"/>
    </row>
    <row r="53" spans="1:26" ht="8.1" customHeight="1">
      <c r="A53" s="8"/>
      <c r="E53" s="20"/>
      <c r="J53" s="12"/>
      <c r="N53" s="8"/>
      <c r="R53" s="20"/>
      <c r="W53" s="12"/>
    </row>
    <row r="54" spans="1:26" ht="21.75" customHeight="1">
      <c r="A54" s="13" t="s">
        <v>36</v>
      </c>
      <c r="E54" s="20">
        <v>13</v>
      </c>
      <c r="G54" s="49">
        <v>17337266</v>
      </c>
      <c r="I54" s="49">
        <v>363013262</v>
      </c>
      <c r="J54" s="115"/>
      <c r="K54" s="49">
        <v>1171437</v>
      </c>
      <c r="L54" s="115"/>
      <c r="M54" s="49">
        <v>363013262</v>
      </c>
      <c r="N54" s="13" t="s">
        <v>36</v>
      </c>
      <c r="R54" s="20">
        <v>13</v>
      </c>
      <c r="T54" s="49">
        <v>592000000</v>
      </c>
      <c r="V54" s="49">
        <v>12483154841</v>
      </c>
      <c r="W54" s="115"/>
      <c r="X54" s="49">
        <v>40000000</v>
      </c>
      <c r="Y54" s="115"/>
      <c r="Z54" s="49">
        <v>12483154841</v>
      </c>
    </row>
    <row r="55" spans="1:26" ht="21.75" customHeight="1">
      <c r="A55" s="2" t="s">
        <v>37</v>
      </c>
      <c r="E55" s="20"/>
      <c r="G55" s="49"/>
      <c r="I55" s="49"/>
      <c r="J55" s="12"/>
      <c r="K55" s="49"/>
      <c r="M55" s="49"/>
      <c r="N55" s="2" t="s">
        <v>37</v>
      </c>
      <c r="R55" s="20"/>
      <c r="T55" s="49"/>
      <c r="V55" s="49"/>
      <c r="W55" s="12"/>
      <c r="X55" s="49"/>
      <c r="Z55" s="49"/>
    </row>
    <row r="56" spans="1:26" ht="21.75" customHeight="1">
      <c r="B56" s="2" t="s">
        <v>38</v>
      </c>
      <c r="E56" s="20">
        <v>13</v>
      </c>
      <c r="G56" s="78">
        <v>11531332</v>
      </c>
      <c r="I56" s="78">
        <v>0</v>
      </c>
      <c r="J56" s="12"/>
      <c r="K56" s="78">
        <v>11531332</v>
      </c>
      <c r="M56" s="78">
        <v>0</v>
      </c>
      <c r="O56" s="2" t="s">
        <v>38</v>
      </c>
      <c r="R56" s="20">
        <v>13</v>
      </c>
      <c r="T56" s="49">
        <v>393750000</v>
      </c>
      <c r="V56" s="49">
        <v>0</v>
      </c>
      <c r="W56" s="12"/>
      <c r="X56" s="49">
        <v>393750000</v>
      </c>
      <c r="Z56" s="49">
        <v>0</v>
      </c>
    </row>
    <row r="57" spans="1:26" ht="21.75" customHeight="1">
      <c r="A57" s="2" t="s">
        <v>39</v>
      </c>
      <c r="E57" s="20">
        <v>14</v>
      </c>
      <c r="G57" s="49">
        <v>489823101</v>
      </c>
      <c r="I57" s="49">
        <v>455622813</v>
      </c>
      <c r="J57" s="12"/>
      <c r="K57" s="49">
        <v>433996322</v>
      </c>
      <c r="M57" s="49">
        <v>411636940</v>
      </c>
      <c r="N57" s="2" t="s">
        <v>39</v>
      </c>
      <c r="R57" s="20">
        <v>14</v>
      </c>
      <c r="T57" s="49">
        <v>16725548569</v>
      </c>
      <c r="V57" s="49">
        <v>15667775063</v>
      </c>
      <c r="W57" s="12"/>
      <c r="X57" s="49">
        <v>14819281792</v>
      </c>
      <c r="Z57" s="49">
        <v>14155206439</v>
      </c>
    </row>
    <row r="58" spans="1:26" ht="21.75" customHeight="1">
      <c r="A58" s="2" t="s">
        <v>40</v>
      </c>
      <c r="E58" s="20"/>
      <c r="G58" s="49"/>
      <c r="I58" s="49"/>
      <c r="J58" s="12"/>
      <c r="K58" s="49"/>
      <c r="M58" s="49"/>
      <c r="N58" s="2" t="s">
        <v>40</v>
      </c>
      <c r="R58" s="20"/>
      <c r="T58" s="49"/>
      <c r="V58" s="49"/>
      <c r="W58" s="12"/>
      <c r="X58" s="49"/>
      <c r="Z58" s="49"/>
    </row>
    <row r="59" spans="1:26" ht="21.75" customHeight="1">
      <c r="B59" s="2" t="s">
        <v>41</v>
      </c>
      <c r="E59" s="20">
        <v>13</v>
      </c>
      <c r="G59" s="49">
        <v>7837568</v>
      </c>
      <c r="I59" s="49">
        <v>7544100</v>
      </c>
      <c r="J59" s="12"/>
      <c r="K59" s="49">
        <v>981429</v>
      </c>
      <c r="M59" s="49">
        <v>965621</v>
      </c>
      <c r="O59" s="2" t="s">
        <v>41</v>
      </c>
      <c r="R59" s="20">
        <v>13</v>
      </c>
      <c r="T59" s="49">
        <v>267622394</v>
      </c>
      <c r="V59" s="49">
        <v>259423496</v>
      </c>
      <c r="W59" s="12"/>
      <c r="X59" s="49">
        <v>33511983</v>
      </c>
      <c r="Z59" s="49">
        <v>33205396</v>
      </c>
    </row>
    <row r="60" spans="1:26" ht="21.75" customHeight="1">
      <c r="A60" s="2" t="s">
        <v>42</v>
      </c>
      <c r="E60" s="20"/>
      <c r="G60" s="49">
        <v>47395246</v>
      </c>
      <c r="I60" s="49">
        <v>33496528</v>
      </c>
      <c r="J60" s="12"/>
      <c r="K60" s="49">
        <v>47395246</v>
      </c>
      <c r="M60" s="49">
        <v>33496528</v>
      </c>
      <c r="N60" s="2" t="s">
        <v>42</v>
      </c>
      <c r="R60" s="20"/>
      <c r="T60" s="49">
        <v>1618362824</v>
      </c>
      <c r="V60" s="49">
        <v>1151865218</v>
      </c>
      <c r="W60" s="12"/>
      <c r="X60" s="49">
        <v>1618362824</v>
      </c>
      <c r="Z60" s="49">
        <v>1151865218</v>
      </c>
    </row>
    <row r="61" spans="1:26" ht="21.75" customHeight="1">
      <c r="A61" s="2" t="s">
        <v>43</v>
      </c>
      <c r="E61" s="20"/>
      <c r="G61" s="49">
        <v>38671</v>
      </c>
      <c r="I61" s="49">
        <v>4687987</v>
      </c>
      <c r="J61" s="12"/>
      <c r="K61" s="49">
        <v>0</v>
      </c>
      <c r="M61" s="49"/>
      <c r="N61" s="2" t="s">
        <v>43</v>
      </c>
      <c r="R61" s="20"/>
      <c r="T61" s="49">
        <v>1320450</v>
      </c>
      <c r="V61" s="49">
        <v>161208616</v>
      </c>
      <c r="W61" s="12"/>
      <c r="X61" s="49">
        <v>0</v>
      </c>
      <c r="Z61" s="49">
        <v>0</v>
      </c>
    </row>
    <row r="62" spans="1:26" ht="19.5" customHeight="1">
      <c r="A62" s="2" t="s">
        <v>44</v>
      </c>
      <c r="E62" s="20"/>
      <c r="G62" s="49">
        <v>3088089</v>
      </c>
      <c r="I62" s="49">
        <v>3648265</v>
      </c>
      <c r="J62" s="12"/>
      <c r="K62" s="49">
        <v>3088089</v>
      </c>
      <c r="M62" s="49">
        <v>3648265</v>
      </c>
      <c r="N62" s="2" t="s">
        <v>44</v>
      </c>
      <c r="R62" s="20"/>
      <c r="T62" s="49">
        <v>105446189</v>
      </c>
      <c r="V62" s="49">
        <v>125455081</v>
      </c>
      <c r="W62" s="12"/>
      <c r="X62" s="49">
        <v>105446189</v>
      </c>
      <c r="Z62" s="49">
        <v>125455081</v>
      </c>
    </row>
    <row r="63" spans="1:26" ht="19.5" customHeight="1">
      <c r="A63" s="2" t="s">
        <v>45</v>
      </c>
      <c r="E63" s="20"/>
      <c r="G63" s="52">
        <v>8971598</v>
      </c>
      <c r="I63" s="52">
        <v>7870814</v>
      </c>
      <c r="J63" s="12"/>
      <c r="K63" s="52">
        <v>1511235</v>
      </c>
      <c r="M63" s="52">
        <v>634288</v>
      </c>
      <c r="N63" s="2" t="s">
        <v>45</v>
      </c>
      <c r="R63" s="20"/>
      <c r="T63" s="52">
        <v>306345062</v>
      </c>
      <c r="V63" s="52">
        <v>270658429</v>
      </c>
      <c r="W63" s="12"/>
      <c r="X63" s="52">
        <v>51602764</v>
      </c>
      <c r="Z63" s="52">
        <v>21811656</v>
      </c>
    </row>
    <row r="64" spans="1:26" ht="8.1" customHeight="1">
      <c r="A64" s="8"/>
      <c r="E64" s="20"/>
      <c r="J64" s="12"/>
      <c r="N64" s="8"/>
      <c r="R64" s="20"/>
      <c r="W64" s="12"/>
    </row>
    <row r="65" spans="1:26" ht="21.75" customHeight="1">
      <c r="A65" s="1" t="s">
        <v>46</v>
      </c>
      <c r="E65" s="20"/>
      <c r="G65" s="52">
        <f>SUM(G54:G63)</f>
        <v>586022871</v>
      </c>
      <c r="I65" s="52">
        <f>SUM(I54:I63)</f>
        <v>875883769</v>
      </c>
      <c r="J65" s="12"/>
      <c r="K65" s="52">
        <f>SUM(K54:K63)</f>
        <v>499675090</v>
      </c>
      <c r="M65" s="52">
        <f>SUM(M54:M63)</f>
        <v>813394904</v>
      </c>
      <c r="N65" s="1" t="s">
        <v>46</v>
      </c>
      <c r="R65" s="20"/>
      <c r="T65" s="52">
        <f>SUM(T54:T63)</f>
        <v>20010395488</v>
      </c>
      <c r="V65" s="52">
        <f>SUM(V54:V63)</f>
        <v>30119540744</v>
      </c>
      <c r="W65" s="12"/>
      <c r="X65" s="52">
        <f>SUM(X54:X63)</f>
        <v>17061955552</v>
      </c>
      <c r="Z65" s="52">
        <f>SUM(Z54:Z63)</f>
        <v>27970698631</v>
      </c>
    </row>
    <row r="66" spans="1:26" ht="21.75" customHeight="1">
      <c r="A66" s="1"/>
      <c r="E66" s="20"/>
      <c r="G66" s="108"/>
      <c r="I66" s="108"/>
      <c r="J66" s="12"/>
      <c r="K66" s="108"/>
      <c r="M66" s="108"/>
      <c r="N66" s="1"/>
      <c r="R66" s="20"/>
      <c r="T66" s="108"/>
      <c r="V66" s="108"/>
      <c r="W66" s="12"/>
      <c r="X66" s="108"/>
      <c r="Z66" s="108"/>
    </row>
    <row r="67" spans="1:26" ht="21.75" customHeight="1">
      <c r="A67" s="1" t="s">
        <v>47</v>
      </c>
      <c r="E67" s="20"/>
      <c r="J67" s="12"/>
      <c r="N67" s="1" t="s">
        <v>47</v>
      </c>
      <c r="R67" s="20"/>
      <c r="W67" s="12"/>
    </row>
    <row r="68" spans="1:26" ht="8.1" customHeight="1">
      <c r="A68" s="8"/>
      <c r="E68" s="20"/>
      <c r="J68" s="12"/>
      <c r="N68" s="8"/>
      <c r="R68" s="20"/>
      <c r="W68" s="12"/>
    </row>
    <row r="69" spans="1:26" ht="21.75" customHeight="1">
      <c r="A69" s="13" t="s">
        <v>48</v>
      </c>
      <c r="B69" s="13"/>
      <c r="C69" s="13"/>
      <c r="D69" s="13"/>
      <c r="E69" s="20">
        <v>13</v>
      </c>
      <c r="G69" s="49">
        <v>193470118</v>
      </c>
      <c r="I69" s="49">
        <v>0</v>
      </c>
      <c r="J69" s="12"/>
      <c r="K69" s="49">
        <v>193470118</v>
      </c>
      <c r="L69" s="96"/>
      <c r="M69" s="49">
        <v>0</v>
      </c>
      <c r="N69" s="13" t="s">
        <v>48</v>
      </c>
      <c r="O69" s="13"/>
      <c r="P69" s="13"/>
      <c r="Q69" s="13"/>
      <c r="R69" s="20">
        <v>13</v>
      </c>
      <c r="T69" s="49">
        <v>6606250000</v>
      </c>
      <c r="V69" s="49">
        <v>0</v>
      </c>
      <c r="W69" s="12"/>
      <c r="X69" s="49">
        <v>6606250000</v>
      </c>
      <c r="Y69" s="96"/>
      <c r="Z69" s="49">
        <v>0</v>
      </c>
    </row>
    <row r="70" spans="1:26" ht="21.75" customHeight="1">
      <c r="A70" s="13" t="s">
        <v>49</v>
      </c>
      <c r="B70" s="13"/>
      <c r="C70" s="13"/>
      <c r="D70" s="13"/>
      <c r="E70" s="20">
        <v>13</v>
      </c>
      <c r="G70" s="49">
        <v>46668193</v>
      </c>
      <c r="I70" s="49">
        <v>42478748</v>
      </c>
      <c r="J70" s="12"/>
      <c r="K70" s="49">
        <v>15370164</v>
      </c>
      <c r="L70" s="96"/>
      <c r="M70" s="49">
        <v>15390675</v>
      </c>
      <c r="N70" s="13" t="s">
        <v>49</v>
      </c>
      <c r="O70" s="13"/>
      <c r="P70" s="13"/>
      <c r="Q70" s="13"/>
      <c r="R70" s="20">
        <v>13</v>
      </c>
      <c r="T70" s="49">
        <v>1593536793</v>
      </c>
      <c r="V70" s="49">
        <v>1460742177</v>
      </c>
      <c r="W70" s="12"/>
      <c r="X70" s="49">
        <v>524831172</v>
      </c>
      <c r="Y70" s="96"/>
      <c r="Z70" s="49">
        <v>529248365</v>
      </c>
    </row>
    <row r="71" spans="1:26" ht="21.75" customHeight="1">
      <c r="A71" s="13" t="s">
        <v>50</v>
      </c>
      <c r="B71" s="13"/>
      <c r="C71" s="13"/>
      <c r="D71" s="13"/>
      <c r="E71" s="20">
        <v>15</v>
      </c>
      <c r="G71" s="49">
        <v>0</v>
      </c>
      <c r="I71" s="49">
        <v>3375348</v>
      </c>
      <c r="J71" s="12"/>
      <c r="K71" s="49">
        <v>0</v>
      </c>
      <c r="L71" s="96"/>
      <c r="M71" s="49">
        <v>0</v>
      </c>
      <c r="N71" s="13" t="s">
        <v>50</v>
      </c>
      <c r="O71" s="13"/>
      <c r="P71" s="13"/>
      <c r="Q71" s="13"/>
      <c r="R71" s="20">
        <v>15</v>
      </c>
      <c r="T71" s="49">
        <v>0</v>
      </c>
      <c r="V71" s="49">
        <v>116070101</v>
      </c>
      <c r="W71" s="12"/>
      <c r="X71" s="49">
        <v>0</v>
      </c>
      <c r="Y71" s="96"/>
      <c r="Z71" s="49">
        <v>0</v>
      </c>
    </row>
    <row r="72" spans="1:26" ht="21.75" customHeight="1">
      <c r="A72" s="2" t="s">
        <v>51</v>
      </c>
      <c r="E72" s="20">
        <v>17</v>
      </c>
      <c r="F72" s="109"/>
      <c r="G72" s="49">
        <v>31573102</v>
      </c>
      <c r="I72" s="49">
        <v>31999550</v>
      </c>
      <c r="J72" s="12"/>
      <c r="K72" s="49">
        <v>19474471</v>
      </c>
      <c r="L72" s="96"/>
      <c r="M72" s="49">
        <v>20289828</v>
      </c>
      <c r="N72" s="2" t="s">
        <v>51</v>
      </c>
      <c r="R72" s="20">
        <v>17</v>
      </c>
      <c r="S72" s="109"/>
      <c r="T72" s="49">
        <v>1078098313</v>
      </c>
      <c r="V72" s="49">
        <v>1100387709</v>
      </c>
      <c r="W72" s="12"/>
      <c r="X72" s="49">
        <v>664977248</v>
      </c>
      <c r="Y72" s="96"/>
      <c r="Z72" s="49">
        <v>697718475</v>
      </c>
    </row>
    <row r="73" spans="1:26" ht="21.75" customHeight="1">
      <c r="A73" s="2" t="s">
        <v>52</v>
      </c>
      <c r="E73" s="20"/>
      <c r="F73" s="109"/>
      <c r="G73" s="52">
        <v>1179197</v>
      </c>
      <c r="H73" s="109"/>
      <c r="I73" s="52">
        <v>0</v>
      </c>
      <c r="J73" s="12"/>
      <c r="K73" s="52">
        <v>0</v>
      </c>
      <c r="M73" s="52">
        <v>0</v>
      </c>
      <c r="N73" s="2" t="s">
        <v>52</v>
      </c>
      <c r="R73" s="20"/>
      <c r="S73" s="109"/>
      <c r="T73" s="52">
        <v>40264995</v>
      </c>
      <c r="U73" s="109"/>
      <c r="V73" s="52">
        <v>0</v>
      </c>
      <c r="W73" s="12"/>
      <c r="X73" s="52">
        <v>0</v>
      </c>
      <c r="Z73" s="52">
        <v>0</v>
      </c>
    </row>
    <row r="74" spans="1:26" ht="8.1" customHeight="1">
      <c r="A74" s="8"/>
      <c r="E74" s="20"/>
      <c r="J74" s="12"/>
      <c r="N74" s="8"/>
      <c r="R74" s="20"/>
      <c r="W74" s="12"/>
    </row>
    <row r="75" spans="1:26" ht="21.75" customHeight="1">
      <c r="A75" s="1" t="s">
        <v>53</v>
      </c>
      <c r="E75" s="20"/>
      <c r="G75" s="52">
        <f>SUM(G69:G73)</f>
        <v>272890610</v>
      </c>
      <c r="I75" s="52">
        <f>SUM(I69:I73)</f>
        <v>77853646</v>
      </c>
      <c r="J75" s="12"/>
      <c r="K75" s="52">
        <f>SUM(K69:K73)</f>
        <v>228314753</v>
      </c>
      <c r="M75" s="52">
        <f>SUM(M69:M73)</f>
        <v>35680503</v>
      </c>
      <c r="N75" s="1" t="s">
        <v>53</v>
      </c>
      <c r="R75" s="20"/>
      <c r="T75" s="52">
        <f>SUM(T69:T73)</f>
        <v>9318150101</v>
      </c>
      <c r="V75" s="52">
        <f>SUM(V69:V73)</f>
        <v>2677199987</v>
      </c>
      <c r="W75" s="12"/>
      <c r="X75" s="52">
        <f>SUM(X69:X73)</f>
        <v>7796058420</v>
      </c>
      <c r="Z75" s="52">
        <f>SUM(Z69:Z73)</f>
        <v>1226966840</v>
      </c>
    </row>
    <row r="76" spans="1:26" ht="8.1" customHeight="1">
      <c r="A76" s="1"/>
      <c r="E76" s="20"/>
      <c r="G76" s="49"/>
      <c r="I76" s="49"/>
      <c r="J76" s="12"/>
      <c r="K76" s="49"/>
      <c r="M76" s="49"/>
      <c r="N76" s="1"/>
      <c r="R76" s="20"/>
      <c r="T76" s="49"/>
      <c r="V76" s="49"/>
      <c r="W76" s="12"/>
      <c r="X76" s="49"/>
      <c r="Z76" s="49"/>
    </row>
    <row r="77" spans="1:26" ht="21.75" customHeight="1">
      <c r="A77" s="1" t="s">
        <v>54</v>
      </c>
      <c r="E77" s="20"/>
      <c r="G77" s="52">
        <f>SUM(G65,G75)</f>
        <v>858913481</v>
      </c>
      <c r="I77" s="52">
        <f>SUM(I65,I75)</f>
        <v>953737415</v>
      </c>
      <c r="J77" s="12"/>
      <c r="K77" s="52">
        <f>SUM(K65,K75)</f>
        <v>727989843</v>
      </c>
      <c r="M77" s="52">
        <f>SUM(M65,M75)</f>
        <v>849075407</v>
      </c>
      <c r="N77" s="1" t="s">
        <v>54</v>
      </c>
      <c r="R77" s="20"/>
      <c r="T77" s="52">
        <f>SUM(T65,T75)</f>
        <v>29328545589</v>
      </c>
      <c r="V77" s="52">
        <f>SUM(V65,V75)</f>
        <v>32796740731</v>
      </c>
      <c r="W77" s="12"/>
      <c r="X77" s="52">
        <f>SUM(X65,X75)</f>
        <v>24858013972</v>
      </c>
      <c r="Z77" s="52">
        <f>SUM(Z65,Z75)</f>
        <v>29197665471</v>
      </c>
    </row>
    <row r="78" spans="1:26" ht="21.75" customHeight="1">
      <c r="A78" s="1"/>
      <c r="E78" s="20"/>
      <c r="J78" s="12"/>
      <c r="N78" s="1"/>
      <c r="R78" s="20"/>
      <c r="W78" s="12"/>
    </row>
    <row r="79" spans="1:26" ht="21.75" customHeight="1">
      <c r="A79" s="1"/>
      <c r="E79" s="20"/>
      <c r="I79" s="130"/>
      <c r="J79" s="12"/>
      <c r="N79" s="1"/>
      <c r="R79" s="20"/>
      <c r="W79" s="12"/>
    </row>
    <row r="80" spans="1:26" ht="21.75" customHeight="1">
      <c r="A80" s="1"/>
      <c r="E80" s="20"/>
      <c r="I80" s="131"/>
      <c r="J80" s="12"/>
      <c r="N80" s="1"/>
      <c r="R80" s="20"/>
      <c r="W80" s="12"/>
    </row>
    <row r="81" spans="1:26" ht="21.75" customHeight="1">
      <c r="A81" s="1"/>
      <c r="E81" s="20"/>
      <c r="I81" s="132"/>
      <c r="J81" s="12"/>
      <c r="N81" s="1"/>
      <c r="R81" s="20"/>
      <c r="W81" s="12"/>
    </row>
    <row r="82" spans="1:26" ht="24.75" customHeight="1">
      <c r="A82" s="1"/>
      <c r="E82" s="20"/>
      <c r="J82" s="12"/>
      <c r="N82" s="1"/>
      <c r="R82" s="20"/>
      <c r="W82" s="12"/>
    </row>
    <row r="83" spans="1:26" ht="21.95" customHeight="1">
      <c r="A83" s="137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5"/>
      <c r="M83" s="5"/>
      <c r="N83" s="5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O83" s="5"/>
      <c r="P83" s="5"/>
      <c r="Q83" s="5"/>
      <c r="R83" s="6"/>
      <c r="S83" s="5"/>
      <c r="T83" s="5"/>
      <c r="U83" s="5"/>
      <c r="V83" s="5"/>
      <c r="W83" s="7"/>
      <c r="X83" s="5"/>
      <c r="Y83" s="5"/>
      <c r="Z83" s="5"/>
    </row>
    <row r="84" spans="1:26" ht="21.75" customHeight="1">
      <c r="A84" s="8" t="str">
        <f>A1</f>
        <v>บริษัท สตาร์ ปิโตรเลียม รีไฟน์นิ่ง จำกัด (มหาชน)</v>
      </c>
      <c r="N84" s="8" t="str">
        <f>A1</f>
        <v>บริษัท สตาร์ ปิโตรเลียม รีไฟน์นิ่ง จำกัด (มหาชน)</v>
      </c>
    </row>
    <row r="85" spans="1:26" ht="21.75" customHeight="1">
      <c r="A85" s="8" t="s">
        <v>1</v>
      </c>
      <c r="N85" s="8" t="s">
        <v>1</v>
      </c>
    </row>
    <row r="86" spans="1:26" ht="21.75" customHeight="1">
      <c r="A86" s="4" t="str">
        <f>A3</f>
        <v>ณ วันที่ 31 ธันวาคม พ.ศ. 2567</v>
      </c>
      <c r="B86" s="5"/>
      <c r="C86" s="5"/>
      <c r="D86" s="5"/>
      <c r="E86" s="6"/>
      <c r="F86" s="5"/>
      <c r="G86" s="5"/>
      <c r="H86" s="5"/>
      <c r="I86" s="5"/>
      <c r="J86" s="7"/>
      <c r="K86" s="5"/>
      <c r="L86" s="5"/>
      <c r="M86" s="5"/>
      <c r="N86" s="4" t="str">
        <f>A3</f>
        <v>ณ วันที่ 31 ธันวาคม พ.ศ. 2567</v>
      </c>
      <c r="O86" s="5"/>
      <c r="P86" s="5"/>
      <c r="Q86" s="5"/>
      <c r="R86" s="6"/>
      <c r="S86" s="5"/>
      <c r="T86" s="5"/>
      <c r="U86" s="5"/>
      <c r="V86" s="5"/>
      <c r="W86" s="7"/>
      <c r="X86" s="5"/>
      <c r="Y86" s="5"/>
      <c r="Z86" s="5"/>
    </row>
    <row r="87" spans="1:26" ht="21.75" customHeight="1">
      <c r="A87" s="1"/>
      <c r="E87" s="20"/>
      <c r="J87" s="12"/>
      <c r="N87" s="1"/>
      <c r="R87" s="20"/>
      <c r="W87" s="12"/>
    </row>
    <row r="88" spans="1:26" s="1" customFormat="1" ht="21.75" customHeight="1">
      <c r="A88" s="8"/>
      <c r="E88" s="76"/>
      <c r="F88" s="2"/>
      <c r="G88" s="139" t="s">
        <v>3</v>
      </c>
      <c r="H88" s="139"/>
      <c r="I88" s="139"/>
      <c r="J88" s="77"/>
      <c r="K88" s="138" t="s">
        <v>4</v>
      </c>
      <c r="L88" s="138"/>
      <c r="M88" s="138"/>
      <c r="N88" s="8"/>
      <c r="R88" s="76"/>
      <c r="S88" s="2"/>
      <c r="T88" s="139" t="s">
        <v>3</v>
      </c>
      <c r="U88" s="139"/>
      <c r="V88" s="139"/>
      <c r="W88" s="77"/>
      <c r="X88" s="138" t="s">
        <v>4</v>
      </c>
      <c r="Y88" s="138"/>
      <c r="Z88" s="138"/>
    </row>
    <row r="89" spans="1:26" s="1" customFormat="1" ht="21.75" customHeight="1">
      <c r="A89" s="8"/>
      <c r="E89" s="76"/>
      <c r="F89" s="2"/>
      <c r="G89" s="9" t="s">
        <v>5</v>
      </c>
      <c r="H89" s="2"/>
      <c r="I89" s="9" t="s">
        <v>6</v>
      </c>
      <c r="J89" s="9"/>
      <c r="K89" s="9" t="s">
        <v>5</v>
      </c>
      <c r="L89" s="9"/>
      <c r="M89" s="9" t="s">
        <v>6</v>
      </c>
      <c r="N89" s="8"/>
      <c r="R89" s="76"/>
      <c r="S89" s="2"/>
      <c r="T89" s="9" t="s">
        <v>5</v>
      </c>
      <c r="U89" s="2"/>
      <c r="V89" s="9" t="s">
        <v>6</v>
      </c>
      <c r="W89" s="9"/>
      <c r="X89" s="9" t="s">
        <v>5</v>
      </c>
      <c r="Y89" s="9"/>
      <c r="Z89" s="9" t="s">
        <v>6</v>
      </c>
    </row>
    <row r="90" spans="1:26" s="1" customFormat="1" ht="21.75" customHeight="1">
      <c r="E90" s="75" t="s">
        <v>7</v>
      </c>
      <c r="G90" s="16" t="s">
        <v>8</v>
      </c>
      <c r="I90" s="16" t="s">
        <v>8</v>
      </c>
      <c r="J90" s="10"/>
      <c r="K90" s="16" t="s">
        <v>8</v>
      </c>
      <c r="M90" s="16" t="s">
        <v>8</v>
      </c>
      <c r="R90" s="75" t="s">
        <v>7</v>
      </c>
      <c r="T90" s="16" t="s">
        <v>9</v>
      </c>
      <c r="V90" s="16" t="s">
        <v>9</v>
      </c>
      <c r="W90" s="10"/>
      <c r="X90" s="16" t="s">
        <v>9</v>
      </c>
      <c r="Z90" s="16" t="s">
        <v>9</v>
      </c>
    </row>
    <row r="91" spans="1:26" ht="8.1" customHeight="1">
      <c r="A91" s="1"/>
      <c r="E91" s="20"/>
      <c r="J91" s="12"/>
      <c r="N91" s="1"/>
      <c r="R91" s="20"/>
      <c r="W91" s="12"/>
    </row>
    <row r="92" spans="1:26" ht="21.75" customHeight="1">
      <c r="A92" s="1" t="s">
        <v>55</v>
      </c>
      <c r="E92" s="20"/>
      <c r="J92" s="12"/>
      <c r="N92" s="1" t="s">
        <v>55</v>
      </c>
      <c r="R92" s="20"/>
      <c r="W92" s="12"/>
    </row>
    <row r="93" spans="1:26" ht="8.1" customHeight="1">
      <c r="A93" s="1"/>
      <c r="E93" s="20"/>
      <c r="J93" s="12"/>
      <c r="N93" s="1"/>
      <c r="R93" s="20"/>
      <c r="W93" s="12"/>
    </row>
    <row r="94" spans="1:26" ht="21.75" customHeight="1">
      <c r="A94" s="1" t="s">
        <v>56</v>
      </c>
      <c r="E94" s="20"/>
      <c r="J94" s="12"/>
      <c r="N94" s="1" t="s">
        <v>56</v>
      </c>
      <c r="R94" s="20"/>
      <c r="W94" s="12"/>
    </row>
    <row r="95" spans="1:26" ht="8.1" customHeight="1">
      <c r="A95" s="8"/>
      <c r="E95" s="20"/>
      <c r="J95" s="12"/>
      <c r="N95" s="8"/>
      <c r="R95" s="20"/>
      <c r="W95" s="12"/>
    </row>
    <row r="96" spans="1:26" ht="21.75" customHeight="1">
      <c r="A96" s="2" t="s">
        <v>57</v>
      </c>
      <c r="E96" s="20"/>
      <c r="J96" s="12"/>
      <c r="N96" s="2" t="s">
        <v>57</v>
      </c>
      <c r="R96" s="20"/>
      <c r="W96" s="12"/>
    </row>
    <row r="97" spans="1:26" ht="21.75" customHeight="1">
      <c r="B97" s="2" t="s">
        <v>58</v>
      </c>
      <c r="E97" s="20">
        <v>18</v>
      </c>
      <c r="J97" s="12"/>
      <c r="O97" s="2" t="s">
        <v>58</v>
      </c>
      <c r="R97" s="20">
        <v>18</v>
      </c>
      <c r="W97" s="12"/>
    </row>
    <row r="98" spans="1:26" ht="21.75" customHeight="1">
      <c r="C98" s="110" t="s">
        <v>59</v>
      </c>
      <c r="E98" s="20"/>
      <c r="J98" s="12"/>
      <c r="P98" s="110" t="s">
        <v>59</v>
      </c>
      <c r="R98" s="20"/>
      <c r="W98" s="12"/>
    </row>
    <row r="99" spans="1:26" s="12" customFormat="1" ht="21.75" customHeight="1" thickBot="1">
      <c r="D99" s="12" t="s">
        <v>60</v>
      </c>
      <c r="F99" s="111"/>
      <c r="G99" s="112">
        <v>864713808</v>
      </c>
      <c r="H99" s="111"/>
      <c r="I99" s="112">
        <v>864713808</v>
      </c>
      <c r="K99" s="112">
        <v>864713808</v>
      </c>
      <c r="L99" s="2"/>
      <c r="M99" s="112">
        <v>864713808</v>
      </c>
      <c r="Q99" s="12" t="s">
        <v>60</v>
      </c>
      <c r="S99" s="111"/>
      <c r="T99" s="112">
        <v>30004442705</v>
      </c>
      <c r="U99" s="111"/>
      <c r="V99" s="112">
        <v>30004442705</v>
      </c>
      <c r="X99" s="112">
        <v>30004442705</v>
      </c>
      <c r="Y99" s="2"/>
      <c r="Z99" s="112">
        <v>30004442705</v>
      </c>
    </row>
    <row r="100" spans="1:26" s="12" customFormat="1" ht="8.1" customHeight="1" thickTop="1">
      <c r="F100" s="111"/>
      <c r="G100" s="111"/>
      <c r="H100" s="111"/>
      <c r="I100" s="111"/>
      <c r="K100" s="111"/>
      <c r="L100" s="2"/>
      <c r="M100" s="111"/>
      <c r="S100" s="111"/>
      <c r="T100" s="111"/>
      <c r="U100" s="111"/>
      <c r="V100" s="111"/>
      <c r="X100" s="111"/>
      <c r="Y100" s="2"/>
      <c r="Z100" s="111"/>
    </row>
    <row r="101" spans="1:26" ht="21.75" customHeight="1">
      <c r="B101" s="2" t="s">
        <v>61</v>
      </c>
      <c r="E101" s="12"/>
      <c r="J101" s="12"/>
      <c r="O101" s="2" t="s">
        <v>61</v>
      </c>
      <c r="R101" s="12"/>
      <c r="W101" s="12"/>
    </row>
    <row r="102" spans="1:26" s="12" customFormat="1" ht="21.75" customHeight="1">
      <c r="C102" s="110" t="s">
        <v>59</v>
      </c>
      <c r="E102" s="20"/>
      <c r="F102" s="111"/>
      <c r="G102" s="111"/>
      <c r="H102" s="111"/>
      <c r="I102" s="111"/>
      <c r="K102" s="111"/>
      <c r="L102" s="2"/>
      <c r="M102" s="111"/>
      <c r="P102" s="110" t="s">
        <v>59</v>
      </c>
      <c r="R102" s="20"/>
      <c r="S102" s="111"/>
      <c r="T102" s="111"/>
      <c r="U102" s="111"/>
      <c r="V102" s="111"/>
      <c r="X102" s="111"/>
      <c r="Y102" s="2"/>
      <c r="Z102" s="111"/>
    </row>
    <row r="103" spans="1:26" s="12" customFormat="1" ht="21.75" customHeight="1">
      <c r="C103" s="110"/>
      <c r="D103" s="12" t="s">
        <v>62</v>
      </c>
      <c r="E103" s="20"/>
      <c r="F103" s="111"/>
      <c r="G103" s="49">
        <v>864713808</v>
      </c>
      <c r="H103" s="111"/>
      <c r="I103" s="49">
        <v>864713808</v>
      </c>
      <c r="K103" s="49">
        <v>864713808</v>
      </c>
      <c r="L103" s="2"/>
      <c r="M103" s="49">
        <v>864713808</v>
      </c>
      <c r="P103" s="110"/>
      <c r="Q103" s="12" t="s">
        <v>62</v>
      </c>
      <c r="R103" s="20"/>
      <c r="S103" s="111"/>
      <c r="T103" s="49">
        <v>30004442705</v>
      </c>
      <c r="U103" s="111"/>
      <c r="V103" s="49">
        <v>30004442705</v>
      </c>
      <c r="X103" s="49">
        <v>30004442705</v>
      </c>
      <c r="Y103" s="2"/>
      <c r="Z103" s="49">
        <v>30004442705</v>
      </c>
    </row>
    <row r="104" spans="1:26" ht="21.75" customHeight="1">
      <c r="A104" s="2" t="s">
        <v>63</v>
      </c>
      <c r="E104" s="12"/>
      <c r="G104" s="49">
        <v>31917416</v>
      </c>
      <c r="I104" s="49">
        <v>31917416</v>
      </c>
      <c r="J104" s="12"/>
      <c r="K104" s="49">
        <v>31917416</v>
      </c>
      <c r="M104" s="49">
        <v>31917416</v>
      </c>
      <c r="N104" s="2" t="s">
        <v>63</v>
      </c>
      <c r="R104" s="12"/>
      <c r="T104" s="49">
        <v>977711111</v>
      </c>
      <c r="V104" s="49">
        <v>977711111</v>
      </c>
      <c r="W104" s="12"/>
      <c r="X104" s="49">
        <v>977711111</v>
      </c>
      <c r="Z104" s="49">
        <v>977711111</v>
      </c>
    </row>
    <row r="105" spans="1:26" ht="21.75" customHeight="1">
      <c r="A105" s="2" t="s">
        <v>64</v>
      </c>
      <c r="E105" s="12"/>
      <c r="G105" s="49"/>
      <c r="I105" s="49"/>
      <c r="J105" s="12"/>
      <c r="K105" s="49"/>
      <c r="M105" s="49"/>
      <c r="N105" s="2" t="s">
        <v>64</v>
      </c>
      <c r="R105" s="12"/>
      <c r="T105" s="49"/>
      <c r="V105" s="49"/>
      <c r="W105" s="12"/>
      <c r="X105" s="49"/>
      <c r="Z105" s="49"/>
    </row>
    <row r="106" spans="1:26" ht="21.75" customHeight="1">
      <c r="B106" s="2" t="s">
        <v>65</v>
      </c>
      <c r="E106" s="12"/>
      <c r="G106" s="49">
        <v>54014730</v>
      </c>
      <c r="I106" s="49">
        <v>183460902</v>
      </c>
      <c r="J106" s="12"/>
      <c r="K106" s="49">
        <v>0</v>
      </c>
      <c r="M106" s="49">
        <v>0</v>
      </c>
      <c r="O106" s="2" t="s">
        <v>65</v>
      </c>
      <c r="R106" s="12"/>
      <c r="T106" s="49">
        <v>1679085308</v>
      </c>
      <c r="V106" s="49">
        <v>6308780104</v>
      </c>
      <c r="W106" s="12"/>
      <c r="X106" s="49">
        <v>0</v>
      </c>
      <c r="Z106" s="49">
        <v>0</v>
      </c>
    </row>
    <row r="107" spans="1:26" ht="21.75" customHeight="1">
      <c r="A107" s="2" t="s">
        <v>66</v>
      </c>
      <c r="E107" s="12"/>
      <c r="G107" s="49"/>
      <c r="I107" s="49"/>
      <c r="J107" s="12"/>
      <c r="K107" s="49"/>
      <c r="M107" s="49"/>
      <c r="N107" s="2" t="s">
        <v>66</v>
      </c>
      <c r="R107" s="12"/>
      <c r="T107" s="49"/>
      <c r="V107" s="49"/>
      <c r="W107" s="12"/>
      <c r="X107" s="49"/>
      <c r="Z107" s="49"/>
    </row>
    <row r="108" spans="1:26" ht="21.75" customHeight="1">
      <c r="B108" s="2" t="s">
        <v>67</v>
      </c>
      <c r="E108" s="20">
        <v>19</v>
      </c>
      <c r="G108" s="49">
        <v>87865911</v>
      </c>
      <c r="I108" s="49">
        <v>87865911</v>
      </c>
      <c r="J108" s="12"/>
      <c r="K108" s="49">
        <v>87865911</v>
      </c>
      <c r="M108" s="49">
        <v>87865911</v>
      </c>
      <c r="O108" s="2" t="s">
        <v>67</v>
      </c>
      <c r="R108" s="20">
        <v>19</v>
      </c>
      <c r="T108" s="49">
        <v>3000444271</v>
      </c>
      <c r="V108" s="49">
        <v>3000444271</v>
      </c>
      <c r="W108" s="12"/>
      <c r="X108" s="49">
        <v>3000444271</v>
      </c>
      <c r="Z108" s="49">
        <v>3000444271</v>
      </c>
    </row>
    <row r="109" spans="1:26" ht="21.75" customHeight="1">
      <c r="B109" s="2" t="s">
        <v>68</v>
      </c>
      <c r="E109" s="12"/>
      <c r="F109" s="109"/>
      <c r="G109" s="49">
        <f>'16 Equity Conso USD'!O32</f>
        <v>101817008</v>
      </c>
      <c r="H109" s="109"/>
      <c r="I109" s="49">
        <v>71036142</v>
      </c>
      <c r="J109" s="12"/>
      <c r="K109" s="49">
        <v>114432048</v>
      </c>
      <c r="M109" s="49">
        <v>71044949</v>
      </c>
      <c r="O109" s="2" t="s">
        <v>68</v>
      </c>
      <c r="R109" s="12"/>
      <c r="S109" s="109"/>
      <c r="T109" s="49">
        <f>'17 Equity Conso THB'!O32</f>
        <v>6662157414</v>
      </c>
      <c r="U109" s="109"/>
      <c r="V109" s="49">
        <v>5452586764</v>
      </c>
      <c r="W109" s="12"/>
      <c r="X109" s="49">
        <v>7094581080</v>
      </c>
      <c r="Z109" s="49">
        <v>5452902689</v>
      </c>
    </row>
    <row r="110" spans="1:26" ht="21.75" customHeight="1">
      <c r="A110" s="2" t="s">
        <v>69</v>
      </c>
      <c r="E110" s="12"/>
      <c r="F110" s="109"/>
      <c r="G110" s="52">
        <f>'16 Equity Conso USD'!U32</f>
        <v>5165176</v>
      </c>
      <c r="H110" s="109"/>
      <c r="I110" s="52">
        <v>30555</v>
      </c>
      <c r="J110" s="116"/>
      <c r="K110" s="52">
        <v>0</v>
      </c>
      <c r="M110" s="52">
        <v>0</v>
      </c>
      <c r="N110" s="2" t="s">
        <v>69</v>
      </c>
      <c r="R110" s="12"/>
      <c r="S110" s="109"/>
      <c r="T110" s="52">
        <f>'17 Equity Conso THB'!U32</f>
        <v>-3222735803</v>
      </c>
      <c r="U110" s="109"/>
      <c r="V110" s="52">
        <v>-2978600859</v>
      </c>
      <c r="W110" s="116"/>
      <c r="X110" s="52">
        <v>-3565758379</v>
      </c>
      <c r="Z110" s="52">
        <v>-2979374799</v>
      </c>
    </row>
    <row r="111" spans="1:26" ht="8.1" customHeight="1">
      <c r="E111" s="12"/>
      <c r="G111" s="111"/>
      <c r="I111" s="111"/>
      <c r="J111" s="12"/>
      <c r="K111" s="49"/>
      <c r="M111" s="49"/>
      <c r="R111" s="12"/>
      <c r="T111" s="111"/>
      <c r="V111" s="111"/>
      <c r="W111" s="12"/>
      <c r="X111" s="49"/>
      <c r="Z111" s="49"/>
    </row>
    <row r="112" spans="1:26" ht="21.75" customHeight="1">
      <c r="A112" s="2" t="s">
        <v>70</v>
      </c>
      <c r="E112" s="12"/>
      <c r="G112" s="111">
        <f>SUM(G103:G110)</f>
        <v>1145494049</v>
      </c>
      <c r="I112" s="111">
        <f>SUM(I103:I110)</f>
        <v>1239024734</v>
      </c>
      <c r="J112" s="12"/>
      <c r="K112" s="49">
        <f>SUM(K103:K110)</f>
        <v>1098929183</v>
      </c>
      <c r="M112" s="49">
        <f>SUM(M103:M110)</f>
        <v>1055542084</v>
      </c>
      <c r="N112" s="2" t="s">
        <v>70</v>
      </c>
      <c r="R112" s="12"/>
      <c r="T112" s="111">
        <f>SUM(T103:T110)</f>
        <v>39101105006</v>
      </c>
      <c r="V112" s="111">
        <f>SUM(V103:V110)</f>
        <v>42765364096</v>
      </c>
      <c r="W112" s="12"/>
      <c r="X112" s="49">
        <f>SUM(X103:X110)</f>
        <v>37511420788</v>
      </c>
      <c r="Z112" s="49">
        <f>SUM(Z103:Z110)</f>
        <v>36456125977</v>
      </c>
    </row>
    <row r="113" spans="1:26" ht="8.1" customHeight="1">
      <c r="E113" s="12"/>
      <c r="G113" s="111"/>
      <c r="I113" s="111"/>
      <c r="J113" s="12"/>
      <c r="K113" s="49"/>
      <c r="M113" s="49"/>
      <c r="R113" s="12"/>
      <c r="T113" s="111"/>
      <c r="V113" s="111"/>
      <c r="W113" s="12"/>
      <c r="X113" s="49"/>
      <c r="Z113" s="49"/>
    </row>
    <row r="114" spans="1:26" ht="21.75" customHeight="1">
      <c r="A114" s="2" t="s">
        <v>71</v>
      </c>
      <c r="E114" s="12"/>
      <c r="G114" s="117">
        <v>142847</v>
      </c>
      <c r="I114" s="117">
        <v>142847</v>
      </c>
      <c r="J114" s="12"/>
      <c r="K114" s="52">
        <v>0</v>
      </c>
      <c r="M114" s="52">
        <v>0</v>
      </c>
      <c r="N114" s="2" t="s">
        <v>71</v>
      </c>
      <c r="R114" s="12"/>
      <c r="T114" s="117">
        <v>5202000</v>
      </c>
      <c r="V114" s="117">
        <v>5202000</v>
      </c>
      <c r="W114" s="12"/>
      <c r="X114" s="52">
        <v>0</v>
      </c>
      <c r="Z114" s="52">
        <v>0</v>
      </c>
    </row>
    <row r="115" spans="1:26" ht="8.1" customHeight="1">
      <c r="E115" s="12"/>
      <c r="G115" s="111"/>
      <c r="I115" s="111"/>
      <c r="J115" s="12"/>
      <c r="K115" s="49"/>
      <c r="M115" s="49"/>
      <c r="R115" s="12"/>
      <c r="T115" s="111"/>
      <c r="V115" s="111"/>
      <c r="W115" s="12"/>
      <c r="X115" s="49"/>
      <c r="Z115" s="49"/>
    </row>
    <row r="116" spans="1:26" ht="21.75" customHeight="1">
      <c r="A116" s="1" t="s">
        <v>72</v>
      </c>
      <c r="E116" s="12"/>
      <c r="F116" s="109"/>
      <c r="G116" s="52">
        <f>SUM(G112:G114)</f>
        <v>1145636896</v>
      </c>
      <c r="H116" s="109"/>
      <c r="I116" s="52">
        <f>SUM(I112:I114)</f>
        <v>1239167581</v>
      </c>
      <c r="J116" s="12"/>
      <c r="K116" s="52">
        <f>SUM(K111:K114)</f>
        <v>1098929183</v>
      </c>
      <c r="M116" s="52">
        <f>SUM(M111:M114)</f>
        <v>1055542084</v>
      </c>
      <c r="N116" s="1" t="s">
        <v>72</v>
      </c>
      <c r="R116" s="12"/>
      <c r="S116" s="109"/>
      <c r="T116" s="52">
        <f>SUM(T112:T114)</f>
        <v>39106307006</v>
      </c>
      <c r="U116" s="109"/>
      <c r="V116" s="52">
        <f>SUM(V112:V114)</f>
        <v>42770566096</v>
      </c>
      <c r="W116" s="12"/>
      <c r="X116" s="52">
        <f>SUM(X112:X114)</f>
        <v>37511420788</v>
      </c>
      <c r="Z116" s="52">
        <f>SUM(Z112:Z114)</f>
        <v>36456125977</v>
      </c>
    </row>
    <row r="117" spans="1:26" ht="8.1" customHeight="1">
      <c r="E117" s="12"/>
      <c r="G117" s="111"/>
      <c r="I117" s="111"/>
      <c r="J117" s="12"/>
      <c r="K117" s="111"/>
      <c r="M117" s="111"/>
      <c r="R117" s="12"/>
      <c r="T117" s="111"/>
      <c r="V117" s="111"/>
      <c r="W117" s="12"/>
      <c r="X117" s="111"/>
      <c r="Z117" s="111"/>
    </row>
    <row r="118" spans="1:26" ht="21.75" customHeight="1" thickBot="1">
      <c r="A118" s="1" t="s">
        <v>73</v>
      </c>
      <c r="E118" s="12"/>
      <c r="F118" s="109"/>
      <c r="G118" s="54">
        <f>SUM(G77,G116)</f>
        <v>2004550377</v>
      </c>
      <c r="H118" s="109"/>
      <c r="I118" s="54">
        <f>SUM(I77,I116)</f>
        <v>2192904996</v>
      </c>
      <c r="J118" s="12"/>
      <c r="K118" s="54">
        <f>SUM(K77,K116)</f>
        <v>1826919026</v>
      </c>
      <c r="M118" s="54">
        <f>SUM(M77,M116)</f>
        <v>1904617491</v>
      </c>
      <c r="N118" s="1" t="s">
        <v>73</v>
      </c>
      <c r="R118" s="12"/>
      <c r="S118" s="109"/>
      <c r="T118" s="54">
        <f>SUM(T77,T116)</f>
        <v>68434852595</v>
      </c>
      <c r="U118" s="109"/>
      <c r="V118" s="54">
        <f>SUM(V77,V116)</f>
        <v>75567306827</v>
      </c>
      <c r="W118" s="12"/>
      <c r="X118" s="54">
        <f>SUM(X77,X116)</f>
        <v>62369434760</v>
      </c>
      <c r="Z118" s="54">
        <f>SUM(Z77,Z116)</f>
        <v>65653791448</v>
      </c>
    </row>
    <row r="119" spans="1:26" ht="21.75" customHeight="1" thickTop="1">
      <c r="A119" s="1"/>
      <c r="I119" s="127">
        <f>I118-I35</f>
        <v>0</v>
      </c>
      <c r="J119" s="128"/>
      <c r="K119" s="129"/>
      <c r="L119" s="129"/>
      <c r="M119" s="127">
        <f>M118-M35</f>
        <v>0</v>
      </c>
      <c r="N119" s="1"/>
      <c r="V119" s="127">
        <f>V118-V35</f>
        <v>0</v>
      </c>
      <c r="W119" s="128"/>
      <c r="X119" s="129"/>
      <c r="Y119" s="129"/>
      <c r="Z119" s="127">
        <f>Z118-Z35</f>
        <v>0</v>
      </c>
    </row>
    <row r="120" spans="1:26" ht="21.75" customHeight="1">
      <c r="A120" s="1"/>
      <c r="G120" s="51"/>
      <c r="I120" s="51"/>
      <c r="J120" s="12"/>
      <c r="K120" s="51"/>
      <c r="M120" s="51"/>
      <c r="N120" s="1"/>
      <c r="T120" s="51"/>
      <c r="V120" s="51"/>
      <c r="W120" s="12"/>
      <c r="X120" s="51"/>
      <c r="Z120" s="51"/>
    </row>
    <row r="121" spans="1:26" ht="21.75" customHeight="1">
      <c r="A121" s="1"/>
      <c r="J121" s="12"/>
      <c r="N121" s="1"/>
      <c r="W121" s="12"/>
    </row>
    <row r="122" spans="1:26" ht="21.75" customHeight="1">
      <c r="A122" s="1"/>
      <c r="J122" s="12"/>
      <c r="N122" s="1"/>
      <c r="W122" s="12"/>
    </row>
    <row r="123" spans="1:26" ht="21.75" customHeight="1">
      <c r="A123" s="1"/>
      <c r="J123" s="12"/>
      <c r="N123" s="1"/>
      <c r="W123" s="12"/>
    </row>
    <row r="124" spans="1:26" ht="29.25" customHeight="1">
      <c r="A124" s="1"/>
      <c r="J124" s="12"/>
      <c r="N124" s="1"/>
      <c r="W124" s="12"/>
    </row>
    <row r="125" spans="1:26" ht="21.95" customHeight="1">
      <c r="A125" s="137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B125" s="137"/>
      <c r="C125" s="137"/>
      <c r="D125" s="137"/>
      <c r="E125" s="137"/>
      <c r="F125" s="137"/>
      <c r="G125" s="137"/>
      <c r="H125" s="137"/>
      <c r="I125" s="137"/>
      <c r="J125" s="137"/>
      <c r="K125" s="137"/>
      <c r="L125" s="5"/>
      <c r="M125" s="5"/>
      <c r="N125" s="5" t="str">
        <f>A42</f>
        <v>หมายเหตุประกอบงบการเงินรวมและงบการเงินเฉพาะกิจการเป็นส่วนหนึ่งของงบการเงินนี้</v>
      </c>
      <c r="O125" s="5"/>
      <c r="P125" s="5"/>
      <c r="Q125" s="5"/>
      <c r="R125" s="6"/>
      <c r="S125" s="5"/>
      <c r="T125" s="5"/>
      <c r="U125" s="5"/>
      <c r="V125" s="5"/>
      <c r="W125" s="7"/>
      <c r="X125" s="5"/>
      <c r="Y125" s="5"/>
      <c r="Z125" s="5"/>
    </row>
  </sheetData>
  <mergeCells count="15">
    <mergeCell ref="A125:K125"/>
    <mergeCell ref="K88:M88"/>
    <mergeCell ref="X88:Z88"/>
    <mergeCell ref="X5:Z5"/>
    <mergeCell ref="K5:M5"/>
    <mergeCell ref="K47:M47"/>
    <mergeCell ref="X47:Z47"/>
    <mergeCell ref="A83:K83"/>
    <mergeCell ref="A42:K42"/>
    <mergeCell ref="G5:I5"/>
    <mergeCell ref="G47:I47"/>
    <mergeCell ref="G88:I88"/>
    <mergeCell ref="T5:V5"/>
    <mergeCell ref="T47:V47"/>
    <mergeCell ref="T88:V88"/>
  </mergeCells>
  <pageMargins left="0.8" right="0.5" top="0.5" bottom="0.6" header="0.49" footer="0.4"/>
  <pageSetup paperSize="9" scale="98" firstPageNumber="6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42" max="16383" man="1"/>
    <brk id="83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93"/>
  <sheetViews>
    <sheetView topLeftCell="N1" zoomScaleNormal="100" zoomScaleSheetLayoutView="40" zoomScalePageLayoutView="85" workbookViewId="0">
      <selection activeCell="I33" sqref="I33"/>
    </sheetView>
  </sheetViews>
  <sheetFormatPr defaultColWidth="10.85546875" defaultRowHeight="21.75" customHeight="1"/>
  <cols>
    <col min="1" max="3" width="1.42578125" style="2" customWidth="1"/>
    <col min="4" max="4" width="27" style="2" customWidth="1"/>
    <col min="5" max="5" width="8.28515625" style="76" customWidth="1"/>
    <col min="6" max="6" width="0.7109375" style="2" customWidth="1"/>
    <col min="7" max="7" width="14.28515625" style="45" customWidth="1"/>
    <col min="8" max="8" width="0.7109375" style="2" customWidth="1"/>
    <col min="9" max="9" width="14.28515625" style="45" customWidth="1"/>
    <col min="10" max="10" width="0.7109375" style="2" customWidth="1"/>
    <col min="11" max="11" width="14.28515625" style="45" customWidth="1"/>
    <col min="12" max="12" width="0.7109375" style="2" customWidth="1"/>
    <col min="13" max="13" width="14.28515625" style="45" customWidth="1"/>
    <col min="14" max="16" width="1.42578125" style="2" customWidth="1"/>
    <col min="17" max="17" width="27" style="2" customWidth="1"/>
    <col min="18" max="18" width="8.28515625" style="76" customWidth="1"/>
    <col min="19" max="19" width="0.7109375" style="2" customWidth="1"/>
    <col min="20" max="20" width="14.28515625" style="45" customWidth="1"/>
    <col min="21" max="21" width="0.7109375" style="2" customWidth="1"/>
    <col min="22" max="22" width="14.28515625" style="45" customWidth="1"/>
    <col min="23" max="23" width="0.7109375" style="2" customWidth="1"/>
    <col min="24" max="24" width="14.28515625" style="45" customWidth="1"/>
    <col min="25" max="25" width="0.7109375" style="2" customWidth="1"/>
    <col min="26" max="26" width="14.28515625" style="45" customWidth="1"/>
    <col min="27" max="16384" width="10.85546875" style="2"/>
  </cols>
  <sheetData>
    <row r="1" spans="1:26" ht="20.100000000000001" customHeight="1">
      <c r="A1" s="140" t="str">
        <f>'6-11 BS'!A43</f>
        <v>บริษัท สตาร์ ปิโตรเลียม รีไฟน์นิ่ง จำกัด (มหาชน)</v>
      </c>
      <c r="B1" s="140"/>
      <c r="C1" s="140"/>
      <c r="D1" s="140"/>
      <c r="E1" s="140"/>
      <c r="F1" s="140"/>
      <c r="G1" s="140"/>
      <c r="H1" s="140"/>
      <c r="I1" s="140"/>
      <c r="N1" s="140" t="str">
        <f>'6-11 BS'!A43</f>
        <v>บริษัท สตาร์ ปิโตรเลียม รีไฟน์นิ่ง จำกัด (มหาชน)</v>
      </c>
      <c r="O1" s="140"/>
      <c r="P1" s="140"/>
      <c r="Q1" s="140"/>
      <c r="R1" s="140"/>
      <c r="S1" s="140"/>
      <c r="T1" s="140"/>
      <c r="U1" s="140"/>
      <c r="V1" s="140"/>
    </row>
    <row r="2" spans="1:26" ht="20.100000000000001" customHeight="1">
      <c r="A2" s="140" t="s">
        <v>74</v>
      </c>
      <c r="B2" s="140"/>
      <c r="C2" s="140"/>
      <c r="D2" s="140"/>
      <c r="E2" s="140"/>
      <c r="F2" s="140"/>
      <c r="G2" s="140"/>
      <c r="H2" s="140"/>
      <c r="I2" s="140"/>
      <c r="N2" s="140" t="s">
        <v>74</v>
      </c>
      <c r="O2" s="140"/>
      <c r="P2" s="140"/>
      <c r="Q2" s="140"/>
      <c r="R2" s="140"/>
      <c r="S2" s="140"/>
      <c r="T2" s="140"/>
      <c r="U2" s="140"/>
      <c r="V2" s="140"/>
    </row>
    <row r="3" spans="1:26" ht="20.100000000000001" customHeight="1">
      <c r="A3" s="141" t="s">
        <v>75</v>
      </c>
      <c r="B3" s="141"/>
      <c r="C3" s="141"/>
      <c r="D3" s="141"/>
      <c r="E3" s="141"/>
      <c r="F3" s="141"/>
      <c r="G3" s="141"/>
      <c r="H3" s="141"/>
      <c r="I3" s="141"/>
      <c r="J3" s="5"/>
      <c r="K3" s="46"/>
      <c r="L3" s="5"/>
      <c r="M3" s="46"/>
      <c r="N3" s="141" t="s">
        <v>75</v>
      </c>
      <c r="O3" s="141"/>
      <c r="P3" s="141"/>
      <c r="Q3" s="141"/>
      <c r="R3" s="141"/>
      <c r="S3" s="141"/>
      <c r="T3" s="141"/>
      <c r="U3" s="141"/>
      <c r="V3" s="141"/>
      <c r="W3" s="5"/>
      <c r="X3" s="46"/>
      <c r="Y3" s="5"/>
      <c r="Z3" s="46"/>
    </row>
    <row r="4" spans="1:26" ht="20.100000000000001" customHeight="1">
      <c r="A4" s="15"/>
      <c r="B4" s="15"/>
      <c r="C4" s="15"/>
      <c r="D4" s="15"/>
      <c r="E4" s="48"/>
      <c r="F4" s="15"/>
      <c r="G4" s="47"/>
      <c r="H4" s="15"/>
      <c r="I4" s="47"/>
      <c r="J4" s="15"/>
      <c r="K4" s="47"/>
      <c r="L4" s="15"/>
      <c r="M4" s="47"/>
      <c r="N4" s="15"/>
      <c r="O4" s="15"/>
      <c r="P4" s="15"/>
      <c r="Q4" s="15"/>
      <c r="R4" s="48"/>
      <c r="S4" s="15"/>
      <c r="T4" s="47"/>
      <c r="U4" s="15"/>
      <c r="V4" s="47"/>
      <c r="W4" s="15"/>
      <c r="X4" s="47"/>
      <c r="Y4" s="15"/>
      <c r="Z4" s="47"/>
    </row>
    <row r="5" spans="1:26" ht="20.100000000000001" customHeight="1">
      <c r="A5" s="15"/>
      <c r="B5" s="15"/>
      <c r="C5" s="15"/>
      <c r="D5" s="15"/>
      <c r="E5" s="48"/>
      <c r="F5" s="15"/>
      <c r="G5" s="139" t="s">
        <v>3</v>
      </c>
      <c r="H5" s="139"/>
      <c r="I5" s="139"/>
      <c r="J5" s="77"/>
      <c r="K5" s="138" t="s">
        <v>4</v>
      </c>
      <c r="L5" s="138"/>
      <c r="M5" s="138"/>
      <c r="N5" s="15"/>
      <c r="O5" s="15"/>
      <c r="P5" s="15"/>
      <c r="Q5" s="15"/>
      <c r="R5" s="48"/>
      <c r="S5" s="15"/>
      <c r="T5" s="139" t="s">
        <v>3</v>
      </c>
      <c r="U5" s="139"/>
      <c r="V5" s="139"/>
      <c r="W5" s="77"/>
      <c r="X5" s="138" t="s">
        <v>4</v>
      </c>
      <c r="Y5" s="138"/>
      <c r="Z5" s="138"/>
    </row>
    <row r="6" spans="1:26" ht="20.100000000000001" customHeight="1">
      <c r="A6" s="15"/>
      <c r="B6" s="15"/>
      <c r="C6" s="15"/>
      <c r="D6" s="15"/>
      <c r="E6" s="48"/>
      <c r="F6" s="15"/>
      <c r="G6" s="9" t="s">
        <v>5</v>
      </c>
      <c r="H6" s="15"/>
      <c r="I6" s="9" t="s">
        <v>6</v>
      </c>
      <c r="J6" s="9"/>
      <c r="K6" s="9" t="s">
        <v>5</v>
      </c>
      <c r="L6" s="9"/>
      <c r="M6" s="9" t="s">
        <v>6</v>
      </c>
      <c r="N6" s="15"/>
      <c r="O6" s="15"/>
      <c r="P6" s="15"/>
      <c r="Q6" s="15"/>
      <c r="R6" s="48"/>
      <c r="S6" s="15"/>
      <c r="T6" s="9" t="s">
        <v>5</v>
      </c>
      <c r="U6" s="15"/>
      <c r="V6" s="9" t="s">
        <v>6</v>
      </c>
      <c r="W6" s="9"/>
      <c r="X6" s="9" t="s">
        <v>5</v>
      </c>
      <c r="Y6" s="9"/>
      <c r="Z6" s="9" t="s">
        <v>6</v>
      </c>
    </row>
    <row r="7" spans="1:26" ht="20.100000000000001" customHeight="1">
      <c r="E7" s="75" t="s">
        <v>7</v>
      </c>
      <c r="F7" s="1"/>
      <c r="G7" s="80" t="s">
        <v>8</v>
      </c>
      <c r="H7" s="1"/>
      <c r="I7" s="80" t="s">
        <v>8</v>
      </c>
      <c r="J7" s="49"/>
      <c r="K7" s="80" t="s">
        <v>8</v>
      </c>
      <c r="L7" s="1"/>
      <c r="M7" s="80" t="s">
        <v>8</v>
      </c>
      <c r="R7" s="75" t="s">
        <v>7</v>
      </c>
      <c r="S7" s="1"/>
      <c r="T7" s="80" t="s">
        <v>9</v>
      </c>
      <c r="U7" s="1"/>
      <c r="V7" s="80" t="s">
        <v>9</v>
      </c>
      <c r="W7" s="49"/>
      <c r="X7" s="80" t="s">
        <v>9</v>
      </c>
      <c r="Y7" s="1"/>
      <c r="Z7" s="80" t="s">
        <v>9</v>
      </c>
    </row>
    <row r="8" spans="1:26" ht="20.100000000000001" customHeight="1">
      <c r="A8" s="1"/>
      <c r="N8" s="1"/>
    </row>
    <row r="9" spans="1:26" ht="20.100000000000001" customHeight="1">
      <c r="A9" s="2" t="s">
        <v>76</v>
      </c>
      <c r="E9" s="20">
        <v>7</v>
      </c>
      <c r="G9" s="49">
        <v>7499403694</v>
      </c>
      <c r="I9" s="49">
        <v>7491059319</v>
      </c>
      <c r="J9" s="50"/>
      <c r="K9" s="49">
        <v>6857903625</v>
      </c>
      <c r="L9" s="51"/>
      <c r="M9" s="49">
        <v>6775557928</v>
      </c>
      <c r="N9" s="2" t="s">
        <v>76</v>
      </c>
      <c r="R9" s="20">
        <v>7</v>
      </c>
      <c r="T9" s="49">
        <v>266039209115</v>
      </c>
      <c r="V9" s="49">
        <v>261921010687</v>
      </c>
      <c r="W9" s="50"/>
      <c r="X9" s="49">
        <v>243491197649</v>
      </c>
      <c r="Y9" s="51"/>
      <c r="Z9" s="49">
        <v>236850936753</v>
      </c>
    </row>
    <row r="10" spans="1:26" ht="20.100000000000001" customHeight="1">
      <c r="A10" s="2" t="s">
        <v>77</v>
      </c>
      <c r="E10" s="20"/>
      <c r="G10" s="49"/>
      <c r="I10" s="49"/>
      <c r="J10" s="50"/>
      <c r="K10" s="49"/>
      <c r="L10" s="51"/>
      <c r="M10" s="49"/>
      <c r="N10" s="2" t="s">
        <v>77</v>
      </c>
      <c r="R10" s="20"/>
      <c r="T10" s="49"/>
      <c r="V10" s="49"/>
      <c r="W10" s="50"/>
      <c r="X10" s="49"/>
      <c r="Y10" s="51"/>
      <c r="Z10" s="49"/>
    </row>
    <row r="11" spans="1:26" ht="20.100000000000001" customHeight="1">
      <c r="B11" s="2" t="s">
        <v>78</v>
      </c>
      <c r="E11" s="20"/>
      <c r="G11" s="52">
        <v>126727371</v>
      </c>
      <c r="I11" s="52">
        <v>101840429</v>
      </c>
      <c r="J11" s="50"/>
      <c r="K11" s="52">
        <v>43336226</v>
      </c>
      <c r="L11" s="51"/>
      <c r="M11" s="52">
        <v>40544682</v>
      </c>
      <c r="O11" s="2" t="s">
        <v>78</v>
      </c>
      <c r="R11" s="20"/>
      <c r="T11" s="52">
        <v>4566323713</v>
      </c>
      <c r="V11" s="52">
        <v>3576323919</v>
      </c>
      <c r="W11" s="50"/>
      <c r="X11" s="52">
        <v>1553796428</v>
      </c>
      <c r="Y11" s="51"/>
      <c r="Z11" s="52">
        <v>1432682939</v>
      </c>
    </row>
    <row r="12" spans="1:26" ht="8.1" customHeight="1">
      <c r="E12" s="20"/>
      <c r="G12" s="49"/>
      <c r="I12" s="49"/>
      <c r="J12" s="51"/>
      <c r="K12" s="49"/>
      <c r="L12" s="50"/>
      <c r="M12" s="49"/>
      <c r="R12" s="20"/>
      <c r="T12" s="49"/>
      <c r="V12" s="49"/>
      <c r="W12" s="51"/>
      <c r="X12" s="49"/>
      <c r="Y12" s="50"/>
      <c r="Z12" s="49"/>
    </row>
    <row r="13" spans="1:26" ht="20.100000000000001" customHeight="1">
      <c r="A13" s="1" t="s">
        <v>79</v>
      </c>
      <c r="E13" s="20"/>
      <c r="G13" s="49">
        <f>SUM(G9:G11)</f>
        <v>7626131065</v>
      </c>
      <c r="I13" s="49">
        <f>SUM(I9:I11)</f>
        <v>7592899748</v>
      </c>
      <c r="J13" s="51"/>
      <c r="K13" s="49">
        <f>SUM(K9:K11)</f>
        <v>6901239851</v>
      </c>
      <c r="L13" s="50"/>
      <c r="M13" s="49">
        <f>SUM(M9:M11)</f>
        <v>6816102610</v>
      </c>
      <c r="N13" s="1" t="s">
        <v>79</v>
      </c>
      <c r="R13" s="20"/>
      <c r="T13" s="49">
        <f>SUM(T9:T11)</f>
        <v>270605532828</v>
      </c>
      <c r="V13" s="49">
        <f>SUM(V9:V11)</f>
        <v>265497334606</v>
      </c>
      <c r="W13" s="51"/>
      <c r="X13" s="49">
        <f>SUM(X9:X11)</f>
        <v>245044994077</v>
      </c>
      <c r="Y13" s="50"/>
      <c r="Z13" s="49">
        <f>SUM(Z9:Z11)</f>
        <v>238283619692</v>
      </c>
    </row>
    <row r="14" spans="1:26" ht="20.100000000000001" customHeight="1">
      <c r="A14" s="2" t="s">
        <v>80</v>
      </c>
      <c r="E14" s="20"/>
      <c r="G14" s="52">
        <v>-7494427684</v>
      </c>
      <c r="I14" s="52">
        <v>-7502055561</v>
      </c>
      <c r="J14" s="50"/>
      <c r="K14" s="52">
        <v>-6815859969</v>
      </c>
      <c r="L14" s="51"/>
      <c r="M14" s="52">
        <v>-6807972493</v>
      </c>
      <c r="N14" s="2" t="s">
        <v>80</v>
      </c>
      <c r="R14" s="20"/>
      <c r="T14" s="52">
        <v>-265820071050</v>
      </c>
      <c r="V14" s="52">
        <v>-262370887229</v>
      </c>
      <c r="W14" s="50"/>
      <c r="X14" s="52">
        <v>-241907580837</v>
      </c>
      <c r="Y14" s="51"/>
      <c r="Z14" s="52">
        <v>-238048677690</v>
      </c>
    </row>
    <row r="15" spans="1:26" ht="8.1" customHeight="1">
      <c r="A15" s="1"/>
      <c r="E15" s="20"/>
      <c r="G15" s="49"/>
      <c r="I15" s="49"/>
      <c r="J15" s="51"/>
      <c r="K15" s="49"/>
      <c r="L15" s="50"/>
      <c r="M15" s="49"/>
      <c r="N15" s="1"/>
      <c r="R15" s="20"/>
      <c r="T15" s="49"/>
      <c r="V15" s="49"/>
      <c r="W15" s="51"/>
      <c r="X15" s="49"/>
      <c r="Y15" s="50"/>
      <c r="Z15" s="49"/>
    </row>
    <row r="16" spans="1:26" ht="20.100000000000001" customHeight="1">
      <c r="A16" s="1" t="s">
        <v>81</v>
      </c>
      <c r="E16" s="20"/>
      <c r="G16" s="49">
        <f>SUM(G13:G14)</f>
        <v>131703381</v>
      </c>
      <c r="I16" s="49">
        <f>SUM(I13:I14)</f>
        <v>90844187</v>
      </c>
      <c r="J16" s="51"/>
      <c r="K16" s="49">
        <f>SUM(K13:K14)</f>
        <v>85379882</v>
      </c>
      <c r="L16" s="50"/>
      <c r="M16" s="49">
        <f>SUM(M13:M14)</f>
        <v>8130117</v>
      </c>
      <c r="N16" s="1" t="s">
        <v>81</v>
      </c>
      <c r="R16" s="20"/>
      <c r="T16" s="49">
        <f>SUM(T13:T14)</f>
        <v>4785461778</v>
      </c>
      <c r="V16" s="49">
        <f>SUM(V13:V14)</f>
        <v>3126447377</v>
      </c>
      <c r="W16" s="51"/>
      <c r="X16" s="49">
        <f>SUM(X13:X14)</f>
        <v>3137413240</v>
      </c>
      <c r="Y16" s="50"/>
      <c r="Z16" s="49">
        <f>SUM(Z13:Z14)</f>
        <v>234942002</v>
      </c>
    </row>
    <row r="17" spans="1:26" ht="20.100000000000001" customHeight="1">
      <c r="A17" s="2" t="s">
        <v>82</v>
      </c>
      <c r="E17" s="20">
        <v>11</v>
      </c>
      <c r="G17" s="49">
        <v>4460509</v>
      </c>
      <c r="I17" s="49">
        <v>0</v>
      </c>
      <c r="J17" s="51"/>
      <c r="K17" s="49">
        <v>4460509</v>
      </c>
      <c r="L17" s="50"/>
      <c r="M17" s="49">
        <v>0</v>
      </c>
      <c r="N17" s="2" t="s">
        <v>82</v>
      </c>
      <c r="R17" s="20">
        <v>11</v>
      </c>
      <c r="T17" s="49">
        <v>157412503</v>
      </c>
      <c r="V17" s="49">
        <v>0</v>
      </c>
      <c r="W17" s="51"/>
      <c r="X17" s="49">
        <v>157412503</v>
      </c>
      <c r="Y17" s="50"/>
      <c r="Z17" s="49">
        <v>0</v>
      </c>
    </row>
    <row r="18" spans="1:26" ht="20.100000000000001" customHeight="1">
      <c r="A18" s="2" t="s">
        <v>83</v>
      </c>
      <c r="E18" s="20"/>
      <c r="G18" s="49">
        <v>25413878</v>
      </c>
      <c r="I18" s="49">
        <v>7468750</v>
      </c>
      <c r="J18" s="50"/>
      <c r="K18" s="49">
        <v>23344863</v>
      </c>
      <c r="L18" s="51"/>
      <c r="M18" s="49">
        <v>3970394</v>
      </c>
      <c r="N18" s="2" t="s">
        <v>83</v>
      </c>
      <c r="R18" s="20"/>
      <c r="T18" s="49">
        <v>911672657</v>
      </c>
      <c r="V18" s="49">
        <v>261058533</v>
      </c>
      <c r="W18" s="50"/>
      <c r="X18" s="49">
        <v>838409985</v>
      </c>
      <c r="Y18" s="51"/>
      <c r="Z18" s="49">
        <v>138713667</v>
      </c>
    </row>
    <row r="19" spans="1:26" ht="20.100000000000001" customHeight="1">
      <c r="A19" s="2" t="s">
        <v>84</v>
      </c>
      <c r="E19" s="20"/>
      <c r="G19" s="49">
        <v>19873187</v>
      </c>
      <c r="I19" s="49">
        <v>-24833489</v>
      </c>
      <c r="J19" s="50"/>
      <c r="K19" s="49">
        <v>23635522</v>
      </c>
      <c r="L19" s="51"/>
      <c r="M19" s="49">
        <v>-20791192</v>
      </c>
      <c r="N19" s="2" t="s">
        <v>84</v>
      </c>
      <c r="R19" s="20"/>
      <c r="T19" s="49">
        <v>708419310</v>
      </c>
      <c r="V19" s="49">
        <v>-860600629</v>
      </c>
      <c r="W19" s="50"/>
      <c r="X19" s="49">
        <v>834456099</v>
      </c>
      <c r="Y19" s="51"/>
      <c r="Z19" s="49">
        <v>-719067182</v>
      </c>
    </row>
    <row r="20" spans="1:26" ht="20.100000000000001" customHeight="1">
      <c r="A20" s="2" t="s">
        <v>85</v>
      </c>
      <c r="E20" s="20"/>
      <c r="G20" s="49"/>
      <c r="I20" s="49"/>
      <c r="J20" s="50"/>
      <c r="K20" s="49"/>
      <c r="L20" s="51"/>
      <c r="M20" s="49"/>
      <c r="N20" s="2" t="s">
        <v>85</v>
      </c>
      <c r="R20" s="20"/>
      <c r="T20" s="49"/>
      <c r="V20" s="49"/>
      <c r="W20" s="50"/>
      <c r="X20" s="49"/>
      <c r="Y20" s="51"/>
      <c r="Z20" s="49"/>
    </row>
    <row r="21" spans="1:26" ht="20.100000000000001" customHeight="1">
      <c r="B21" s="2" t="s">
        <v>86</v>
      </c>
      <c r="E21" s="20"/>
      <c r="G21" s="52">
        <v>0</v>
      </c>
      <c r="I21" s="52">
        <v>14194063</v>
      </c>
      <c r="J21" s="50"/>
      <c r="K21" s="52">
        <v>0</v>
      </c>
      <c r="L21" s="51"/>
      <c r="M21" s="52">
        <v>14194063</v>
      </c>
      <c r="O21" s="2" t="s">
        <v>86</v>
      </c>
      <c r="R21" s="20"/>
      <c r="T21" s="52">
        <v>0</v>
      </c>
      <c r="V21" s="52">
        <v>500624738</v>
      </c>
      <c r="W21" s="50"/>
      <c r="X21" s="52">
        <v>0</v>
      </c>
      <c r="Y21" s="51"/>
      <c r="Z21" s="52">
        <v>500624738</v>
      </c>
    </row>
    <row r="22" spans="1:26" ht="8.1" customHeight="1">
      <c r="A22" s="1"/>
      <c r="E22" s="20"/>
      <c r="G22" s="49"/>
      <c r="I22" s="49"/>
      <c r="J22" s="51"/>
      <c r="K22" s="49"/>
      <c r="L22" s="50"/>
      <c r="M22" s="49"/>
      <c r="N22" s="1"/>
      <c r="R22" s="20"/>
      <c r="T22" s="49"/>
      <c r="V22" s="49"/>
      <c r="W22" s="51"/>
      <c r="X22" s="49"/>
      <c r="Y22" s="50"/>
      <c r="Z22" s="49"/>
    </row>
    <row r="23" spans="1:26" ht="20.100000000000001" customHeight="1">
      <c r="A23" s="1" t="s">
        <v>87</v>
      </c>
      <c r="E23" s="20"/>
      <c r="G23" s="49">
        <f>SUM(G16:G21)</f>
        <v>181450955</v>
      </c>
      <c r="I23" s="49">
        <f>SUM(I16:I21)</f>
        <v>87673511</v>
      </c>
      <c r="J23" s="51"/>
      <c r="K23" s="49">
        <f>SUM(K16:K21)</f>
        <v>136820776</v>
      </c>
      <c r="L23" s="50"/>
      <c r="M23" s="49">
        <f>SUM(M16:M21)</f>
        <v>5503382</v>
      </c>
      <c r="N23" s="1" t="s">
        <v>87</v>
      </c>
      <c r="R23" s="20"/>
      <c r="T23" s="49">
        <f>SUM(T16:T21)</f>
        <v>6562966248</v>
      </c>
      <c r="V23" s="49">
        <f>SUM(V16:V21)</f>
        <v>3027530019</v>
      </c>
      <c r="W23" s="51"/>
      <c r="X23" s="49">
        <f>SUM(X16:X21)</f>
        <v>4967691827</v>
      </c>
      <c r="Y23" s="50"/>
      <c r="Z23" s="49">
        <f>SUM(Z16:Z21)</f>
        <v>155213225</v>
      </c>
    </row>
    <row r="24" spans="1:26" ht="20.100000000000001" customHeight="1">
      <c r="A24" s="2" t="s">
        <v>88</v>
      </c>
      <c r="E24" s="20"/>
      <c r="G24" s="49">
        <v>-93629840</v>
      </c>
      <c r="I24" s="49">
        <v>-102368842</v>
      </c>
      <c r="J24" s="50"/>
      <c r="K24" s="49">
        <v>-34706974</v>
      </c>
      <c r="L24" s="51"/>
      <c r="M24" s="49">
        <v>-37322107</v>
      </c>
      <c r="N24" s="2" t="s">
        <v>88</v>
      </c>
      <c r="R24" s="20"/>
      <c r="T24" s="49">
        <v>-3311205566</v>
      </c>
      <c r="V24" s="49">
        <f>-3576674400</f>
        <v>-3576674400</v>
      </c>
      <c r="W24" s="50"/>
      <c r="X24" s="49">
        <v>-1224842107</v>
      </c>
      <c r="Y24" s="51"/>
      <c r="Z24" s="49">
        <v>-1301845563</v>
      </c>
    </row>
    <row r="25" spans="1:26" ht="20.100000000000001" customHeight="1">
      <c r="A25" s="2" t="s">
        <v>89</v>
      </c>
      <c r="E25" s="20"/>
      <c r="G25" s="49">
        <v>-116850</v>
      </c>
      <c r="I25" s="49">
        <v>-277488</v>
      </c>
      <c r="J25" s="50"/>
      <c r="K25" s="49">
        <v>-8670</v>
      </c>
      <c r="L25" s="51"/>
      <c r="M25" s="49">
        <v>-277488</v>
      </c>
      <c r="N25" s="2" t="s">
        <v>89</v>
      </c>
      <c r="R25" s="20"/>
      <c r="T25" s="49">
        <v>-4040844</v>
      </c>
      <c r="V25" s="49">
        <v>-9626636</v>
      </c>
      <c r="W25" s="50"/>
      <c r="X25" s="49">
        <v>-290669</v>
      </c>
      <c r="Y25" s="51"/>
      <c r="Z25" s="49">
        <v>-9626636</v>
      </c>
    </row>
    <row r="26" spans="1:26" ht="20.100000000000001" customHeight="1">
      <c r="A26" s="2" t="s">
        <v>90</v>
      </c>
      <c r="E26" s="20"/>
      <c r="G26" s="52">
        <v>-12008031</v>
      </c>
      <c r="I26" s="52">
        <v>-14442775</v>
      </c>
      <c r="J26" s="50"/>
      <c r="K26" s="52">
        <v>-10493977</v>
      </c>
      <c r="L26" s="51"/>
      <c r="M26" s="52">
        <v>-10520887</v>
      </c>
      <c r="N26" s="2" t="s">
        <v>90</v>
      </c>
      <c r="R26" s="20"/>
      <c r="T26" s="52">
        <v>-425945220</v>
      </c>
      <c r="V26" s="52">
        <v>-504304403</v>
      </c>
      <c r="W26" s="50"/>
      <c r="X26" s="52">
        <v>-372645055</v>
      </c>
      <c r="Y26" s="51"/>
      <c r="Z26" s="52">
        <v>-367147741</v>
      </c>
    </row>
    <row r="27" spans="1:26" ht="8.1" customHeight="1">
      <c r="A27" s="1"/>
      <c r="E27" s="20"/>
      <c r="G27" s="49"/>
      <c r="I27" s="49"/>
      <c r="J27" s="51"/>
      <c r="K27" s="49"/>
      <c r="L27" s="50"/>
      <c r="M27" s="49"/>
      <c r="N27" s="1"/>
      <c r="R27" s="20"/>
      <c r="T27" s="49"/>
      <c r="V27" s="49"/>
      <c r="W27" s="51"/>
      <c r="X27" s="49"/>
      <c r="Y27" s="50"/>
      <c r="Z27" s="49"/>
    </row>
    <row r="28" spans="1:26" ht="20.100000000000001" customHeight="1">
      <c r="A28" s="1" t="s">
        <v>91</v>
      </c>
      <c r="B28" s="1"/>
      <c r="E28" s="20"/>
      <c r="G28" s="49">
        <f>SUM(G23:G26)</f>
        <v>75696234</v>
      </c>
      <c r="I28" s="49">
        <f>SUM(I23:I26)</f>
        <v>-29415594</v>
      </c>
      <c r="J28" s="51"/>
      <c r="K28" s="49">
        <f>SUM(K23:K26)</f>
        <v>91611155</v>
      </c>
      <c r="L28" s="50"/>
      <c r="M28" s="49">
        <f>SUM(M23:M26)</f>
        <v>-42617100</v>
      </c>
      <c r="N28" s="1" t="s">
        <v>91</v>
      </c>
      <c r="O28" s="1"/>
      <c r="R28" s="20"/>
      <c r="T28" s="49">
        <f>SUM(T23:T26)</f>
        <v>2821774618</v>
      </c>
      <c r="V28" s="49">
        <f>SUM(V23:V26)</f>
        <v>-1063075420</v>
      </c>
      <c r="W28" s="51"/>
      <c r="X28" s="49">
        <f>SUM(X23:X26)</f>
        <v>3369913996</v>
      </c>
      <c r="Y28" s="50"/>
      <c r="Z28" s="49">
        <f>SUM(Z23:Z26)</f>
        <v>-1523406715</v>
      </c>
    </row>
    <row r="29" spans="1:26" ht="20.100000000000001" customHeight="1">
      <c r="A29" s="2" t="s">
        <v>92</v>
      </c>
      <c r="E29" s="20">
        <v>22</v>
      </c>
      <c r="G29" s="52">
        <v>-15819605</v>
      </c>
      <c r="I29" s="52">
        <v>3585486</v>
      </c>
      <c r="J29" s="50"/>
      <c r="K29" s="52">
        <v>-18585036</v>
      </c>
      <c r="L29" s="51"/>
      <c r="M29" s="52">
        <v>8368275</v>
      </c>
      <c r="N29" s="2" t="s">
        <v>92</v>
      </c>
      <c r="R29" s="20">
        <v>22</v>
      </c>
      <c r="T29" s="52">
        <v>-586887263</v>
      </c>
      <c r="V29" s="52">
        <v>126470444</v>
      </c>
      <c r="W29" s="50"/>
      <c r="X29" s="52">
        <v>-682889025</v>
      </c>
      <c r="Y29" s="51"/>
      <c r="Z29" s="52">
        <v>293791901</v>
      </c>
    </row>
    <row r="30" spans="1:26" ht="8.1" customHeight="1">
      <c r="A30" s="1"/>
      <c r="E30" s="20"/>
      <c r="G30" s="49"/>
      <c r="I30" s="49"/>
      <c r="J30" s="50"/>
      <c r="K30" s="49"/>
      <c r="L30" s="51"/>
      <c r="M30" s="49"/>
      <c r="N30" s="1"/>
      <c r="R30" s="20"/>
      <c r="T30" s="49"/>
      <c r="V30" s="49"/>
      <c r="W30" s="50"/>
      <c r="X30" s="49"/>
      <c r="Y30" s="51"/>
      <c r="Z30" s="49"/>
    </row>
    <row r="31" spans="1:26" ht="20.100000000000001" customHeight="1">
      <c r="A31" s="1" t="s">
        <v>93</v>
      </c>
      <c r="E31" s="20"/>
      <c r="G31" s="49">
        <f>SUM(G28:G29)</f>
        <v>59876629</v>
      </c>
      <c r="I31" s="49">
        <f>SUM(I28:I29)</f>
        <v>-25830108</v>
      </c>
      <c r="J31" s="51"/>
      <c r="K31" s="49">
        <f>SUM(K28:K29)</f>
        <v>73026119</v>
      </c>
      <c r="L31" s="50"/>
      <c r="M31" s="49">
        <f>SUM(M28:M29)</f>
        <v>-34248825</v>
      </c>
      <c r="N31" s="1" t="s">
        <v>93</v>
      </c>
      <c r="R31" s="20"/>
      <c r="T31" s="49">
        <f>SUM(T28:T29)</f>
        <v>2234887355</v>
      </c>
      <c r="V31" s="49">
        <f>SUM(V28:V29)</f>
        <v>-936604976</v>
      </c>
      <c r="W31" s="51"/>
      <c r="X31" s="49">
        <f>SUM(X28:X29)</f>
        <v>2687024971</v>
      </c>
      <c r="Y31" s="50"/>
      <c r="Z31" s="49">
        <f>SUM(Z28:Z29)</f>
        <v>-1229614814</v>
      </c>
    </row>
    <row r="32" spans="1:26" ht="20.100000000000001" customHeight="1">
      <c r="A32" s="1"/>
      <c r="E32" s="20"/>
      <c r="G32" s="49"/>
      <c r="I32" s="49"/>
      <c r="J32" s="51"/>
      <c r="K32" s="49"/>
      <c r="L32" s="50"/>
      <c r="M32" s="49"/>
      <c r="N32" s="1"/>
      <c r="R32" s="20"/>
      <c r="T32" s="49"/>
      <c r="V32" s="49"/>
      <c r="W32" s="51"/>
      <c r="X32" s="49"/>
      <c r="Y32" s="50"/>
      <c r="Z32" s="49"/>
    </row>
    <row r="33" spans="1:26" s="12" customFormat="1" ht="20.100000000000001" customHeight="1">
      <c r="A33" s="40" t="s">
        <v>94</v>
      </c>
      <c r="E33" s="20"/>
      <c r="F33" s="49"/>
      <c r="G33" s="49"/>
      <c r="H33" s="49"/>
      <c r="I33" s="49"/>
      <c r="J33" s="49"/>
      <c r="K33" s="49"/>
      <c r="L33" s="50"/>
      <c r="M33" s="49"/>
      <c r="N33" s="40" t="s">
        <v>94</v>
      </c>
      <c r="R33" s="20"/>
      <c r="S33" s="49"/>
      <c r="T33" s="49"/>
      <c r="U33" s="49"/>
      <c r="V33" s="49"/>
      <c r="W33" s="49"/>
      <c r="X33" s="49"/>
      <c r="Y33" s="50"/>
      <c r="Z33" s="49"/>
    </row>
    <row r="34" spans="1:26" s="12" customFormat="1" ht="20.100000000000001" customHeight="1">
      <c r="A34" s="12" t="s">
        <v>95</v>
      </c>
      <c r="E34" s="20"/>
      <c r="F34" s="49"/>
      <c r="G34" s="49"/>
      <c r="H34" s="49"/>
      <c r="I34" s="49"/>
      <c r="J34" s="49"/>
      <c r="K34" s="49"/>
      <c r="L34" s="50"/>
      <c r="M34" s="49"/>
      <c r="N34" s="12" t="s">
        <v>95</v>
      </c>
      <c r="R34" s="20"/>
      <c r="S34" s="49"/>
      <c r="T34" s="49"/>
      <c r="U34" s="49"/>
      <c r="V34" s="49"/>
      <c r="W34" s="49"/>
      <c r="X34" s="49"/>
      <c r="Y34" s="50"/>
      <c r="Z34" s="49"/>
    </row>
    <row r="35" spans="1:26" s="12" customFormat="1" ht="20.100000000000001" customHeight="1">
      <c r="B35" s="81" t="s">
        <v>96</v>
      </c>
      <c r="E35" s="20"/>
      <c r="F35" s="49"/>
      <c r="G35" s="49"/>
      <c r="H35" s="49"/>
      <c r="I35" s="49"/>
      <c r="J35" s="49"/>
      <c r="K35" s="49"/>
      <c r="L35" s="50"/>
      <c r="M35" s="49"/>
      <c r="O35" s="81" t="s">
        <v>96</v>
      </c>
      <c r="R35" s="20"/>
      <c r="S35" s="49"/>
      <c r="T35" s="49"/>
      <c r="U35" s="49"/>
      <c r="V35" s="49"/>
      <c r="W35" s="49"/>
      <c r="X35" s="49"/>
      <c r="Y35" s="50"/>
      <c r="Z35" s="49"/>
    </row>
    <row r="36" spans="1:26" s="12" customFormat="1" ht="20.100000000000001" customHeight="1">
      <c r="B36" s="81" t="s">
        <v>97</v>
      </c>
      <c r="E36" s="20"/>
      <c r="F36" s="49"/>
      <c r="G36" s="49"/>
      <c r="H36" s="49"/>
      <c r="I36" s="49"/>
      <c r="J36" s="49"/>
      <c r="K36" s="49"/>
      <c r="L36" s="50"/>
      <c r="M36" s="49"/>
      <c r="O36" s="81" t="s">
        <v>97</v>
      </c>
      <c r="R36" s="20"/>
      <c r="S36" s="49"/>
      <c r="T36" s="49"/>
      <c r="U36" s="49"/>
      <c r="V36" s="49"/>
      <c r="W36" s="49"/>
      <c r="X36" s="49"/>
      <c r="Y36" s="50"/>
      <c r="Z36" s="49"/>
    </row>
    <row r="37" spans="1:26" s="12" customFormat="1" ht="20.100000000000001" customHeight="1">
      <c r="B37" s="81"/>
      <c r="C37" s="12" t="s">
        <v>98</v>
      </c>
      <c r="E37" s="20"/>
      <c r="F37" s="49"/>
      <c r="G37" s="49">
        <v>1586987</v>
      </c>
      <c r="H37" s="49"/>
      <c r="I37" s="49">
        <v>0</v>
      </c>
      <c r="J37" s="49"/>
      <c r="K37" s="49">
        <v>1043730</v>
      </c>
      <c r="L37" s="50"/>
      <c r="M37" s="49">
        <v>0</v>
      </c>
      <c r="O37" s="81"/>
      <c r="P37" s="12" t="s">
        <v>98</v>
      </c>
      <c r="R37" s="20"/>
      <c r="S37" s="49"/>
      <c r="T37" s="49">
        <v>58658826</v>
      </c>
      <c r="U37" s="49"/>
      <c r="V37" s="49">
        <v>0</v>
      </c>
      <c r="W37" s="49"/>
      <c r="X37" s="49">
        <v>38628951</v>
      </c>
      <c r="Y37" s="50"/>
      <c r="Z37" s="49">
        <v>0</v>
      </c>
    </row>
    <row r="38" spans="1:26" s="12" customFormat="1" ht="20.100000000000001" customHeight="1">
      <c r="B38" s="12" t="s">
        <v>99</v>
      </c>
      <c r="E38" s="20"/>
      <c r="F38" s="49"/>
      <c r="G38" s="49"/>
      <c r="H38" s="49"/>
      <c r="I38" s="49"/>
      <c r="J38" s="49"/>
      <c r="K38" s="49"/>
      <c r="L38" s="50"/>
      <c r="M38" s="49"/>
      <c r="O38" s="12" t="s">
        <v>99</v>
      </c>
      <c r="R38" s="20"/>
      <c r="S38" s="49"/>
      <c r="T38" s="49"/>
      <c r="U38" s="49"/>
      <c r="V38" s="49"/>
      <c r="W38" s="49"/>
      <c r="X38" s="49"/>
      <c r="Y38" s="50"/>
      <c r="Z38" s="49"/>
    </row>
    <row r="39" spans="1:26" s="12" customFormat="1" ht="20.100000000000001" customHeight="1">
      <c r="C39" s="12" t="s">
        <v>100</v>
      </c>
      <c r="E39" s="20"/>
      <c r="F39" s="49"/>
      <c r="G39" s="49"/>
      <c r="H39" s="49"/>
      <c r="I39" s="49"/>
      <c r="J39" s="49"/>
      <c r="K39" s="49"/>
      <c r="L39" s="50"/>
      <c r="M39" s="49"/>
      <c r="P39" s="12" t="s">
        <v>100</v>
      </c>
      <c r="R39" s="20"/>
      <c r="S39" s="49"/>
      <c r="T39" s="49"/>
      <c r="U39" s="49"/>
      <c r="V39" s="49"/>
      <c r="W39" s="49"/>
      <c r="X39" s="49"/>
      <c r="Y39" s="50"/>
      <c r="Z39" s="49"/>
    </row>
    <row r="40" spans="1:26" s="12" customFormat="1" ht="20.100000000000001" customHeight="1">
      <c r="C40" s="12" t="s">
        <v>101</v>
      </c>
      <c r="E40" s="20"/>
      <c r="F40" s="49"/>
      <c r="G40" s="49">
        <v>-4321604</v>
      </c>
      <c r="H40" s="49"/>
      <c r="I40" s="49">
        <v>-2873147</v>
      </c>
      <c r="J40" s="49"/>
      <c r="K40" s="49">
        <v>0</v>
      </c>
      <c r="L40" s="50"/>
      <c r="M40" s="49">
        <v>0</v>
      </c>
      <c r="P40" s="12" t="s">
        <v>101</v>
      </c>
      <c r="R40" s="20"/>
      <c r="S40" s="49"/>
      <c r="T40" s="49">
        <v>-153600000</v>
      </c>
      <c r="U40" s="49"/>
      <c r="V40" s="49">
        <f>-100480000</f>
        <v>-100480000</v>
      </c>
      <c r="W40" s="49"/>
      <c r="X40" s="49">
        <v>0</v>
      </c>
      <c r="Y40" s="50"/>
      <c r="Z40" s="49">
        <v>0</v>
      </c>
    </row>
    <row r="41" spans="1:26" s="12" customFormat="1" ht="20.100000000000001" customHeight="1">
      <c r="B41" s="12" t="s">
        <v>102</v>
      </c>
      <c r="E41" s="20"/>
      <c r="F41" s="49"/>
      <c r="G41" s="49"/>
      <c r="H41" s="49"/>
      <c r="I41" s="49"/>
      <c r="J41" s="49"/>
      <c r="K41" s="49"/>
      <c r="L41" s="50"/>
      <c r="M41" s="49"/>
      <c r="O41" s="12" t="s">
        <v>102</v>
      </c>
      <c r="R41" s="20"/>
      <c r="S41" s="49"/>
      <c r="T41" s="49"/>
      <c r="U41" s="49"/>
      <c r="V41" s="49"/>
      <c r="W41" s="49"/>
      <c r="X41" s="49"/>
      <c r="Y41" s="50"/>
      <c r="Z41" s="49"/>
    </row>
    <row r="42" spans="1:26" s="12" customFormat="1" ht="20.100000000000001" customHeight="1">
      <c r="C42" s="12" t="s">
        <v>103</v>
      </c>
      <c r="E42" s="20"/>
      <c r="F42" s="49"/>
      <c r="G42" s="118">
        <v>0</v>
      </c>
      <c r="H42" s="49"/>
      <c r="I42" s="118">
        <v>0</v>
      </c>
      <c r="J42" s="119"/>
      <c r="K42" s="118">
        <v>0</v>
      </c>
      <c r="L42" s="50"/>
      <c r="M42" s="118">
        <v>0</v>
      </c>
      <c r="P42" s="12" t="s">
        <v>103</v>
      </c>
      <c r="R42" s="20"/>
      <c r="S42" s="49"/>
      <c r="T42" s="118">
        <v>-389628277</v>
      </c>
      <c r="U42" s="49"/>
      <c r="V42" s="118">
        <v>-370145424</v>
      </c>
      <c r="W42" s="119"/>
      <c r="X42" s="118">
        <v>-586383580</v>
      </c>
      <c r="Y42" s="50"/>
      <c r="Z42" s="118">
        <v>-370919364</v>
      </c>
    </row>
    <row r="43" spans="1:26" ht="8.1" customHeight="1">
      <c r="A43" s="1"/>
      <c r="E43" s="20"/>
      <c r="G43" s="49"/>
      <c r="I43" s="49"/>
      <c r="J43" s="50"/>
      <c r="K43" s="49"/>
      <c r="L43" s="51"/>
      <c r="M43" s="49"/>
      <c r="N43" s="1"/>
      <c r="R43" s="20"/>
      <c r="T43" s="49"/>
      <c r="V43" s="49"/>
      <c r="W43" s="50"/>
      <c r="X43" s="49"/>
      <c r="Y43" s="51"/>
      <c r="Z43" s="49"/>
    </row>
    <row r="44" spans="1:26" s="12" customFormat="1" ht="20.100000000000001" customHeight="1">
      <c r="A44" s="12" t="s">
        <v>104</v>
      </c>
      <c r="E44" s="20"/>
      <c r="F44" s="49"/>
      <c r="G44" s="49"/>
      <c r="H44" s="2"/>
      <c r="I44" s="49"/>
      <c r="J44" s="51"/>
      <c r="K44" s="49"/>
      <c r="L44" s="50"/>
      <c r="M44" s="49"/>
      <c r="N44" s="12" t="s">
        <v>104</v>
      </c>
      <c r="R44" s="20"/>
      <c r="S44" s="49"/>
      <c r="T44" s="49"/>
      <c r="U44" s="2"/>
      <c r="V44" s="49"/>
      <c r="W44" s="51"/>
      <c r="X44" s="49"/>
      <c r="Y44" s="50"/>
      <c r="Z44" s="49"/>
    </row>
    <row r="45" spans="1:26" s="12" customFormat="1" ht="20.100000000000001" customHeight="1">
      <c r="B45" s="12" t="s">
        <v>105</v>
      </c>
      <c r="E45" s="20"/>
      <c r="F45" s="49"/>
      <c r="G45" s="133">
        <f>SUM(G37:G42)</f>
        <v>-2734617</v>
      </c>
      <c r="H45" s="49"/>
      <c r="I45" s="133">
        <f>SUM(I37:I42)</f>
        <v>-2873147</v>
      </c>
      <c r="J45" s="119"/>
      <c r="K45" s="133">
        <f>SUM(K37:K42)</f>
        <v>1043730</v>
      </c>
      <c r="L45" s="79"/>
      <c r="M45" s="133">
        <f>SUM(M37:M42)</f>
        <v>0</v>
      </c>
      <c r="O45" s="12" t="s">
        <v>105</v>
      </c>
      <c r="R45" s="20"/>
      <c r="S45" s="49"/>
      <c r="T45" s="133">
        <f>SUM(T37:T42)</f>
        <v>-484569451</v>
      </c>
      <c r="U45" s="49"/>
      <c r="V45" s="133">
        <f>SUM(V37:V42)</f>
        <v>-470625424</v>
      </c>
      <c r="W45" s="119"/>
      <c r="X45" s="133">
        <f>SUM(X37:X42)</f>
        <v>-547754629</v>
      </c>
      <c r="Y45" s="79"/>
      <c r="Z45" s="133">
        <f>SUM(Z37:Z42)</f>
        <v>-370919364</v>
      </c>
    </row>
    <row r="46" spans="1:26" s="12" customFormat="1" ht="20.100000000000001" customHeight="1">
      <c r="E46" s="20"/>
      <c r="F46" s="49"/>
      <c r="G46" s="133"/>
      <c r="H46" s="49"/>
      <c r="I46" s="133"/>
      <c r="J46" s="119"/>
      <c r="K46" s="133"/>
      <c r="L46" s="79"/>
      <c r="M46" s="133"/>
      <c r="R46" s="20"/>
      <c r="S46" s="49"/>
      <c r="T46" s="133"/>
      <c r="U46" s="49"/>
      <c r="V46" s="133"/>
      <c r="W46" s="119"/>
      <c r="X46" s="133"/>
      <c r="Y46" s="79"/>
      <c r="Z46" s="133"/>
    </row>
    <row r="47" spans="1:26" s="12" customFormat="1" ht="13.5" customHeight="1">
      <c r="E47" s="20"/>
      <c r="F47" s="49"/>
      <c r="G47" s="133"/>
      <c r="H47" s="49"/>
      <c r="I47" s="133"/>
      <c r="J47" s="119"/>
      <c r="K47" s="133"/>
      <c r="L47" s="79"/>
      <c r="M47" s="133"/>
      <c r="R47" s="20"/>
      <c r="S47" s="49"/>
      <c r="T47" s="133"/>
      <c r="U47" s="49"/>
      <c r="V47" s="133"/>
      <c r="W47" s="119"/>
      <c r="X47" s="133"/>
      <c r="Y47" s="79"/>
      <c r="Z47" s="133"/>
    </row>
    <row r="48" spans="1:26" s="12" customFormat="1" ht="20.100000000000001" customHeight="1">
      <c r="A48" s="44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48" s="44"/>
      <c r="C48" s="44"/>
      <c r="D48" s="44"/>
      <c r="E48" s="104"/>
      <c r="F48" s="52"/>
      <c r="G48" s="118"/>
      <c r="H48" s="52"/>
      <c r="I48" s="118"/>
      <c r="J48" s="134"/>
      <c r="K48" s="118"/>
      <c r="L48" s="135"/>
      <c r="M48" s="118"/>
      <c r="N48" s="12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O48" s="44"/>
      <c r="P48" s="44"/>
      <c r="Q48" s="44"/>
      <c r="R48" s="104"/>
      <c r="S48" s="52"/>
      <c r="T48" s="118"/>
      <c r="U48" s="52"/>
      <c r="V48" s="118"/>
      <c r="W48" s="134"/>
      <c r="X48" s="118"/>
      <c r="Y48" s="135"/>
      <c r="Z48" s="118"/>
    </row>
    <row r="49" spans="1:26" ht="21.75" customHeight="1">
      <c r="A49" s="140" t="str">
        <f>'6-11 BS'!A43</f>
        <v>บริษัท สตาร์ ปิโตรเลียม รีไฟน์นิ่ง จำกัด (มหาชน)</v>
      </c>
      <c r="B49" s="140"/>
      <c r="C49" s="140"/>
      <c r="D49" s="140"/>
      <c r="E49" s="140"/>
      <c r="F49" s="140"/>
      <c r="G49" s="140"/>
      <c r="H49" s="140"/>
      <c r="I49" s="140"/>
      <c r="N49" s="140" t="str">
        <f>'6-11 BS'!A43</f>
        <v>บริษัท สตาร์ ปิโตรเลียม รีไฟน์นิ่ง จำกัด (มหาชน)</v>
      </c>
      <c r="O49" s="140"/>
      <c r="P49" s="140"/>
      <c r="Q49" s="140"/>
      <c r="R49" s="140"/>
      <c r="S49" s="140"/>
      <c r="T49" s="140"/>
      <c r="U49" s="140"/>
      <c r="V49" s="140"/>
    </row>
    <row r="50" spans="1:26" ht="21.75" customHeight="1">
      <c r="A50" s="140" t="s">
        <v>74</v>
      </c>
      <c r="B50" s="140"/>
      <c r="C50" s="140"/>
      <c r="D50" s="140"/>
      <c r="E50" s="140"/>
      <c r="F50" s="140"/>
      <c r="G50" s="140"/>
      <c r="H50" s="140"/>
      <c r="I50" s="140"/>
      <c r="N50" s="140" t="s">
        <v>74</v>
      </c>
      <c r="O50" s="140"/>
      <c r="P50" s="140"/>
      <c r="Q50" s="140"/>
      <c r="R50" s="140"/>
      <c r="S50" s="140"/>
      <c r="T50" s="140"/>
      <c r="U50" s="140"/>
      <c r="V50" s="140"/>
    </row>
    <row r="51" spans="1:26" ht="21.75" customHeight="1">
      <c r="A51" s="141" t="s">
        <v>75</v>
      </c>
      <c r="B51" s="141"/>
      <c r="C51" s="141"/>
      <c r="D51" s="141"/>
      <c r="E51" s="141"/>
      <c r="F51" s="141"/>
      <c r="G51" s="141"/>
      <c r="H51" s="141"/>
      <c r="I51" s="141"/>
      <c r="J51" s="5"/>
      <c r="K51" s="46"/>
      <c r="L51" s="5"/>
      <c r="M51" s="46"/>
      <c r="N51" s="141" t="s">
        <v>75</v>
      </c>
      <c r="O51" s="141"/>
      <c r="P51" s="141"/>
      <c r="Q51" s="141"/>
      <c r="R51" s="141"/>
      <c r="S51" s="141"/>
      <c r="T51" s="141"/>
      <c r="U51" s="141"/>
      <c r="V51" s="141"/>
      <c r="W51" s="5"/>
      <c r="X51" s="46"/>
      <c r="Y51" s="5"/>
      <c r="Z51" s="46"/>
    </row>
    <row r="52" spans="1:26" ht="21.75" customHeight="1">
      <c r="A52" s="15"/>
      <c r="B52" s="15"/>
      <c r="C52" s="15"/>
      <c r="D52" s="15"/>
      <c r="E52" s="48"/>
      <c r="F52" s="15"/>
      <c r="G52" s="47"/>
      <c r="H52" s="15"/>
      <c r="I52" s="47"/>
      <c r="J52" s="15"/>
      <c r="K52" s="47"/>
      <c r="L52" s="15"/>
      <c r="M52" s="47"/>
      <c r="N52" s="15"/>
      <c r="O52" s="15"/>
      <c r="P52" s="15"/>
      <c r="Q52" s="15"/>
      <c r="R52" s="48"/>
      <c r="S52" s="15"/>
      <c r="T52" s="47"/>
      <c r="U52" s="15"/>
      <c r="V52" s="47"/>
      <c r="W52" s="15"/>
      <c r="X52" s="47"/>
      <c r="Y52" s="15"/>
      <c r="Z52" s="47"/>
    </row>
    <row r="53" spans="1:26" ht="21.75" customHeight="1">
      <c r="A53" s="15"/>
      <c r="B53" s="15"/>
      <c r="C53" s="15"/>
      <c r="D53" s="15"/>
      <c r="E53" s="48"/>
      <c r="F53" s="15"/>
      <c r="G53" s="139" t="s">
        <v>3</v>
      </c>
      <c r="H53" s="139"/>
      <c r="I53" s="139"/>
      <c r="J53" s="77"/>
      <c r="K53" s="138" t="s">
        <v>4</v>
      </c>
      <c r="L53" s="138"/>
      <c r="M53" s="138"/>
      <c r="N53" s="15"/>
      <c r="O53" s="15"/>
      <c r="P53" s="15"/>
      <c r="Q53" s="15"/>
      <c r="R53" s="48"/>
      <c r="S53" s="15"/>
      <c r="T53" s="139" t="s">
        <v>3</v>
      </c>
      <c r="U53" s="139"/>
      <c r="V53" s="139"/>
      <c r="W53" s="77"/>
      <c r="X53" s="138" t="s">
        <v>4</v>
      </c>
      <c r="Y53" s="138"/>
      <c r="Z53" s="138"/>
    </row>
    <row r="54" spans="1:26" ht="21.75" customHeight="1">
      <c r="A54" s="15"/>
      <c r="B54" s="15"/>
      <c r="C54" s="15"/>
      <c r="D54" s="15"/>
      <c r="E54" s="48"/>
      <c r="F54" s="15"/>
      <c r="G54" s="9" t="s">
        <v>5</v>
      </c>
      <c r="H54" s="15"/>
      <c r="I54" s="9" t="s">
        <v>6</v>
      </c>
      <c r="J54" s="9"/>
      <c r="K54" s="9" t="s">
        <v>5</v>
      </c>
      <c r="L54" s="9"/>
      <c r="M54" s="9" t="s">
        <v>6</v>
      </c>
      <c r="N54" s="15"/>
      <c r="O54" s="15"/>
      <c r="P54" s="15"/>
      <c r="Q54" s="15"/>
      <c r="R54" s="48"/>
      <c r="S54" s="15"/>
      <c r="T54" s="9" t="s">
        <v>5</v>
      </c>
      <c r="U54" s="15"/>
      <c r="V54" s="9" t="s">
        <v>6</v>
      </c>
      <c r="W54" s="9"/>
      <c r="X54" s="9" t="s">
        <v>5</v>
      </c>
      <c r="Y54" s="9"/>
      <c r="Z54" s="9" t="s">
        <v>6</v>
      </c>
    </row>
    <row r="55" spans="1:26" ht="21.75" customHeight="1">
      <c r="E55" s="75" t="s">
        <v>7</v>
      </c>
      <c r="F55" s="1"/>
      <c r="G55" s="80" t="s">
        <v>8</v>
      </c>
      <c r="H55" s="1"/>
      <c r="I55" s="80" t="s">
        <v>8</v>
      </c>
      <c r="J55" s="49"/>
      <c r="K55" s="80" t="s">
        <v>8</v>
      </c>
      <c r="L55" s="1"/>
      <c r="M55" s="80" t="s">
        <v>8</v>
      </c>
      <c r="R55" s="75" t="s">
        <v>7</v>
      </c>
      <c r="S55" s="1"/>
      <c r="T55" s="80" t="s">
        <v>9</v>
      </c>
      <c r="U55" s="1"/>
      <c r="V55" s="80" t="s">
        <v>9</v>
      </c>
      <c r="W55" s="49"/>
      <c r="X55" s="80" t="s">
        <v>9</v>
      </c>
      <c r="Y55" s="1"/>
      <c r="Z55" s="80" t="s">
        <v>9</v>
      </c>
    </row>
    <row r="56" spans="1:26" ht="21.75" customHeight="1">
      <c r="A56" s="1"/>
      <c r="N56" s="1"/>
    </row>
    <row r="57" spans="1:26" s="12" customFormat="1" ht="21.75" customHeight="1">
      <c r="A57" s="40" t="s">
        <v>106</v>
      </c>
      <c r="E57" s="20"/>
      <c r="F57" s="49"/>
      <c r="G57" s="49"/>
      <c r="H57" s="49"/>
      <c r="I57" s="49"/>
      <c r="J57" s="49"/>
      <c r="K57" s="49"/>
      <c r="L57" s="50"/>
      <c r="M57" s="49"/>
      <c r="N57" s="40" t="s">
        <v>106</v>
      </c>
      <c r="R57" s="20"/>
      <c r="S57" s="49"/>
      <c r="T57" s="49"/>
      <c r="U57" s="49"/>
      <c r="V57" s="49"/>
      <c r="W57" s="49"/>
      <c r="X57" s="49"/>
      <c r="Y57" s="50"/>
      <c r="Z57" s="49"/>
    </row>
    <row r="58" spans="1:26" s="12" customFormat="1" ht="20.100000000000001" customHeight="1">
      <c r="A58" s="81" t="s">
        <v>107</v>
      </c>
      <c r="E58" s="20"/>
      <c r="F58" s="49"/>
      <c r="G58" s="49"/>
      <c r="H58" s="49"/>
      <c r="I58" s="49"/>
      <c r="J58" s="49"/>
      <c r="K58" s="49"/>
      <c r="L58" s="50"/>
      <c r="M58" s="49"/>
      <c r="N58" s="81" t="s">
        <v>107</v>
      </c>
      <c r="R58" s="20"/>
      <c r="S58" s="49"/>
      <c r="T58" s="49"/>
      <c r="U58" s="49"/>
      <c r="V58" s="49"/>
      <c r="W58" s="49"/>
      <c r="X58" s="49"/>
      <c r="Y58" s="50"/>
      <c r="Z58" s="49"/>
    </row>
    <row r="59" spans="1:26" s="12" customFormat="1" ht="20.100000000000001" customHeight="1">
      <c r="B59" s="81" t="s">
        <v>96</v>
      </c>
      <c r="E59" s="20"/>
      <c r="F59" s="49"/>
      <c r="G59" s="49"/>
      <c r="H59" s="49"/>
      <c r="I59" s="49"/>
      <c r="J59" s="49"/>
      <c r="K59" s="49"/>
      <c r="L59" s="50"/>
      <c r="M59" s="49"/>
      <c r="O59" s="81" t="s">
        <v>96</v>
      </c>
      <c r="R59" s="20"/>
      <c r="S59" s="49"/>
      <c r="T59" s="49"/>
      <c r="U59" s="49"/>
      <c r="V59" s="49"/>
      <c r="W59" s="49"/>
      <c r="X59" s="49"/>
      <c r="Y59" s="50"/>
      <c r="Z59" s="49"/>
    </row>
    <row r="60" spans="1:26" s="12" customFormat="1" ht="20.100000000000001" customHeight="1">
      <c r="A60" s="40"/>
      <c r="B60" s="12" t="s">
        <v>102</v>
      </c>
      <c r="E60" s="20"/>
      <c r="F60" s="49"/>
      <c r="G60" s="49"/>
      <c r="H60" s="49"/>
      <c r="I60" s="49"/>
      <c r="J60" s="49"/>
      <c r="K60" s="49"/>
      <c r="L60" s="50"/>
      <c r="M60" s="49"/>
      <c r="O60" s="12" t="s">
        <v>108</v>
      </c>
      <c r="P60" s="12" t="s">
        <v>102</v>
      </c>
      <c r="R60" s="20"/>
      <c r="S60" s="49"/>
      <c r="T60" s="49"/>
      <c r="U60" s="49"/>
      <c r="V60" s="49"/>
      <c r="W60" s="49"/>
      <c r="X60" s="49"/>
      <c r="Y60" s="50"/>
      <c r="Z60" s="49"/>
    </row>
    <row r="61" spans="1:26" s="12" customFormat="1" ht="20.100000000000001" customHeight="1">
      <c r="A61" s="40"/>
      <c r="C61" s="12" t="s">
        <v>103</v>
      </c>
      <c r="E61" s="20"/>
      <c r="F61" s="49"/>
      <c r="G61" s="118">
        <v>756611</v>
      </c>
      <c r="H61" s="49"/>
      <c r="I61" s="118">
        <v>1986485</v>
      </c>
      <c r="J61" s="119"/>
      <c r="K61" s="118">
        <v>0</v>
      </c>
      <c r="L61" s="50"/>
      <c r="M61" s="118">
        <v>0</v>
      </c>
      <c r="Q61" s="12" t="s">
        <v>103</v>
      </c>
      <c r="R61" s="20"/>
      <c r="S61" s="49"/>
      <c r="T61" s="52">
        <v>0</v>
      </c>
      <c r="U61" s="49"/>
      <c r="V61" s="52">
        <v>0</v>
      </c>
      <c r="W61" s="49"/>
      <c r="X61" s="52">
        <v>0</v>
      </c>
      <c r="Y61" s="50"/>
      <c r="Z61" s="52">
        <v>0</v>
      </c>
    </row>
    <row r="62" spans="1:26" ht="8.1" customHeight="1">
      <c r="A62" s="1"/>
      <c r="E62" s="20"/>
      <c r="G62" s="49"/>
      <c r="I62" s="49"/>
      <c r="J62" s="50"/>
      <c r="K62" s="49"/>
      <c r="L62" s="51"/>
      <c r="M62" s="49"/>
      <c r="N62" s="1"/>
      <c r="R62" s="20"/>
      <c r="T62" s="49"/>
      <c r="V62" s="49"/>
      <c r="W62" s="50"/>
      <c r="X62" s="49"/>
      <c r="Y62" s="51"/>
      <c r="Z62" s="49"/>
    </row>
    <row r="63" spans="1:26" s="12" customFormat="1" ht="20.100000000000001" customHeight="1">
      <c r="B63" s="12" t="s">
        <v>109</v>
      </c>
      <c r="E63" s="20"/>
      <c r="F63" s="49"/>
      <c r="G63" s="49"/>
      <c r="H63" s="2"/>
      <c r="I63" s="49"/>
      <c r="J63" s="51"/>
      <c r="K63" s="49"/>
      <c r="L63" s="50"/>
      <c r="M63" s="49"/>
      <c r="O63" s="12" t="s">
        <v>109</v>
      </c>
      <c r="R63" s="20"/>
      <c r="S63" s="49"/>
      <c r="T63" s="49"/>
      <c r="U63" s="2"/>
      <c r="V63" s="49"/>
      <c r="W63" s="51"/>
      <c r="X63" s="49"/>
      <c r="Y63" s="50"/>
      <c r="Z63" s="49"/>
    </row>
    <row r="64" spans="1:26" s="12" customFormat="1" ht="20.100000000000001" customHeight="1">
      <c r="C64" s="12" t="s">
        <v>110</v>
      </c>
      <c r="E64" s="20"/>
      <c r="F64" s="49"/>
      <c r="G64" s="133">
        <f>SUM(G61)</f>
        <v>756611</v>
      </c>
      <c r="H64" s="49"/>
      <c r="I64" s="133">
        <f>SUM(I61)</f>
        <v>1986485</v>
      </c>
      <c r="J64" s="119"/>
      <c r="K64" s="133">
        <f>SUM(K61)</f>
        <v>0</v>
      </c>
      <c r="L64" s="79"/>
      <c r="M64" s="133">
        <f>SUM(M61)</f>
        <v>0</v>
      </c>
      <c r="P64" s="12" t="s">
        <v>110</v>
      </c>
      <c r="R64" s="20"/>
      <c r="S64" s="49"/>
      <c r="T64" s="133">
        <f>SUM(T61)</f>
        <v>0</v>
      </c>
      <c r="U64" s="49"/>
      <c r="V64" s="133">
        <f>SUM(V61)</f>
        <v>0</v>
      </c>
      <c r="W64" s="119"/>
      <c r="X64" s="133">
        <f>SUM(X61)</f>
        <v>0</v>
      </c>
      <c r="Y64" s="79"/>
      <c r="Z64" s="133">
        <f>SUM(Z61)</f>
        <v>0</v>
      </c>
    </row>
    <row r="65" spans="1:26" s="12" customFormat="1" ht="8.1" customHeight="1">
      <c r="E65" s="20"/>
      <c r="F65" s="49"/>
      <c r="G65" s="49"/>
      <c r="H65" s="49"/>
      <c r="I65" s="49"/>
      <c r="J65" s="49"/>
      <c r="K65" s="49"/>
      <c r="L65" s="50"/>
      <c r="M65" s="49"/>
      <c r="R65" s="20"/>
      <c r="S65" s="49"/>
      <c r="T65" s="49"/>
      <c r="U65" s="49"/>
      <c r="V65" s="49"/>
      <c r="W65" s="49"/>
      <c r="X65" s="49"/>
      <c r="Y65" s="50"/>
      <c r="Z65" s="49"/>
    </row>
    <row r="66" spans="1:26" s="12" customFormat="1" ht="21.75" customHeight="1">
      <c r="A66" s="12" t="s">
        <v>111</v>
      </c>
      <c r="E66" s="20"/>
      <c r="J66" s="49"/>
      <c r="L66" s="53"/>
      <c r="N66" s="12" t="s">
        <v>112</v>
      </c>
      <c r="R66" s="20"/>
    </row>
    <row r="67" spans="1:26" s="12" customFormat="1" ht="21.75" customHeight="1">
      <c r="B67" s="12" t="s">
        <v>113</v>
      </c>
      <c r="E67" s="20"/>
      <c r="G67" s="52">
        <f>G64+G45</f>
        <v>-1978006</v>
      </c>
      <c r="I67" s="52">
        <f>I64+I45</f>
        <v>-886662</v>
      </c>
      <c r="J67" s="49"/>
      <c r="K67" s="52">
        <f>K64+K45</f>
        <v>1043730</v>
      </c>
      <c r="L67" s="53"/>
      <c r="M67" s="52">
        <f>M64+M45</f>
        <v>0</v>
      </c>
      <c r="O67" s="12" t="s">
        <v>114</v>
      </c>
      <c r="R67" s="20"/>
      <c r="T67" s="52">
        <f>T64+T45</f>
        <v>-484569451</v>
      </c>
      <c r="V67" s="52">
        <f>V64+V45</f>
        <v>-470625424</v>
      </c>
      <c r="W67" s="78"/>
      <c r="X67" s="52">
        <f>X64+X45</f>
        <v>-547754629</v>
      </c>
      <c r="Y67" s="53"/>
      <c r="Z67" s="52">
        <f>Z64+Z45</f>
        <v>-370919364</v>
      </c>
    </row>
    <row r="68" spans="1:26" s="12" customFormat="1" ht="8.1" customHeight="1">
      <c r="E68" s="20"/>
      <c r="F68" s="49"/>
      <c r="G68" s="49"/>
      <c r="H68" s="49"/>
      <c r="I68" s="49"/>
      <c r="J68" s="49"/>
      <c r="K68" s="49"/>
      <c r="L68" s="50"/>
      <c r="M68" s="49"/>
      <c r="R68" s="20"/>
      <c r="S68" s="49"/>
      <c r="T68" s="78"/>
      <c r="U68" s="49"/>
      <c r="V68" s="78"/>
      <c r="W68" s="78"/>
      <c r="X68" s="78"/>
      <c r="Y68" s="53"/>
      <c r="Z68" s="78"/>
    </row>
    <row r="69" spans="1:26" s="12" customFormat="1" ht="21.75" customHeight="1">
      <c r="A69" s="40" t="s">
        <v>115</v>
      </c>
      <c r="E69" s="20"/>
      <c r="F69" s="49"/>
      <c r="G69" s="49"/>
      <c r="H69" s="49"/>
      <c r="I69" s="49"/>
      <c r="J69" s="49"/>
      <c r="K69" s="49"/>
      <c r="L69" s="50"/>
      <c r="M69" s="49"/>
      <c r="N69" s="40" t="s">
        <v>115</v>
      </c>
      <c r="R69" s="20"/>
      <c r="S69" s="49"/>
      <c r="T69" s="78"/>
      <c r="U69" s="49"/>
      <c r="V69" s="78"/>
      <c r="W69" s="78"/>
      <c r="X69" s="78"/>
      <c r="Y69" s="53"/>
      <c r="Z69" s="78"/>
    </row>
    <row r="70" spans="1:26" s="12" customFormat="1" ht="21.75" customHeight="1" thickBot="1">
      <c r="B70" s="40" t="s">
        <v>116</v>
      </c>
      <c r="E70" s="20"/>
      <c r="F70" s="49"/>
      <c r="G70" s="54">
        <f>SUM(G31,G67)</f>
        <v>57898623</v>
      </c>
      <c r="H70" s="49"/>
      <c r="I70" s="54">
        <f>SUM(I31,I67)</f>
        <v>-26716770</v>
      </c>
      <c r="J70" s="49"/>
      <c r="K70" s="54">
        <f>SUM(K31,K67)</f>
        <v>74069849</v>
      </c>
      <c r="L70" s="50"/>
      <c r="M70" s="54">
        <f>SUM(M31,M67)</f>
        <v>-34248825</v>
      </c>
      <c r="O70" s="40" t="s">
        <v>116</v>
      </c>
      <c r="R70" s="20"/>
      <c r="S70" s="49"/>
      <c r="T70" s="100">
        <f>SUM(T31,T67)</f>
        <v>1750317904</v>
      </c>
      <c r="U70" s="49"/>
      <c r="V70" s="100">
        <f>SUM(V31,V67)</f>
        <v>-1407230400</v>
      </c>
      <c r="W70" s="78"/>
      <c r="X70" s="100">
        <f>SUM(X31,X67)</f>
        <v>2139270342</v>
      </c>
      <c r="Y70" s="53"/>
      <c r="Z70" s="100">
        <f>SUM(Z31,Z67)</f>
        <v>-1600534178</v>
      </c>
    </row>
    <row r="71" spans="1:26" ht="21.75" customHeight="1" thickTop="1">
      <c r="E71" s="20"/>
      <c r="G71" s="55"/>
      <c r="I71" s="55"/>
      <c r="K71" s="55"/>
      <c r="L71" s="18"/>
      <c r="M71" s="55"/>
      <c r="R71" s="20"/>
      <c r="T71" s="96"/>
      <c r="V71" s="96"/>
      <c r="W71" s="96"/>
      <c r="X71" s="96"/>
      <c r="Y71" s="98"/>
      <c r="Z71" s="96"/>
    </row>
    <row r="72" spans="1:26" ht="21.75" customHeight="1">
      <c r="A72" s="40" t="s">
        <v>117</v>
      </c>
      <c r="B72" s="40"/>
      <c r="C72" s="12"/>
      <c r="D72" s="12"/>
      <c r="E72" s="20"/>
      <c r="G72" s="55"/>
      <c r="I72" s="55"/>
      <c r="K72" s="55"/>
      <c r="L72" s="18"/>
      <c r="M72" s="55"/>
      <c r="N72" s="40" t="s">
        <v>117</v>
      </c>
      <c r="O72" s="40"/>
      <c r="P72" s="12"/>
      <c r="Q72" s="12"/>
      <c r="R72" s="20"/>
      <c r="T72" s="99"/>
      <c r="V72" s="99"/>
      <c r="W72" s="99"/>
      <c r="X72" s="99"/>
      <c r="Y72" s="53"/>
      <c r="Z72" s="99"/>
    </row>
    <row r="73" spans="1:26" ht="21.75" customHeight="1">
      <c r="A73" s="12"/>
      <c r="B73" s="12" t="s">
        <v>118</v>
      </c>
      <c r="C73" s="12"/>
      <c r="D73" s="12"/>
      <c r="E73" s="20"/>
      <c r="G73" s="120">
        <f>G31</f>
        <v>59876629</v>
      </c>
      <c r="I73" s="120">
        <v>-34257632</v>
      </c>
      <c r="J73" s="120"/>
      <c r="K73" s="120">
        <f>K31</f>
        <v>73026119</v>
      </c>
      <c r="L73" s="98"/>
      <c r="M73" s="120">
        <v>-34248825</v>
      </c>
      <c r="N73" s="12"/>
      <c r="O73" s="12" t="s">
        <v>118</v>
      </c>
      <c r="P73" s="12"/>
      <c r="Q73" s="12"/>
      <c r="R73" s="20"/>
      <c r="T73" s="78">
        <f>T31</f>
        <v>2234887355</v>
      </c>
      <c r="V73" s="78">
        <v>-1229930739</v>
      </c>
      <c r="W73" s="99"/>
      <c r="X73" s="78">
        <f>X31</f>
        <v>2687024971</v>
      </c>
      <c r="Y73" s="53"/>
      <c r="Z73" s="78">
        <v>-1229614814</v>
      </c>
    </row>
    <row r="74" spans="1:26" ht="21.75" customHeight="1">
      <c r="A74" s="12"/>
      <c r="B74" s="12" t="s">
        <v>119</v>
      </c>
      <c r="C74" s="12"/>
      <c r="D74" s="12"/>
      <c r="E74" s="20"/>
      <c r="G74" s="120"/>
      <c r="I74" s="120"/>
      <c r="J74" s="120"/>
      <c r="K74" s="120"/>
      <c r="L74" s="98"/>
      <c r="M74" s="120"/>
      <c r="N74" s="12"/>
      <c r="O74" s="12" t="s">
        <v>119</v>
      </c>
      <c r="P74" s="12"/>
      <c r="Q74" s="12"/>
      <c r="R74" s="20"/>
      <c r="T74" s="78"/>
      <c r="V74" s="78"/>
      <c r="W74" s="99"/>
      <c r="X74" s="78"/>
      <c r="Y74" s="53"/>
      <c r="Z74" s="78"/>
    </row>
    <row r="75" spans="1:26" ht="21.75" customHeight="1">
      <c r="A75" s="12"/>
      <c r="B75" s="12"/>
      <c r="C75" s="12" t="s">
        <v>120</v>
      </c>
      <c r="D75" s="12"/>
      <c r="E75" s="20"/>
      <c r="G75" s="121">
        <v>0</v>
      </c>
      <c r="I75" s="121">
        <v>8427524</v>
      </c>
      <c r="J75" s="122"/>
      <c r="K75" s="121">
        <v>0</v>
      </c>
      <c r="L75" s="98"/>
      <c r="M75" s="121">
        <v>0</v>
      </c>
      <c r="N75" s="12"/>
      <c r="O75" s="12"/>
      <c r="P75" s="12" t="s">
        <v>120</v>
      </c>
      <c r="Q75" s="12"/>
      <c r="R75" s="20"/>
      <c r="T75" s="94">
        <v>0</v>
      </c>
      <c r="V75" s="94">
        <v>293325763</v>
      </c>
      <c r="W75" s="99"/>
      <c r="X75" s="94">
        <v>0</v>
      </c>
      <c r="Y75" s="53"/>
      <c r="Z75" s="94">
        <v>0</v>
      </c>
    </row>
    <row r="76" spans="1:26" ht="8.1" customHeight="1">
      <c r="A76" s="40"/>
      <c r="B76" s="40"/>
      <c r="C76" s="12"/>
      <c r="D76" s="12"/>
      <c r="E76" s="20"/>
      <c r="G76" s="96"/>
      <c r="I76" s="96"/>
      <c r="J76" s="96"/>
      <c r="K76" s="96"/>
      <c r="L76" s="98"/>
      <c r="M76" s="96"/>
      <c r="N76" s="40"/>
      <c r="O76" s="40"/>
      <c r="P76" s="12"/>
      <c r="Q76" s="12"/>
      <c r="R76" s="20"/>
      <c r="T76" s="99"/>
      <c r="V76" s="99"/>
      <c r="W76" s="99"/>
      <c r="X76" s="99"/>
      <c r="Y76" s="53"/>
      <c r="Z76" s="99"/>
    </row>
    <row r="77" spans="1:26" ht="21.75" customHeight="1" thickBot="1">
      <c r="A77" s="40"/>
      <c r="B77" s="40"/>
      <c r="C77" s="12"/>
      <c r="D77" s="12"/>
      <c r="E77" s="20"/>
      <c r="G77" s="106">
        <f>SUM(G73:G75)</f>
        <v>59876629</v>
      </c>
      <c r="I77" s="106">
        <f>SUM(I73:I75)</f>
        <v>-25830108</v>
      </c>
      <c r="J77" s="96"/>
      <c r="K77" s="106">
        <f>SUM(K73:K75)</f>
        <v>73026119</v>
      </c>
      <c r="L77" s="98"/>
      <c r="M77" s="106">
        <f>SUM(M73:M75)</f>
        <v>-34248825</v>
      </c>
      <c r="N77" s="40"/>
      <c r="O77" s="40"/>
      <c r="P77" s="12"/>
      <c r="Q77" s="12"/>
      <c r="R77" s="20"/>
      <c r="T77" s="97">
        <f>SUM(T73:T75)</f>
        <v>2234887355</v>
      </c>
      <c r="V77" s="97">
        <f>SUM(V73:V75)</f>
        <v>-936604976</v>
      </c>
      <c r="W77" s="99"/>
      <c r="X77" s="97">
        <f>SUM(X73:X75)</f>
        <v>2687024971</v>
      </c>
      <c r="Y77" s="53"/>
      <c r="Z77" s="97">
        <f>SUM(Z73:Z75)</f>
        <v>-1229614814</v>
      </c>
    </row>
    <row r="78" spans="1:26" ht="21.75" customHeight="1" thickTop="1">
      <c r="A78" s="40"/>
      <c r="B78" s="40"/>
      <c r="C78" s="12"/>
      <c r="D78" s="12"/>
      <c r="E78" s="20"/>
      <c r="G78" s="96"/>
      <c r="I78" s="96"/>
      <c r="J78" s="96"/>
      <c r="K78" s="96"/>
      <c r="L78" s="98"/>
      <c r="M78" s="96"/>
      <c r="N78" s="40"/>
      <c r="O78" s="40"/>
      <c r="P78" s="12"/>
      <c r="Q78" s="12"/>
      <c r="R78" s="20"/>
      <c r="T78" s="99"/>
      <c r="V78" s="99"/>
      <c r="W78" s="99"/>
      <c r="X78" s="99"/>
      <c r="Y78" s="53"/>
      <c r="Z78" s="99"/>
    </row>
    <row r="79" spans="1:26" ht="21.75" customHeight="1">
      <c r="A79" s="40" t="s">
        <v>121</v>
      </c>
      <c r="B79" s="40"/>
      <c r="C79" s="12"/>
      <c r="D79" s="12"/>
      <c r="E79" s="20"/>
      <c r="G79" s="96"/>
      <c r="I79" s="96"/>
      <c r="J79" s="96"/>
      <c r="K79" s="96"/>
      <c r="L79" s="98"/>
      <c r="M79" s="96"/>
      <c r="N79" s="40" t="s">
        <v>121</v>
      </c>
      <c r="O79" s="40"/>
      <c r="P79" s="12"/>
      <c r="Q79" s="12"/>
      <c r="R79" s="20"/>
      <c r="T79" s="99"/>
      <c r="V79" s="99"/>
      <c r="W79" s="99"/>
      <c r="X79" s="99"/>
      <c r="Y79" s="53"/>
      <c r="Z79" s="99"/>
    </row>
    <row r="80" spans="1:26" ht="21.75" customHeight="1">
      <c r="A80" s="12"/>
      <c r="B80" s="12" t="s">
        <v>118</v>
      </c>
      <c r="C80" s="12"/>
      <c r="D80" s="12"/>
      <c r="E80" s="20"/>
      <c r="G80" s="123">
        <f>G70</f>
        <v>57898623</v>
      </c>
      <c r="I80" s="123">
        <v>-34227077</v>
      </c>
      <c r="J80" s="123"/>
      <c r="K80" s="123">
        <f>K70</f>
        <v>74069849</v>
      </c>
      <c r="L80" s="98"/>
      <c r="M80" s="123">
        <v>-34248825</v>
      </c>
      <c r="N80" s="12"/>
      <c r="O80" s="12" t="s">
        <v>118</v>
      </c>
      <c r="P80" s="12"/>
      <c r="Q80" s="12"/>
      <c r="R80" s="20"/>
      <c r="T80" s="99">
        <f>T70</f>
        <v>1750317904</v>
      </c>
      <c r="V80" s="99">
        <v>-1600076163</v>
      </c>
      <c r="W80" s="99"/>
      <c r="X80" s="99">
        <f>X70</f>
        <v>2139270342</v>
      </c>
      <c r="Y80" s="53"/>
      <c r="Z80" s="99">
        <v>-1600534178</v>
      </c>
    </row>
    <row r="81" spans="1:26" ht="21.75" customHeight="1">
      <c r="A81" s="12"/>
      <c r="B81" s="12" t="s">
        <v>119</v>
      </c>
      <c r="C81" s="12"/>
      <c r="D81" s="12"/>
      <c r="E81" s="20"/>
      <c r="G81" s="123"/>
      <c r="I81" s="123"/>
      <c r="J81" s="123"/>
      <c r="K81" s="123"/>
      <c r="L81" s="98"/>
      <c r="M81" s="123"/>
      <c r="N81" s="12"/>
      <c r="O81" s="12" t="s">
        <v>119</v>
      </c>
      <c r="P81" s="12"/>
      <c r="Q81" s="12"/>
      <c r="R81" s="20"/>
      <c r="T81" s="99"/>
      <c r="V81" s="99"/>
      <c r="W81" s="99"/>
      <c r="X81" s="99"/>
      <c r="Y81" s="53"/>
      <c r="Z81" s="99"/>
    </row>
    <row r="82" spans="1:26" ht="21.75" customHeight="1">
      <c r="A82" s="12"/>
      <c r="B82" s="12"/>
      <c r="C82" s="12" t="s">
        <v>120</v>
      </c>
      <c r="D82" s="12"/>
      <c r="E82" s="20"/>
      <c r="G82" s="124">
        <v>0</v>
      </c>
      <c r="I82" s="124">
        <v>7510307</v>
      </c>
      <c r="J82" s="125"/>
      <c r="K82" s="124">
        <v>0</v>
      </c>
      <c r="L82" s="98"/>
      <c r="M82" s="124">
        <v>0</v>
      </c>
      <c r="N82" s="12"/>
      <c r="O82" s="12"/>
      <c r="P82" s="12" t="s">
        <v>120</v>
      </c>
      <c r="Q82" s="12"/>
      <c r="R82" s="20"/>
      <c r="T82" s="94">
        <v>0</v>
      </c>
      <c r="V82" s="94">
        <v>192845763</v>
      </c>
      <c r="W82" s="99"/>
      <c r="X82" s="94">
        <v>0</v>
      </c>
      <c r="Y82" s="53"/>
      <c r="Z82" s="94">
        <v>0</v>
      </c>
    </row>
    <row r="83" spans="1:26" ht="8.1" customHeight="1">
      <c r="E83" s="20"/>
      <c r="G83" s="96"/>
      <c r="I83" s="96"/>
      <c r="J83" s="96"/>
      <c r="K83" s="96"/>
      <c r="L83" s="98"/>
      <c r="M83" s="96"/>
      <c r="R83" s="20"/>
      <c r="T83" s="99"/>
      <c r="V83" s="99"/>
      <c r="W83" s="99"/>
      <c r="X83" s="99"/>
      <c r="Y83" s="53"/>
      <c r="Z83" s="99"/>
    </row>
    <row r="84" spans="1:26" ht="21.75" customHeight="1" thickBot="1">
      <c r="E84" s="20"/>
      <c r="G84" s="106">
        <f>SUM(G80:G82)</f>
        <v>57898623</v>
      </c>
      <c r="I84" s="106">
        <f>SUM(I80:I82)</f>
        <v>-26716770</v>
      </c>
      <c r="J84" s="96"/>
      <c r="K84" s="106">
        <f>SUM(K80:K82)</f>
        <v>74069849</v>
      </c>
      <c r="L84" s="98"/>
      <c r="M84" s="106">
        <f>SUM(M80:M82)</f>
        <v>-34248825</v>
      </c>
      <c r="R84" s="20"/>
      <c r="T84" s="97">
        <f>SUM(T80:T82)</f>
        <v>1750317904</v>
      </c>
      <c r="V84" s="97">
        <f>SUM(V80:V82)</f>
        <v>-1407230400</v>
      </c>
      <c r="W84" s="99"/>
      <c r="X84" s="97">
        <f>SUM(X80:X82)</f>
        <v>2139270342</v>
      </c>
      <c r="Y84" s="53"/>
      <c r="Z84" s="97">
        <f>SUM(Z80:Z82)</f>
        <v>-1600534178</v>
      </c>
    </row>
    <row r="85" spans="1:26" ht="21.75" customHeight="1" thickTop="1">
      <c r="E85" s="20"/>
      <c r="G85" s="96"/>
      <c r="I85" s="96"/>
      <c r="J85" s="96"/>
      <c r="K85" s="96"/>
      <c r="L85" s="98"/>
      <c r="M85" s="96"/>
      <c r="R85" s="20"/>
      <c r="T85" s="99"/>
      <c r="V85" s="99"/>
      <c r="W85" s="99"/>
      <c r="X85" s="99"/>
      <c r="Y85" s="53"/>
      <c r="Z85" s="99"/>
    </row>
    <row r="86" spans="1:26" ht="21.75" customHeight="1">
      <c r="A86" s="1" t="s">
        <v>122</v>
      </c>
      <c r="E86" s="20">
        <v>23</v>
      </c>
      <c r="G86" s="96"/>
      <c r="I86" s="96"/>
      <c r="J86" s="96"/>
      <c r="K86" s="96"/>
      <c r="L86" s="96"/>
      <c r="M86" s="96"/>
      <c r="N86" s="1" t="s">
        <v>122</v>
      </c>
      <c r="R86" s="20">
        <v>23</v>
      </c>
      <c r="T86" s="99"/>
      <c r="V86" s="99"/>
      <c r="W86" s="99"/>
      <c r="X86" s="99"/>
      <c r="Y86" s="99"/>
      <c r="Z86" s="99"/>
    </row>
    <row r="87" spans="1:26" ht="8.1" customHeight="1">
      <c r="G87" s="96"/>
      <c r="I87" s="96"/>
      <c r="J87" s="96"/>
      <c r="K87" s="96"/>
      <c r="L87" s="96"/>
      <c r="M87" s="96"/>
      <c r="T87" s="99"/>
      <c r="V87" s="99"/>
      <c r="W87" s="99"/>
      <c r="X87" s="99"/>
      <c r="Y87" s="99"/>
      <c r="Z87" s="99"/>
    </row>
    <row r="88" spans="1:26" ht="21.75" customHeight="1">
      <c r="A88" s="2" t="s">
        <v>123</v>
      </c>
      <c r="G88" s="95">
        <f>G31/4335902125</f>
        <v>1.3809497371899279E-2</v>
      </c>
      <c r="I88" s="95">
        <f>I31/4335902125</f>
        <v>-5.957262699973884E-3</v>
      </c>
      <c r="J88" s="96"/>
      <c r="K88" s="95">
        <f>K31/4335902125</f>
        <v>1.6842197285530287E-2</v>
      </c>
      <c r="L88" s="96"/>
      <c r="M88" s="95">
        <f>M31/4335902125</f>
        <v>-7.8988925516855386E-3</v>
      </c>
      <c r="N88" s="2" t="s">
        <v>123</v>
      </c>
      <c r="T88" s="95">
        <f>T31/4335902125</f>
        <v>0.51543768530061085</v>
      </c>
      <c r="V88" s="95">
        <f>V31/4335902125</f>
        <v>-0.2160115586096169</v>
      </c>
      <c r="W88" s="93"/>
      <c r="X88" s="95">
        <f>X31/4335902125</f>
        <v>0.61971531956570625</v>
      </c>
      <c r="Y88" s="93"/>
      <c r="Z88" s="95">
        <f>Z31/4335902125</f>
        <v>-0.28358915366430232</v>
      </c>
    </row>
    <row r="89" spans="1:26" s="12" customFormat="1" ht="21.75" customHeight="1">
      <c r="E89" s="20"/>
      <c r="G89" s="49"/>
      <c r="I89" s="49"/>
      <c r="J89" s="49"/>
      <c r="K89" s="49"/>
      <c r="L89" s="50"/>
      <c r="M89" s="49"/>
      <c r="R89" s="20"/>
      <c r="T89" s="49"/>
      <c r="V89" s="49"/>
      <c r="W89" s="49"/>
      <c r="X89" s="49"/>
      <c r="Y89" s="50"/>
      <c r="Z89" s="49"/>
    </row>
    <row r="90" spans="1:26" s="12" customFormat="1" ht="21.75" customHeight="1">
      <c r="E90" s="20"/>
      <c r="G90" s="49"/>
      <c r="I90" s="49"/>
      <c r="J90" s="49"/>
      <c r="K90" s="49"/>
      <c r="L90" s="50"/>
      <c r="M90" s="49"/>
      <c r="R90" s="20"/>
      <c r="T90" s="49"/>
      <c r="V90" s="49"/>
      <c r="W90" s="49"/>
      <c r="X90" s="49"/>
      <c r="Y90" s="50"/>
      <c r="Z90" s="49"/>
    </row>
    <row r="91" spans="1:26" s="12" customFormat="1" ht="21.75" customHeight="1">
      <c r="E91" s="20"/>
      <c r="G91" s="49"/>
      <c r="I91" s="49"/>
      <c r="J91" s="49"/>
      <c r="K91" s="49"/>
      <c r="L91" s="50"/>
      <c r="M91" s="49"/>
      <c r="R91" s="20"/>
      <c r="T91" s="49"/>
      <c r="V91" s="49"/>
      <c r="W91" s="49"/>
      <c r="X91" s="49"/>
      <c r="Y91" s="50"/>
      <c r="Z91" s="49"/>
    </row>
    <row r="92" spans="1:26" s="12" customFormat="1" ht="19.5" customHeight="1">
      <c r="E92" s="20"/>
      <c r="G92" s="49"/>
      <c r="I92" s="49"/>
      <c r="J92" s="49"/>
      <c r="K92" s="49"/>
      <c r="L92" s="50"/>
      <c r="M92" s="49"/>
      <c r="R92" s="20"/>
      <c r="T92" s="49"/>
      <c r="V92" s="49"/>
      <c r="W92" s="49"/>
      <c r="X92" s="49"/>
      <c r="Y92" s="50"/>
      <c r="Z92" s="49"/>
    </row>
    <row r="93" spans="1:26" ht="21.95" customHeight="1">
      <c r="A93" s="5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93" s="5"/>
      <c r="C93" s="5"/>
      <c r="D93" s="5"/>
      <c r="E93" s="6"/>
      <c r="F93" s="5"/>
      <c r="G93" s="56"/>
      <c r="H93" s="5"/>
      <c r="I93" s="56"/>
      <c r="J93" s="5"/>
      <c r="K93" s="56"/>
      <c r="L93" s="5"/>
      <c r="M93" s="56"/>
      <c r="N93" s="5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O93" s="5"/>
      <c r="P93" s="5"/>
      <c r="Q93" s="5"/>
      <c r="R93" s="6"/>
      <c r="S93" s="5"/>
      <c r="T93" s="56"/>
      <c r="U93" s="5"/>
      <c r="V93" s="56"/>
      <c r="W93" s="5"/>
      <c r="X93" s="56"/>
      <c r="Y93" s="5"/>
      <c r="Z93" s="56"/>
    </row>
  </sheetData>
  <mergeCells count="20">
    <mergeCell ref="N1:V1"/>
    <mergeCell ref="N2:V2"/>
    <mergeCell ref="N3:V3"/>
    <mergeCell ref="X5:Z5"/>
    <mergeCell ref="A1:I1"/>
    <mergeCell ref="A2:I2"/>
    <mergeCell ref="A3:I3"/>
    <mergeCell ref="K5:M5"/>
    <mergeCell ref="G5:I5"/>
    <mergeCell ref="T5:V5"/>
    <mergeCell ref="K53:M53"/>
    <mergeCell ref="X53:Z53"/>
    <mergeCell ref="A49:I49"/>
    <mergeCell ref="N49:V49"/>
    <mergeCell ref="A50:I50"/>
    <mergeCell ref="N50:V50"/>
    <mergeCell ref="A51:I51"/>
    <mergeCell ref="N51:V51"/>
    <mergeCell ref="G53:I53"/>
    <mergeCell ref="T53:V53"/>
  </mergeCells>
  <pageMargins left="0.8" right="0.5" top="0.5" bottom="0.6" header="0.49" footer="0.4"/>
  <pageSetup paperSize="9" scale="90" firstPageNumber="12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C68C1-B4D0-42A6-B499-AB5CB56BDB2B}">
  <dimension ref="A1:AC42"/>
  <sheetViews>
    <sheetView topLeftCell="A34" zoomScale="70" zoomScaleNormal="70" zoomScaleSheetLayoutView="40" workbookViewId="0">
      <selection activeCell="D47" sqref="D47"/>
    </sheetView>
  </sheetViews>
  <sheetFormatPr defaultColWidth="9.28515625" defaultRowHeight="21.75" customHeight="1"/>
  <cols>
    <col min="1" max="3" width="1.85546875" style="27" customWidth="1"/>
    <col min="4" max="4" width="25.5703125" style="27" customWidth="1"/>
    <col min="5" max="5" width="7.42578125" style="28" customWidth="1"/>
    <col min="6" max="6" width="0.7109375" style="27" customWidth="1"/>
    <col min="7" max="7" width="12.5703125" style="27" customWidth="1"/>
    <col min="8" max="8" width="0.7109375" style="27" customWidth="1"/>
    <col min="9" max="9" width="11.28515625" style="27" customWidth="1"/>
    <col min="10" max="10" width="0.7109375" style="27" customWidth="1"/>
    <col min="11" max="11" width="14.7109375" style="27" customWidth="1"/>
    <col min="12" max="12" width="0.7109375" style="27" customWidth="1"/>
    <col min="13" max="13" width="11.28515625" style="27" customWidth="1"/>
    <col min="14" max="14" width="0.7109375" style="27" customWidth="1"/>
    <col min="15" max="15" width="12" style="27" customWidth="1"/>
    <col min="16" max="16" width="0.7109375" style="27" customWidth="1"/>
    <col min="17" max="17" width="26.7109375" style="27" bestFit="1" customWidth="1"/>
    <col min="18" max="18" width="0.7109375" style="27" customWidth="1"/>
    <col min="19" max="19" width="14.7109375" style="27" customWidth="1"/>
    <col min="20" max="20" width="0.7109375" style="27" customWidth="1"/>
    <col min="21" max="21" width="15.7109375" style="27" customWidth="1"/>
    <col min="22" max="22" width="0.7109375" style="27" customWidth="1"/>
    <col min="23" max="23" width="12.7109375" style="27" customWidth="1"/>
    <col min="24" max="24" width="0.7109375" style="27" customWidth="1"/>
    <col min="25" max="25" width="14.140625" style="27" customWidth="1"/>
    <col min="26" max="26" width="0.7109375" style="27" customWidth="1"/>
    <col min="27" max="27" width="13.5703125" style="27" customWidth="1"/>
    <col min="28" max="28" width="0.7109375" style="27" customWidth="1"/>
    <col min="29" max="29" width="12.140625" style="27" customWidth="1"/>
    <col min="30" max="16384" width="9.28515625" style="27"/>
  </cols>
  <sheetData>
    <row r="1" spans="1:29" ht="21.75" customHeight="1">
      <c r="A1" s="1" t="s">
        <v>124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ht="21.75" customHeight="1">
      <c r="A2" s="1" t="s">
        <v>125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9" ht="21.75" customHeight="1">
      <c r="A3" s="82" t="s">
        <v>126</v>
      </c>
      <c r="B3" s="83"/>
      <c r="C3" s="83"/>
      <c r="D3" s="83"/>
      <c r="E3" s="101"/>
      <c r="F3" s="8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ht="21.75" customHeight="1">
      <c r="A4" s="32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</row>
    <row r="5" spans="1:29" ht="21.75" customHeight="1">
      <c r="A5" s="32"/>
      <c r="G5" s="139" t="s">
        <v>3</v>
      </c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</row>
    <row r="6" spans="1:29" ht="21.75" customHeight="1">
      <c r="A6" s="32"/>
      <c r="G6" s="144" t="s">
        <v>118</v>
      </c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57"/>
      <c r="Y6" s="57"/>
      <c r="Z6" s="57"/>
      <c r="AA6" s="57"/>
      <c r="AB6" s="57"/>
      <c r="AC6" s="57"/>
    </row>
    <row r="7" spans="1:29" ht="21.75" customHeight="1">
      <c r="A7" s="32"/>
      <c r="G7" s="57"/>
      <c r="H7" s="57"/>
      <c r="I7" s="57"/>
      <c r="J7" s="57"/>
      <c r="K7" s="57"/>
      <c r="L7" s="57"/>
      <c r="M7" s="142" t="s">
        <v>66</v>
      </c>
      <c r="N7" s="142"/>
      <c r="O7" s="142"/>
      <c r="P7" s="57"/>
      <c r="Q7" s="143" t="s">
        <v>69</v>
      </c>
      <c r="R7" s="143"/>
      <c r="S7" s="143"/>
      <c r="T7" s="143"/>
      <c r="U7" s="143"/>
      <c r="V7" s="57"/>
      <c r="W7" s="57"/>
      <c r="X7" s="57"/>
      <c r="Y7" s="58" t="s">
        <v>127</v>
      </c>
      <c r="Z7" s="57"/>
      <c r="AA7" s="57"/>
      <c r="AB7" s="57"/>
      <c r="AC7" s="57"/>
    </row>
    <row r="8" spans="1:29" ht="21.75" customHeight="1">
      <c r="F8" s="29"/>
      <c r="G8" s="85"/>
      <c r="H8" s="85"/>
      <c r="I8" s="85"/>
      <c r="J8" s="57"/>
      <c r="K8" s="60" t="s">
        <v>128</v>
      </c>
      <c r="L8" s="57"/>
      <c r="M8" s="64"/>
      <c r="N8" s="64"/>
      <c r="O8" s="64"/>
      <c r="P8" s="64"/>
      <c r="Q8" s="58" t="s">
        <v>129</v>
      </c>
      <c r="R8" s="57"/>
      <c r="S8" s="57"/>
      <c r="T8" s="57"/>
      <c r="U8" s="57"/>
      <c r="V8" s="57"/>
      <c r="W8" s="57"/>
      <c r="X8" s="64"/>
      <c r="Y8" s="58" t="s">
        <v>130</v>
      </c>
      <c r="Z8" s="64"/>
      <c r="AA8" s="64"/>
      <c r="AB8" s="57"/>
      <c r="AC8" s="28"/>
    </row>
    <row r="9" spans="1:29" ht="21.75" customHeight="1">
      <c r="F9" s="29"/>
      <c r="G9" s="32"/>
      <c r="H9" s="32"/>
      <c r="I9" s="32"/>
      <c r="J9" s="58"/>
      <c r="K9" s="60" t="s">
        <v>131</v>
      </c>
      <c r="L9" s="58"/>
      <c r="M9" s="62" t="s">
        <v>132</v>
      </c>
      <c r="N9" s="64"/>
      <c r="O9" s="64"/>
      <c r="P9" s="64"/>
      <c r="Q9" s="58" t="s">
        <v>20</v>
      </c>
      <c r="R9" s="57"/>
      <c r="S9" s="58" t="s">
        <v>133</v>
      </c>
      <c r="T9" s="57"/>
      <c r="U9" s="58" t="s">
        <v>134</v>
      </c>
      <c r="V9" s="57"/>
      <c r="W9" s="58" t="s">
        <v>134</v>
      </c>
      <c r="X9" s="64"/>
      <c r="Y9" s="58" t="s">
        <v>135</v>
      </c>
      <c r="Z9" s="64"/>
      <c r="AA9" s="64"/>
      <c r="AB9" s="58"/>
    </row>
    <row r="10" spans="1:29" ht="21.75" customHeight="1">
      <c r="F10" s="29"/>
      <c r="G10" s="62" t="s">
        <v>136</v>
      </c>
      <c r="H10" s="58"/>
      <c r="I10" s="60" t="s">
        <v>137</v>
      </c>
      <c r="J10" s="58"/>
      <c r="K10" s="60" t="s">
        <v>138</v>
      </c>
      <c r="L10" s="58"/>
      <c r="M10" s="62" t="s">
        <v>139</v>
      </c>
      <c r="N10" s="64"/>
      <c r="O10" s="64"/>
      <c r="P10" s="64"/>
      <c r="Q10" s="58" t="s">
        <v>140</v>
      </c>
      <c r="R10" s="58"/>
      <c r="S10" s="58" t="s">
        <v>141</v>
      </c>
      <c r="T10" s="58"/>
      <c r="U10" s="58" t="s">
        <v>142</v>
      </c>
      <c r="V10" s="58"/>
      <c r="W10" s="62" t="s">
        <v>56</v>
      </c>
      <c r="X10" s="64"/>
      <c r="Y10" s="62" t="s">
        <v>143</v>
      </c>
      <c r="Z10" s="64"/>
      <c r="AA10" s="62" t="s">
        <v>144</v>
      </c>
      <c r="AB10" s="58"/>
      <c r="AC10" s="62" t="s">
        <v>134</v>
      </c>
    </row>
    <row r="11" spans="1:29" ht="21.75" customHeight="1">
      <c r="E11" s="14"/>
      <c r="F11" s="29"/>
      <c r="G11" s="62" t="s">
        <v>145</v>
      </c>
      <c r="H11" s="58"/>
      <c r="I11" s="62" t="s">
        <v>146</v>
      </c>
      <c r="J11" s="58"/>
      <c r="K11" s="62" t="s">
        <v>147</v>
      </c>
      <c r="L11" s="58"/>
      <c r="M11" s="62" t="s">
        <v>148</v>
      </c>
      <c r="N11" s="67"/>
      <c r="O11" s="62" t="s">
        <v>68</v>
      </c>
      <c r="P11" s="67"/>
      <c r="Q11" s="61" t="s">
        <v>149</v>
      </c>
      <c r="R11" s="58"/>
      <c r="S11" s="61" t="s">
        <v>150</v>
      </c>
      <c r="T11" s="58"/>
      <c r="U11" s="61" t="s">
        <v>56</v>
      </c>
      <c r="V11" s="58"/>
      <c r="W11" s="62" t="s">
        <v>151</v>
      </c>
      <c r="X11" s="62"/>
      <c r="Y11" s="62" t="s">
        <v>147</v>
      </c>
      <c r="Z11" s="62"/>
      <c r="AA11" s="62" t="s">
        <v>152</v>
      </c>
      <c r="AB11" s="58"/>
      <c r="AC11" s="62" t="s">
        <v>56</v>
      </c>
    </row>
    <row r="12" spans="1:29" ht="21.75" customHeight="1">
      <c r="E12" s="86" t="s">
        <v>7</v>
      </c>
      <c r="F12" s="29"/>
      <c r="G12" s="66" t="s">
        <v>8</v>
      </c>
      <c r="H12" s="58"/>
      <c r="I12" s="66" t="s">
        <v>8</v>
      </c>
      <c r="J12" s="58"/>
      <c r="K12" s="66" t="s">
        <v>8</v>
      </c>
      <c r="L12" s="58"/>
      <c r="M12" s="66" t="s">
        <v>8</v>
      </c>
      <c r="N12" s="67"/>
      <c r="O12" s="66" t="s">
        <v>8</v>
      </c>
      <c r="P12" s="67"/>
      <c r="Q12" s="87" t="s">
        <v>8</v>
      </c>
      <c r="R12" s="58"/>
      <c r="S12" s="87" t="s">
        <v>8</v>
      </c>
      <c r="T12" s="58"/>
      <c r="U12" s="87" t="s">
        <v>8</v>
      </c>
      <c r="V12" s="58"/>
      <c r="W12" s="66" t="s">
        <v>8</v>
      </c>
      <c r="X12" s="62"/>
      <c r="Y12" s="66" t="s">
        <v>8</v>
      </c>
      <c r="Z12" s="62"/>
      <c r="AA12" s="66" t="s">
        <v>8</v>
      </c>
      <c r="AB12" s="58"/>
      <c r="AC12" s="66" t="s">
        <v>8</v>
      </c>
    </row>
    <row r="13" spans="1:29" ht="8.1" customHeight="1">
      <c r="A13" s="68"/>
      <c r="B13" s="67"/>
      <c r="C13" s="67"/>
      <c r="G13" s="88"/>
      <c r="H13" s="69"/>
      <c r="I13" s="88"/>
      <c r="J13" s="69"/>
      <c r="K13" s="88"/>
      <c r="L13" s="69"/>
      <c r="M13" s="88"/>
      <c r="N13" s="69"/>
      <c r="O13" s="88"/>
      <c r="P13" s="69"/>
      <c r="Q13" s="88"/>
      <c r="R13" s="69"/>
      <c r="S13" s="88"/>
      <c r="T13" s="69"/>
      <c r="U13" s="88"/>
      <c r="V13" s="69"/>
      <c r="W13" s="88"/>
      <c r="X13" s="88"/>
      <c r="Y13" s="88"/>
      <c r="Z13" s="88"/>
      <c r="AA13" s="88"/>
      <c r="AB13" s="69"/>
      <c r="AC13" s="88"/>
    </row>
    <row r="14" spans="1:29" ht="21.75" customHeight="1">
      <c r="A14" s="40" t="s">
        <v>153</v>
      </c>
      <c r="B14" s="67"/>
      <c r="C14" s="67"/>
      <c r="G14" s="88">
        <v>864713808</v>
      </c>
      <c r="H14" s="69"/>
      <c r="I14" s="88">
        <v>31917416</v>
      </c>
      <c r="J14" s="69"/>
      <c r="K14" s="88">
        <v>0</v>
      </c>
      <c r="L14" s="69"/>
      <c r="M14" s="88">
        <v>87865911</v>
      </c>
      <c r="N14" s="69"/>
      <c r="O14" s="88">
        <v>125236085</v>
      </c>
      <c r="P14" s="69"/>
      <c r="Q14" s="88">
        <v>0</v>
      </c>
      <c r="R14" s="69"/>
      <c r="S14" s="88">
        <v>0</v>
      </c>
      <c r="T14" s="69"/>
      <c r="U14" s="88">
        <v>0</v>
      </c>
      <c r="V14" s="69"/>
      <c r="W14" s="88">
        <f>SUM(G14:O14, U14)</f>
        <v>1109733220</v>
      </c>
      <c r="X14" s="88"/>
      <c r="Y14" s="88">
        <v>0</v>
      </c>
      <c r="Z14" s="88"/>
      <c r="AA14" s="88">
        <v>0</v>
      </c>
      <c r="AB14" s="69"/>
      <c r="AC14" s="88">
        <f>SUM(W14,AA14,Y14)</f>
        <v>1109733220</v>
      </c>
    </row>
    <row r="15" spans="1:29" ht="21.75" customHeight="1">
      <c r="A15" s="40"/>
      <c r="B15" s="29" t="s">
        <v>154</v>
      </c>
      <c r="C15" s="29"/>
      <c r="G15" s="88"/>
      <c r="H15" s="69"/>
      <c r="I15" s="88"/>
      <c r="J15" s="69"/>
      <c r="K15" s="88"/>
      <c r="L15" s="69"/>
      <c r="M15" s="88"/>
      <c r="N15" s="69"/>
      <c r="O15" s="88"/>
      <c r="P15" s="69"/>
      <c r="Q15" s="88"/>
      <c r="R15" s="69"/>
      <c r="S15" s="88"/>
      <c r="T15" s="69"/>
      <c r="U15" s="88"/>
      <c r="V15" s="69"/>
      <c r="W15" s="88"/>
      <c r="X15" s="88"/>
      <c r="Y15" s="88"/>
      <c r="Z15" s="88"/>
      <c r="AA15" s="88"/>
      <c r="AB15" s="69"/>
      <c r="AC15" s="88"/>
    </row>
    <row r="16" spans="1:29" ht="21.75" customHeight="1">
      <c r="A16" s="74"/>
      <c r="B16" s="29"/>
      <c r="C16" s="29" t="s">
        <v>155</v>
      </c>
      <c r="G16" s="71">
        <v>0</v>
      </c>
      <c r="H16" s="69"/>
      <c r="I16" s="71">
        <v>0</v>
      </c>
      <c r="J16" s="69"/>
      <c r="K16" s="71">
        <v>0</v>
      </c>
      <c r="L16" s="69"/>
      <c r="M16" s="71">
        <v>0</v>
      </c>
      <c r="N16" s="69"/>
      <c r="O16" s="71">
        <v>0</v>
      </c>
      <c r="P16" s="69"/>
      <c r="Q16" s="42">
        <v>0</v>
      </c>
      <c r="R16" s="69"/>
      <c r="S16" s="42">
        <v>0</v>
      </c>
      <c r="T16" s="69"/>
      <c r="U16" s="42">
        <v>0</v>
      </c>
      <c r="V16" s="69"/>
      <c r="W16" s="71">
        <v>0</v>
      </c>
      <c r="X16" s="21"/>
      <c r="Y16" s="71">
        <f>175950595</f>
        <v>175950595</v>
      </c>
      <c r="Z16" s="21"/>
      <c r="AA16" s="42">
        <v>0</v>
      </c>
      <c r="AB16" s="69"/>
      <c r="AC16" s="42">
        <f>SUM(W16,AA16,Y16)</f>
        <v>175950595</v>
      </c>
    </row>
    <row r="17" spans="1:29" ht="8.1" customHeight="1">
      <c r="A17" s="67"/>
      <c r="B17" s="29"/>
      <c r="C17" s="2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88"/>
      <c r="X17" s="69"/>
      <c r="Y17" s="88"/>
      <c r="Z17" s="69"/>
      <c r="AA17" s="69"/>
      <c r="AB17" s="69"/>
      <c r="AC17" s="69"/>
    </row>
    <row r="18" spans="1:29" ht="21.75" customHeight="1">
      <c r="A18" s="40" t="s">
        <v>153</v>
      </c>
      <c r="B18" s="67"/>
      <c r="C18" s="67"/>
      <c r="G18" s="71">
        <f>SUM(G14:G16)</f>
        <v>864713808</v>
      </c>
      <c r="H18" s="69"/>
      <c r="I18" s="71">
        <f>SUM(I14:I16)</f>
        <v>31917416</v>
      </c>
      <c r="J18" s="69"/>
      <c r="K18" s="71">
        <f>SUM(K14:K16)</f>
        <v>0</v>
      </c>
      <c r="L18" s="69"/>
      <c r="M18" s="71">
        <f>SUM(M14:M16)</f>
        <v>87865911</v>
      </c>
      <c r="N18" s="69"/>
      <c r="O18" s="71">
        <f>SUM(O14:O16)</f>
        <v>125236085</v>
      </c>
      <c r="P18" s="69"/>
      <c r="Q18" s="71">
        <f>SUM(Q14:Q16)</f>
        <v>0</v>
      </c>
      <c r="R18" s="69"/>
      <c r="S18" s="71">
        <f>SUM(S14:S16)</f>
        <v>0</v>
      </c>
      <c r="T18" s="69"/>
      <c r="U18" s="71">
        <f>SUM(U14:U16)</f>
        <v>0</v>
      </c>
      <c r="V18" s="69"/>
      <c r="W18" s="71">
        <f>SUM(W14:W16)</f>
        <v>1109733220</v>
      </c>
      <c r="X18" s="21"/>
      <c r="Y18" s="71">
        <f>SUM(Y14:Y16)</f>
        <v>175950595</v>
      </c>
      <c r="Z18" s="21"/>
      <c r="AA18" s="71">
        <f>SUM(AA14:AA16)</f>
        <v>0</v>
      </c>
      <c r="AB18" s="69"/>
      <c r="AC18" s="71">
        <f>SUM(AC14:AC16)</f>
        <v>1285683815</v>
      </c>
    </row>
    <row r="19" spans="1:29" ht="21.75" customHeight="1">
      <c r="A19" s="40"/>
      <c r="B19" s="67"/>
      <c r="C19" s="67"/>
      <c r="G19" s="88"/>
      <c r="H19" s="69"/>
      <c r="I19" s="88"/>
      <c r="J19" s="69"/>
      <c r="K19" s="88"/>
      <c r="L19" s="69"/>
      <c r="M19" s="88"/>
      <c r="N19" s="69"/>
      <c r="O19" s="88"/>
      <c r="P19" s="69"/>
      <c r="Q19" s="88"/>
      <c r="R19" s="69"/>
      <c r="S19" s="88"/>
      <c r="T19" s="69"/>
      <c r="U19" s="88"/>
      <c r="V19" s="69"/>
      <c r="W19" s="88"/>
      <c r="X19" s="88"/>
      <c r="Y19" s="88"/>
      <c r="Z19" s="88"/>
      <c r="AA19" s="88"/>
      <c r="AB19" s="69"/>
      <c r="AC19" s="88"/>
    </row>
    <row r="20" spans="1:29" ht="21.75" customHeight="1">
      <c r="A20" s="74" t="s">
        <v>156</v>
      </c>
      <c r="B20" s="67"/>
      <c r="C20" s="67"/>
      <c r="G20" s="88">
        <v>0</v>
      </c>
      <c r="H20" s="69"/>
      <c r="I20" s="88">
        <v>0</v>
      </c>
      <c r="J20" s="69"/>
      <c r="K20" s="88">
        <v>0</v>
      </c>
      <c r="L20" s="69"/>
      <c r="M20" s="88">
        <v>0</v>
      </c>
      <c r="N20" s="69"/>
      <c r="O20" s="88">
        <v>0</v>
      </c>
      <c r="P20" s="69"/>
      <c r="Q20" s="88">
        <v>0</v>
      </c>
      <c r="R20" s="69"/>
      <c r="S20" s="88">
        <v>0</v>
      </c>
      <c r="T20" s="69"/>
      <c r="U20" s="88">
        <f>SUM(Q20:S20)</f>
        <v>0</v>
      </c>
      <c r="V20" s="69"/>
      <c r="W20" s="88">
        <f t="shared" ref="W20:W22" si="0">SUM(G20:O20, U20)</f>
        <v>0</v>
      </c>
      <c r="X20" s="88"/>
      <c r="Y20" s="88">
        <v>0</v>
      </c>
      <c r="Z20" s="88"/>
      <c r="AA20" s="88">
        <v>142847</v>
      </c>
      <c r="AB20" s="69"/>
      <c r="AC20" s="88">
        <f>SUM(W20,AA20,Y20)</f>
        <v>142847</v>
      </c>
    </row>
    <row r="21" spans="1:29" ht="21.75" customHeight="1">
      <c r="A21" s="74" t="s">
        <v>157</v>
      </c>
      <c r="B21" s="67"/>
      <c r="C21" s="67"/>
      <c r="E21" s="28">
        <v>20</v>
      </c>
      <c r="G21" s="88">
        <v>0</v>
      </c>
      <c r="H21" s="69"/>
      <c r="I21" s="88">
        <v>0</v>
      </c>
      <c r="J21" s="69"/>
      <c r="K21" s="88">
        <v>0</v>
      </c>
      <c r="L21" s="69"/>
      <c r="M21" s="88">
        <v>0</v>
      </c>
      <c r="N21" s="69"/>
      <c r="O21" s="88">
        <v>-19942311</v>
      </c>
      <c r="P21" s="69"/>
      <c r="Q21" s="88">
        <v>0</v>
      </c>
      <c r="R21" s="69"/>
      <c r="S21" s="88">
        <v>0</v>
      </c>
      <c r="T21" s="69"/>
      <c r="U21" s="88">
        <f t="shared" ref="U21:U22" si="1">SUM(Q21:S21)</f>
        <v>0</v>
      </c>
      <c r="V21" s="69"/>
      <c r="W21" s="88">
        <f t="shared" si="0"/>
        <v>-19942311</v>
      </c>
      <c r="X21" s="88"/>
      <c r="Y21" s="88">
        <v>0</v>
      </c>
      <c r="Z21" s="88"/>
      <c r="AA21" s="88">
        <v>0</v>
      </c>
      <c r="AB21" s="69"/>
      <c r="AC21" s="88">
        <f>SUM(W21,AA21,Y21)</f>
        <v>-19942311</v>
      </c>
    </row>
    <row r="22" spans="1:29" ht="21.75" customHeight="1">
      <c r="A22" s="74" t="s">
        <v>158</v>
      </c>
      <c r="B22" s="29"/>
      <c r="C22" s="29"/>
      <c r="G22" s="71">
        <v>0</v>
      </c>
      <c r="H22" s="69"/>
      <c r="I22" s="71">
        <v>0</v>
      </c>
      <c r="J22" s="69"/>
      <c r="K22" s="71">
        <v>0</v>
      </c>
      <c r="L22" s="69"/>
      <c r="M22" s="71">
        <v>0</v>
      </c>
      <c r="N22" s="69"/>
      <c r="O22" s="42">
        <v>-34257632</v>
      </c>
      <c r="P22" s="69"/>
      <c r="Q22" s="42">
        <v>0</v>
      </c>
      <c r="R22" s="69"/>
      <c r="S22" s="42">
        <v>30555</v>
      </c>
      <c r="T22" s="69"/>
      <c r="U22" s="42">
        <f t="shared" si="1"/>
        <v>30555</v>
      </c>
      <c r="V22" s="69"/>
      <c r="W22" s="71">
        <f t="shared" si="0"/>
        <v>-34227077</v>
      </c>
      <c r="X22" s="21"/>
      <c r="Y22" s="71">
        <v>7510307</v>
      </c>
      <c r="Z22" s="21"/>
      <c r="AA22" s="42">
        <v>0</v>
      </c>
      <c r="AB22" s="69"/>
      <c r="AC22" s="71">
        <f>SUM(W22,AA22,Y22)</f>
        <v>-26716770</v>
      </c>
    </row>
    <row r="23" spans="1:29" ht="8.1" customHeight="1">
      <c r="A23" s="67"/>
      <c r="B23" s="29"/>
      <c r="C23" s="2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88"/>
      <c r="X23" s="69"/>
      <c r="Y23" s="88"/>
      <c r="Z23" s="69"/>
      <c r="AA23" s="69"/>
      <c r="AB23" s="69"/>
      <c r="AC23" s="69"/>
    </row>
    <row r="24" spans="1:29" ht="21.75" customHeight="1" thickBot="1">
      <c r="A24" s="40" t="s">
        <v>159</v>
      </c>
      <c r="B24" s="67"/>
      <c r="C24" s="67"/>
      <c r="G24" s="126">
        <f>SUM(G18,G20:G22)</f>
        <v>864713808</v>
      </c>
      <c r="H24" s="69"/>
      <c r="I24" s="126">
        <f>SUM(I18,I20:I22)</f>
        <v>31917416</v>
      </c>
      <c r="J24" s="69"/>
      <c r="K24" s="126">
        <f>SUM(K18,K20:K22)</f>
        <v>0</v>
      </c>
      <c r="L24" s="69"/>
      <c r="M24" s="126">
        <f>SUM(M18,M20:M22)</f>
        <v>87865911</v>
      </c>
      <c r="N24" s="69"/>
      <c r="O24" s="126">
        <f>SUM(O18,O20:O22)</f>
        <v>71036142</v>
      </c>
      <c r="P24" s="69"/>
      <c r="Q24" s="126">
        <f>SUM(Q18,Q20:Q22)</f>
        <v>0</v>
      </c>
      <c r="R24" s="69"/>
      <c r="S24" s="126">
        <f>SUM(S18,S20:S22)</f>
        <v>30555</v>
      </c>
      <c r="T24" s="69"/>
      <c r="U24" s="126">
        <f>SUM(U18,U20:U22)</f>
        <v>30555</v>
      </c>
      <c r="V24" s="69"/>
      <c r="W24" s="126">
        <f>SUM(W18,W20:W22)</f>
        <v>1055563832</v>
      </c>
      <c r="X24" s="88"/>
      <c r="Y24" s="126">
        <f>SUM(Y18,Y20:Y22)</f>
        <v>183460902</v>
      </c>
      <c r="Z24" s="88"/>
      <c r="AA24" s="126">
        <f>SUM(AA18,AA20:AA22)</f>
        <v>142847</v>
      </c>
      <c r="AB24" s="69"/>
      <c r="AC24" s="126">
        <f>SUM(AC18,AC20:AC22)</f>
        <v>1239167581</v>
      </c>
    </row>
    <row r="25" spans="1:29" ht="21.75" customHeight="1" thickTop="1">
      <c r="A25" s="68"/>
      <c r="B25" s="67"/>
      <c r="C25" s="67"/>
      <c r="G25" s="89"/>
      <c r="H25" s="90"/>
      <c r="I25" s="89"/>
      <c r="J25" s="90"/>
      <c r="K25" s="89"/>
      <c r="L25" s="90"/>
      <c r="M25" s="89"/>
      <c r="N25" s="90"/>
      <c r="O25" s="89"/>
      <c r="P25" s="90"/>
      <c r="Q25" s="89"/>
      <c r="R25" s="90"/>
      <c r="S25" s="89"/>
      <c r="T25" s="90"/>
      <c r="U25" s="89"/>
      <c r="V25" s="90"/>
      <c r="W25" s="89"/>
      <c r="X25" s="89"/>
      <c r="Y25" s="89"/>
      <c r="Z25" s="89"/>
      <c r="AA25" s="89"/>
      <c r="AB25" s="90"/>
      <c r="AC25" s="89"/>
    </row>
    <row r="26" spans="1:29" ht="21.75" customHeight="1">
      <c r="A26" s="40" t="s">
        <v>160</v>
      </c>
      <c r="B26" s="67"/>
      <c r="C26" s="67"/>
      <c r="G26" s="88">
        <v>864713808</v>
      </c>
      <c r="H26" s="69"/>
      <c r="I26" s="88">
        <v>31917416</v>
      </c>
      <c r="J26" s="69"/>
      <c r="K26" s="88">
        <v>0</v>
      </c>
      <c r="L26" s="69"/>
      <c r="M26" s="88">
        <v>87865911</v>
      </c>
      <c r="N26" s="69"/>
      <c r="O26" s="88">
        <v>71036142</v>
      </c>
      <c r="P26" s="69"/>
      <c r="Q26" s="88">
        <v>0</v>
      </c>
      <c r="R26" s="69"/>
      <c r="S26" s="88">
        <v>30555</v>
      </c>
      <c r="T26" s="69"/>
      <c r="U26" s="88">
        <v>30555</v>
      </c>
      <c r="V26" s="69"/>
      <c r="W26" s="88">
        <f t="shared" ref="W26" si="2">SUM(G26:O26, U26)</f>
        <v>1055563832</v>
      </c>
      <c r="X26" s="88"/>
      <c r="Y26" s="88">
        <v>183460902</v>
      </c>
      <c r="Z26" s="88"/>
      <c r="AA26" s="88">
        <v>142847</v>
      </c>
      <c r="AB26" s="69"/>
      <c r="AC26" s="88">
        <f>SUM(W26,AA26,Y26)</f>
        <v>1239167581</v>
      </c>
    </row>
    <row r="27" spans="1:29" ht="8.1" customHeight="1">
      <c r="A27" s="67"/>
      <c r="B27" s="29"/>
      <c r="C27" s="2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88"/>
      <c r="X27" s="69"/>
      <c r="Y27" s="88"/>
      <c r="Z27" s="69"/>
      <c r="AA27" s="69"/>
      <c r="AB27" s="69"/>
      <c r="AC27" s="69"/>
    </row>
    <row r="28" spans="1:29" ht="21.75" customHeight="1">
      <c r="A28" s="74" t="s">
        <v>161</v>
      </c>
      <c r="B28" s="67"/>
      <c r="C28" s="67"/>
      <c r="E28" s="28">
        <v>2</v>
      </c>
      <c r="G28" s="88">
        <v>0</v>
      </c>
      <c r="H28" s="69"/>
      <c r="I28" s="88">
        <v>0</v>
      </c>
      <c r="J28" s="69"/>
      <c r="K28" s="88">
        <v>54014730</v>
      </c>
      <c r="L28" s="69"/>
      <c r="M28" s="88">
        <v>0</v>
      </c>
      <c r="N28" s="69"/>
      <c r="O28" s="88">
        <v>0</v>
      </c>
      <c r="P28" s="69"/>
      <c r="Q28" s="88">
        <v>8699614</v>
      </c>
      <c r="R28" s="69"/>
      <c r="S28" s="88">
        <v>0</v>
      </c>
      <c r="T28" s="69"/>
      <c r="U28" s="88">
        <v>8699614</v>
      </c>
      <c r="V28" s="69"/>
      <c r="W28" s="88">
        <v>62714344</v>
      </c>
      <c r="X28" s="88"/>
      <c r="Y28" s="88">
        <v>-183460902</v>
      </c>
      <c r="Z28" s="88"/>
      <c r="AA28" s="88">
        <v>0</v>
      </c>
      <c r="AB28" s="69"/>
      <c r="AC28" s="88">
        <f>SUM(W28,Y28)</f>
        <v>-120746558</v>
      </c>
    </row>
    <row r="29" spans="1:29" ht="21.75" customHeight="1">
      <c r="A29" s="74" t="s">
        <v>157</v>
      </c>
      <c r="B29" s="67"/>
      <c r="C29" s="67"/>
      <c r="E29" s="28">
        <v>20</v>
      </c>
      <c r="G29" s="88">
        <v>0</v>
      </c>
      <c r="H29" s="69"/>
      <c r="I29" s="88">
        <v>0</v>
      </c>
      <c r="J29" s="69"/>
      <c r="K29" s="88">
        <v>0</v>
      </c>
      <c r="L29" s="69"/>
      <c r="M29" s="88">
        <v>0</v>
      </c>
      <c r="N29" s="69"/>
      <c r="O29" s="88">
        <v>-30682750</v>
      </c>
      <c r="P29" s="69"/>
      <c r="Q29" s="88">
        <v>0</v>
      </c>
      <c r="R29" s="69"/>
      <c r="S29" s="88">
        <v>0</v>
      </c>
      <c r="T29" s="69"/>
      <c r="U29" s="88">
        <v>0</v>
      </c>
      <c r="V29" s="69"/>
      <c r="W29" s="88">
        <f>SUM(G29:R29)</f>
        <v>-30682750</v>
      </c>
      <c r="X29" s="88"/>
      <c r="Y29" s="88">
        <v>0</v>
      </c>
      <c r="Z29" s="88"/>
      <c r="AA29" s="88">
        <v>0</v>
      </c>
      <c r="AB29" s="69"/>
      <c r="AC29" s="88">
        <f>SUM(W29,Y29)</f>
        <v>-30682750</v>
      </c>
    </row>
    <row r="30" spans="1:29" ht="21.75" customHeight="1">
      <c r="A30" s="74" t="s">
        <v>158</v>
      </c>
      <c r="B30" s="29"/>
      <c r="C30" s="29"/>
      <c r="G30" s="71">
        <v>0</v>
      </c>
      <c r="H30" s="69"/>
      <c r="I30" s="71">
        <v>0</v>
      </c>
      <c r="J30" s="69"/>
      <c r="K30" s="71">
        <v>0</v>
      </c>
      <c r="L30" s="69"/>
      <c r="M30" s="71">
        <v>0</v>
      </c>
      <c r="N30" s="69"/>
      <c r="O30" s="42">
        <f>SUM('12-15 PL 12 month'!G31,'12-15 PL 12 month'!G37)</f>
        <v>61463616</v>
      </c>
      <c r="P30" s="69"/>
      <c r="Q30" s="42">
        <f>'12-15 PL 12 month'!G40</f>
        <v>-4321604</v>
      </c>
      <c r="R30" s="69"/>
      <c r="S30" s="42">
        <f>'12-15 PL 12 month'!G61</f>
        <v>756611</v>
      </c>
      <c r="T30" s="69"/>
      <c r="U30" s="42">
        <f>SUM(Q30,S30)</f>
        <v>-3564993</v>
      </c>
      <c r="V30" s="69"/>
      <c r="W30" s="71">
        <v>57898623</v>
      </c>
      <c r="X30" s="21"/>
      <c r="Y30" s="71">
        <v>0</v>
      </c>
      <c r="Z30" s="21"/>
      <c r="AA30" s="42">
        <v>0</v>
      </c>
      <c r="AB30" s="69"/>
      <c r="AC30" s="71">
        <f>SUM(W30,Y30)</f>
        <v>57898623</v>
      </c>
    </row>
    <row r="31" spans="1:29" ht="8.1" customHeight="1">
      <c r="A31" s="67"/>
      <c r="B31" s="29"/>
      <c r="C31" s="2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88"/>
      <c r="X31" s="69"/>
      <c r="Y31" s="88"/>
      <c r="Z31" s="69"/>
      <c r="AA31" s="69"/>
      <c r="AB31" s="69"/>
      <c r="AC31" s="69"/>
    </row>
    <row r="32" spans="1:29" ht="21.75" customHeight="1" thickBot="1">
      <c r="A32" s="40" t="s">
        <v>162</v>
      </c>
      <c r="B32" s="67"/>
      <c r="C32" s="67"/>
      <c r="G32" s="126">
        <f>SUM(G26:G30)</f>
        <v>864713808</v>
      </c>
      <c r="H32" s="69"/>
      <c r="I32" s="126">
        <f>SUM(I26:I30)</f>
        <v>31917416</v>
      </c>
      <c r="J32" s="69"/>
      <c r="K32" s="126">
        <f>SUM(K26:K30)</f>
        <v>54014730</v>
      </c>
      <c r="L32" s="69"/>
      <c r="M32" s="126">
        <f>SUM(M26:M30)</f>
        <v>87865911</v>
      </c>
      <c r="N32" s="69"/>
      <c r="O32" s="126">
        <f>SUM(O26:O30)</f>
        <v>101817008</v>
      </c>
      <c r="P32" s="69"/>
      <c r="Q32" s="126">
        <f>SUM(Q26:Q30)</f>
        <v>4378010</v>
      </c>
      <c r="R32" s="69"/>
      <c r="S32" s="126">
        <f>SUM(S26:S30)</f>
        <v>787166</v>
      </c>
      <c r="T32" s="69"/>
      <c r="U32" s="126">
        <f>SUM(U26:U30)</f>
        <v>5165176</v>
      </c>
      <c r="V32" s="69"/>
      <c r="W32" s="126">
        <f>SUM(W26:W30)</f>
        <v>1145494049</v>
      </c>
      <c r="X32" s="88"/>
      <c r="Y32" s="126">
        <f>SUM(Y26:Y30)</f>
        <v>0</v>
      </c>
      <c r="Z32" s="88"/>
      <c r="AA32" s="126">
        <f>SUM(AA26:AA30)</f>
        <v>142847</v>
      </c>
      <c r="AB32" s="69"/>
      <c r="AC32" s="126">
        <f>SUM(AC26:AC30)</f>
        <v>1145636896</v>
      </c>
    </row>
    <row r="33" spans="1:29" ht="21.75" customHeight="1" thickTop="1"/>
    <row r="41" spans="1:29" ht="30" customHeight="1"/>
    <row r="42" spans="1:29" ht="21.95" customHeight="1">
      <c r="A42" s="83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42" s="83"/>
      <c r="C42" s="83"/>
      <c r="D42" s="83"/>
      <c r="E42" s="101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</row>
  </sheetData>
  <mergeCells count="4">
    <mergeCell ref="G5:AC5"/>
    <mergeCell ref="M7:O7"/>
    <mergeCell ref="Q7:U7"/>
    <mergeCell ref="G6:W6"/>
  </mergeCells>
  <pageMargins left="0.5" right="0.5" top="0.5" bottom="0.6" header="0.49" footer="0.4"/>
  <pageSetup paperSize="9" scale="63" firstPageNumber="16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B5FE2-B904-4A3A-B69F-B284FFC61584}">
  <dimension ref="A1:AC42"/>
  <sheetViews>
    <sheetView topLeftCell="E6" zoomScaleNormal="100" zoomScaleSheetLayoutView="40" workbookViewId="0">
      <selection activeCell="M17" sqref="M17"/>
    </sheetView>
  </sheetViews>
  <sheetFormatPr defaultColWidth="9.28515625" defaultRowHeight="21.75" customHeight="1"/>
  <cols>
    <col min="1" max="3" width="1.7109375" style="27" customWidth="1"/>
    <col min="4" max="4" width="30" style="27" customWidth="1"/>
    <col min="5" max="5" width="8.28515625" style="28" customWidth="1"/>
    <col min="6" max="6" width="0.7109375" style="27" customWidth="1"/>
    <col min="7" max="7" width="11.5703125" style="27" customWidth="1"/>
    <col min="8" max="8" width="0.7109375" style="27" customWidth="1"/>
    <col min="9" max="9" width="10.140625" style="27" customWidth="1"/>
    <col min="10" max="10" width="0.7109375" style="27" customWidth="1"/>
    <col min="11" max="11" width="15.28515625" style="27" bestFit="1" customWidth="1"/>
    <col min="12" max="12" width="0.7109375" style="27" customWidth="1"/>
    <col min="13" max="13" width="11.42578125" style="27" customWidth="1"/>
    <col min="14" max="14" width="0.7109375" style="27" customWidth="1"/>
    <col min="15" max="15" width="12.42578125" style="27" customWidth="1"/>
    <col min="16" max="16" width="0.7109375" style="27" customWidth="1"/>
    <col min="17" max="17" width="27.28515625" style="27" bestFit="1" customWidth="1"/>
    <col min="18" max="18" width="0.7109375" style="27" customWidth="1"/>
    <col min="19" max="19" width="14.5703125" style="27" customWidth="1"/>
    <col min="20" max="20" width="0.7109375" style="27" customWidth="1"/>
    <col min="21" max="21" width="15.28515625" style="27" customWidth="1"/>
    <col min="22" max="22" width="0.7109375" style="27" customWidth="1"/>
    <col min="23" max="23" width="12.42578125" style="27" customWidth="1"/>
    <col min="24" max="24" width="0.7109375" style="27" customWidth="1"/>
    <col min="25" max="25" width="14.28515625" style="27" bestFit="1" customWidth="1"/>
    <col min="26" max="26" width="0.7109375" style="27" customWidth="1"/>
    <col min="27" max="27" width="13" style="27" customWidth="1"/>
    <col min="28" max="28" width="0.7109375" style="27" customWidth="1"/>
    <col min="29" max="29" width="12.28515625" style="27" customWidth="1"/>
    <col min="30" max="16384" width="9.28515625" style="27"/>
  </cols>
  <sheetData>
    <row r="1" spans="1:29" ht="21.75" customHeight="1">
      <c r="A1" s="1" t="s">
        <v>124</v>
      </c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9"/>
      <c r="AB1" s="29"/>
      <c r="AC1" s="29"/>
    </row>
    <row r="2" spans="1:29" ht="21.75" customHeight="1">
      <c r="A2" s="1" t="s">
        <v>125</v>
      </c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</row>
    <row r="3" spans="1:29" ht="21.75" customHeight="1">
      <c r="A3" s="82" t="s">
        <v>126</v>
      </c>
      <c r="B3" s="83"/>
      <c r="C3" s="83"/>
      <c r="D3" s="83"/>
      <c r="E3" s="101"/>
      <c r="F3" s="83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ht="21.75" customHeight="1">
      <c r="A4" s="32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</row>
    <row r="5" spans="1:29" ht="21.75" customHeight="1">
      <c r="A5" s="32"/>
      <c r="G5" s="145" t="s">
        <v>3</v>
      </c>
      <c r="H5" s="145"/>
      <c r="I5" s="145"/>
      <c r="J5" s="145"/>
      <c r="K5" s="145"/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</row>
    <row r="6" spans="1:29" ht="21.75" customHeight="1">
      <c r="A6" s="32"/>
      <c r="G6" s="144" t="s">
        <v>118</v>
      </c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57"/>
      <c r="Y6" s="57"/>
      <c r="Z6" s="57"/>
      <c r="AA6" s="57"/>
      <c r="AB6" s="57"/>
      <c r="AC6" s="57"/>
    </row>
    <row r="7" spans="1:29" ht="21.75" customHeight="1">
      <c r="A7" s="32"/>
      <c r="G7" s="57"/>
      <c r="H7" s="57"/>
      <c r="I7" s="57"/>
      <c r="J7" s="57"/>
      <c r="K7" s="57"/>
      <c r="L7" s="57"/>
      <c r="M7" s="142" t="s">
        <v>66</v>
      </c>
      <c r="N7" s="142"/>
      <c r="O7" s="142"/>
      <c r="P7" s="57"/>
      <c r="Q7" s="145" t="s">
        <v>69</v>
      </c>
      <c r="R7" s="145"/>
      <c r="S7" s="145"/>
      <c r="T7" s="145"/>
      <c r="U7" s="145"/>
      <c r="V7" s="57"/>
      <c r="W7" s="57"/>
      <c r="X7" s="57"/>
      <c r="Y7" s="58" t="s">
        <v>127</v>
      </c>
      <c r="Z7" s="57"/>
      <c r="AA7" s="57"/>
      <c r="AB7" s="57"/>
      <c r="AC7" s="57"/>
    </row>
    <row r="8" spans="1:29" ht="21.75" customHeight="1">
      <c r="F8" s="29"/>
      <c r="G8" s="85"/>
      <c r="H8" s="91"/>
      <c r="I8" s="91"/>
      <c r="J8" s="57"/>
      <c r="K8" s="91"/>
      <c r="L8" s="57"/>
      <c r="M8" s="64"/>
      <c r="N8" s="64"/>
      <c r="O8" s="64"/>
      <c r="P8" s="57"/>
      <c r="Q8" s="58" t="s">
        <v>129</v>
      </c>
      <c r="R8" s="57"/>
      <c r="S8" s="57"/>
      <c r="T8" s="57"/>
      <c r="U8" s="57"/>
      <c r="V8" s="57"/>
      <c r="W8" s="57"/>
      <c r="X8" s="64"/>
      <c r="Y8" s="62" t="s">
        <v>130</v>
      </c>
      <c r="Z8" s="57"/>
      <c r="AA8" s="64"/>
      <c r="AB8" s="57"/>
      <c r="AC8" s="28"/>
    </row>
    <row r="9" spans="1:29" ht="21.75" customHeight="1">
      <c r="H9" s="58"/>
      <c r="I9" s="60"/>
      <c r="J9" s="58"/>
      <c r="K9" s="60" t="s">
        <v>128</v>
      </c>
      <c r="L9" s="58"/>
      <c r="M9" s="62" t="s">
        <v>132</v>
      </c>
      <c r="N9" s="64"/>
      <c r="O9" s="64"/>
      <c r="P9" s="58"/>
      <c r="Q9" s="58" t="s">
        <v>20</v>
      </c>
      <c r="R9" s="58"/>
      <c r="S9" s="58" t="s">
        <v>133</v>
      </c>
      <c r="T9" s="58"/>
      <c r="U9" s="58" t="s">
        <v>134</v>
      </c>
      <c r="V9" s="58"/>
      <c r="W9" s="58" t="s">
        <v>134</v>
      </c>
      <c r="X9" s="64"/>
      <c r="Y9" s="62" t="s">
        <v>135</v>
      </c>
      <c r="Z9" s="58"/>
      <c r="AA9" s="64"/>
      <c r="AB9" s="58"/>
    </row>
    <row r="10" spans="1:29" ht="21.75" customHeight="1">
      <c r="G10" s="62" t="s">
        <v>136</v>
      </c>
      <c r="H10" s="58"/>
      <c r="I10" s="60" t="s">
        <v>137</v>
      </c>
      <c r="J10" s="58"/>
      <c r="K10" s="60" t="s">
        <v>131</v>
      </c>
      <c r="L10" s="58"/>
      <c r="M10" s="60" t="s">
        <v>139</v>
      </c>
      <c r="N10" s="64"/>
      <c r="O10" s="64"/>
      <c r="P10" s="58"/>
      <c r="Q10" s="58" t="s">
        <v>140</v>
      </c>
      <c r="R10" s="58"/>
      <c r="S10" s="58" t="s">
        <v>141</v>
      </c>
      <c r="T10" s="58"/>
      <c r="U10" s="58" t="s">
        <v>142</v>
      </c>
      <c r="V10" s="58"/>
      <c r="W10" s="62" t="s">
        <v>56</v>
      </c>
      <c r="X10" s="64"/>
      <c r="Y10" s="62" t="s">
        <v>143</v>
      </c>
      <c r="Z10" s="58"/>
      <c r="AA10" s="62" t="s">
        <v>144</v>
      </c>
      <c r="AB10" s="58"/>
      <c r="AC10" s="62" t="s">
        <v>134</v>
      </c>
    </row>
    <row r="11" spans="1:29" ht="21.75" customHeight="1">
      <c r="E11" s="14"/>
      <c r="G11" s="62" t="s">
        <v>145</v>
      </c>
      <c r="H11" s="58"/>
      <c r="I11" s="62" t="s">
        <v>146</v>
      </c>
      <c r="J11" s="58"/>
      <c r="K11" s="62" t="s">
        <v>155</v>
      </c>
      <c r="L11" s="58"/>
      <c r="M11" s="62" t="s">
        <v>148</v>
      </c>
      <c r="N11" s="67"/>
      <c r="O11" s="62" t="s">
        <v>68</v>
      </c>
      <c r="P11" s="58"/>
      <c r="Q11" s="61" t="s">
        <v>149</v>
      </c>
      <c r="R11" s="58"/>
      <c r="S11" s="61" t="s">
        <v>150</v>
      </c>
      <c r="T11" s="58"/>
      <c r="U11" s="61" t="s">
        <v>56</v>
      </c>
      <c r="V11" s="58"/>
      <c r="W11" s="62" t="s">
        <v>151</v>
      </c>
      <c r="X11" s="67"/>
      <c r="Y11" s="62" t="s">
        <v>147</v>
      </c>
      <c r="Z11" s="58"/>
      <c r="AA11" s="62" t="s">
        <v>152</v>
      </c>
      <c r="AB11" s="58"/>
      <c r="AC11" s="62" t="s">
        <v>56</v>
      </c>
    </row>
    <row r="12" spans="1:29" ht="21.75" customHeight="1">
      <c r="E12" s="86" t="s">
        <v>7</v>
      </c>
      <c r="G12" s="66" t="s">
        <v>9</v>
      </c>
      <c r="H12" s="58"/>
      <c r="I12" s="66" t="s">
        <v>9</v>
      </c>
      <c r="J12" s="58"/>
      <c r="K12" s="66" t="s">
        <v>9</v>
      </c>
      <c r="L12" s="58"/>
      <c r="M12" s="66" t="s">
        <v>9</v>
      </c>
      <c r="N12" s="67"/>
      <c r="O12" s="66" t="s">
        <v>9</v>
      </c>
      <c r="P12" s="58"/>
      <c r="Q12" s="87" t="s">
        <v>9</v>
      </c>
      <c r="R12" s="58"/>
      <c r="S12" s="87" t="s">
        <v>9</v>
      </c>
      <c r="T12" s="58"/>
      <c r="U12" s="87" t="s">
        <v>9</v>
      </c>
      <c r="V12" s="58"/>
      <c r="W12" s="66" t="s">
        <v>9</v>
      </c>
      <c r="X12" s="67"/>
      <c r="Y12" s="66" t="s">
        <v>9</v>
      </c>
      <c r="Z12" s="58"/>
      <c r="AA12" s="66" t="s">
        <v>9</v>
      </c>
      <c r="AB12" s="58"/>
      <c r="AC12" s="66" t="s">
        <v>9</v>
      </c>
    </row>
    <row r="13" spans="1:29" ht="8.1" customHeight="1">
      <c r="A13" s="68"/>
      <c r="B13" s="67"/>
      <c r="C13" s="67"/>
      <c r="G13" s="88"/>
      <c r="H13" s="69"/>
      <c r="I13" s="88"/>
      <c r="J13" s="69"/>
      <c r="K13" s="88"/>
      <c r="L13" s="69"/>
      <c r="M13" s="88"/>
      <c r="N13" s="69"/>
      <c r="O13" s="88"/>
      <c r="P13" s="69"/>
      <c r="Q13" s="69"/>
      <c r="R13" s="69"/>
      <c r="S13" s="69"/>
      <c r="T13" s="69"/>
      <c r="U13" s="69"/>
      <c r="V13" s="69"/>
      <c r="W13" s="88"/>
      <c r="X13" s="69"/>
      <c r="Y13" s="88"/>
      <c r="Z13" s="69"/>
      <c r="AA13" s="88"/>
      <c r="AB13" s="69"/>
      <c r="AC13" s="88"/>
    </row>
    <row r="14" spans="1:29" ht="21.75" customHeight="1">
      <c r="A14" s="40" t="s">
        <v>163</v>
      </c>
      <c r="B14" s="67"/>
      <c r="C14" s="67"/>
      <c r="G14" s="88">
        <v>30004442705</v>
      </c>
      <c r="H14" s="69"/>
      <c r="I14" s="88">
        <v>977711111</v>
      </c>
      <c r="J14" s="69"/>
      <c r="K14" s="88">
        <v>0</v>
      </c>
      <c r="L14" s="69"/>
      <c r="M14" s="88">
        <v>3000444271</v>
      </c>
      <c r="N14" s="69"/>
      <c r="O14" s="88">
        <v>7332902822</v>
      </c>
      <c r="P14" s="69"/>
      <c r="Q14" s="69">
        <v>0</v>
      </c>
      <c r="R14" s="69"/>
      <c r="S14" s="69">
        <v>-2608455435</v>
      </c>
      <c r="T14" s="69"/>
      <c r="U14" s="69">
        <v>-2608455435</v>
      </c>
      <c r="V14" s="69"/>
      <c r="W14" s="88">
        <f>SUM(G14:O14,U14)</f>
        <v>38707045474</v>
      </c>
      <c r="X14" s="69"/>
      <c r="Y14" s="88">
        <v>0</v>
      </c>
      <c r="Z14" s="69"/>
      <c r="AA14" s="88">
        <v>0</v>
      </c>
      <c r="AB14" s="69"/>
      <c r="AC14" s="21">
        <f>SUM(W14,Y14, AA14)</f>
        <v>38707045474</v>
      </c>
    </row>
    <row r="15" spans="1:29" ht="21.75" customHeight="1">
      <c r="A15" s="40"/>
      <c r="B15" s="29" t="s">
        <v>154</v>
      </c>
      <c r="C15" s="29"/>
      <c r="G15" s="88"/>
      <c r="H15" s="69"/>
      <c r="I15" s="88"/>
      <c r="J15" s="69"/>
      <c r="K15" s="88"/>
      <c r="L15" s="69"/>
      <c r="M15" s="88"/>
      <c r="N15" s="69"/>
      <c r="O15" s="88"/>
      <c r="P15" s="69"/>
      <c r="Q15" s="69"/>
      <c r="R15" s="69"/>
      <c r="S15" s="69"/>
      <c r="T15" s="69"/>
      <c r="U15" s="69"/>
      <c r="V15" s="69"/>
      <c r="W15" s="88"/>
      <c r="X15" s="69"/>
      <c r="Y15" s="88"/>
      <c r="Z15" s="69"/>
      <c r="AA15" s="88"/>
      <c r="AB15" s="69"/>
      <c r="AC15" s="21"/>
    </row>
    <row r="16" spans="1:29" ht="21.75" customHeight="1">
      <c r="A16" s="74"/>
      <c r="B16" s="29"/>
      <c r="C16" s="29" t="s">
        <v>155</v>
      </c>
      <c r="G16" s="71">
        <v>0</v>
      </c>
      <c r="H16" s="69"/>
      <c r="I16" s="71">
        <v>0</v>
      </c>
      <c r="J16" s="69"/>
      <c r="K16" s="71">
        <v>0</v>
      </c>
      <c r="L16" s="69"/>
      <c r="M16" s="71">
        <v>0</v>
      </c>
      <c r="N16" s="69"/>
      <c r="O16" s="71">
        <v>0</v>
      </c>
      <c r="P16" s="69"/>
      <c r="Q16" s="42">
        <v>0</v>
      </c>
      <c r="R16" s="69"/>
      <c r="S16" s="42">
        <v>0</v>
      </c>
      <c r="T16" s="69"/>
      <c r="U16" s="42">
        <v>0</v>
      </c>
      <c r="V16" s="69"/>
      <c r="W16" s="71">
        <v>0</v>
      </c>
      <c r="X16" s="21"/>
      <c r="Y16" s="71">
        <v>6115934341</v>
      </c>
      <c r="Z16" s="21"/>
      <c r="AA16" s="42">
        <v>0</v>
      </c>
      <c r="AB16" s="69"/>
      <c r="AC16" s="42">
        <f>SUM(W16,Y16, AA16)</f>
        <v>6115934341</v>
      </c>
    </row>
    <row r="17" spans="1:29" ht="8.1" customHeight="1">
      <c r="A17" s="67"/>
      <c r="B17" s="29"/>
      <c r="C17" s="2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88"/>
      <c r="X17" s="69"/>
      <c r="Y17" s="88"/>
      <c r="Z17" s="69"/>
      <c r="AA17" s="69"/>
      <c r="AB17" s="69"/>
      <c r="AC17" s="69"/>
    </row>
    <row r="18" spans="1:29" ht="21.75" customHeight="1">
      <c r="A18" s="40" t="s">
        <v>164</v>
      </c>
      <c r="B18" s="67"/>
      <c r="C18" s="67"/>
      <c r="G18" s="71">
        <f>SUM(G14:G16)</f>
        <v>30004442705</v>
      </c>
      <c r="H18" s="69"/>
      <c r="I18" s="71">
        <f>SUM(I14:I16)</f>
        <v>977711111</v>
      </c>
      <c r="J18" s="69"/>
      <c r="K18" s="71">
        <f>SUM(K14:K16)</f>
        <v>0</v>
      </c>
      <c r="L18" s="69"/>
      <c r="M18" s="71">
        <f>SUM(M14:M16)</f>
        <v>3000444271</v>
      </c>
      <c r="N18" s="69"/>
      <c r="O18" s="71">
        <f>SUM(O14:O16)</f>
        <v>7332902822</v>
      </c>
      <c r="P18" s="69"/>
      <c r="Q18" s="71">
        <f>SUM(Q14:Q16)</f>
        <v>0</v>
      </c>
      <c r="R18" s="69"/>
      <c r="S18" s="71">
        <f>SUM(S14:S16)</f>
        <v>-2608455435</v>
      </c>
      <c r="T18" s="69"/>
      <c r="U18" s="71">
        <f>SUM(U14:U16)</f>
        <v>-2608455435</v>
      </c>
      <c r="V18" s="69"/>
      <c r="W18" s="71">
        <f>SUM(W14:W16)</f>
        <v>38707045474</v>
      </c>
      <c r="X18" s="21"/>
      <c r="Y18" s="71">
        <f>SUM(Y14:Y16)</f>
        <v>6115934341</v>
      </c>
      <c r="Z18" s="21"/>
      <c r="AA18" s="71">
        <f>SUM(AA14:AA16)</f>
        <v>0</v>
      </c>
      <c r="AB18" s="69"/>
      <c r="AC18" s="71">
        <f>SUM(AC14:AC16)</f>
        <v>44822979815</v>
      </c>
    </row>
    <row r="19" spans="1:29" ht="21.75" customHeight="1">
      <c r="A19" s="40"/>
      <c r="B19" s="67"/>
      <c r="C19" s="67"/>
      <c r="G19" s="88"/>
      <c r="H19" s="69"/>
      <c r="I19" s="88"/>
      <c r="J19" s="69"/>
      <c r="K19" s="88"/>
      <c r="L19" s="69"/>
      <c r="M19" s="88"/>
      <c r="N19" s="69"/>
      <c r="O19" s="88"/>
      <c r="P19" s="69"/>
      <c r="Q19" s="69"/>
      <c r="R19" s="69"/>
      <c r="S19" s="69"/>
      <c r="T19" s="69"/>
      <c r="U19" s="69"/>
      <c r="V19" s="69"/>
      <c r="W19" s="88"/>
      <c r="X19" s="69"/>
      <c r="Y19" s="88"/>
      <c r="Z19" s="69"/>
      <c r="AA19" s="88"/>
      <c r="AB19" s="69"/>
      <c r="AC19" s="21"/>
    </row>
    <row r="20" spans="1:29" ht="21.75" customHeight="1">
      <c r="A20" s="74" t="s">
        <v>156</v>
      </c>
      <c r="B20" s="67"/>
      <c r="C20" s="67"/>
      <c r="G20" s="88">
        <v>0</v>
      </c>
      <c r="H20" s="69"/>
      <c r="I20" s="88">
        <v>0</v>
      </c>
      <c r="J20" s="69"/>
      <c r="K20" s="88">
        <v>0</v>
      </c>
      <c r="L20" s="69"/>
      <c r="M20" s="88">
        <v>0</v>
      </c>
      <c r="N20" s="69"/>
      <c r="O20" s="88">
        <v>0</v>
      </c>
      <c r="P20" s="69"/>
      <c r="Q20" s="88">
        <v>0</v>
      </c>
      <c r="R20" s="69"/>
      <c r="S20" s="88">
        <v>0</v>
      </c>
      <c r="T20" s="69"/>
      <c r="U20" s="88">
        <f>SUM(Q20:S20)</f>
        <v>0</v>
      </c>
      <c r="V20" s="69"/>
      <c r="W20" s="88">
        <f t="shared" ref="W20" si="0">SUM(G20:O20,U20)</f>
        <v>0</v>
      </c>
      <c r="X20" s="69"/>
      <c r="Y20" s="88">
        <v>0</v>
      </c>
      <c r="AA20" s="88">
        <v>5202000</v>
      </c>
      <c r="AC20" s="21">
        <f>SUM(W20,Y20, AA20)</f>
        <v>5202000</v>
      </c>
    </row>
    <row r="21" spans="1:29" ht="21.75" customHeight="1">
      <c r="A21" s="74" t="s">
        <v>157</v>
      </c>
      <c r="B21" s="67"/>
      <c r="C21" s="67"/>
      <c r="E21" s="28">
        <v>20</v>
      </c>
      <c r="G21" s="88">
        <v>0</v>
      </c>
      <c r="H21" s="69"/>
      <c r="I21" s="88">
        <v>0</v>
      </c>
      <c r="J21" s="69"/>
      <c r="K21" s="88">
        <v>0</v>
      </c>
      <c r="L21" s="69"/>
      <c r="M21" s="88">
        <v>0</v>
      </c>
      <c r="N21" s="69"/>
      <c r="O21" s="88">
        <v>-650385319</v>
      </c>
      <c r="P21" s="69"/>
      <c r="Q21" s="88">
        <v>0</v>
      </c>
      <c r="R21" s="69"/>
      <c r="S21" s="88">
        <v>0</v>
      </c>
      <c r="T21" s="69"/>
      <c r="U21" s="88">
        <f t="shared" ref="U21:U22" si="1">SUM(Q21:S21)</f>
        <v>0</v>
      </c>
      <c r="V21" s="69"/>
      <c r="W21" s="88">
        <f>SUM(G21:O21,U21)</f>
        <v>-650385319</v>
      </c>
      <c r="X21" s="69"/>
      <c r="Y21" s="88">
        <v>0</v>
      </c>
      <c r="AA21" s="88">
        <v>0</v>
      </c>
      <c r="AC21" s="21">
        <f>SUM(W21,Y21, AA21)</f>
        <v>-650385319</v>
      </c>
    </row>
    <row r="22" spans="1:29" ht="21.75" customHeight="1">
      <c r="A22" s="74" t="s">
        <v>158</v>
      </c>
      <c r="B22" s="29"/>
      <c r="C22" s="29"/>
      <c r="G22" s="105">
        <v>0</v>
      </c>
      <c r="H22" s="92"/>
      <c r="I22" s="105">
        <v>0</v>
      </c>
      <c r="J22" s="92"/>
      <c r="K22" s="105">
        <v>0</v>
      </c>
      <c r="L22" s="92"/>
      <c r="M22" s="105">
        <v>0</v>
      </c>
      <c r="N22" s="69"/>
      <c r="O22" s="105">
        <v>-1229930739</v>
      </c>
      <c r="P22" s="69"/>
      <c r="Q22" s="105">
        <v>0</v>
      </c>
      <c r="R22" s="92"/>
      <c r="S22" s="105">
        <v>-370145424</v>
      </c>
      <c r="T22" s="92"/>
      <c r="U22" s="105">
        <f t="shared" si="1"/>
        <v>-370145424</v>
      </c>
      <c r="V22" s="92"/>
      <c r="W22" s="71">
        <f>SUM(G22:O22,U22)</f>
        <v>-1600076163</v>
      </c>
      <c r="X22" s="69"/>
      <c r="Y22" s="105">
        <v>192845763</v>
      </c>
      <c r="Z22" s="69"/>
      <c r="AA22" s="105">
        <v>0</v>
      </c>
      <c r="AB22" s="69"/>
      <c r="AC22" s="105">
        <f>SUM(W22,Y22, AA22)</f>
        <v>-1407230400</v>
      </c>
    </row>
    <row r="23" spans="1:29" ht="8.1" customHeight="1">
      <c r="A23" s="67"/>
      <c r="B23" s="29"/>
      <c r="C23" s="2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</row>
    <row r="24" spans="1:29" ht="21.75" customHeight="1" thickBot="1">
      <c r="A24" s="40" t="s">
        <v>159</v>
      </c>
      <c r="B24" s="67"/>
      <c r="C24" s="67"/>
      <c r="G24" s="126">
        <f>SUM(G18,G20:G22)</f>
        <v>30004442705</v>
      </c>
      <c r="H24" s="69"/>
      <c r="I24" s="126">
        <f>SUM(I18,I20:I22)</f>
        <v>977711111</v>
      </c>
      <c r="J24" s="69"/>
      <c r="K24" s="126">
        <f>SUM(K18,K20:K22)</f>
        <v>0</v>
      </c>
      <c r="L24" s="69"/>
      <c r="M24" s="126">
        <f>SUM(M18,M20:M22)</f>
        <v>3000444271</v>
      </c>
      <c r="N24" s="69"/>
      <c r="O24" s="126">
        <f>SUM(O18,O20:O22)</f>
        <v>5452586764</v>
      </c>
      <c r="P24" s="69"/>
      <c r="Q24" s="126">
        <f>SUM(Q18,Q20:Q22)</f>
        <v>0</v>
      </c>
      <c r="R24" s="69"/>
      <c r="S24" s="126">
        <f>SUM(S18,S20:S22)</f>
        <v>-2978600859</v>
      </c>
      <c r="T24" s="69"/>
      <c r="U24" s="126">
        <f>SUM(U18,U20:U22)</f>
        <v>-2978600859</v>
      </c>
      <c r="V24" s="69"/>
      <c r="W24" s="126">
        <f>SUM(W18,W20:W22)</f>
        <v>36456583992</v>
      </c>
      <c r="X24" s="69"/>
      <c r="Y24" s="126">
        <f>SUM(Y18,Y20:Y22)</f>
        <v>6308780104</v>
      </c>
      <c r="Z24" s="69"/>
      <c r="AA24" s="126">
        <f>SUM(AA18,AA20:AA22)</f>
        <v>5202000</v>
      </c>
      <c r="AB24" s="69"/>
      <c r="AC24" s="126">
        <f>SUM(AC18,AC20:AC22)</f>
        <v>42770566096</v>
      </c>
    </row>
    <row r="25" spans="1:29" ht="21.75" customHeight="1" thickTop="1">
      <c r="A25" s="68"/>
      <c r="B25" s="67"/>
      <c r="C25" s="67"/>
      <c r="G25" s="88"/>
      <c r="H25" s="69"/>
      <c r="I25" s="88"/>
      <c r="J25" s="69"/>
      <c r="K25" s="88"/>
      <c r="L25" s="69"/>
      <c r="M25" s="88"/>
      <c r="N25" s="69"/>
      <c r="O25" s="88"/>
      <c r="P25" s="69"/>
      <c r="Q25" s="88"/>
      <c r="R25" s="69"/>
      <c r="S25" s="88"/>
      <c r="T25" s="69"/>
      <c r="U25" s="88"/>
      <c r="V25" s="69"/>
      <c r="W25" s="88"/>
      <c r="X25" s="69"/>
      <c r="Y25" s="88"/>
      <c r="Z25" s="69"/>
      <c r="AA25" s="88"/>
      <c r="AB25" s="69"/>
      <c r="AC25" s="88"/>
    </row>
    <row r="26" spans="1:29" ht="21.75" customHeight="1">
      <c r="A26" s="40" t="s">
        <v>160</v>
      </c>
      <c r="B26" s="67"/>
      <c r="C26" s="67"/>
      <c r="G26" s="88">
        <v>30004442705</v>
      </c>
      <c r="H26" s="69"/>
      <c r="I26" s="88">
        <v>977711111</v>
      </c>
      <c r="J26" s="69"/>
      <c r="K26" s="88">
        <v>0</v>
      </c>
      <c r="L26" s="69"/>
      <c r="M26" s="88">
        <v>3000444271</v>
      </c>
      <c r="N26" s="69"/>
      <c r="O26" s="88">
        <v>5452586764</v>
      </c>
      <c r="P26" s="69"/>
      <c r="Q26" s="69">
        <v>0</v>
      </c>
      <c r="R26" s="69"/>
      <c r="S26" s="69">
        <v>-2978600859</v>
      </c>
      <c r="T26" s="69"/>
      <c r="U26" s="69">
        <v>-2978600859</v>
      </c>
      <c r="V26" s="69"/>
      <c r="W26" s="88">
        <v>36456583992</v>
      </c>
      <c r="X26" s="69"/>
      <c r="Y26" s="88">
        <v>6308780104</v>
      </c>
      <c r="Z26" s="69"/>
      <c r="AA26" s="88">
        <v>5202000</v>
      </c>
      <c r="AB26" s="69"/>
      <c r="AC26" s="21">
        <v>42770566096</v>
      </c>
    </row>
    <row r="27" spans="1:29" ht="8.1" customHeight="1">
      <c r="A27" s="67"/>
      <c r="B27" s="29"/>
      <c r="C27" s="2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</row>
    <row r="28" spans="1:29" ht="21.75" customHeight="1">
      <c r="A28" s="74" t="s">
        <v>161</v>
      </c>
      <c r="B28" s="67"/>
      <c r="C28" s="67"/>
      <c r="E28" s="28">
        <v>2</v>
      </c>
      <c r="G28" s="88">
        <v>0</v>
      </c>
      <c r="H28" s="69"/>
      <c r="I28" s="88">
        <v>0</v>
      </c>
      <c r="J28" s="69"/>
      <c r="K28" s="88">
        <v>1679085308</v>
      </c>
      <c r="L28" s="69"/>
      <c r="M28" s="88">
        <v>0</v>
      </c>
      <c r="N28" s="69"/>
      <c r="O28" s="88">
        <v>0</v>
      </c>
      <c r="P28" s="69"/>
      <c r="Q28" s="88">
        <v>299093333</v>
      </c>
      <c r="R28" s="69"/>
      <c r="S28" s="88">
        <v>0</v>
      </c>
      <c r="T28" s="69"/>
      <c r="U28" s="88">
        <v>299093333</v>
      </c>
      <c r="V28" s="69"/>
      <c r="W28" s="88">
        <v>1978178641</v>
      </c>
      <c r="X28" s="69"/>
      <c r="Y28" s="88">
        <v>-6308780104</v>
      </c>
      <c r="AA28" s="88">
        <v>0</v>
      </c>
      <c r="AC28" s="21">
        <f>SUM(W28,Y28)</f>
        <v>-4330601463</v>
      </c>
    </row>
    <row r="29" spans="1:29" ht="21.75" customHeight="1">
      <c r="A29" s="74" t="s">
        <v>157</v>
      </c>
      <c r="B29" s="67"/>
      <c r="C29" s="67"/>
      <c r="E29" s="28">
        <v>20</v>
      </c>
      <c r="G29" s="88">
        <v>0</v>
      </c>
      <c r="H29" s="69"/>
      <c r="I29" s="88">
        <v>0</v>
      </c>
      <c r="J29" s="69"/>
      <c r="K29" s="88">
        <v>0</v>
      </c>
      <c r="L29" s="69"/>
      <c r="M29" s="88">
        <v>0</v>
      </c>
      <c r="N29" s="69"/>
      <c r="O29" s="88">
        <v>-1083975531</v>
      </c>
      <c r="P29" s="69"/>
      <c r="Q29" s="88">
        <v>0</v>
      </c>
      <c r="R29" s="69"/>
      <c r="S29" s="88">
        <v>0</v>
      </c>
      <c r="T29" s="69"/>
      <c r="U29" s="88">
        <v>0</v>
      </c>
      <c r="V29" s="69"/>
      <c r="W29" s="88">
        <f>SUM(G29:S29)</f>
        <v>-1083975531</v>
      </c>
      <c r="X29" s="69"/>
      <c r="Y29" s="88">
        <v>0</v>
      </c>
      <c r="AA29" s="88">
        <v>0</v>
      </c>
      <c r="AC29" s="21">
        <f>SUM(W29,Y29)</f>
        <v>-1083975531</v>
      </c>
    </row>
    <row r="30" spans="1:29" ht="21.75" customHeight="1">
      <c r="A30" s="74" t="s">
        <v>158</v>
      </c>
      <c r="B30" s="29"/>
      <c r="C30" s="29"/>
      <c r="G30" s="105">
        <v>0</v>
      </c>
      <c r="H30" s="92"/>
      <c r="I30" s="105">
        <v>0</v>
      </c>
      <c r="J30" s="92"/>
      <c r="K30" s="105">
        <v>0</v>
      </c>
      <c r="L30" s="92"/>
      <c r="M30" s="105">
        <v>0</v>
      </c>
      <c r="N30" s="69"/>
      <c r="O30" s="105">
        <f>SUM('12-15 PL 12 month'!T31,'12-15 PL 12 month'!T37)</f>
        <v>2293546181</v>
      </c>
      <c r="P30" s="69"/>
      <c r="Q30" s="105">
        <f>'12-15 PL 12 month'!T40</f>
        <v>-153600000</v>
      </c>
      <c r="R30" s="92"/>
      <c r="S30" s="105">
        <f>'12-15 PL 12 month'!T42</f>
        <v>-389628277</v>
      </c>
      <c r="T30" s="92"/>
      <c r="U30" s="105">
        <f>SUM(Q30,S30)</f>
        <v>-543228277</v>
      </c>
      <c r="V30" s="92"/>
      <c r="W30" s="71">
        <f>O30+U30</f>
        <v>1750317904</v>
      </c>
      <c r="X30" s="69"/>
      <c r="Y30" s="105">
        <v>0</v>
      </c>
      <c r="Z30" s="69"/>
      <c r="AA30" s="105">
        <v>0</v>
      </c>
      <c r="AB30" s="69"/>
      <c r="AC30" s="105">
        <f>SUM(W30,Y30)</f>
        <v>1750317904</v>
      </c>
    </row>
    <row r="31" spans="1:29" ht="8.1" customHeight="1">
      <c r="A31" s="67"/>
      <c r="B31" s="29"/>
      <c r="C31" s="2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</row>
    <row r="32" spans="1:29" ht="21.75" customHeight="1" thickBot="1">
      <c r="A32" s="40" t="s">
        <v>162</v>
      </c>
      <c r="B32" s="67"/>
      <c r="C32" s="67"/>
      <c r="G32" s="126">
        <f>SUM(G26:G30)</f>
        <v>30004442705</v>
      </c>
      <c r="H32" s="69"/>
      <c r="I32" s="126">
        <f>SUM(I26:I30)</f>
        <v>977711111</v>
      </c>
      <c r="J32" s="69"/>
      <c r="K32" s="126">
        <f>SUM(K26:K30)</f>
        <v>1679085308</v>
      </c>
      <c r="L32" s="69"/>
      <c r="M32" s="126">
        <f>SUM(M26:M30)</f>
        <v>3000444271</v>
      </c>
      <c r="N32" s="69"/>
      <c r="O32" s="126">
        <f>SUM(O26:O30)</f>
        <v>6662157414</v>
      </c>
      <c r="P32" s="69"/>
      <c r="Q32" s="126">
        <f>SUM(Q26:Q30)</f>
        <v>145493333</v>
      </c>
      <c r="R32" s="69"/>
      <c r="S32" s="126">
        <f>SUM(S26:S30)</f>
        <v>-3368229136</v>
      </c>
      <c r="T32" s="69"/>
      <c r="U32" s="126">
        <f>SUM(U26:U30)</f>
        <v>-3222735803</v>
      </c>
      <c r="V32" s="69"/>
      <c r="W32" s="126">
        <f>SUM(W26:W30)</f>
        <v>39101105006</v>
      </c>
      <c r="X32" s="69"/>
      <c r="Y32" s="126">
        <f>SUM(Y26:Y30)</f>
        <v>0</v>
      </c>
      <c r="Z32" s="69"/>
      <c r="AA32" s="126">
        <f>SUM(AA26:AA30)</f>
        <v>5202000</v>
      </c>
      <c r="AB32" s="69"/>
      <c r="AC32" s="126">
        <f>SUM(AC26:AC30)</f>
        <v>39106307006</v>
      </c>
    </row>
    <row r="33" spans="1:29" ht="25.5" customHeight="1" thickTop="1"/>
    <row r="34" spans="1:29" ht="25.5" customHeight="1"/>
    <row r="35" spans="1:29" ht="25.5" customHeight="1"/>
    <row r="36" spans="1:29" ht="25.5" customHeight="1"/>
    <row r="37" spans="1:29" ht="25.5" customHeight="1"/>
    <row r="38" spans="1:29" ht="25.5" customHeight="1"/>
    <row r="39" spans="1:29" ht="25.5" customHeight="1"/>
    <row r="40" spans="1:29" ht="25.5" customHeight="1"/>
    <row r="41" spans="1:29" ht="14.25" customHeight="1"/>
    <row r="42" spans="1:29" ht="21.95" customHeight="1">
      <c r="A42" s="34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42" s="34"/>
      <c r="C42" s="34"/>
      <c r="D42" s="34"/>
      <c r="E42" s="6"/>
      <c r="F42" s="34"/>
      <c r="G42" s="5"/>
      <c r="H42" s="5"/>
      <c r="I42" s="5"/>
      <c r="J42" s="34"/>
      <c r="K42" s="5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</row>
  </sheetData>
  <mergeCells count="4">
    <mergeCell ref="G5:AC5"/>
    <mergeCell ref="M7:O7"/>
    <mergeCell ref="Q7:U7"/>
    <mergeCell ref="G6:W6"/>
  </mergeCells>
  <pageMargins left="0.5" right="0.5" top="0.5" bottom="0.6" header="0.49" footer="0.4"/>
  <pageSetup paperSize="9" scale="62" firstPageNumber="17" fitToWidth="0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27"/>
  <sheetViews>
    <sheetView topLeftCell="B6" zoomScale="90" zoomScaleNormal="90" zoomScaleSheetLayoutView="55" zoomScalePageLayoutView="85" workbookViewId="0">
      <selection activeCell="I33" sqref="I33"/>
    </sheetView>
  </sheetViews>
  <sheetFormatPr defaultColWidth="8" defaultRowHeight="21.75" customHeight="1"/>
  <cols>
    <col min="1" max="1" width="39.85546875" style="12" customWidth="1"/>
    <col min="2" max="2" width="7.85546875" style="20" customWidth="1"/>
    <col min="3" max="3" width="1.140625" style="12" customWidth="1"/>
    <col min="4" max="4" width="14.7109375" style="24" customWidth="1"/>
    <col min="5" max="5" width="1.140625" style="23" customWidth="1"/>
    <col min="6" max="6" width="14.7109375" style="24" customWidth="1"/>
    <col min="7" max="7" width="1.140625" style="23" customWidth="1"/>
    <col min="8" max="8" width="17.7109375" style="24" customWidth="1"/>
    <col min="9" max="9" width="1.140625" style="23" customWidth="1"/>
    <col min="10" max="10" width="14.7109375" style="24" customWidth="1"/>
    <col min="11" max="11" width="1.140625" style="23" customWidth="1"/>
    <col min="12" max="12" width="14.7109375" style="24" customWidth="1"/>
    <col min="13" max="16384" width="8" style="12"/>
  </cols>
  <sheetData>
    <row r="1" spans="1:12" ht="21.75" customHeight="1">
      <c r="A1" s="72" t="str">
        <f>'12-15 PL 12 month'!A1:I1</f>
        <v>บริษัท สตาร์ ปิโตรเลียม รีไฟน์นิ่ง จำกัด (มหาชน)</v>
      </c>
      <c r="B1" s="48"/>
      <c r="C1" s="72"/>
      <c r="D1" s="72"/>
      <c r="E1" s="72"/>
      <c r="F1" s="72"/>
      <c r="G1" s="72"/>
      <c r="H1" s="72"/>
      <c r="I1" s="72"/>
      <c r="J1" s="72"/>
      <c r="K1" s="24"/>
    </row>
    <row r="2" spans="1:12" ht="21.75" customHeight="1">
      <c r="A2" s="72" t="s">
        <v>165</v>
      </c>
      <c r="B2" s="48"/>
      <c r="C2" s="72"/>
      <c r="D2" s="72"/>
      <c r="E2" s="72"/>
      <c r="F2" s="72"/>
      <c r="G2" s="72"/>
      <c r="H2" s="72"/>
      <c r="I2" s="72"/>
      <c r="J2" s="72"/>
    </row>
    <row r="3" spans="1:12" ht="21.75" customHeight="1">
      <c r="A3" s="73" t="str">
        <f>'12-15 PL 12 month'!A3:I3</f>
        <v>สำหรับปีสิ้นสุดวันที่ 31 ธันวาคม พ.ศ. 2567</v>
      </c>
      <c r="B3" s="102"/>
      <c r="C3" s="73"/>
      <c r="D3" s="73"/>
      <c r="E3" s="73"/>
      <c r="F3" s="73"/>
      <c r="G3" s="73"/>
      <c r="H3" s="73"/>
      <c r="I3" s="73"/>
      <c r="J3" s="73"/>
      <c r="K3" s="36"/>
      <c r="L3" s="37"/>
    </row>
    <row r="4" spans="1:12" ht="21.75" customHeight="1">
      <c r="D4" s="38"/>
      <c r="E4" s="39"/>
      <c r="F4" s="38"/>
      <c r="G4" s="39"/>
      <c r="H4" s="38"/>
    </row>
    <row r="5" spans="1:12" ht="21.75" customHeight="1">
      <c r="D5" s="146" t="s">
        <v>4</v>
      </c>
      <c r="E5" s="146"/>
      <c r="F5" s="146"/>
      <c r="G5" s="146"/>
      <c r="H5" s="146"/>
      <c r="I5" s="146"/>
      <c r="J5" s="146"/>
      <c r="K5" s="146"/>
      <c r="L5" s="146"/>
    </row>
    <row r="6" spans="1:12" s="40" customFormat="1" ht="21.75" customHeight="1">
      <c r="B6" s="103"/>
      <c r="D6" s="9"/>
      <c r="E6" s="38"/>
      <c r="F6" s="9"/>
      <c r="G6" s="38"/>
      <c r="H6" s="146" t="s">
        <v>66</v>
      </c>
      <c r="I6" s="146"/>
      <c r="J6" s="146"/>
      <c r="K6" s="39"/>
      <c r="L6" s="9"/>
    </row>
    <row r="7" spans="1:12" s="40" customFormat="1" ht="21.75" customHeight="1">
      <c r="B7" s="103"/>
      <c r="D7" s="9" t="s">
        <v>136</v>
      </c>
      <c r="E7" s="38"/>
      <c r="F7" s="9"/>
      <c r="G7" s="38"/>
      <c r="H7" s="9" t="s">
        <v>132</v>
      </c>
      <c r="I7" s="41"/>
      <c r="J7" s="41"/>
      <c r="K7" s="39"/>
      <c r="L7" s="9" t="s">
        <v>166</v>
      </c>
    </row>
    <row r="8" spans="1:12" s="40" customFormat="1" ht="21.75" customHeight="1">
      <c r="B8" s="103"/>
      <c r="D8" s="9" t="s">
        <v>145</v>
      </c>
      <c r="E8" s="38"/>
      <c r="F8" s="9" t="s">
        <v>63</v>
      </c>
      <c r="G8" s="38"/>
      <c r="H8" s="9" t="s">
        <v>167</v>
      </c>
      <c r="I8" s="9"/>
      <c r="J8" s="9" t="s">
        <v>68</v>
      </c>
      <c r="K8" s="39"/>
      <c r="L8" s="9" t="s">
        <v>168</v>
      </c>
    </row>
    <row r="9" spans="1:12" s="40" customFormat="1" ht="21.75" customHeight="1">
      <c r="B9" s="75" t="s">
        <v>7</v>
      </c>
      <c r="C9" s="14"/>
      <c r="D9" s="16" t="s">
        <v>8</v>
      </c>
      <c r="E9" s="38"/>
      <c r="F9" s="16" t="s">
        <v>8</v>
      </c>
      <c r="G9" s="38"/>
      <c r="H9" s="16" t="s">
        <v>8</v>
      </c>
      <c r="I9" s="39"/>
      <c r="J9" s="16" t="s">
        <v>8</v>
      </c>
      <c r="K9" s="39"/>
      <c r="L9" s="16" t="s">
        <v>8</v>
      </c>
    </row>
    <row r="10" spans="1:12" ht="8.1" customHeight="1">
      <c r="A10" s="40"/>
      <c r="D10" s="21"/>
      <c r="E10" s="21"/>
      <c r="F10" s="21"/>
      <c r="H10" s="21"/>
      <c r="J10" s="21"/>
      <c r="L10" s="21"/>
    </row>
    <row r="11" spans="1:12" s="40" customFormat="1" ht="21.75" customHeight="1">
      <c r="A11" s="40" t="s">
        <v>169</v>
      </c>
      <c r="B11" s="103"/>
      <c r="D11" s="21">
        <v>864713808</v>
      </c>
      <c r="E11" s="21"/>
      <c r="F11" s="21">
        <v>31917416</v>
      </c>
      <c r="G11" s="23"/>
      <c r="H11" s="21">
        <v>87865911</v>
      </c>
      <c r="I11" s="23"/>
      <c r="J11" s="21">
        <v>125236085</v>
      </c>
      <c r="K11" s="23"/>
      <c r="L11" s="21">
        <f>SUM(D11:J11)</f>
        <v>1109733220</v>
      </c>
    </row>
    <row r="12" spans="1:12" s="40" customFormat="1" ht="21.75" customHeight="1">
      <c r="A12" s="74" t="s">
        <v>157</v>
      </c>
      <c r="B12" s="28">
        <v>20</v>
      </c>
      <c r="D12" s="21">
        <v>0</v>
      </c>
      <c r="E12" s="21"/>
      <c r="F12" s="21">
        <v>0</v>
      </c>
      <c r="G12" s="23"/>
      <c r="H12" s="21">
        <v>0</v>
      </c>
      <c r="I12" s="23"/>
      <c r="J12" s="21">
        <v>-19942311</v>
      </c>
      <c r="K12" s="23"/>
      <c r="L12" s="21">
        <f>SUM(D12:J12)</f>
        <v>-19942311</v>
      </c>
    </row>
    <row r="13" spans="1:12" s="40" customFormat="1" ht="21.75" customHeight="1">
      <c r="A13" s="12" t="s">
        <v>170</v>
      </c>
      <c r="B13" s="103"/>
      <c r="D13" s="19">
        <v>0</v>
      </c>
      <c r="E13" s="23"/>
      <c r="F13" s="19">
        <v>0</v>
      </c>
      <c r="G13" s="23"/>
      <c r="H13" s="19">
        <v>0</v>
      </c>
      <c r="I13" s="23"/>
      <c r="J13" s="42">
        <v>-34248825</v>
      </c>
      <c r="K13" s="23"/>
      <c r="L13" s="42">
        <f>SUM(D13:J13)</f>
        <v>-34248825</v>
      </c>
    </row>
    <row r="14" spans="1:12" ht="8.1" customHeight="1">
      <c r="D14" s="17"/>
      <c r="F14" s="17"/>
      <c r="H14" s="17"/>
      <c r="J14" s="21"/>
      <c r="L14" s="21"/>
    </row>
    <row r="15" spans="1:12" ht="21.75" customHeight="1" thickBot="1">
      <c r="A15" s="40" t="s">
        <v>171</v>
      </c>
      <c r="D15" s="43">
        <f>SUM(D11:D13)</f>
        <v>864713808</v>
      </c>
      <c r="E15" s="21"/>
      <c r="F15" s="43">
        <f>SUM(F11:F13)</f>
        <v>31917416</v>
      </c>
      <c r="H15" s="43">
        <f>SUM(H11:H13)</f>
        <v>87865911</v>
      </c>
      <c r="J15" s="43">
        <f>SUM(J11:J13)</f>
        <v>71044949</v>
      </c>
      <c r="L15" s="43">
        <f>SUM(L11:L13)</f>
        <v>1055542084</v>
      </c>
    </row>
    <row r="16" spans="1:12" ht="21.75" customHeight="1" thickTop="1">
      <c r="A16" s="40"/>
      <c r="D16" s="21"/>
      <c r="E16" s="21"/>
      <c r="F16" s="21"/>
      <c r="H16" s="21"/>
      <c r="J16" s="21"/>
      <c r="L16" s="21"/>
    </row>
    <row r="17" spans="1:12" s="40" customFormat="1" ht="21.75" customHeight="1">
      <c r="A17" s="40" t="s">
        <v>172</v>
      </c>
      <c r="B17" s="103"/>
      <c r="D17" s="21">
        <v>864713808</v>
      </c>
      <c r="E17" s="21"/>
      <c r="F17" s="21">
        <v>31917416</v>
      </c>
      <c r="G17" s="23"/>
      <c r="H17" s="21">
        <v>87865911</v>
      </c>
      <c r="I17" s="23"/>
      <c r="J17" s="21">
        <v>71044949</v>
      </c>
      <c r="K17" s="23"/>
      <c r="L17" s="21">
        <f>SUM(D17:J17)</f>
        <v>1055542084</v>
      </c>
    </row>
    <row r="18" spans="1:12" s="40" customFormat="1" ht="21.75" customHeight="1">
      <c r="A18" s="74" t="s">
        <v>157</v>
      </c>
      <c r="B18" s="28">
        <v>20</v>
      </c>
      <c r="D18" s="21">
        <v>0</v>
      </c>
      <c r="E18" s="21"/>
      <c r="F18" s="21">
        <v>0</v>
      </c>
      <c r="G18" s="23"/>
      <c r="H18" s="21">
        <v>0</v>
      </c>
      <c r="I18" s="23"/>
      <c r="J18" s="21">
        <v>-30682750</v>
      </c>
      <c r="K18" s="23"/>
      <c r="L18" s="21">
        <f>SUM(D18:J18)</f>
        <v>-30682750</v>
      </c>
    </row>
    <row r="19" spans="1:12" s="40" customFormat="1" ht="21.75" customHeight="1">
      <c r="A19" s="12" t="s">
        <v>170</v>
      </c>
      <c r="B19" s="103"/>
      <c r="D19" s="19">
        <v>0</v>
      </c>
      <c r="E19" s="23"/>
      <c r="F19" s="19">
        <v>0</v>
      </c>
      <c r="G19" s="23"/>
      <c r="H19" s="19">
        <v>0</v>
      </c>
      <c r="I19" s="23"/>
      <c r="J19" s="42">
        <f>'12-15 PL 12 month'!K70</f>
        <v>74069849</v>
      </c>
      <c r="K19" s="23"/>
      <c r="L19" s="42">
        <f>SUM(D19:J19)</f>
        <v>74069849</v>
      </c>
    </row>
    <row r="20" spans="1:12" ht="8.1" customHeight="1">
      <c r="D20" s="17"/>
      <c r="F20" s="17"/>
      <c r="H20" s="17"/>
      <c r="J20" s="21"/>
      <c r="L20" s="21"/>
    </row>
    <row r="21" spans="1:12" ht="21.75" customHeight="1" thickBot="1">
      <c r="A21" s="40" t="s">
        <v>173</v>
      </c>
      <c r="D21" s="43">
        <f>SUM(D17:D19)</f>
        <v>864713808</v>
      </c>
      <c r="E21" s="21"/>
      <c r="F21" s="43">
        <f>SUM(F17:F19)</f>
        <v>31917416</v>
      </c>
      <c r="H21" s="43">
        <f>SUM(H17:H19)</f>
        <v>87865911</v>
      </c>
      <c r="J21" s="43">
        <f>SUM(J17:J19)</f>
        <v>114432048</v>
      </c>
      <c r="L21" s="43">
        <f>SUM(L17:L19)</f>
        <v>1098929183</v>
      </c>
    </row>
    <row r="22" spans="1:12" ht="21.75" customHeight="1" thickTop="1">
      <c r="A22" s="40"/>
      <c r="D22" s="21"/>
      <c r="E22" s="21"/>
      <c r="F22" s="21"/>
      <c r="H22" s="21"/>
      <c r="J22" s="21"/>
      <c r="L22" s="21"/>
    </row>
    <row r="23" spans="1:12" ht="21.75" customHeight="1">
      <c r="A23" s="40"/>
      <c r="D23" s="21"/>
      <c r="E23" s="21"/>
      <c r="F23" s="21"/>
      <c r="H23" s="21"/>
      <c r="J23" s="21"/>
      <c r="L23" s="21"/>
    </row>
    <row r="24" spans="1:12" ht="21.75" customHeight="1">
      <c r="A24" s="40"/>
      <c r="D24" s="21"/>
      <c r="E24" s="21"/>
      <c r="F24" s="21"/>
      <c r="H24" s="21"/>
      <c r="J24" s="21"/>
      <c r="L24" s="21"/>
    </row>
    <row r="25" spans="1:12" ht="21.75" customHeight="1">
      <c r="A25" s="22"/>
      <c r="B25" s="22"/>
      <c r="C25" s="22"/>
      <c r="D25" s="22"/>
      <c r="E25" s="21"/>
      <c r="F25" s="33"/>
      <c r="G25" s="33"/>
      <c r="H25" s="33"/>
      <c r="I25" s="33"/>
      <c r="J25" s="23"/>
      <c r="L25" s="21"/>
    </row>
    <row r="26" spans="1:12" ht="12" customHeight="1">
      <c r="A26" s="22"/>
      <c r="B26" s="22"/>
      <c r="C26" s="22"/>
      <c r="D26" s="22"/>
      <c r="E26" s="21"/>
      <c r="F26" s="33"/>
      <c r="G26" s="33"/>
      <c r="H26" s="33"/>
      <c r="I26" s="33"/>
      <c r="J26" s="23"/>
      <c r="L26" s="21"/>
    </row>
    <row r="27" spans="1:12" s="40" customFormat="1" ht="21.75" customHeight="1">
      <c r="A27" s="44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104"/>
      <c r="C27" s="44"/>
      <c r="D27" s="37"/>
      <c r="E27" s="36"/>
      <c r="F27" s="37"/>
      <c r="G27" s="36"/>
      <c r="H27" s="37"/>
      <c r="I27" s="36"/>
      <c r="J27" s="37"/>
      <c r="K27" s="36"/>
      <c r="L27" s="37"/>
    </row>
  </sheetData>
  <mergeCells count="2">
    <mergeCell ref="D5:L5"/>
    <mergeCell ref="H6:J6"/>
  </mergeCells>
  <pageMargins left="0.8" right="0.8" top="0.5" bottom="0.6" header="0.49" footer="0.4"/>
  <pageSetup paperSize="9" firstPageNumber="18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74"/>
  <sheetViews>
    <sheetView topLeftCell="G1" zoomScale="70" zoomScaleNormal="70" zoomScaleSheetLayoutView="55" zoomScalePageLayoutView="85" workbookViewId="0">
      <selection activeCell="I33" sqref="I33"/>
    </sheetView>
  </sheetViews>
  <sheetFormatPr defaultColWidth="8" defaultRowHeight="18.75"/>
  <cols>
    <col min="1" max="1" width="32" style="27" customWidth="1"/>
    <col min="2" max="2" width="7.7109375" style="28" customWidth="1"/>
    <col min="3" max="3" width="0.85546875" style="27" customWidth="1"/>
    <col min="4" max="4" width="12.7109375" style="27" customWidth="1"/>
    <col min="5" max="5" width="0.85546875" style="27" customWidth="1"/>
    <col min="6" max="6" width="13.28515625" style="27" customWidth="1"/>
    <col min="7" max="7" width="0.85546875" style="27" customWidth="1"/>
    <col min="8" max="8" width="17.5703125" style="27" customWidth="1"/>
    <col min="9" max="9" width="0.85546875" style="27" customWidth="1"/>
    <col min="10" max="10" width="12.7109375" style="27" customWidth="1"/>
    <col min="11" max="11" width="0.85546875" style="27" customWidth="1"/>
    <col min="12" max="12" width="17.28515625" style="27" customWidth="1"/>
    <col min="13" max="13" width="0.85546875" style="27" customWidth="1"/>
    <col min="14" max="14" width="12.7109375" style="27" customWidth="1"/>
    <col min="15" max="16384" width="8" style="30"/>
  </cols>
  <sheetData>
    <row r="1" spans="1:14" ht="21.75" customHeight="1">
      <c r="A1" s="1" t="s">
        <v>0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</row>
    <row r="2" spans="1:14" ht="21.75" customHeight="1">
      <c r="A2" s="1" t="s">
        <v>165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ht="21.75" customHeight="1">
      <c r="A3" s="141" t="str">
        <f>'18 Equity USD'!A3:J3</f>
        <v>สำหรับปีสิ้นสุดวันที่ 31 ธันวาคม พ.ศ. 2567</v>
      </c>
      <c r="B3" s="141"/>
      <c r="C3" s="141"/>
      <c r="D3" s="141"/>
      <c r="E3" s="141"/>
      <c r="F3" s="141"/>
      <c r="G3" s="141"/>
      <c r="H3" s="141"/>
      <c r="I3" s="141"/>
      <c r="J3" s="141"/>
      <c r="K3" s="31"/>
      <c r="L3" s="31"/>
      <c r="M3" s="31"/>
      <c r="N3" s="31"/>
    </row>
    <row r="4" spans="1:14" ht="21.75" customHeight="1">
      <c r="A4" s="32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</row>
    <row r="5" spans="1:14" ht="21.75" customHeight="1">
      <c r="A5" s="32"/>
      <c r="D5" s="145" t="s">
        <v>4</v>
      </c>
      <c r="E5" s="145"/>
      <c r="F5" s="145"/>
      <c r="G5" s="145"/>
      <c r="H5" s="145"/>
      <c r="I5" s="145"/>
      <c r="J5" s="145"/>
      <c r="K5" s="145"/>
      <c r="L5" s="145"/>
      <c r="M5" s="145"/>
      <c r="N5" s="145"/>
    </row>
    <row r="6" spans="1:14" ht="21.75" customHeight="1">
      <c r="A6" s="32"/>
      <c r="D6" s="57"/>
      <c r="E6" s="57"/>
      <c r="F6" s="57"/>
      <c r="G6" s="57"/>
      <c r="H6" s="57"/>
      <c r="I6" s="57"/>
      <c r="J6" s="57"/>
      <c r="K6" s="57"/>
      <c r="L6" s="58" t="s">
        <v>142</v>
      </c>
      <c r="M6" s="57"/>
      <c r="N6" s="57"/>
    </row>
    <row r="7" spans="1:14" ht="21.75" customHeight="1">
      <c r="B7" s="59"/>
      <c r="C7" s="29"/>
      <c r="E7" s="58"/>
      <c r="F7" s="60"/>
      <c r="G7" s="58"/>
      <c r="H7" s="147" t="s">
        <v>66</v>
      </c>
      <c r="I7" s="147"/>
      <c r="J7" s="147"/>
      <c r="K7" s="58"/>
      <c r="L7" s="61" t="s">
        <v>56</v>
      </c>
      <c r="M7" s="58"/>
    </row>
    <row r="8" spans="1:14" ht="21.75" customHeight="1">
      <c r="B8" s="59"/>
      <c r="C8" s="29"/>
      <c r="D8" s="62"/>
      <c r="E8" s="58"/>
      <c r="F8" s="60"/>
      <c r="G8" s="58"/>
      <c r="H8" s="63"/>
      <c r="I8" s="64"/>
      <c r="J8" s="64"/>
      <c r="K8" s="58"/>
      <c r="L8" s="65" t="s">
        <v>174</v>
      </c>
      <c r="M8" s="58"/>
      <c r="N8" s="62"/>
    </row>
    <row r="9" spans="1:14" ht="21.75" customHeight="1">
      <c r="B9" s="59"/>
      <c r="C9" s="29"/>
      <c r="D9" s="62" t="s">
        <v>136</v>
      </c>
      <c r="E9" s="58"/>
      <c r="F9" s="60"/>
      <c r="G9" s="58"/>
      <c r="H9" s="62" t="s">
        <v>132</v>
      </c>
      <c r="I9" s="64"/>
      <c r="J9" s="64"/>
      <c r="K9" s="58"/>
      <c r="L9" s="58" t="s">
        <v>175</v>
      </c>
      <c r="M9" s="58"/>
      <c r="N9" s="62" t="s">
        <v>166</v>
      </c>
    </row>
    <row r="10" spans="1:14" ht="21.75" customHeight="1">
      <c r="B10" s="59"/>
      <c r="C10" s="29"/>
      <c r="D10" s="62" t="s">
        <v>145</v>
      </c>
      <c r="E10" s="58"/>
      <c r="F10" s="60" t="s">
        <v>63</v>
      </c>
      <c r="G10" s="58"/>
      <c r="H10" s="62" t="s">
        <v>167</v>
      </c>
      <c r="I10" s="64"/>
      <c r="J10" s="62" t="s">
        <v>68</v>
      </c>
      <c r="K10" s="58"/>
      <c r="L10" s="58" t="s">
        <v>103</v>
      </c>
      <c r="M10" s="58"/>
      <c r="N10" s="62" t="s">
        <v>168</v>
      </c>
    </row>
    <row r="11" spans="1:14" ht="21.75" customHeight="1">
      <c r="B11" s="75" t="s">
        <v>7</v>
      </c>
      <c r="C11" s="29"/>
      <c r="D11" s="66" t="s">
        <v>9</v>
      </c>
      <c r="E11" s="58"/>
      <c r="F11" s="66" t="s">
        <v>9</v>
      </c>
      <c r="G11" s="58"/>
      <c r="H11" s="66" t="s">
        <v>9</v>
      </c>
      <c r="I11" s="67"/>
      <c r="J11" s="66" t="s">
        <v>9</v>
      </c>
      <c r="K11" s="58"/>
      <c r="L11" s="66" t="s">
        <v>9</v>
      </c>
      <c r="M11" s="58"/>
      <c r="N11" s="66" t="s">
        <v>9</v>
      </c>
    </row>
    <row r="12" spans="1:14" ht="8.1" customHeight="1">
      <c r="A12" s="68"/>
      <c r="D12" s="21"/>
      <c r="E12" s="29"/>
      <c r="F12" s="21"/>
      <c r="G12" s="21"/>
      <c r="H12" s="21"/>
      <c r="I12" s="29"/>
      <c r="J12" s="21"/>
      <c r="K12" s="69"/>
      <c r="L12" s="21"/>
      <c r="M12" s="29"/>
      <c r="N12" s="21"/>
    </row>
    <row r="13" spans="1:14" ht="21.75" customHeight="1">
      <c r="A13" s="68" t="s">
        <v>169</v>
      </c>
      <c r="D13" s="21">
        <v>30004442705</v>
      </c>
      <c r="E13" s="29"/>
      <c r="F13" s="21">
        <v>977711111</v>
      </c>
      <c r="G13" s="21"/>
      <c r="H13" s="21">
        <v>3000444271</v>
      </c>
      <c r="I13" s="29"/>
      <c r="J13" s="21">
        <v>7332902822</v>
      </c>
      <c r="K13" s="69"/>
      <c r="L13" s="21">
        <v>-2608455435</v>
      </c>
      <c r="M13" s="29"/>
      <c r="N13" s="21">
        <f>SUM(D13:L13)</f>
        <v>38707045474</v>
      </c>
    </row>
    <row r="14" spans="1:14" ht="21.75" customHeight="1">
      <c r="A14" s="74" t="s">
        <v>157</v>
      </c>
      <c r="B14" s="28">
        <v>20</v>
      </c>
      <c r="D14" s="21">
        <v>0</v>
      </c>
      <c r="E14" s="29"/>
      <c r="F14" s="21">
        <v>0</v>
      </c>
      <c r="G14" s="21"/>
      <c r="H14" s="21">
        <v>0</v>
      </c>
      <c r="I14" s="29"/>
      <c r="J14" s="21">
        <v>-650385319</v>
      </c>
      <c r="K14" s="69"/>
      <c r="L14" s="21">
        <v>0</v>
      </c>
      <c r="M14" s="29"/>
      <c r="N14" s="21">
        <f>SUM(D14:L14)</f>
        <v>-650385319</v>
      </c>
    </row>
    <row r="15" spans="1:14" ht="21.75" customHeight="1">
      <c r="A15" s="70" t="s">
        <v>170</v>
      </c>
      <c r="B15" s="27"/>
      <c r="D15" s="71" t="s">
        <v>176</v>
      </c>
      <c r="E15" s="29"/>
      <c r="F15" s="71" t="s">
        <v>176</v>
      </c>
      <c r="G15" s="21"/>
      <c r="H15" s="71" t="s">
        <v>176</v>
      </c>
      <c r="I15" s="29"/>
      <c r="J15" s="71">
        <v>-1229614814</v>
      </c>
      <c r="K15" s="69"/>
      <c r="L15" s="71">
        <v>-370919364</v>
      </c>
      <c r="M15" s="29"/>
      <c r="N15" s="71">
        <f>SUM(D15:L15)</f>
        <v>-1600534178</v>
      </c>
    </row>
    <row r="16" spans="1:14" ht="8.1" customHeight="1">
      <c r="A16" s="67"/>
      <c r="D16" s="17"/>
      <c r="E16" s="29"/>
      <c r="F16" s="17"/>
      <c r="G16" s="21"/>
      <c r="H16" s="17"/>
      <c r="I16" s="29"/>
      <c r="J16" s="17"/>
      <c r="K16" s="69"/>
      <c r="L16" s="17"/>
      <c r="M16" s="29"/>
      <c r="N16" s="21"/>
    </row>
    <row r="17" spans="1:14" ht="21.75" customHeight="1" thickBot="1">
      <c r="A17" s="68" t="s">
        <v>171</v>
      </c>
      <c r="D17" s="43">
        <f>SUM(D13:D15)</f>
        <v>30004442705</v>
      </c>
      <c r="E17" s="29"/>
      <c r="F17" s="43">
        <f>SUM(F13:F15)</f>
        <v>977711111</v>
      </c>
      <c r="G17" s="21"/>
      <c r="H17" s="43">
        <f>SUM(H13:H15)</f>
        <v>3000444271</v>
      </c>
      <c r="I17" s="29"/>
      <c r="J17" s="43">
        <f>SUM(J13:J15)</f>
        <v>5452902689</v>
      </c>
      <c r="K17" s="69"/>
      <c r="L17" s="43">
        <f>SUM(L13:L15)</f>
        <v>-2979374799</v>
      </c>
      <c r="M17" s="29"/>
      <c r="N17" s="43">
        <f>SUM(N13:N15)</f>
        <v>36456125977</v>
      </c>
    </row>
    <row r="18" spans="1:14" ht="21.75" customHeight="1" thickTop="1">
      <c r="A18" s="68"/>
      <c r="D18" s="21"/>
      <c r="E18" s="29"/>
      <c r="F18" s="21"/>
      <c r="G18" s="21"/>
      <c r="H18" s="21"/>
      <c r="I18" s="29"/>
      <c r="J18" s="21"/>
      <c r="K18" s="69"/>
      <c r="L18" s="21"/>
      <c r="M18" s="29"/>
      <c r="N18" s="21"/>
    </row>
    <row r="19" spans="1:14" ht="21.75" customHeight="1">
      <c r="A19" s="68" t="s">
        <v>172</v>
      </c>
      <c r="D19" s="21">
        <v>30004442705</v>
      </c>
      <c r="E19" s="29"/>
      <c r="F19" s="21">
        <v>977711111</v>
      </c>
      <c r="G19" s="21"/>
      <c r="H19" s="21">
        <v>3000444271</v>
      </c>
      <c r="I19" s="29"/>
      <c r="J19" s="21">
        <v>5452902689</v>
      </c>
      <c r="K19" s="69"/>
      <c r="L19" s="21">
        <v>-2979374799</v>
      </c>
      <c r="M19" s="29"/>
      <c r="N19" s="21">
        <f>SUM(D19:L19)</f>
        <v>36456125977</v>
      </c>
    </row>
    <row r="20" spans="1:14" ht="21.75" customHeight="1">
      <c r="A20" s="74" t="s">
        <v>157</v>
      </c>
      <c r="B20" s="28">
        <v>20</v>
      </c>
      <c r="D20" s="21">
        <v>0</v>
      </c>
      <c r="E20" s="29"/>
      <c r="F20" s="21">
        <v>0</v>
      </c>
      <c r="G20" s="21"/>
      <c r="H20" s="21">
        <v>0</v>
      </c>
      <c r="I20" s="29"/>
      <c r="J20" s="21">
        <v>-1083975531</v>
      </c>
      <c r="K20" s="69"/>
      <c r="L20" s="21">
        <v>0</v>
      </c>
      <c r="M20" s="29"/>
      <c r="N20" s="21">
        <f>SUM(D20:L20)</f>
        <v>-1083975531</v>
      </c>
    </row>
    <row r="21" spans="1:14" ht="21.75" customHeight="1">
      <c r="A21" s="70" t="s">
        <v>170</v>
      </c>
      <c r="B21" s="27"/>
      <c r="D21" s="71">
        <v>0</v>
      </c>
      <c r="E21" s="29"/>
      <c r="F21" s="71">
        <v>0</v>
      </c>
      <c r="G21" s="21"/>
      <c r="H21" s="71">
        <v>0</v>
      </c>
      <c r="I21" s="29"/>
      <c r="J21" s="71">
        <f>'12-15 PL 12 month'!X31+'12-15 PL 12 month'!X37</f>
        <v>2725653922</v>
      </c>
      <c r="K21" s="69"/>
      <c r="L21" s="71">
        <f>'12-15 PL 12 month'!X42</f>
        <v>-586383580</v>
      </c>
      <c r="M21" s="29"/>
      <c r="N21" s="71">
        <f>SUM(D21:L21)</f>
        <v>2139270342</v>
      </c>
    </row>
    <row r="22" spans="1:14" ht="8.1" customHeight="1">
      <c r="A22" s="67"/>
      <c r="D22" s="17"/>
      <c r="E22" s="29"/>
      <c r="F22" s="17"/>
      <c r="G22" s="21"/>
      <c r="H22" s="17"/>
      <c r="I22" s="29"/>
      <c r="J22" s="17"/>
      <c r="K22" s="69"/>
      <c r="L22" s="17"/>
      <c r="M22" s="29"/>
      <c r="N22" s="21"/>
    </row>
    <row r="23" spans="1:14" ht="21.75" customHeight="1" thickBot="1">
      <c r="A23" s="68" t="s">
        <v>173</v>
      </c>
      <c r="D23" s="43">
        <f>SUM(D19:D21)</f>
        <v>30004442705</v>
      </c>
      <c r="E23" s="29"/>
      <c r="F23" s="43">
        <f>SUM(F19:F21)</f>
        <v>977711111</v>
      </c>
      <c r="G23" s="21"/>
      <c r="H23" s="43">
        <f>SUM(H19:H21)</f>
        <v>3000444271</v>
      </c>
      <c r="I23" s="29"/>
      <c r="J23" s="43">
        <f>SUM(J19:J21)</f>
        <v>7094581080</v>
      </c>
      <c r="K23" s="69"/>
      <c r="L23" s="43">
        <f>SUM(L19:L21)</f>
        <v>-3565758379</v>
      </c>
      <c r="M23" s="29"/>
      <c r="N23" s="43">
        <f>SUM(N19:N21)</f>
        <v>37511420788</v>
      </c>
    </row>
    <row r="24" spans="1:14" ht="21.75" customHeight="1" thickTop="1">
      <c r="A24" s="68"/>
      <c r="D24" s="21"/>
      <c r="E24" s="29"/>
      <c r="F24" s="21"/>
      <c r="G24" s="21"/>
      <c r="H24" s="21"/>
      <c r="I24" s="29"/>
      <c r="J24" s="21"/>
      <c r="K24" s="69"/>
      <c r="L24" s="21"/>
      <c r="M24" s="29"/>
      <c r="N24" s="21"/>
    </row>
    <row r="25" spans="1:14" ht="21.75" customHeight="1">
      <c r="A25" s="68"/>
      <c r="D25" s="21"/>
      <c r="E25" s="29"/>
      <c r="F25" s="21"/>
      <c r="G25" s="21"/>
      <c r="H25" s="21"/>
      <c r="I25" s="29"/>
      <c r="J25" s="21"/>
      <c r="K25" s="69"/>
      <c r="L25" s="21"/>
      <c r="M25" s="29"/>
      <c r="N25" s="21"/>
    </row>
    <row r="26" spans="1:14" ht="10.5" customHeight="1">
      <c r="A26" s="68"/>
      <c r="D26" s="21"/>
      <c r="E26" s="29"/>
      <c r="F26" s="21"/>
      <c r="G26" s="21"/>
      <c r="H26" s="21"/>
      <c r="I26" s="29"/>
      <c r="J26" s="21"/>
      <c r="K26" s="69"/>
      <c r="L26" s="21"/>
      <c r="M26" s="29"/>
      <c r="N26" s="21"/>
    </row>
    <row r="27" spans="1:14" ht="21.75" customHeight="1">
      <c r="A27" s="34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</row>
    <row r="72" ht="18.75" customHeight="1"/>
    <row r="74" ht="18.75" customHeight="1"/>
  </sheetData>
  <mergeCells count="3">
    <mergeCell ref="A3:J3"/>
    <mergeCell ref="D5:N5"/>
    <mergeCell ref="H7:J7"/>
  </mergeCells>
  <pageMargins left="0.7" right="0.8" top="0.5" bottom="0.6" header="0.49" footer="0.4"/>
  <pageSetup paperSize="9" firstPageNumber="19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B100"/>
  <sheetViews>
    <sheetView tabSelected="1" topLeftCell="A89" zoomScale="110" zoomScaleNormal="110" zoomScaleSheetLayoutView="70" workbookViewId="0">
      <selection activeCell="N97" sqref="N97"/>
    </sheetView>
  </sheetViews>
  <sheetFormatPr defaultColWidth="10.85546875" defaultRowHeight="21.75" customHeight="1"/>
  <cols>
    <col min="1" max="4" width="1.140625" style="2" customWidth="1"/>
    <col min="5" max="5" width="42.28515625" style="2" customWidth="1"/>
    <col min="6" max="6" width="7.7109375" style="76" customWidth="1"/>
    <col min="7" max="7" width="0.7109375" style="2" customWidth="1"/>
    <col min="8" max="8" width="12" style="2" customWidth="1"/>
    <col min="9" max="9" width="0.7109375" style="2" customWidth="1"/>
    <col min="10" max="10" width="12" style="2" customWidth="1"/>
    <col min="11" max="11" width="0.7109375" style="2" customWidth="1"/>
    <col min="12" max="12" width="12" style="2" customWidth="1"/>
    <col min="13" max="13" width="0.7109375" style="2" customWidth="1"/>
    <col min="14" max="14" width="12" style="2" customWidth="1"/>
    <col min="15" max="18" width="1.140625" style="2" customWidth="1"/>
    <col min="19" max="19" width="38.42578125" style="2" customWidth="1"/>
    <col min="20" max="20" width="7.7109375" style="76" customWidth="1"/>
    <col min="21" max="21" width="0.7109375" style="2" customWidth="1"/>
    <col min="22" max="22" width="13.28515625" style="2" customWidth="1"/>
    <col min="23" max="23" width="0.7109375" style="2" customWidth="1"/>
    <col min="24" max="24" width="12.7109375" style="2" customWidth="1"/>
    <col min="25" max="25" width="0.7109375" style="2" customWidth="1"/>
    <col min="26" max="26" width="13.28515625" style="2" customWidth="1"/>
    <col min="27" max="27" width="0.7109375" style="2" customWidth="1"/>
    <col min="28" max="28" width="12.7109375" style="2" customWidth="1"/>
    <col min="29" max="16384" width="10.85546875" style="2"/>
  </cols>
  <sheetData>
    <row r="1" spans="1:28" ht="21.75" customHeight="1">
      <c r="A1" s="72" t="str">
        <f>'19 Equity THB'!A1</f>
        <v>บริษัท สตาร์ ปิโตรเลียม รีไฟน์นิ่ง จำกัด (มหาชน)</v>
      </c>
      <c r="B1" s="72"/>
      <c r="C1" s="72"/>
      <c r="D1" s="72"/>
      <c r="E1" s="72"/>
      <c r="F1" s="48"/>
      <c r="G1" s="72"/>
      <c r="H1" s="72"/>
      <c r="I1" s="72"/>
      <c r="J1" s="72"/>
      <c r="K1" s="72"/>
      <c r="O1" s="72" t="str">
        <f>'19 Equity THB'!A1</f>
        <v>บริษัท สตาร์ ปิโตรเลียม รีไฟน์นิ่ง จำกัด (มหาชน)</v>
      </c>
      <c r="P1" s="72"/>
      <c r="Q1" s="72"/>
      <c r="R1" s="72"/>
      <c r="S1" s="72"/>
      <c r="T1" s="48"/>
      <c r="U1" s="72"/>
      <c r="V1" s="72"/>
      <c r="W1" s="72"/>
      <c r="X1" s="72"/>
      <c r="Y1" s="72"/>
    </row>
    <row r="2" spans="1:28" ht="21.75" customHeight="1">
      <c r="A2" s="72" t="s">
        <v>177</v>
      </c>
      <c r="B2" s="72"/>
      <c r="C2" s="72"/>
      <c r="D2" s="72"/>
      <c r="E2" s="72"/>
      <c r="F2" s="48"/>
      <c r="G2" s="72"/>
      <c r="H2" s="72"/>
      <c r="I2" s="72"/>
      <c r="J2" s="72"/>
      <c r="K2" s="72"/>
      <c r="O2" s="72" t="s">
        <v>177</v>
      </c>
      <c r="P2" s="72"/>
      <c r="Q2" s="72"/>
      <c r="R2" s="72"/>
      <c r="S2" s="72"/>
      <c r="T2" s="48"/>
      <c r="U2" s="72"/>
      <c r="V2" s="72"/>
      <c r="W2" s="72"/>
      <c r="X2" s="72"/>
      <c r="Y2" s="72"/>
    </row>
    <row r="3" spans="1:28" ht="21.75" customHeight="1">
      <c r="A3" s="73" t="str">
        <f>'18 Equity USD'!A3:J3</f>
        <v>สำหรับปีสิ้นสุดวันที่ 31 ธันวาคม พ.ศ. 2567</v>
      </c>
      <c r="B3" s="73"/>
      <c r="C3" s="73"/>
      <c r="D3" s="73"/>
      <c r="E3" s="73"/>
      <c r="F3" s="102"/>
      <c r="G3" s="73"/>
      <c r="H3" s="73"/>
      <c r="I3" s="73"/>
      <c r="J3" s="73"/>
      <c r="K3" s="73"/>
      <c r="L3" s="5"/>
      <c r="M3" s="5"/>
      <c r="N3" s="5"/>
      <c r="O3" s="73" t="s">
        <v>75</v>
      </c>
      <c r="P3" s="73"/>
      <c r="Q3" s="73"/>
      <c r="R3" s="73"/>
      <c r="S3" s="73"/>
      <c r="T3" s="102"/>
      <c r="U3" s="73"/>
      <c r="V3" s="73"/>
      <c r="W3" s="73"/>
      <c r="X3" s="73"/>
      <c r="Y3" s="73"/>
      <c r="Z3" s="5"/>
      <c r="AA3" s="5"/>
      <c r="AB3" s="5"/>
    </row>
    <row r="4" spans="1:28" ht="20.100000000000001" customHeight="1">
      <c r="A4" s="15"/>
      <c r="B4" s="15"/>
      <c r="C4" s="15"/>
      <c r="D4" s="15"/>
      <c r="E4" s="15"/>
      <c r="F4" s="48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48"/>
      <c r="U4" s="15"/>
      <c r="V4" s="15"/>
      <c r="W4" s="15"/>
      <c r="X4" s="15"/>
      <c r="Y4" s="15"/>
      <c r="Z4" s="15"/>
      <c r="AA4" s="15"/>
      <c r="AB4" s="15"/>
    </row>
    <row r="5" spans="1:28" ht="20.100000000000001" customHeight="1">
      <c r="A5" s="15"/>
      <c r="B5" s="15"/>
      <c r="C5" s="15"/>
      <c r="D5" s="15"/>
      <c r="E5" s="15"/>
      <c r="F5" s="48"/>
      <c r="G5" s="15"/>
      <c r="H5" s="139" t="s">
        <v>3</v>
      </c>
      <c r="I5" s="139"/>
      <c r="J5" s="139"/>
      <c r="K5" s="77"/>
      <c r="L5" s="138" t="s">
        <v>4</v>
      </c>
      <c r="M5" s="138"/>
      <c r="N5" s="138"/>
      <c r="O5" s="15"/>
      <c r="P5" s="15"/>
      <c r="Q5" s="15"/>
      <c r="R5" s="15"/>
      <c r="S5" s="15"/>
      <c r="T5" s="48"/>
      <c r="U5" s="15"/>
      <c r="V5" s="139" t="s">
        <v>3</v>
      </c>
      <c r="W5" s="139"/>
      <c r="X5" s="139"/>
      <c r="Y5" s="77"/>
      <c r="Z5" s="138" t="s">
        <v>4</v>
      </c>
      <c r="AA5" s="138"/>
      <c r="AB5" s="138"/>
    </row>
    <row r="6" spans="1:28" ht="20.100000000000001" customHeight="1">
      <c r="A6" s="15"/>
      <c r="B6" s="15"/>
      <c r="C6" s="15"/>
      <c r="D6" s="15"/>
      <c r="E6" s="15"/>
      <c r="F6" s="48"/>
      <c r="G6" s="15"/>
      <c r="H6" s="9" t="s">
        <v>5</v>
      </c>
      <c r="I6" s="15"/>
      <c r="J6" s="9" t="s">
        <v>6</v>
      </c>
      <c r="K6" s="9"/>
      <c r="L6" s="9" t="s">
        <v>5</v>
      </c>
      <c r="M6" s="9"/>
      <c r="N6" s="9" t="s">
        <v>6</v>
      </c>
      <c r="O6" s="15"/>
      <c r="P6" s="15"/>
      <c r="Q6" s="15"/>
      <c r="R6" s="15"/>
      <c r="S6" s="15"/>
      <c r="T6" s="48"/>
      <c r="U6" s="15"/>
      <c r="V6" s="9" t="s">
        <v>5</v>
      </c>
      <c r="W6" s="15"/>
      <c r="X6" s="9" t="s">
        <v>6</v>
      </c>
      <c r="Y6" s="9"/>
      <c r="Z6" s="9" t="s">
        <v>5</v>
      </c>
      <c r="AA6" s="9"/>
      <c r="AB6" s="9" t="s">
        <v>6</v>
      </c>
    </row>
    <row r="7" spans="1:28" ht="20.100000000000001" customHeight="1">
      <c r="F7" s="75" t="s">
        <v>7</v>
      </c>
      <c r="G7" s="1"/>
      <c r="H7" s="80" t="s">
        <v>8</v>
      </c>
      <c r="I7" s="1"/>
      <c r="J7" s="80" t="s">
        <v>8</v>
      </c>
      <c r="K7" s="49"/>
      <c r="L7" s="80" t="s">
        <v>8</v>
      </c>
      <c r="M7" s="1"/>
      <c r="N7" s="80" t="s">
        <v>8</v>
      </c>
      <c r="T7" s="75" t="s">
        <v>7</v>
      </c>
      <c r="U7" s="1"/>
      <c r="V7" s="80" t="s">
        <v>9</v>
      </c>
      <c r="W7" s="1"/>
      <c r="X7" s="80" t="s">
        <v>9</v>
      </c>
      <c r="Y7" s="49"/>
      <c r="Z7" s="80" t="s">
        <v>9</v>
      </c>
      <c r="AA7" s="1"/>
      <c r="AB7" s="80" t="s">
        <v>9</v>
      </c>
    </row>
    <row r="8" spans="1:28" ht="6" customHeight="1">
      <c r="F8" s="14"/>
      <c r="T8" s="14"/>
    </row>
    <row r="9" spans="1:28" ht="20.100000000000001" customHeight="1">
      <c r="A9" s="1" t="s">
        <v>178</v>
      </c>
      <c r="O9" s="1" t="s">
        <v>178</v>
      </c>
    </row>
    <row r="10" spans="1:28" ht="20.100000000000001" customHeight="1">
      <c r="A10" s="2" t="s">
        <v>91</v>
      </c>
      <c r="H10" s="17">
        <f>'12-15 PL 12 month'!G28</f>
        <v>75696234</v>
      </c>
      <c r="J10" s="17">
        <v>-29415594</v>
      </c>
      <c r="K10" s="17"/>
      <c r="L10" s="17">
        <f>'12-15 PL 12 month'!K28</f>
        <v>91611155</v>
      </c>
      <c r="M10" s="17"/>
      <c r="N10" s="17">
        <v>-42617100</v>
      </c>
      <c r="O10" s="2" t="s">
        <v>91</v>
      </c>
      <c r="V10" s="17">
        <f>'12-15 PL 12 month'!T28</f>
        <v>2821774618</v>
      </c>
      <c r="X10" s="17">
        <v>-1063075420</v>
      </c>
      <c r="Y10" s="17"/>
      <c r="Z10" s="17">
        <f>'12-15 PL 12 month'!X28</f>
        <v>3369913996</v>
      </c>
      <c r="AA10" s="17"/>
      <c r="AB10" s="17">
        <v>-1523406715</v>
      </c>
    </row>
    <row r="11" spans="1:28" ht="20.100000000000001" customHeight="1">
      <c r="A11" s="1" t="s">
        <v>179</v>
      </c>
      <c r="H11" s="17"/>
      <c r="J11" s="17"/>
      <c r="K11" s="17"/>
      <c r="L11" s="17"/>
      <c r="M11" s="17"/>
      <c r="N11" s="17"/>
      <c r="O11" s="1" t="s">
        <v>179</v>
      </c>
      <c r="V11" s="17"/>
      <c r="X11" s="17"/>
      <c r="Y11" s="17"/>
      <c r="Z11" s="17"/>
      <c r="AA11" s="17"/>
      <c r="AB11" s="17"/>
    </row>
    <row r="12" spans="1:28" ht="20.100000000000001" customHeight="1">
      <c r="A12" s="1"/>
      <c r="B12" s="2" t="s">
        <v>180</v>
      </c>
      <c r="H12" s="17">
        <v>-71281</v>
      </c>
      <c r="J12" s="17">
        <v>-23328</v>
      </c>
      <c r="K12" s="17"/>
      <c r="L12" s="17">
        <v>-1383116</v>
      </c>
      <c r="M12" s="17"/>
      <c r="N12" s="17">
        <v>-23328</v>
      </c>
      <c r="O12" s="1"/>
      <c r="P12" s="2" t="s">
        <v>180</v>
      </c>
      <c r="V12" s="17">
        <v>-2492284</v>
      </c>
      <c r="X12" s="17">
        <v>-818992</v>
      </c>
      <c r="Y12" s="17"/>
      <c r="Z12" s="17">
        <v>-49031535</v>
      </c>
      <c r="AA12" s="17"/>
      <c r="AB12" s="17">
        <v>-818992</v>
      </c>
    </row>
    <row r="13" spans="1:28" ht="20.100000000000001" customHeight="1">
      <c r="A13" s="1"/>
      <c r="B13" s="2" t="s">
        <v>90</v>
      </c>
      <c r="H13" s="17">
        <v>12008031</v>
      </c>
      <c r="J13" s="17">
        <v>14442775</v>
      </c>
      <c r="K13" s="17"/>
      <c r="L13" s="17">
        <v>10493977</v>
      </c>
      <c r="M13" s="17"/>
      <c r="N13" s="17">
        <v>10520887</v>
      </c>
      <c r="O13" s="1"/>
      <c r="P13" s="2" t="s">
        <v>90</v>
      </c>
      <c r="V13" s="17">
        <v>425945220</v>
      </c>
      <c r="X13" s="17">
        <v>504304403</v>
      </c>
      <c r="Y13" s="17"/>
      <c r="Z13" s="17">
        <v>372645055</v>
      </c>
      <c r="AA13" s="17"/>
      <c r="AB13" s="17">
        <v>367147741</v>
      </c>
    </row>
    <row r="14" spans="1:28" ht="20.100000000000001" customHeight="1">
      <c r="B14" s="2" t="s">
        <v>181</v>
      </c>
      <c r="F14" s="76">
        <v>12</v>
      </c>
      <c r="H14" s="17">
        <v>92322912</v>
      </c>
      <c r="J14" s="17">
        <v>90847683</v>
      </c>
      <c r="K14" s="17"/>
      <c r="L14" s="17">
        <v>72011047</v>
      </c>
      <c r="M14" s="17"/>
      <c r="N14" s="17">
        <v>73174909</v>
      </c>
      <c r="P14" s="2" t="s">
        <v>181</v>
      </c>
      <c r="T14" s="76">
        <v>12</v>
      </c>
      <c r="V14" s="17">
        <v>3273367694</v>
      </c>
      <c r="X14" s="17">
        <v>3176838609</v>
      </c>
      <c r="Y14" s="17"/>
      <c r="Z14" s="17">
        <v>2553757048</v>
      </c>
      <c r="AA14" s="17"/>
      <c r="AB14" s="17">
        <v>2558784591</v>
      </c>
    </row>
    <row r="15" spans="1:28" ht="20.100000000000001" customHeight="1">
      <c r="B15" s="2" t="s">
        <v>182</v>
      </c>
      <c r="H15" s="17">
        <v>8779869</v>
      </c>
      <c r="J15" s="17">
        <v>7291490</v>
      </c>
      <c r="K15" s="17"/>
      <c r="L15" s="17">
        <v>903770</v>
      </c>
      <c r="M15" s="17"/>
      <c r="N15" s="17">
        <v>1137140</v>
      </c>
      <c r="P15" s="2" t="s">
        <v>182</v>
      </c>
      <c r="V15" s="17">
        <v>311069075</v>
      </c>
      <c r="X15" s="17">
        <v>254985910</v>
      </c>
      <c r="Y15" s="17"/>
      <c r="Z15" s="17">
        <v>32033911</v>
      </c>
      <c r="AA15" s="17"/>
      <c r="AB15" s="17">
        <v>39755381</v>
      </c>
    </row>
    <row r="16" spans="1:28" ht="20.100000000000001" customHeight="1">
      <c r="B16" s="2" t="s">
        <v>183</v>
      </c>
      <c r="F16" s="76">
        <v>11</v>
      </c>
      <c r="H16" s="17">
        <v>-4460509</v>
      </c>
      <c r="J16" s="17">
        <v>0</v>
      </c>
      <c r="K16" s="17"/>
      <c r="L16" s="17">
        <v>-4460509</v>
      </c>
      <c r="M16" s="17"/>
      <c r="N16" s="136">
        <v>0</v>
      </c>
      <c r="P16" s="2" t="s">
        <v>183</v>
      </c>
      <c r="T16" s="76">
        <v>11</v>
      </c>
      <c r="V16" s="17">
        <v>-157412503</v>
      </c>
      <c r="X16" s="17">
        <v>0</v>
      </c>
      <c r="Y16" s="17"/>
      <c r="Z16" s="17">
        <v>-157412503</v>
      </c>
      <c r="AA16" s="17"/>
      <c r="AB16" s="17">
        <v>0</v>
      </c>
    </row>
    <row r="17" spans="1:28" ht="20.100000000000001" customHeight="1">
      <c r="B17" s="2" t="s">
        <v>184</v>
      </c>
      <c r="H17" s="17">
        <v>87749</v>
      </c>
      <c r="J17" s="17">
        <v>44412</v>
      </c>
      <c r="K17" s="17"/>
      <c r="L17" s="17">
        <v>-23947</v>
      </c>
      <c r="M17" s="17"/>
      <c r="N17" s="17">
        <v>44412</v>
      </c>
      <c r="P17" s="2" t="s">
        <v>184</v>
      </c>
      <c r="V17" s="17">
        <v>3083845</v>
      </c>
      <c r="X17" s="17">
        <v>1585006</v>
      </c>
      <c r="Y17" s="17"/>
      <c r="Z17" s="17">
        <v>-873331</v>
      </c>
      <c r="AA17" s="17"/>
      <c r="AB17" s="17">
        <v>1585006</v>
      </c>
    </row>
    <row r="18" spans="1:28" ht="20.100000000000001" customHeight="1">
      <c r="B18" s="2" t="s">
        <v>185</v>
      </c>
      <c r="H18" s="17">
        <v>7254453</v>
      </c>
      <c r="J18" s="17">
        <v>35294440</v>
      </c>
      <c r="K18" s="17"/>
      <c r="L18" s="17">
        <v>3492118</v>
      </c>
      <c r="M18" s="17"/>
      <c r="N18" s="17">
        <v>31252143</v>
      </c>
      <c r="P18" s="2" t="s">
        <v>185</v>
      </c>
      <c r="V18" s="17">
        <v>254702121</v>
      </c>
      <c r="X18" s="17">
        <v>1234320709</v>
      </c>
      <c r="Y18" s="17"/>
      <c r="Z18" s="17">
        <v>123719111</v>
      </c>
      <c r="AA18" s="17"/>
      <c r="AB18" s="17">
        <v>1092953081</v>
      </c>
    </row>
    <row r="19" spans="1:28" ht="20.100000000000001" customHeight="1">
      <c r="B19" s="2" t="s">
        <v>186</v>
      </c>
      <c r="H19" s="17">
        <v>0</v>
      </c>
      <c r="J19" s="17">
        <v>-14194063</v>
      </c>
      <c r="K19" s="17"/>
      <c r="L19" s="17">
        <v>0</v>
      </c>
      <c r="M19" s="17"/>
      <c r="N19" s="17">
        <v>-14194063</v>
      </c>
      <c r="P19" s="2" t="s">
        <v>186</v>
      </c>
      <c r="V19" s="17">
        <v>0</v>
      </c>
      <c r="X19" s="17">
        <v>-500624738</v>
      </c>
      <c r="Y19" s="17"/>
      <c r="Z19" s="17">
        <v>0</v>
      </c>
      <c r="AA19" s="17"/>
      <c r="AB19" s="17">
        <v>-500624738</v>
      </c>
    </row>
    <row r="20" spans="1:28" ht="20.100000000000001" customHeight="1">
      <c r="B20" s="2" t="s">
        <v>187</v>
      </c>
      <c r="F20" s="76">
        <v>9</v>
      </c>
      <c r="H20" s="17">
        <v>1330830</v>
      </c>
      <c r="J20" s="17">
        <f>194277</f>
        <v>194277</v>
      </c>
      <c r="K20" s="17"/>
      <c r="L20" s="17">
        <v>0</v>
      </c>
      <c r="M20" s="17"/>
      <c r="N20" s="17">
        <v>0</v>
      </c>
      <c r="P20" s="2" t="s">
        <v>187</v>
      </c>
      <c r="T20" s="76">
        <v>9</v>
      </c>
      <c r="V20" s="17">
        <v>47148758</v>
      </c>
      <c r="X20" s="17">
        <v>6794275</v>
      </c>
      <c r="Y20" s="17"/>
      <c r="Z20" s="17">
        <v>0</v>
      </c>
      <c r="AA20" s="17"/>
      <c r="AB20" s="17">
        <v>0</v>
      </c>
    </row>
    <row r="21" spans="1:28" ht="20.100000000000001" customHeight="1">
      <c r="B21" s="2" t="s">
        <v>188</v>
      </c>
      <c r="F21" s="76">
        <v>10</v>
      </c>
      <c r="H21" s="17">
        <v>1256884</v>
      </c>
      <c r="J21" s="17">
        <v>649381</v>
      </c>
      <c r="K21" s="17"/>
      <c r="L21" s="17">
        <v>1256884</v>
      </c>
      <c r="M21" s="17"/>
      <c r="N21" s="17">
        <v>649381</v>
      </c>
      <c r="P21" s="2" t="s">
        <v>188</v>
      </c>
      <c r="T21" s="76">
        <v>10</v>
      </c>
      <c r="V21" s="17">
        <v>44256565</v>
      </c>
      <c r="X21" s="17">
        <v>22911109</v>
      </c>
      <c r="Y21" s="17"/>
      <c r="Z21" s="17">
        <v>44256565</v>
      </c>
      <c r="AA21" s="17"/>
      <c r="AB21" s="17">
        <v>22911109</v>
      </c>
    </row>
    <row r="22" spans="1:28" ht="20.100000000000001" customHeight="1">
      <c r="B22" s="2" t="s">
        <v>224</v>
      </c>
      <c r="F22" s="76">
        <v>10</v>
      </c>
      <c r="H22" s="17">
        <v>-50810509</v>
      </c>
      <c r="J22" s="17">
        <v>9881970</v>
      </c>
      <c r="K22" s="17"/>
      <c r="L22" s="17">
        <v>-51005419</v>
      </c>
      <c r="M22" s="17"/>
      <c r="N22" s="17">
        <v>9881970</v>
      </c>
      <c r="P22" s="2" t="s">
        <v>224</v>
      </c>
      <c r="T22" s="76">
        <v>10</v>
      </c>
      <c r="V22" s="17">
        <v>-1781086835</v>
      </c>
      <c r="X22" s="17">
        <v>403232388</v>
      </c>
      <c r="Y22" s="17"/>
      <c r="Z22" s="17">
        <v>-1787992126</v>
      </c>
      <c r="AA22" s="17"/>
      <c r="AB22" s="17">
        <v>403232388</v>
      </c>
    </row>
    <row r="23" spans="1:28" ht="20.100000000000001" customHeight="1">
      <c r="B23" s="2" t="s">
        <v>44</v>
      </c>
      <c r="H23" s="17">
        <v>986</v>
      </c>
      <c r="J23" s="17">
        <v>3899686</v>
      </c>
      <c r="K23" s="17"/>
      <c r="L23" s="17">
        <v>986</v>
      </c>
      <c r="M23" s="17"/>
      <c r="N23" s="17">
        <v>3899686</v>
      </c>
      <c r="P23" s="2" t="s">
        <v>44</v>
      </c>
      <c r="V23" s="17">
        <v>34932</v>
      </c>
      <c r="X23" s="17">
        <v>135909855</v>
      </c>
      <c r="Y23" s="17"/>
      <c r="Z23" s="17">
        <v>34932</v>
      </c>
      <c r="AA23" s="17"/>
      <c r="AB23" s="17">
        <v>135909855</v>
      </c>
    </row>
    <row r="24" spans="1:28" ht="20.100000000000001" customHeight="1">
      <c r="B24" s="2" t="s">
        <v>228</v>
      </c>
      <c r="H24" s="17">
        <v>2187176</v>
      </c>
      <c r="J24" s="17">
        <v>999753</v>
      </c>
      <c r="K24" s="17"/>
      <c r="L24" s="17">
        <v>1749252</v>
      </c>
      <c r="M24" s="17"/>
      <c r="N24" s="17">
        <v>1115377</v>
      </c>
      <c r="P24" s="2" t="s">
        <v>228</v>
      </c>
      <c r="V24" s="17">
        <v>86800490</v>
      </c>
      <c r="X24" s="17">
        <v>34610141</v>
      </c>
      <c r="Y24" s="17"/>
      <c r="Z24" s="17">
        <v>71285674</v>
      </c>
      <c r="AA24" s="17"/>
      <c r="AB24" s="17">
        <v>38653738</v>
      </c>
    </row>
    <row r="25" spans="1:28" ht="20.100000000000001" customHeight="1">
      <c r="H25" s="17"/>
      <c r="J25" s="17"/>
      <c r="K25" s="17"/>
      <c r="L25" s="17"/>
      <c r="M25" s="17"/>
      <c r="N25" s="17"/>
      <c r="V25" s="17"/>
      <c r="X25" s="17"/>
      <c r="Y25" s="17"/>
      <c r="Z25" s="17"/>
      <c r="AA25" s="17"/>
      <c r="AB25" s="17"/>
    </row>
    <row r="26" spans="1:28" ht="20.100000000000001" customHeight="1">
      <c r="A26" s="1" t="s">
        <v>229</v>
      </c>
      <c r="H26" s="17"/>
      <c r="J26" s="17"/>
      <c r="K26" s="17"/>
      <c r="L26" s="17"/>
      <c r="M26" s="17"/>
      <c r="N26" s="17"/>
      <c r="O26" s="1" t="s">
        <v>229</v>
      </c>
      <c r="V26" s="17"/>
      <c r="X26" s="17"/>
      <c r="Y26" s="17"/>
      <c r="Z26" s="17"/>
      <c r="AA26" s="17"/>
      <c r="AB26" s="17"/>
    </row>
    <row r="27" spans="1:28" ht="20.100000000000001" customHeight="1">
      <c r="B27" s="2" t="s">
        <v>189</v>
      </c>
      <c r="H27" s="17">
        <v>91553863</v>
      </c>
      <c r="J27" s="17">
        <v>88797062</v>
      </c>
      <c r="K27" s="17"/>
      <c r="L27" s="17">
        <v>98783921</v>
      </c>
      <c r="M27" s="17"/>
      <c r="N27" s="17">
        <v>-88419497</v>
      </c>
      <c r="P27" s="2" t="s">
        <v>189</v>
      </c>
      <c r="V27" s="17">
        <v>3243579490</v>
      </c>
      <c r="X27" s="17">
        <v>3105419740</v>
      </c>
      <c r="Y27" s="17"/>
      <c r="Z27" s="17">
        <v>3499726627</v>
      </c>
      <c r="AA27" s="17"/>
      <c r="AB27" s="17">
        <v>-3092215484</v>
      </c>
    </row>
    <row r="28" spans="1:28" ht="20.100000000000001" customHeight="1">
      <c r="B28" s="2" t="s">
        <v>190</v>
      </c>
      <c r="H28" s="17">
        <v>131302589</v>
      </c>
      <c r="J28" s="17">
        <v>18958501</v>
      </c>
      <c r="K28" s="17"/>
      <c r="L28" s="17">
        <v>114512888</v>
      </c>
      <c r="M28" s="17"/>
      <c r="N28" s="17">
        <v>-16645276</v>
      </c>
      <c r="P28" s="2" t="s">
        <v>190</v>
      </c>
      <c r="V28" s="17">
        <v>4651801191</v>
      </c>
      <c r="X28" s="17">
        <v>663018567</v>
      </c>
      <c r="Y28" s="17"/>
      <c r="Z28" s="17">
        <v>4056974051</v>
      </c>
      <c r="AA28" s="17"/>
      <c r="AB28" s="17">
        <v>-582120280</v>
      </c>
    </row>
    <row r="29" spans="1:28" ht="20.100000000000001" customHeight="1">
      <c r="B29" s="2" t="s">
        <v>191</v>
      </c>
      <c r="H29" s="17">
        <v>-36231338</v>
      </c>
      <c r="J29" s="17">
        <v>-18178986</v>
      </c>
      <c r="K29" s="17"/>
      <c r="L29" s="17">
        <v>3580755</v>
      </c>
      <c r="M29" s="17"/>
      <c r="N29" s="17">
        <v>-5630270</v>
      </c>
      <c r="P29" s="2" t="s">
        <v>191</v>
      </c>
      <c r="V29" s="17">
        <v>-1283607220</v>
      </c>
      <c r="X29" s="17">
        <v>-635757286</v>
      </c>
      <c r="Y29" s="17"/>
      <c r="Z29" s="17">
        <v>126859362</v>
      </c>
      <c r="AA29" s="17"/>
      <c r="AB29" s="17">
        <v>-196902360</v>
      </c>
    </row>
    <row r="30" spans="1:28" ht="20.100000000000001" customHeight="1">
      <c r="B30" s="2" t="s">
        <v>39</v>
      </c>
      <c r="H30" s="17">
        <v>29653462</v>
      </c>
      <c r="J30" s="17">
        <v>29714298</v>
      </c>
      <c r="K30" s="17"/>
      <c r="L30" s="17">
        <v>20844449</v>
      </c>
      <c r="M30" s="17"/>
      <c r="N30" s="17">
        <v>42888705</v>
      </c>
      <c r="P30" s="2" t="s">
        <v>39</v>
      </c>
      <c r="V30" s="17">
        <v>1050565737</v>
      </c>
      <c r="X30" s="17">
        <v>1039171418</v>
      </c>
      <c r="Y30" s="17"/>
      <c r="Z30" s="17">
        <v>738479218</v>
      </c>
      <c r="AA30" s="17"/>
      <c r="AB30" s="17">
        <v>1499908087</v>
      </c>
    </row>
    <row r="31" spans="1:28" ht="20.100000000000001" customHeight="1">
      <c r="B31" s="2" t="s">
        <v>192</v>
      </c>
      <c r="H31" s="17">
        <v>-561162</v>
      </c>
      <c r="J31" s="17">
        <v>-7217162</v>
      </c>
      <c r="K31" s="17"/>
      <c r="L31" s="17">
        <v>-561162</v>
      </c>
      <c r="M31" s="17"/>
      <c r="N31" s="17">
        <v>-7217162</v>
      </c>
      <c r="P31" s="2" t="s">
        <v>192</v>
      </c>
      <c r="V31" s="17">
        <v>-19880914</v>
      </c>
      <c r="X31" s="17">
        <v>-252399324</v>
      </c>
      <c r="Y31" s="17"/>
      <c r="Z31" s="17">
        <v>-19880914</v>
      </c>
      <c r="AA31" s="17"/>
      <c r="AB31" s="17">
        <v>-252399324</v>
      </c>
    </row>
    <row r="32" spans="1:28" ht="20.100000000000001" customHeight="1">
      <c r="B32" s="2" t="s">
        <v>193</v>
      </c>
      <c r="H32" s="17"/>
      <c r="J32" s="17"/>
      <c r="K32" s="17"/>
      <c r="L32" s="17"/>
      <c r="M32" s="17"/>
      <c r="N32" s="17"/>
      <c r="P32" s="2" t="s">
        <v>193</v>
      </c>
      <c r="V32" s="17"/>
      <c r="X32" s="17"/>
      <c r="Y32" s="17"/>
      <c r="Z32" s="17"/>
      <c r="AA32" s="17"/>
      <c r="AB32" s="17"/>
    </row>
    <row r="33" spans="1:28" ht="20.100000000000001" customHeight="1">
      <c r="C33" s="2" t="s">
        <v>194</v>
      </c>
      <c r="F33" s="76">
        <v>17</v>
      </c>
      <c r="H33" s="17">
        <v>-1730301</v>
      </c>
      <c r="J33" s="17">
        <v>-567982</v>
      </c>
      <c r="K33" s="17"/>
      <c r="L33" s="17">
        <v>-1587392</v>
      </c>
      <c r="M33" s="17"/>
      <c r="N33" s="17">
        <v>-537461</v>
      </c>
      <c r="Q33" s="2" t="s">
        <v>194</v>
      </c>
      <c r="T33" s="76">
        <v>17</v>
      </c>
      <c r="V33" s="17">
        <v>-60644016</v>
      </c>
      <c r="X33" s="17">
        <v>-19756701</v>
      </c>
      <c r="Y33" s="17"/>
      <c r="Z33" s="17">
        <v>-55581031</v>
      </c>
      <c r="AA33" s="17"/>
      <c r="AB33" s="17">
        <v>-18689301</v>
      </c>
    </row>
    <row r="34" spans="1:28" ht="20.100000000000001" customHeight="1">
      <c r="B34" s="2" t="s">
        <v>195</v>
      </c>
      <c r="F34" s="113"/>
      <c r="H34" s="19">
        <v>15652274</v>
      </c>
      <c r="J34" s="19">
        <v>2587021</v>
      </c>
      <c r="K34" s="17"/>
      <c r="L34" s="19">
        <v>15428437</v>
      </c>
      <c r="M34" s="17"/>
      <c r="N34" s="19">
        <v>15077335</v>
      </c>
      <c r="P34" s="2" t="s">
        <v>195</v>
      </c>
      <c r="T34" s="113"/>
      <c r="V34" s="19">
        <v>554530332</v>
      </c>
      <c r="X34" s="19">
        <v>90473493</v>
      </c>
      <c r="Y34" s="17"/>
      <c r="Z34" s="19">
        <v>546600226</v>
      </c>
      <c r="AA34" s="17"/>
      <c r="AB34" s="19">
        <v>527286050</v>
      </c>
    </row>
    <row r="35" spans="1:28" ht="6" customHeight="1">
      <c r="H35" s="18"/>
      <c r="J35" s="18"/>
      <c r="L35" s="18"/>
      <c r="N35" s="18"/>
      <c r="V35" s="18"/>
      <c r="X35" s="18"/>
      <c r="Z35" s="18"/>
      <c r="AB35" s="18"/>
    </row>
    <row r="36" spans="1:28" ht="20.100000000000001" customHeight="1">
      <c r="A36" s="2" t="s">
        <v>196</v>
      </c>
      <c r="H36" s="17">
        <f>SUM(H10:H34)</f>
        <v>375222212</v>
      </c>
      <c r="J36" s="17">
        <f>SUM(J10:J34)</f>
        <v>234005634</v>
      </c>
      <c r="L36" s="17">
        <f>SUM(L10:L34)</f>
        <v>375648094</v>
      </c>
      <c r="N36" s="17">
        <f>SUM(N10:N34)</f>
        <v>14357788</v>
      </c>
      <c r="O36" s="2" t="s">
        <v>196</v>
      </c>
      <c r="V36" s="17">
        <f>SUM(V10:V34)</f>
        <v>13463536296</v>
      </c>
      <c r="X36" s="17">
        <f>SUM(X10:X34)</f>
        <v>8201143162</v>
      </c>
      <c r="Z36" s="17">
        <f>SUM(Z10:Z34)</f>
        <v>13465514336</v>
      </c>
      <c r="AB36" s="17">
        <f>SUM(AB10:AB34)</f>
        <v>520949833</v>
      </c>
    </row>
    <row r="37" spans="1:28" ht="20.100000000000001" customHeight="1">
      <c r="B37" s="2" t="s">
        <v>197</v>
      </c>
      <c r="H37" s="17">
        <v>72146</v>
      </c>
      <c r="J37" s="17">
        <v>22381</v>
      </c>
      <c r="L37" s="17">
        <v>1383981</v>
      </c>
      <c r="N37" s="17">
        <v>22381</v>
      </c>
      <c r="P37" s="2" t="s">
        <v>197</v>
      </c>
      <c r="V37" s="17">
        <v>2522066</v>
      </c>
      <c r="X37" s="17">
        <v>786455</v>
      </c>
      <c r="Z37" s="17">
        <v>49061317</v>
      </c>
      <c r="AB37" s="17">
        <v>786455</v>
      </c>
    </row>
    <row r="38" spans="1:28" ht="20.100000000000001" customHeight="1">
      <c r="B38" s="2" t="s">
        <v>198</v>
      </c>
      <c r="H38" s="17">
        <v>-11128699</v>
      </c>
      <c r="J38" s="17">
        <v>-12966771</v>
      </c>
      <c r="L38" s="17">
        <v>-9617031</v>
      </c>
      <c r="N38" s="17">
        <v>-9988247</v>
      </c>
      <c r="P38" s="2" t="s">
        <v>198</v>
      </c>
      <c r="V38" s="17">
        <v>-396154112</v>
      </c>
      <c r="X38" s="17">
        <v>-453031903</v>
      </c>
      <c r="Z38" s="17">
        <v>-342853947</v>
      </c>
      <c r="AB38" s="17">
        <v>-348866674</v>
      </c>
    </row>
    <row r="39" spans="1:28" ht="20.100000000000001" customHeight="1">
      <c r="B39" s="2" t="s">
        <v>199</v>
      </c>
      <c r="H39" s="19">
        <v>-4472250</v>
      </c>
      <c r="J39" s="19">
        <v>-6856957</v>
      </c>
      <c r="L39" s="19">
        <v>-4124794</v>
      </c>
      <c r="N39" s="19">
        <v>-1156638</v>
      </c>
      <c r="P39" s="2" t="s">
        <v>199</v>
      </c>
      <c r="V39" s="19">
        <v>-172712017</v>
      </c>
      <c r="X39" s="19">
        <v>-239764143</v>
      </c>
      <c r="Z39" s="19">
        <v>-160402835</v>
      </c>
      <c r="AB39" s="19">
        <v>-40412021</v>
      </c>
    </row>
    <row r="40" spans="1:28" ht="6" customHeight="1">
      <c r="H40" s="18"/>
      <c r="J40" s="18"/>
      <c r="L40" s="18"/>
      <c r="N40" s="18"/>
      <c r="V40" s="18"/>
      <c r="X40" s="18"/>
      <c r="Z40" s="18"/>
      <c r="AB40" s="18"/>
    </row>
    <row r="41" spans="1:28" ht="20.100000000000001" customHeight="1">
      <c r="A41" s="1" t="s">
        <v>200</v>
      </c>
      <c r="H41" s="19">
        <f>SUM(H36:H39)</f>
        <v>359693409</v>
      </c>
      <c r="J41" s="19">
        <f>SUM(J36:J39)</f>
        <v>214204287</v>
      </c>
      <c r="L41" s="19">
        <f>SUM(L36:L39)</f>
        <v>363290250</v>
      </c>
      <c r="N41" s="19">
        <f>SUM(N36:N39)</f>
        <v>3235284</v>
      </c>
      <c r="O41" s="1" t="s">
        <v>200</v>
      </c>
      <c r="V41" s="19">
        <f>SUM(V36:V39)</f>
        <v>12897192233</v>
      </c>
      <c r="X41" s="19">
        <f>SUM(X36:X39)</f>
        <v>7509133571</v>
      </c>
      <c r="Z41" s="19">
        <f>SUM(Z36:Z39)</f>
        <v>13011318871</v>
      </c>
      <c r="AB41" s="19">
        <f>SUM(AB36:AB39)</f>
        <v>132457593</v>
      </c>
    </row>
    <row r="42" spans="1:28" ht="20.100000000000001" customHeight="1">
      <c r="A42" s="1"/>
      <c r="H42" s="17"/>
      <c r="J42" s="17"/>
      <c r="L42" s="17"/>
      <c r="N42" s="17"/>
      <c r="O42" s="1"/>
      <c r="V42" s="17"/>
      <c r="X42" s="17"/>
      <c r="Z42" s="17"/>
      <c r="AB42" s="17"/>
    </row>
    <row r="43" spans="1:28" ht="20.100000000000001" customHeight="1">
      <c r="A43" s="1"/>
      <c r="H43" s="17"/>
      <c r="J43" s="17"/>
      <c r="L43" s="17"/>
      <c r="N43" s="17"/>
      <c r="O43" s="1"/>
      <c r="V43" s="17"/>
      <c r="X43" s="17"/>
      <c r="Z43" s="17"/>
      <c r="AB43" s="17"/>
    </row>
    <row r="44" spans="1:28" ht="20.100000000000001" customHeight="1">
      <c r="A44" s="1"/>
      <c r="H44" s="17"/>
      <c r="J44" s="17"/>
      <c r="L44" s="17"/>
      <c r="N44" s="17"/>
      <c r="O44" s="1"/>
      <c r="V44" s="17"/>
      <c r="X44" s="17"/>
      <c r="Z44" s="17"/>
      <c r="AB44" s="17"/>
    </row>
    <row r="45" spans="1:28" ht="20.100000000000001" customHeight="1">
      <c r="A45" s="1"/>
      <c r="H45" s="17"/>
      <c r="J45" s="17"/>
      <c r="L45" s="17"/>
      <c r="N45" s="17"/>
      <c r="O45" s="1"/>
      <c r="V45" s="17"/>
      <c r="X45" s="17"/>
      <c r="Z45" s="17"/>
      <c r="AB45" s="17"/>
    </row>
    <row r="46" spans="1:28" ht="23.25" customHeight="1">
      <c r="A46" s="1"/>
      <c r="H46" s="17"/>
      <c r="J46" s="17"/>
      <c r="L46" s="17"/>
      <c r="N46" s="17"/>
      <c r="O46" s="1"/>
      <c r="V46" s="17"/>
      <c r="X46" s="17"/>
      <c r="Z46" s="17"/>
      <c r="AB46" s="17"/>
    </row>
    <row r="47" spans="1:28" ht="28.5" customHeight="1">
      <c r="A47" s="1"/>
      <c r="H47" s="17"/>
      <c r="J47" s="17"/>
      <c r="L47" s="17"/>
      <c r="N47" s="17"/>
      <c r="O47" s="1"/>
      <c r="V47" s="17"/>
      <c r="X47" s="17"/>
      <c r="Z47" s="17"/>
      <c r="AB47" s="17"/>
    </row>
    <row r="48" spans="1:28" ht="21.75" customHeight="1">
      <c r="A48" s="5" t="str">
        <f>'6-11 BS'!A42</f>
        <v>หมายเหตุประกอบงบการเงินรวมและงบการเงินเฉพาะกิจการเป็นส่วนหนึ่งของงบการเงินนี้</v>
      </c>
      <c r="B48" s="5"/>
      <c r="C48" s="5"/>
      <c r="D48" s="5"/>
      <c r="E48" s="5"/>
      <c r="F48" s="6"/>
      <c r="G48" s="5"/>
      <c r="H48" s="5"/>
      <c r="I48" s="5"/>
      <c r="J48" s="5"/>
      <c r="K48" s="5"/>
      <c r="L48" s="5"/>
      <c r="M48" s="5"/>
      <c r="N48" s="5"/>
      <c r="O48" s="5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P48" s="5"/>
      <c r="Q48" s="5"/>
      <c r="R48" s="5"/>
      <c r="S48" s="5"/>
      <c r="T48" s="6"/>
      <c r="U48" s="5"/>
      <c r="V48" s="5"/>
      <c r="W48" s="5"/>
      <c r="X48" s="5"/>
      <c r="Y48" s="5"/>
      <c r="Z48" s="5"/>
      <c r="AA48" s="5"/>
      <c r="AB48" s="5"/>
    </row>
    <row r="49" spans="1:28" ht="21.75" customHeight="1">
      <c r="A49" s="72" t="str">
        <f>A1</f>
        <v>บริษัท สตาร์ ปิโตรเลียม รีไฟน์นิ่ง จำกัด (มหาชน)</v>
      </c>
      <c r="B49" s="72"/>
      <c r="C49" s="72"/>
      <c r="D49" s="72"/>
      <c r="E49" s="72"/>
      <c r="F49" s="48"/>
      <c r="G49" s="72"/>
      <c r="H49" s="72"/>
      <c r="I49" s="72"/>
      <c r="J49" s="72"/>
      <c r="K49" s="72"/>
      <c r="O49" s="72" t="str">
        <f>O1</f>
        <v>บริษัท สตาร์ ปิโตรเลียม รีไฟน์นิ่ง จำกัด (มหาชน)</v>
      </c>
      <c r="P49" s="72"/>
      <c r="Q49" s="72"/>
      <c r="R49" s="72"/>
      <c r="S49" s="72"/>
      <c r="T49" s="48"/>
      <c r="U49" s="72"/>
      <c r="V49" s="72"/>
      <c r="W49" s="72"/>
      <c r="X49" s="72"/>
      <c r="Y49" s="72"/>
    </row>
    <row r="50" spans="1:28" ht="21.75" customHeight="1">
      <c r="A50" s="72" t="s">
        <v>177</v>
      </c>
      <c r="B50" s="72"/>
      <c r="C50" s="72"/>
      <c r="D50" s="72"/>
      <c r="E50" s="72"/>
      <c r="F50" s="48"/>
      <c r="G50" s="72"/>
      <c r="H50" s="72"/>
      <c r="I50" s="72"/>
      <c r="J50" s="72"/>
      <c r="K50" s="72"/>
      <c r="O50" s="72" t="s">
        <v>177</v>
      </c>
      <c r="P50" s="72"/>
      <c r="Q50" s="72"/>
      <c r="R50" s="72"/>
      <c r="S50" s="72"/>
      <c r="T50" s="48"/>
      <c r="U50" s="72"/>
      <c r="V50" s="72"/>
      <c r="W50" s="72"/>
      <c r="X50" s="72"/>
      <c r="Y50" s="72"/>
    </row>
    <row r="51" spans="1:28" ht="21.75" customHeight="1">
      <c r="A51" s="73" t="str">
        <f>'12-15 PL 12 month'!A3:I3</f>
        <v>สำหรับปีสิ้นสุดวันที่ 31 ธันวาคม พ.ศ. 2567</v>
      </c>
      <c r="B51" s="73"/>
      <c r="C51" s="73"/>
      <c r="D51" s="73"/>
      <c r="E51" s="73"/>
      <c r="F51" s="102"/>
      <c r="G51" s="73"/>
      <c r="H51" s="73"/>
      <c r="I51" s="73"/>
      <c r="J51" s="73"/>
      <c r="K51" s="73"/>
      <c r="L51" s="5"/>
      <c r="M51" s="5"/>
      <c r="N51" s="5"/>
      <c r="O51" s="73" t="s">
        <v>75</v>
      </c>
      <c r="P51" s="73"/>
      <c r="Q51" s="73"/>
      <c r="R51" s="73"/>
      <c r="S51" s="73"/>
      <c r="T51" s="102"/>
      <c r="U51" s="73"/>
      <c r="V51" s="73"/>
      <c r="W51" s="73"/>
      <c r="X51" s="73"/>
      <c r="Y51" s="73"/>
      <c r="Z51" s="5"/>
      <c r="AA51" s="5"/>
      <c r="AB51" s="5"/>
    </row>
    <row r="52" spans="1:28" ht="20.100000000000001" customHeight="1">
      <c r="A52" s="15"/>
      <c r="B52" s="15"/>
      <c r="C52" s="15"/>
      <c r="D52" s="15"/>
      <c r="E52" s="15"/>
      <c r="F52" s="48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48"/>
      <c r="U52" s="15"/>
      <c r="V52" s="15"/>
      <c r="W52" s="15"/>
      <c r="X52" s="15"/>
      <c r="Y52" s="15"/>
      <c r="Z52" s="15"/>
      <c r="AA52" s="15"/>
      <c r="AB52" s="15"/>
    </row>
    <row r="53" spans="1:28" ht="20.100000000000001" customHeight="1">
      <c r="A53" s="15"/>
      <c r="B53" s="15"/>
      <c r="C53" s="15"/>
      <c r="D53" s="15"/>
      <c r="E53" s="15"/>
      <c r="F53" s="48"/>
      <c r="G53" s="15"/>
      <c r="H53" s="139" t="s">
        <v>3</v>
      </c>
      <c r="I53" s="139"/>
      <c r="J53" s="139"/>
      <c r="K53" s="77"/>
      <c r="L53" s="138" t="s">
        <v>4</v>
      </c>
      <c r="M53" s="138"/>
      <c r="N53" s="138"/>
      <c r="O53" s="15"/>
      <c r="P53" s="15"/>
      <c r="Q53" s="15"/>
      <c r="R53" s="15"/>
      <c r="S53" s="15"/>
      <c r="T53" s="48"/>
      <c r="U53" s="15"/>
      <c r="V53" s="139" t="s">
        <v>3</v>
      </c>
      <c r="W53" s="139"/>
      <c r="X53" s="139"/>
      <c r="Y53" s="77"/>
      <c r="Z53" s="138" t="s">
        <v>4</v>
      </c>
      <c r="AA53" s="138"/>
      <c r="AB53" s="138"/>
    </row>
    <row r="54" spans="1:28" ht="20.100000000000001" customHeight="1">
      <c r="A54" s="15"/>
      <c r="B54" s="15"/>
      <c r="C54" s="15"/>
      <c r="D54" s="15"/>
      <c r="E54" s="15"/>
      <c r="F54" s="48"/>
      <c r="G54" s="15"/>
      <c r="H54" s="9" t="s">
        <v>5</v>
      </c>
      <c r="I54" s="15"/>
      <c r="J54" s="9" t="s">
        <v>6</v>
      </c>
      <c r="K54" s="9"/>
      <c r="L54" s="9" t="s">
        <v>5</v>
      </c>
      <c r="M54" s="9"/>
      <c r="N54" s="9" t="s">
        <v>6</v>
      </c>
      <c r="O54" s="15"/>
      <c r="P54" s="15"/>
      <c r="Q54" s="15"/>
      <c r="R54" s="15"/>
      <c r="S54" s="15"/>
      <c r="T54" s="48"/>
      <c r="U54" s="15"/>
      <c r="V54" s="9" t="s">
        <v>5</v>
      </c>
      <c r="W54" s="15"/>
      <c r="X54" s="9" t="s">
        <v>6</v>
      </c>
      <c r="Y54" s="9"/>
      <c r="Z54" s="9" t="s">
        <v>5</v>
      </c>
      <c r="AA54" s="9"/>
      <c r="AB54" s="9" t="s">
        <v>6</v>
      </c>
    </row>
    <row r="55" spans="1:28" ht="20.100000000000001" customHeight="1">
      <c r="F55" s="75" t="s">
        <v>7</v>
      </c>
      <c r="H55" s="80" t="s">
        <v>8</v>
      </c>
      <c r="J55" s="80" t="s">
        <v>8</v>
      </c>
      <c r="K55" s="49"/>
      <c r="L55" s="80" t="s">
        <v>8</v>
      </c>
      <c r="M55" s="1"/>
      <c r="N55" s="80" t="s">
        <v>8</v>
      </c>
      <c r="T55" s="75" t="s">
        <v>7</v>
      </c>
      <c r="V55" s="80" t="s">
        <v>9</v>
      </c>
      <c r="X55" s="80" t="s">
        <v>9</v>
      </c>
      <c r="Y55" s="49"/>
      <c r="Z55" s="80" t="s">
        <v>9</v>
      </c>
      <c r="AA55" s="1"/>
      <c r="AB55" s="80" t="s">
        <v>9</v>
      </c>
    </row>
    <row r="56" spans="1:28" ht="6" customHeight="1">
      <c r="F56" s="14"/>
      <c r="T56" s="14"/>
    </row>
    <row r="57" spans="1:28" s="1" customFormat="1" ht="20.100000000000001" customHeight="1">
      <c r="A57" s="1" t="s">
        <v>201</v>
      </c>
      <c r="F57" s="14"/>
      <c r="O57" s="1" t="s">
        <v>201</v>
      </c>
      <c r="T57" s="14"/>
    </row>
    <row r="58" spans="1:28" s="1" customFormat="1" ht="20.100000000000001" customHeight="1">
      <c r="A58" s="2" t="s">
        <v>202</v>
      </c>
      <c r="F58" s="76">
        <v>11</v>
      </c>
      <c r="H58" s="51">
        <v>0</v>
      </c>
      <c r="J58" s="51">
        <v>0</v>
      </c>
      <c r="K58" s="51"/>
      <c r="L58" s="51">
        <v>-97206785</v>
      </c>
      <c r="N58" s="51">
        <v>-407823</v>
      </c>
      <c r="O58" s="2" t="s">
        <v>202</v>
      </c>
      <c r="T58" s="76">
        <v>11</v>
      </c>
      <c r="V58" s="51">
        <v>0</v>
      </c>
      <c r="X58" s="51">
        <v>0</v>
      </c>
      <c r="Y58" s="51"/>
      <c r="Z58" s="51">
        <v>-3515889405</v>
      </c>
      <c r="AB58" s="51">
        <v>-14798000</v>
      </c>
    </row>
    <row r="59" spans="1:28" s="1" customFormat="1" ht="20.100000000000001" customHeight="1">
      <c r="A59" s="2" t="s">
        <v>203</v>
      </c>
      <c r="F59" s="76">
        <v>11</v>
      </c>
      <c r="H59" s="51">
        <v>-45000000</v>
      </c>
      <c r="J59" s="51">
        <v>0</v>
      </c>
      <c r="K59" s="51"/>
      <c r="L59" s="51">
        <v>-45000000</v>
      </c>
      <c r="N59" s="51">
        <v>0</v>
      </c>
      <c r="O59" s="2" t="s">
        <v>203</v>
      </c>
      <c r="T59" s="76">
        <v>11</v>
      </c>
      <c r="V59" s="51">
        <v>-1541177913</v>
      </c>
      <c r="X59" s="51">
        <v>0</v>
      </c>
      <c r="Y59" s="51"/>
      <c r="Z59" s="51">
        <v>-1541177913</v>
      </c>
      <c r="AB59" s="51">
        <v>0</v>
      </c>
    </row>
    <row r="60" spans="1:28" s="1" customFormat="1" ht="20.100000000000001" customHeight="1">
      <c r="A60" s="2" t="s">
        <v>204</v>
      </c>
      <c r="F60" s="76"/>
      <c r="H60" s="51">
        <v>2126720</v>
      </c>
      <c r="J60" s="51">
        <v>0</v>
      </c>
      <c r="K60" s="51"/>
      <c r="L60" s="51">
        <v>2126720</v>
      </c>
      <c r="N60" s="51">
        <v>0</v>
      </c>
      <c r="O60" s="2" t="s">
        <v>204</v>
      </c>
      <c r="T60" s="76"/>
      <c r="V60" s="51">
        <v>77468112</v>
      </c>
      <c r="X60" s="51">
        <v>0</v>
      </c>
      <c r="Y60" s="51"/>
      <c r="Z60" s="51">
        <v>77468112</v>
      </c>
      <c r="AB60" s="51">
        <v>0</v>
      </c>
    </row>
    <row r="61" spans="1:28" s="1" customFormat="1" ht="20.100000000000001" customHeight="1">
      <c r="A61" s="2" t="s">
        <v>205</v>
      </c>
      <c r="F61" s="76">
        <v>27</v>
      </c>
      <c r="H61" s="51">
        <v>0</v>
      </c>
      <c r="J61" s="51">
        <v>0</v>
      </c>
      <c r="K61" s="51"/>
      <c r="L61" s="51">
        <v>-25898911</v>
      </c>
      <c r="N61" s="51">
        <v>0</v>
      </c>
      <c r="O61" s="2" t="s">
        <v>205</v>
      </c>
      <c r="T61" s="76">
        <v>27</v>
      </c>
      <c r="V61" s="51">
        <v>0</v>
      </c>
      <c r="X61" s="51">
        <v>0</v>
      </c>
      <c r="Y61" s="51"/>
      <c r="Z61" s="51">
        <v>-948000000</v>
      </c>
      <c r="AB61" s="51">
        <v>0</v>
      </c>
    </row>
    <row r="62" spans="1:28" s="1" customFormat="1" ht="20.100000000000001" customHeight="1">
      <c r="A62" s="2" t="s">
        <v>206</v>
      </c>
      <c r="F62" s="76">
        <v>2</v>
      </c>
      <c r="H62" s="51">
        <v>-125406785</v>
      </c>
      <c r="J62" s="51">
        <v>0</v>
      </c>
      <c r="K62" s="51"/>
      <c r="L62" s="51">
        <v>0</v>
      </c>
      <c r="N62" s="51">
        <v>0</v>
      </c>
      <c r="O62" s="2" t="s">
        <v>206</v>
      </c>
      <c r="T62" s="76">
        <v>2</v>
      </c>
      <c r="V62" s="51">
        <v>-4482444405</v>
      </c>
      <c r="X62" s="51">
        <v>0</v>
      </c>
      <c r="Y62" s="51"/>
      <c r="Z62" s="51">
        <v>0</v>
      </c>
      <c r="AB62" s="51">
        <v>0</v>
      </c>
    </row>
    <row r="63" spans="1:28" s="1" customFormat="1" ht="20.100000000000001" customHeight="1">
      <c r="A63" s="2" t="s">
        <v>207</v>
      </c>
      <c r="B63" s="2"/>
      <c r="F63" s="14"/>
      <c r="H63" s="51">
        <v>-30805535</v>
      </c>
      <c r="J63" s="51">
        <v>-33433472</v>
      </c>
      <c r="K63" s="51"/>
      <c r="L63" s="51">
        <v>-19776947</v>
      </c>
      <c r="N63" s="51">
        <v>-22406064</v>
      </c>
      <c r="O63" s="2" t="s">
        <v>207</v>
      </c>
      <c r="P63" s="2"/>
      <c r="T63" s="14"/>
      <c r="V63" s="51">
        <v>-1091381523</v>
      </c>
      <c r="X63" s="51">
        <v>-1169238701</v>
      </c>
      <c r="Y63" s="51"/>
      <c r="Z63" s="51">
        <v>-700659668</v>
      </c>
      <c r="AB63" s="51">
        <v>-783587096</v>
      </c>
    </row>
    <row r="64" spans="1:28" ht="20.100000000000001" customHeight="1">
      <c r="A64" s="2" t="s">
        <v>223</v>
      </c>
      <c r="H64" s="107">
        <v>32617</v>
      </c>
      <c r="J64" s="107">
        <v>233467</v>
      </c>
      <c r="K64" s="51"/>
      <c r="L64" s="107">
        <v>32617</v>
      </c>
      <c r="M64" s="25"/>
      <c r="N64" s="107">
        <v>233068</v>
      </c>
      <c r="O64" s="2" t="s">
        <v>223</v>
      </c>
      <c r="V64" s="19">
        <v>1164000</v>
      </c>
      <c r="X64" s="19">
        <v>8055336</v>
      </c>
      <c r="Y64" s="25"/>
      <c r="Z64" s="19">
        <v>1164000</v>
      </c>
      <c r="AA64" s="25"/>
      <c r="AB64" s="19">
        <v>8041372</v>
      </c>
    </row>
    <row r="65" spans="1:28" ht="6" customHeight="1">
      <c r="H65" s="25"/>
      <c r="J65" s="25"/>
      <c r="K65" s="25"/>
      <c r="L65" s="25"/>
      <c r="M65" s="25"/>
      <c r="N65" s="25"/>
      <c r="V65" s="25"/>
      <c r="X65" s="25"/>
      <c r="Y65" s="25"/>
      <c r="Z65" s="25"/>
      <c r="AA65" s="25"/>
      <c r="AB65" s="25"/>
    </row>
    <row r="66" spans="1:28" ht="20.100000000000001" customHeight="1">
      <c r="A66" s="1" t="s">
        <v>208</v>
      </c>
      <c r="H66" s="19">
        <f>SUM(H58:H64)</f>
        <v>-199052983</v>
      </c>
      <c r="J66" s="19">
        <f>SUM(J58:J64)</f>
        <v>-33200005</v>
      </c>
      <c r="K66" s="25"/>
      <c r="L66" s="19">
        <f>SUM(L58:L64)</f>
        <v>-185723306</v>
      </c>
      <c r="M66" s="25"/>
      <c r="N66" s="19">
        <f>SUM(N58:N64)</f>
        <v>-22580819</v>
      </c>
      <c r="O66" s="1" t="s">
        <v>208</v>
      </c>
      <c r="V66" s="19">
        <f>SUM(V58:V64)</f>
        <v>-7036371729</v>
      </c>
      <c r="X66" s="19">
        <f>SUM(X58:X64)</f>
        <v>-1161183365</v>
      </c>
      <c r="Y66" s="25"/>
      <c r="Z66" s="19">
        <f>SUM(Z58:Z64)</f>
        <v>-6627094874</v>
      </c>
      <c r="AA66" s="25"/>
      <c r="AB66" s="19">
        <f>SUM(AB58:AB64)</f>
        <v>-790343724</v>
      </c>
    </row>
    <row r="67" spans="1:28" ht="9.9499999999999993" customHeight="1">
      <c r="H67" s="25"/>
      <c r="J67" s="25"/>
      <c r="K67" s="25"/>
      <c r="L67" s="25"/>
      <c r="M67" s="25"/>
      <c r="N67" s="25"/>
      <c r="V67" s="25"/>
      <c r="X67" s="25"/>
      <c r="Y67" s="25"/>
      <c r="Z67" s="25"/>
      <c r="AA67" s="25"/>
      <c r="AB67" s="25"/>
    </row>
    <row r="68" spans="1:28" ht="20.100000000000001" customHeight="1">
      <c r="A68" s="1" t="s">
        <v>209</v>
      </c>
      <c r="H68" s="25"/>
      <c r="J68" s="25"/>
      <c r="K68" s="25"/>
      <c r="L68" s="25"/>
      <c r="M68" s="25"/>
      <c r="N68" s="25"/>
      <c r="O68" s="1" t="s">
        <v>209</v>
      </c>
      <c r="V68" s="25"/>
      <c r="X68" s="25"/>
      <c r="Y68" s="25"/>
      <c r="Z68" s="25"/>
      <c r="AA68" s="25"/>
      <c r="AB68" s="25"/>
    </row>
    <row r="69" spans="1:28" ht="20.100000000000001" customHeight="1">
      <c r="A69" s="2" t="s">
        <v>210</v>
      </c>
      <c r="H69" s="24">
        <v>0</v>
      </c>
      <c r="J69" s="25">
        <v>142847</v>
      </c>
      <c r="K69" s="25"/>
      <c r="L69" s="17">
        <v>0</v>
      </c>
      <c r="M69" s="25"/>
      <c r="N69" s="17">
        <v>0</v>
      </c>
      <c r="O69" s="2" t="s">
        <v>210</v>
      </c>
      <c r="V69" s="51">
        <v>0</v>
      </c>
      <c r="X69" s="25">
        <v>5202000</v>
      </c>
      <c r="Y69" s="25"/>
      <c r="Z69" s="17">
        <v>0</v>
      </c>
      <c r="AA69" s="25"/>
      <c r="AB69" s="17">
        <v>0</v>
      </c>
    </row>
    <row r="70" spans="1:28" ht="20.100000000000001" customHeight="1">
      <c r="A70" s="2" t="s">
        <v>225</v>
      </c>
      <c r="H70" s="17">
        <v>-343878738</v>
      </c>
      <c r="J70" s="17">
        <v>68775461</v>
      </c>
      <c r="K70" s="25"/>
      <c r="L70" s="17">
        <v>-359887468</v>
      </c>
      <c r="M70" s="25"/>
      <c r="N70" s="17">
        <v>154801920</v>
      </c>
      <c r="O70" s="2" t="s">
        <v>225</v>
      </c>
      <c r="V70" s="17">
        <v>-12182970316</v>
      </c>
      <c r="X70" s="17">
        <v>2437807296</v>
      </c>
      <c r="Y70" s="25"/>
      <c r="Z70" s="17">
        <v>-12750129203</v>
      </c>
      <c r="AA70" s="25"/>
      <c r="AB70" s="17">
        <v>5425807296</v>
      </c>
    </row>
    <row r="71" spans="1:28" ht="20.100000000000001" customHeight="1">
      <c r="A71" s="2" t="s">
        <v>211</v>
      </c>
      <c r="F71" s="76">
        <v>13</v>
      </c>
      <c r="H71" s="17">
        <v>0</v>
      </c>
      <c r="J71" s="17">
        <v>-84600000</v>
      </c>
      <c r="K71" s="25"/>
      <c r="L71" s="17">
        <v>0</v>
      </c>
      <c r="M71" s="25"/>
      <c r="N71" s="17">
        <v>0</v>
      </c>
      <c r="O71" s="2" t="s">
        <v>211</v>
      </c>
      <c r="T71" s="76">
        <v>13</v>
      </c>
      <c r="V71" s="17">
        <v>0</v>
      </c>
      <c r="X71" s="17">
        <v>-2938520320</v>
      </c>
      <c r="Y71" s="25"/>
      <c r="Z71" s="17">
        <v>0</v>
      </c>
      <c r="AA71" s="25"/>
      <c r="AB71" s="17">
        <v>0</v>
      </c>
    </row>
    <row r="72" spans="1:28" ht="20.100000000000001" customHeight="1">
      <c r="A72" s="2" t="s">
        <v>212</v>
      </c>
      <c r="H72" s="24">
        <v>-9646735</v>
      </c>
      <c r="J72" s="24">
        <v>-9829723</v>
      </c>
      <c r="K72" s="25"/>
      <c r="L72" s="21">
        <v>-862067</v>
      </c>
      <c r="M72" s="25"/>
      <c r="N72" s="21">
        <v>-749378</v>
      </c>
      <c r="O72" s="2" t="s">
        <v>212</v>
      </c>
      <c r="V72" s="24">
        <v>-340426055</v>
      </c>
      <c r="X72" s="24">
        <v>-344693688</v>
      </c>
      <c r="Y72" s="25"/>
      <c r="Z72" s="21">
        <v>-29202010</v>
      </c>
      <c r="AA72" s="25"/>
      <c r="AB72" s="21">
        <v>-27134958</v>
      </c>
    </row>
    <row r="73" spans="1:28" ht="20.100000000000001" customHeight="1">
      <c r="A73" s="2" t="s">
        <v>213</v>
      </c>
      <c r="F73" s="76">
        <v>13</v>
      </c>
      <c r="H73" s="24">
        <v>203296895</v>
      </c>
      <c r="J73" s="24">
        <v>0</v>
      </c>
      <c r="K73" s="25"/>
      <c r="L73" s="21">
        <v>203296895</v>
      </c>
      <c r="M73" s="25"/>
      <c r="N73" s="21">
        <v>0</v>
      </c>
      <c r="O73" s="2" t="s">
        <v>213</v>
      </c>
      <c r="T73" s="76">
        <v>13</v>
      </c>
      <c r="V73" s="24">
        <v>7000000000</v>
      </c>
      <c r="X73" s="24">
        <v>0</v>
      </c>
      <c r="Y73" s="25"/>
      <c r="Z73" s="21">
        <v>7000000000</v>
      </c>
      <c r="AA73" s="25"/>
      <c r="AB73" s="21">
        <v>0</v>
      </c>
    </row>
    <row r="74" spans="1:28" ht="20.100000000000001" customHeight="1">
      <c r="A74" s="2" t="s">
        <v>214</v>
      </c>
      <c r="F74" s="76">
        <v>13</v>
      </c>
      <c r="H74" s="24">
        <v>0</v>
      </c>
      <c r="J74" s="24">
        <v>-105000000</v>
      </c>
      <c r="K74" s="25"/>
      <c r="L74" s="21">
        <v>0</v>
      </c>
      <c r="M74" s="25"/>
      <c r="N74" s="21">
        <v>-105000000</v>
      </c>
      <c r="O74" s="2" t="s">
        <v>214</v>
      </c>
      <c r="T74" s="76">
        <v>13</v>
      </c>
      <c r="V74" s="24">
        <v>0</v>
      </c>
      <c r="X74" s="24">
        <v>-3723045000</v>
      </c>
      <c r="Y74" s="25"/>
      <c r="Z74" s="21">
        <v>0</v>
      </c>
      <c r="AA74" s="25"/>
      <c r="AB74" s="21">
        <v>-3723045000</v>
      </c>
    </row>
    <row r="75" spans="1:28" ht="20.100000000000001" customHeight="1">
      <c r="A75" s="2" t="s">
        <v>215</v>
      </c>
      <c r="F75" s="76">
        <v>20</v>
      </c>
      <c r="H75" s="19">
        <v>-32023803</v>
      </c>
      <c r="J75" s="19">
        <v>-18973534</v>
      </c>
      <c r="K75" s="25"/>
      <c r="L75" s="19">
        <v>-32023803</v>
      </c>
      <c r="M75" s="25"/>
      <c r="N75" s="19">
        <v>-18973534</v>
      </c>
      <c r="O75" s="2" t="s">
        <v>215</v>
      </c>
      <c r="T75" s="76">
        <v>20</v>
      </c>
      <c r="V75" s="19">
        <v>-1083975531</v>
      </c>
      <c r="X75" s="19">
        <v>-650385319</v>
      </c>
      <c r="Y75" s="25"/>
      <c r="Z75" s="19">
        <v>-1083975531</v>
      </c>
      <c r="AA75" s="25"/>
      <c r="AB75" s="19">
        <v>-650385319</v>
      </c>
    </row>
    <row r="76" spans="1:28" ht="6" customHeight="1">
      <c r="H76" s="25"/>
      <c r="J76" s="25"/>
      <c r="K76" s="25"/>
      <c r="L76" s="25"/>
      <c r="M76" s="25"/>
      <c r="N76" s="25"/>
      <c r="V76" s="25"/>
      <c r="X76" s="25"/>
      <c r="Y76" s="25"/>
      <c r="Z76" s="25"/>
      <c r="AA76" s="25"/>
      <c r="AB76" s="25"/>
    </row>
    <row r="77" spans="1:28" ht="20.100000000000001" customHeight="1">
      <c r="A77" s="1" t="s">
        <v>216</v>
      </c>
      <c r="B77" s="1"/>
      <c r="H77" s="19">
        <f>SUM(H69:H75)</f>
        <v>-182252381</v>
      </c>
      <c r="J77" s="19">
        <f>SUM(J69:J75)</f>
        <v>-149484949</v>
      </c>
      <c r="K77" s="25"/>
      <c r="L77" s="19">
        <f>SUM(L69:L75)</f>
        <v>-189476443</v>
      </c>
      <c r="M77" s="25"/>
      <c r="N77" s="19">
        <f>SUM(N69:N75)</f>
        <v>30079008</v>
      </c>
      <c r="O77" s="1" t="s">
        <v>216</v>
      </c>
      <c r="P77" s="1"/>
      <c r="V77" s="19">
        <f>SUM(V69:V75)</f>
        <v>-6607371902</v>
      </c>
      <c r="X77" s="19">
        <f>SUM(X69:X75)</f>
        <v>-5213635031</v>
      </c>
      <c r="Y77" s="25"/>
      <c r="Z77" s="19">
        <f>SUM(Z69:Z75)</f>
        <v>-6863306744</v>
      </c>
      <c r="AA77" s="25"/>
      <c r="AB77" s="19">
        <f>SUM(AB69:AB75)</f>
        <v>1025242019</v>
      </c>
    </row>
    <row r="78" spans="1:28" ht="9.9499999999999993" customHeight="1">
      <c r="A78" s="1"/>
      <c r="H78" s="25"/>
      <c r="J78" s="25"/>
      <c r="K78" s="25"/>
      <c r="L78" s="17"/>
      <c r="M78" s="25"/>
      <c r="N78" s="17"/>
      <c r="O78" s="1"/>
      <c r="V78" s="25"/>
      <c r="X78" s="25"/>
      <c r="Y78" s="25"/>
      <c r="Z78" s="17"/>
      <c r="AA78" s="25"/>
      <c r="AB78" s="17"/>
    </row>
    <row r="79" spans="1:28" ht="20.100000000000001" customHeight="1">
      <c r="B79" s="1"/>
      <c r="H79" s="25"/>
      <c r="J79" s="25"/>
      <c r="K79" s="25"/>
      <c r="L79" s="17"/>
      <c r="M79" s="25"/>
      <c r="N79" s="17"/>
      <c r="P79" s="1"/>
      <c r="V79" s="25"/>
      <c r="X79" s="25"/>
      <c r="Y79" s="25"/>
      <c r="Z79" s="17"/>
      <c r="AA79" s="25"/>
      <c r="AB79" s="17"/>
    </row>
    <row r="80" spans="1:28" ht="20.100000000000001" customHeight="1">
      <c r="A80" s="1" t="s">
        <v>226</v>
      </c>
      <c r="B80" s="1"/>
      <c r="H80" s="17">
        <f>SUM(H41,H66,H77)</f>
        <v>-21611955</v>
      </c>
      <c r="J80" s="17">
        <f>SUM(J41,J66,J77)</f>
        <v>31519333</v>
      </c>
      <c r="K80" s="25"/>
      <c r="L80" s="17">
        <f>SUM(L41,L66,L77)</f>
        <v>-11909499</v>
      </c>
      <c r="M80" s="25"/>
      <c r="N80" s="17">
        <f>SUM(N41,N66,N77)</f>
        <v>10733473</v>
      </c>
      <c r="O80" s="1" t="s">
        <v>226</v>
      </c>
      <c r="P80" s="1"/>
      <c r="V80" s="17">
        <f>SUM(V41,V66,V77)</f>
        <v>-746551398</v>
      </c>
      <c r="X80" s="17">
        <f>SUM(X41,X66,X77)</f>
        <v>1134315175</v>
      </c>
      <c r="Y80" s="25"/>
      <c r="Z80" s="17">
        <f>SUM(Z41,Z66,Z77)</f>
        <v>-479082747</v>
      </c>
      <c r="AA80" s="25"/>
      <c r="AB80" s="17">
        <f>SUM(AB41,AB66,AB77)</f>
        <v>367355888</v>
      </c>
    </row>
    <row r="81" spans="1:28" ht="20.100000000000001" customHeight="1">
      <c r="A81" s="2" t="s">
        <v>217</v>
      </c>
      <c r="B81" s="1"/>
      <c r="H81" s="25">
        <v>39950084</v>
      </c>
      <c r="J81" s="25">
        <v>12115118</v>
      </c>
      <c r="K81" s="25"/>
      <c r="L81" s="25">
        <v>13105994</v>
      </c>
      <c r="M81" s="25"/>
      <c r="N81" s="25">
        <v>2174415</v>
      </c>
      <c r="O81" s="2" t="s">
        <v>217</v>
      </c>
      <c r="P81" s="1"/>
      <c r="V81" s="25">
        <v>1373787500</v>
      </c>
      <c r="X81" s="25">
        <v>420800424</v>
      </c>
      <c r="Y81" s="25"/>
      <c r="Z81" s="25">
        <v>450683675</v>
      </c>
      <c r="AA81" s="25"/>
      <c r="AB81" s="25">
        <v>75525026</v>
      </c>
    </row>
    <row r="82" spans="1:28" ht="20.100000000000001" customHeight="1">
      <c r="A82" s="2" t="s">
        <v>218</v>
      </c>
      <c r="H82" s="19">
        <v>-1504276</v>
      </c>
      <c r="J82" s="19">
        <v>-3684367</v>
      </c>
      <c r="K82" s="25"/>
      <c r="L82" s="19">
        <v>415923</v>
      </c>
      <c r="M82" s="25"/>
      <c r="N82" s="19">
        <v>198106.06999999285</v>
      </c>
      <c r="O82" s="2" t="s">
        <v>218</v>
      </c>
      <c r="V82" s="19">
        <v>-52425672</v>
      </c>
      <c r="X82" s="19">
        <v>-181328099</v>
      </c>
      <c r="Y82" s="25"/>
      <c r="Z82" s="19">
        <v>83456868</v>
      </c>
      <c r="AA82" s="25"/>
      <c r="AB82" s="19">
        <v>7802761.4758218527</v>
      </c>
    </row>
    <row r="83" spans="1:28" ht="6" customHeight="1">
      <c r="H83" s="25"/>
      <c r="J83" s="25"/>
      <c r="K83" s="25"/>
      <c r="L83" s="25"/>
      <c r="M83" s="25"/>
      <c r="N83" s="25"/>
      <c r="V83" s="25"/>
      <c r="X83" s="25"/>
      <c r="Y83" s="25"/>
      <c r="Z83" s="25"/>
      <c r="AA83" s="25"/>
      <c r="AB83" s="25"/>
    </row>
    <row r="84" spans="1:28" ht="20.100000000000001" customHeight="1" thickBot="1">
      <c r="A84" s="1" t="s">
        <v>219</v>
      </c>
      <c r="B84" s="1"/>
      <c r="F84" s="76">
        <v>8</v>
      </c>
      <c r="H84" s="26">
        <f>SUM(H80:H82)</f>
        <v>16833853</v>
      </c>
      <c r="J84" s="26">
        <f>SUM(J80:J82)</f>
        <v>39950084</v>
      </c>
      <c r="K84" s="25"/>
      <c r="L84" s="26">
        <f>SUM(L80:L82)</f>
        <v>1612418</v>
      </c>
      <c r="M84" s="25"/>
      <c r="N84" s="26">
        <f>SUM(N80:N82)</f>
        <v>13105994.069999993</v>
      </c>
      <c r="O84" s="1" t="s">
        <v>219</v>
      </c>
      <c r="P84" s="1"/>
      <c r="T84" s="76">
        <v>8</v>
      </c>
      <c r="V84" s="26">
        <f>SUM(V80:V82)</f>
        <v>574810430</v>
      </c>
      <c r="X84" s="26">
        <f>SUM(X80:X82)</f>
        <v>1373787500</v>
      </c>
      <c r="Y84" s="25"/>
      <c r="Z84" s="26">
        <f>SUM(Z80:Z82)</f>
        <v>55057796</v>
      </c>
      <c r="AA84" s="25"/>
      <c r="AB84" s="26">
        <f>SUM(AB80:AB82)</f>
        <v>450683675.47582185</v>
      </c>
    </row>
    <row r="85" spans="1:28" ht="9.9499999999999993" customHeight="1" thickTop="1">
      <c r="A85" s="1"/>
      <c r="B85" s="1"/>
      <c r="H85" s="25"/>
      <c r="J85" s="25"/>
      <c r="K85" s="25"/>
      <c r="L85" s="25"/>
      <c r="M85" s="25"/>
      <c r="N85" s="25"/>
      <c r="O85" s="1"/>
      <c r="P85" s="1"/>
      <c r="V85" s="25"/>
      <c r="X85" s="25"/>
      <c r="Y85" s="25"/>
      <c r="Z85" s="25"/>
      <c r="AA85" s="25"/>
      <c r="AB85" s="25"/>
    </row>
    <row r="86" spans="1:28" ht="20.100000000000001" customHeight="1">
      <c r="A86" s="1" t="s">
        <v>220</v>
      </c>
      <c r="O86" s="1" t="s">
        <v>220</v>
      </c>
    </row>
    <row r="87" spans="1:28" ht="6" customHeight="1"/>
    <row r="88" spans="1:28" ht="20.100000000000001" customHeight="1">
      <c r="A88" s="2" t="s">
        <v>221</v>
      </c>
      <c r="H88" s="24"/>
      <c r="J88" s="24"/>
      <c r="L88" s="24"/>
      <c r="N88" s="24"/>
      <c r="O88" s="2" t="s">
        <v>221</v>
      </c>
      <c r="V88" s="24"/>
      <c r="X88" s="24"/>
      <c r="Z88" s="24"/>
      <c r="AB88" s="24"/>
    </row>
    <row r="89" spans="1:28" ht="20.100000000000001" customHeight="1">
      <c r="B89" s="2" t="s">
        <v>222</v>
      </c>
      <c r="H89" s="24">
        <v>660639</v>
      </c>
      <c r="J89" s="24">
        <v>362844</v>
      </c>
      <c r="L89" s="24">
        <v>660639</v>
      </c>
      <c r="N89" s="24">
        <v>362844</v>
      </c>
      <c r="P89" s="2" t="s">
        <v>222</v>
      </c>
      <c r="V89" s="24">
        <v>22558238</v>
      </c>
      <c r="X89" s="24">
        <v>12477331</v>
      </c>
      <c r="Z89" s="24">
        <v>22558238</v>
      </c>
      <c r="AB89" s="24">
        <v>12477331</v>
      </c>
    </row>
    <row r="90" spans="1:28" ht="6" customHeight="1">
      <c r="H90" s="24"/>
      <c r="J90" s="24"/>
      <c r="V90" s="24"/>
      <c r="X90" s="24"/>
    </row>
    <row r="91" spans="1:28" ht="20.100000000000001" customHeight="1">
      <c r="A91" s="12" t="s">
        <v>227</v>
      </c>
      <c r="B91" s="12"/>
      <c r="C91" s="12"/>
      <c r="F91" s="24"/>
      <c r="G91" s="24"/>
      <c r="H91" s="24">
        <v>13521748</v>
      </c>
      <c r="I91" s="24"/>
      <c r="J91" s="24">
        <v>24082447</v>
      </c>
      <c r="K91" s="24"/>
      <c r="L91" s="24">
        <v>0</v>
      </c>
      <c r="M91" s="24"/>
      <c r="N91" s="24">
        <v>15960196</v>
      </c>
      <c r="O91" s="12" t="s">
        <v>227</v>
      </c>
      <c r="P91" s="12"/>
      <c r="Q91" s="12"/>
      <c r="V91" s="108">
        <v>479049754</v>
      </c>
      <c r="X91" s="108">
        <v>864706434</v>
      </c>
      <c r="Z91" s="24">
        <v>0</v>
      </c>
      <c r="AB91" s="108">
        <v>585401719</v>
      </c>
    </row>
    <row r="92" spans="1:28" ht="20.100000000000001" customHeight="1">
      <c r="A92" s="12"/>
      <c r="B92" s="12"/>
      <c r="C92" s="12"/>
      <c r="H92" s="108"/>
      <c r="J92" s="108"/>
      <c r="L92" s="108"/>
      <c r="N92" s="108"/>
      <c r="O92" s="12"/>
      <c r="P92" s="12"/>
      <c r="Q92" s="12"/>
      <c r="V92" s="108"/>
      <c r="X92" s="108"/>
      <c r="Z92" s="108"/>
      <c r="AB92" s="108"/>
    </row>
    <row r="93" spans="1:28" ht="20.100000000000001" customHeight="1">
      <c r="A93" s="12"/>
      <c r="B93" s="12"/>
      <c r="C93" s="12"/>
      <c r="H93" s="108"/>
      <c r="J93" s="108"/>
      <c r="L93" s="108"/>
      <c r="N93" s="108"/>
      <c r="O93" s="12"/>
      <c r="P93" s="12"/>
      <c r="Q93" s="12"/>
      <c r="V93" s="108"/>
      <c r="X93" s="108"/>
      <c r="Z93" s="108"/>
      <c r="AB93" s="108"/>
    </row>
    <row r="94" spans="1:28" ht="20.100000000000001" customHeight="1">
      <c r="A94" s="12"/>
      <c r="B94" s="12"/>
      <c r="C94" s="12"/>
      <c r="H94" s="108"/>
      <c r="J94" s="108"/>
      <c r="L94" s="108"/>
      <c r="N94" s="108"/>
      <c r="O94" s="12"/>
      <c r="P94" s="12"/>
      <c r="Q94" s="12"/>
      <c r="V94" s="108"/>
      <c r="X94" s="108"/>
      <c r="Z94" s="108"/>
      <c r="AB94" s="108"/>
    </row>
    <row r="95" spans="1:28" ht="20.100000000000001" customHeight="1">
      <c r="A95" s="12"/>
      <c r="B95" s="12"/>
      <c r="C95" s="12"/>
      <c r="H95" s="108"/>
      <c r="J95" s="108"/>
      <c r="L95" s="108"/>
      <c r="N95" s="108"/>
      <c r="O95" s="12"/>
      <c r="P95" s="12"/>
      <c r="Q95" s="12"/>
      <c r="V95" s="108"/>
      <c r="X95" s="108"/>
      <c r="Z95" s="108"/>
      <c r="AB95" s="108"/>
    </row>
    <row r="96" spans="1:28" ht="20.100000000000001" customHeight="1">
      <c r="A96" s="12"/>
      <c r="B96" s="12"/>
      <c r="C96" s="12"/>
      <c r="H96" s="108"/>
      <c r="J96" s="108"/>
      <c r="L96" s="108"/>
      <c r="N96" s="108"/>
      <c r="O96" s="12"/>
      <c r="P96" s="12"/>
      <c r="Q96" s="12"/>
      <c r="V96" s="108"/>
      <c r="X96" s="108"/>
      <c r="Z96" s="108"/>
      <c r="AB96" s="108"/>
    </row>
    <row r="97" spans="1:28" ht="20.100000000000001" customHeight="1">
      <c r="A97" s="12"/>
      <c r="B97" s="12"/>
      <c r="C97" s="12"/>
      <c r="H97" s="108"/>
      <c r="J97" s="108"/>
      <c r="L97" s="108"/>
      <c r="N97" s="108"/>
      <c r="O97" s="12"/>
      <c r="P97" s="12"/>
      <c r="Q97" s="12"/>
      <c r="V97" s="108"/>
      <c r="X97" s="108"/>
      <c r="Z97" s="108"/>
      <c r="AB97" s="108"/>
    </row>
    <row r="98" spans="1:28" ht="20.100000000000001" customHeight="1">
      <c r="A98" s="12"/>
      <c r="B98" s="12"/>
      <c r="C98" s="12"/>
      <c r="H98" s="108"/>
      <c r="J98" s="108"/>
      <c r="L98" s="108"/>
      <c r="N98" s="108"/>
      <c r="O98" s="12"/>
      <c r="P98" s="12"/>
      <c r="Q98" s="12"/>
      <c r="V98" s="108"/>
      <c r="X98" s="108"/>
      <c r="Z98" s="108"/>
      <c r="AB98" s="108"/>
    </row>
    <row r="99" spans="1:28" ht="21" customHeight="1">
      <c r="A99" s="12"/>
      <c r="B99" s="12"/>
      <c r="C99" s="12"/>
      <c r="H99" s="108"/>
      <c r="J99" s="108"/>
      <c r="L99" s="108"/>
      <c r="N99" s="108"/>
      <c r="O99" s="12"/>
      <c r="P99" s="12"/>
      <c r="Q99" s="12"/>
      <c r="V99" s="108"/>
      <c r="X99" s="108"/>
      <c r="Z99" s="108"/>
      <c r="AB99" s="108"/>
    </row>
    <row r="100" spans="1:28" ht="21.75" customHeight="1">
      <c r="A100" s="5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B100" s="5"/>
      <c r="C100" s="5"/>
      <c r="D100" s="5"/>
      <c r="E100" s="5"/>
      <c r="F100" s="6"/>
      <c r="G100" s="5"/>
      <c r="H100" s="5"/>
      <c r="I100" s="5"/>
      <c r="J100" s="5"/>
      <c r="K100" s="5"/>
      <c r="L100" s="5"/>
      <c r="M100" s="5"/>
      <c r="N100" s="5"/>
      <c r="O100" s="5" t="str">
        <f>A48</f>
        <v>หมายเหตุประกอบงบการเงินรวมและงบการเงินเฉพาะกิจการเป็นส่วนหนึ่งของงบการเงินนี้</v>
      </c>
      <c r="P100" s="5"/>
      <c r="Q100" s="5"/>
      <c r="R100" s="5"/>
      <c r="S100" s="5"/>
      <c r="T100" s="6"/>
      <c r="U100" s="5"/>
      <c r="V100" s="5"/>
      <c r="W100" s="5"/>
      <c r="X100" s="5"/>
      <c r="Y100" s="5"/>
      <c r="Z100" s="5"/>
      <c r="AA100" s="5"/>
      <c r="AB100" s="5"/>
    </row>
  </sheetData>
  <mergeCells count="8">
    <mergeCell ref="Z5:AB5"/>
    <mergeCell ref="Z53:AB53"/>
    <mergeCell ref="L53:N53"/>
    <mergeCell ref="L5:N5"/>
    <mergeCell ref="H5:J5"/>
    <mergeCell ref="H53:J53"/>
    <mergeCell ref="V5:X5"/>
    <mergeCell ref="V53:X53"/>
  </mergeCells>
  <pageMargins left="0.8" right="0.5" top="0.5" bottom="0.6" header="0.49" footer="0.4"/>
  <pageSetup paperSize="9" scale="85" firstPageNumber="2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8" max="16383" man="1"/>
  </rowBreaks>
  <colBreaks count="1" manualBreakCount="1">
    <brk id="14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76e4d29-929a-4797-aac0-840c731bab28">
      <Terms xmlns="http://schemas.microsoft.com/office/infopath/2007/PartnerControls"/>
    </lcf76f155ced4ddcb4097134ff3c332f>
    <TaxCatchAll xmlns="d3e1703b-0901-43c2-99c3-cac0ec8de34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248631E455DE48BCF41DE7BAC2EED3" ma:contentTypeVersion="11" ma:contentTypeDescription="Create a new document." ma:contentTypeScope="" ma:versionID="da42b125644aae5c48bcf66eca1b5ec1">
  <xsd:schema xmlns:xsd="http://www.w3.org/2001/XMLSchema" xmlns:xs="http://www.w3.org/2001/XMLSchema" xmlns:p="http://schemas.microsoft.com/office/2006/metadata/properties" xmlns:ns2="476e4d29-929a-4797-aac0-840c731bab28" xmlns:ns3="d3e1703b-0901-43c2-99c3-cac0ec8de348" targetNamespace="http://schemas.microsoft.com/office/2006/metadata/properties" ma:root="true" ma:fieldsID="815b98670eb075259dd4adb177fd7c69" ns2:_="" ns3:_="">
    <xsd:import namespace="476e4d29-929a-4797-aac0-840c731bab28"/>
    <xsd:import namespace="d3e1703b-0901-43c2-99c3-cac0ec8de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e4d29-929a-4797-aac0-840c731bab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7bde53e-b0a2-4e98-8550-8a152603f3a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e1703b-0901-43c2-99c3-cac0ec8de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853463f-5de2-4b45-99bd-db5efe9a4dcd}" ma:internalName="TaxCatchAll" ma:showField="CatchAllData" ma:web="d3e1703b-0901-43c2-99c3-cac0ec8de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88D57F7-EFA8-4FFB-89C1-3A2A67B1CD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63E8AF-622E-470F-9645-8600BD45E087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d3e1703b-0901-43c2-99c3-cac0ec8de348"/>
    <ds:schemaRef ds:uri="476e4d29-929a-4797-aac0-840c731bab2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6CD7FC4B-50AE-48F5-86C7-D53ABF169A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e4d29-929a-4797-aac0-840c731bab28"/>
    <ds:schemaRef ds:uri="d3e1703b-0901-43c2-99c3-cac0ec8de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6-11 BS</vt:lpstr>
      <vt:lpstr>12-15 PL 12 month</vt:lpstr>
      <vt:lpstr>16 Equity Conso USD</vt:lpstr>
      <vt:lpstr>17 Equity Conso THB</vt:lpstr>
      <vt:lpstr>18 Equity USD</vt:lpstr>
      <vt:lpstr>19 Equity THB</vt:lpstr>
      <vt:lpstr>20-23 CF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smsinstall</dc:creator>
  <cp:keywords/>
  <dc:description/>
  <cp:lastModifiedBy>Pakhathorn Khannarong (TH)</cp:lastModifiedBy>
  <cp:revision/>
  <cp:lastPrinted>2025-02-18T08:12:54Z</cp:lastPrinted>
  <dcterms:created xsi:type="dcterms:W3CDTF">2014-02-20T13:05:11Z</dcterms:created>
  <dcterms:modified xsi:type="dcterms:W3CDTF">2025-02-18T08:12:56Z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0x01010009248631E455DE48BCF41DE7BAC2EED3</vt:lpwstr>
  </property>
  <property fmtid="{D5CDD505-2E9C-101B-9397-08002B2CF9AE}" pid="3" name="MediaServiceImageTags">
    <vt:lpwstr/>
  </property>
</Properties>
</file>