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Dec2022 (Suphamas-14)\"/>
    </mc:Choice>
  </mc:AlternateContent>
  <xr:revisionPtr revIDLastSave="0" documentId="13_ncr:1_{6209097F-1DD7-453D-934A-495685BC443B}" xr6:coauthVersionLast="47" xr6:coauthVersionMax="47" xr10:uidLastSave="{00000000-0000-0000-0000-000000000000}"/>
  <bookViews>
    <workbookView xWindow="-120" yWindow="-120" windowWidth="21840" windowHeight="13140" activeTab="4" xr2:uid="{3DC8A783-A878-4475-AD4F-5E5FD5C522F6}"/>
  </bookViews>
  <sheets>
    <sheet name="5-6 BS" sheetId="1" r:id="rId1"/>
    <sheet name=" 7 PL 12 month" sheetId="2" r:id="rId2"/>
    <sheet name="8 Equity " sheetId="3" r:id="rId3"/>
    <sheet name="9Equity" sheetId="4" r:id="rId4"/>
    <sheet name="10-11 CF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0" i="5" l="1"/>
  <c r="M77" i="5"/>
  <c r="I77" i="5"/>
  <c r="M67" i="5"/>
  <c r="K67" i="5"/>
  <c r="I67" i="5"/>
  <c r="G67" i="5"/>
  <c r="M59" i="5"/>
  <c r="K59" i="5"/>
  <c r="I59" i="5"/>
  <c r="G59" i="5"/>
  <c r="A48" i="5"/>
  <c r="A45" i="5"/>
  <c r="M34" i="5"/>
  <c r="M41" i="5" s="1"/>
  <c r="I34" i="5"/>
  <c r="I41" i="5" s="1"/>
  <c r="A11" i="5"/>
  <c r="A3" i="5"/>
  <c r="A30" i="4"/>
  <c r="N24" i="4"/>
  <c r="K97" i="1" s="1"/>
  <c r="J24" i="4"/>
  <c r="K95" i="1" s="1"/>
  <c r="H24" i="4"/>
  <c r="K93" i="1" s="1"/>
  <c r="F24" i="4"/>
  <c r="K92" i="1" s="1"/>
  <c r="P21" i="4"/>
  <c r="P20" i="4"/>
  <c r="N17" i="4"/>
  <c r="L17" i="4"/>
  <c r="J17" i="4"/>
  <c r="H17" i="4"/>
  <c r="F17" i="4"/>
  <c r="P15" i="4"/>
  <c r="P14" i="4"/>
  <c r="A30" i="3"/>
  <c r="I22" i="3"/>
  <c r="G95" i="1" s="1"/>
  <c r="G22" i="3"/>
  <c r="G93" i="1" s="1"/>
  <c r="E22" i="3"/>
  <c r="G92" i="1" s="1"/>
  <c r="M19" i="3"/>
  <c r="M18" i="3"/>
  <c r="K15" i="3"/>
  <c r="I15" i="3"/>
  <c r="G15" i="3"/>
  <c r="E15" i="3"/>
  <c r="M13" i="3"/>
  <c r="M12" i="3"/>
  <c r="A3" i="3"/>
  <c r="A3" i="4" s="1"/>
  <c r="A50" i="2"/>
  <c r="M39" i="2"/>
  <c r="K39" i="2"/>
  <c r="I39" i="2"/>
  <c r="G39" i="2"/>
  <c r="M14" i="2"/>
  <c r="M17" i="2" s="1"/>
  <c r="M22" i="2" s="1"/>
  <c r="M26" i="2" s="1"/>
  <c r="M29" i="2" s="1"/>
  <c r="K14" i="2"/>
  <c r="K17" i="2" s="1"/>
  <c r="K22" i="2" s="1"/>
  <c r="K26" i="2" s="1"/>
  <c r="I14" i="2"/>
  <c r="I17" i="2" s="1"/>
  <c r="I22" i="2" s="1"/>
  <c r="I26" i="2" s="1"/>
  <c r="I29" i="2" s="1"/>
  <c r="G14" i="2"/>
  <c r="G17" i="2" s="1"/>
  <c r="G22" i="2" s="1"/>
  <c r="G26" i="2" s="1"/>
  <c r="A104" i="1"/>
  <c r="M99" i="1"/>
  <c r="I99" i="1"/>
  <c r="M78" i="1"/>
  <c r="K78" i="1"/>
  <c r="I78" i="1"/>
  <c r="G78" i="1"/>
  <c r="M70" i="1"/>
  <c r="K70" i="1"/>
  <c r="I70" i="1"/>
  <c r="G70" i="1"/>
  <c r="A50" i="1"/>
  <c r="A48" i="1"/>
  <c r="A1" i="2" s="1"/>
  <c r="A1" i="3" s="1"/>
  <c r="A1" i="5" s="1"/>
  <c r="A46" i="5" s="1"/>
  <c r="M29" i="1"/>
  <c r="K29" i="1"/>
  <c r="I29" i="1"/>
  <c r="G29" i="1"/>
  <c r="M19" i="1"/>
  <c r="K19" i="1"/>
  <c r="I19" i="1"/>
  <c r="G19" i="1"/>
  <c r="G31" i="1" l="1"/>
  <c r="I31" i="1"/>
  <c r="G80" i="1"/>
  <c r="K31" i="1"/>
  <c r="P17" i="4"/>
  <c r="M15" i="3"/>
  <c r="I80" i="1"/>
  <c r="I101" i="1" s="1"/>
  <c r="M31" i="1"/>
  <c r="K80" i="1"/>
  <c r="M80" i="1"/>
  <c r="M101" i="1" s="1"/>
  <c r="K11" i="5"/>
  <c r="K34" i="5" s="1"/>
  <c r="K41" i="5" s="1"/>
  <c r="K70" i="5" s="1"/>
  <c r="K77" i="5" s="1"/>
  <c r="K29" i="2"/>
  <c r="G11" i="5"/>
  <c r="G34" i="5" s="1"/>
  <c r="G41" i="5" s="1"/>
  <c r="G70" i="5" s="1"/>
  <c r="G77" i="5" s="1"/>
  <c r="G29" i="2"/>
  <c r="I47" i="2"/>
  <c r="I42" i="2"/>
  <c r="M42" i="2"/>
  <c r="M47" i="2"/>
  <c r="K20" i="3" l="1"/>
  <c r="G47" i="2"/>
  <c r="G42" i="2"/>
  <c r="K42" i="2"/>
  <c r="K47" i="2"/>
  <c r="L22" i="4"/>
  <c r="M20" i="3" l="1"/>
  <c r="M22" i="3" s="1"/>
  <c r="K22" i="3"/>
  <c r="G96" i="1" s="1"/>
  <c r="G99" i="1" s="1"/>
  <c r="G101" i="1" s="1"/>
  <c r="L24" i="4"/>
  <c r="K96" i="1" s="1"/>
  <c r="K99" i="1" s="1"/>
  <c r="K101" i="1" s="1"/>
  <c r="P22" i="4"/>
  <c r="P24" i="4" s="1"/>
</calcChain>
</file>

<file path=xl/sharedStrings.xml><?xml version="1.0" encoding="utf-8"?>
<sst xmlns="http://schemas.openxmlformats.org/spreadsheetml/2006/main" count="236" uniqueCount="152">
  <si>
    <t>Star Petroleum Refining Public Company Limited</t>
  </si>
  <si>
    <t>Statement of Financial Position</t>
  </si>
  <si>
    <t>As at 31 December 2022</t>
  </si>
  <si>
    <t>Unit: US Dollar</t>
  </si>
  <si>
    <t>Unit: Baht</t>
  </si>
  <si>
    <t>31 December</t>
  </si>
  <si>
    <t>Notes</t>
  </si>
  <si>
    <t>2022</t>
  </si>
  <si>
    <t>2021</t>
  </si>
  <si>
    <t>Assets</t>
  </si>
  <si>
    <t>Current assets</t>
  </si>
  <si>
    <t>Cash and cash equivalents</t>
  </si>
  <si>
    <t>Trade and other receivables</t>
  </si>
  <si>
    <t>Inventories</t>
  </si>
  <si>
    <t>Other current assets</t>
  </si>
  <si>
    <t>Total current assets</t>
  </si>
  <si>
    <t>Non-current assets</t>
  </si>
  <si>
    <t>Prepaid income tax</t>
  </si>
  <si>
    <t>Property, plant and equipment</t>
  </si>
  <si>
    <t>Intangible assets</t>
  </si>
  <si>
    <t>Deferred tax assets</t>
  </si>
  <si>
    <t>Other non-current assets</t>
  </si>
  <si>
    <t>Total non-current assets</t>
  </si>
  <si>
    <t>Total assets</t>
  </si>
  <si>
    <t>Director  __________________________________        Director  __________________________________</t>
  </si>
  <si>
    <t xml:space="preserve">                                       (Mr. Brian Monaco Sutton)                                                  (Mr. Robert Joseph Dobrik)</t>
  </si>
  <si>
    <t>The notes to the financial statements are an integral part of these financial statements.</t>
  </si>
  <si>
    <t>Liabilities and equity</t>
  </si>
  <si>
    <t>Current liabilities</t>
  </si>
  <si>
    <t>Short-term borrowings from financial institutions</t>
  </si>
  <si>
    <t>Current portion of long-term borrowings</t>
  </si>
  <si>
    <t>from financial institutions</t>
  </si>
  <si>
    <t>Trade and other payables</t>
  </si>
  <si>
    <t>Derivative liabilities</t>
  </si>
  <si>
    <t>Excise tax payable</t>
  </si>
  <si>
    <t>Value added tax payable</t>
  </si>
  <si>
    <t>Short-term provision</t>
  </si>
  <si>
    <t>Other current liabilities</t>
  </si>
  <si>
    <t>Total current liabilities</t>
  </si>
  <si>
    <t>Non-current liabilities</t>
  </si>
  <si>
    <t>Long-term borrowings from financial institutions</t>
  </si>
  <si>
    <t>Employee benefit obligations</t>
  </si>
  <si>
    <t>Total non-current liabilities</t>
  </si>
  <si>
    <t>Total liabilities</t>
  </si>
  <si>
    <t>Equity</t>
  </si>
  <si>
    <t>Share capital</t>
  </si>
  <si>
    <t>Authorized share capital</t>
  </si>
  <si>
    <t>Ordinary shares 4,335,902,125 shares</t>
  </si>
  <si>
    <t>at par value of Baht 6.92 each</t>
  </si>
  <si>
    <t xml:space="preserve">Issued and paid-up share capital </t>
  </si>
  <si>
    <t xml:space="preserve">Ordinary shares 4,335,902,125 shares </t>
  </si>
  <si>
    <t>paid-up at Baht 6.92 each</t>
  </si>
  <si>
    <t>Premium on share capital</t>
  </si>
  <si>
    <t xml:space="preserve">Retained earnings </t>
  </si>
  <si>
    <t>Appropriated - legal reserve</t>
  </si>
  <si>
    <t xml:space="preserve">Unappropriated </t>
  </si>
  <si>
    <t>Other components of equity</t>
  </si>
  <si>
    <t>Total equity</t>
  </si>
  <si>
    <t>Total liabilities and equity</t>
  </si>
  <si>
    <t>Statement of Comprehensive Income</t>
  </si>
  <si>
    <t>For the year ended 31 December 2022</t>
  </si>
  <si>
    <t xml:space="preserve">Sales </t>
  </si>
  <si>
    <t xml:space="preserve">Liquefied Petroleum Gas  </t>
  </si>
  <si>
    <t>and fuel subsidies</t>
  </si>
  <si>
    <t>Total revenue</t>
  </si>
  <si>
    <t>Cost of sales</t>
  </si>
  <si>
    <t>Gross profit</t>
  </si>
  <si>
    <t>Other income</t>
  </si>
  <si>
    <t>Gain on exchange rate</t>
  </si>
  <si>
    <t>Fair value loss on derivatives</t>
  </si>
  <si>
    <t>Profit before expenses</t>
  </si>
  <si>
    <t>Administrative expenses</t>
  </si>
  <si>
    <t>Finance costs</t>
  </si>
  <si>
    <t>Profit before income tax</t>
  </si>
  <si>
    <t xml:space="preserve">Income tax </t>
  </si>
  <si>
    <t>Profit for the year</t>
  </si>
  <si>
    <t>Other comprehensive income:</t>
  </si>
  <si>
    <t xml:space="preserve">Items that will not be reclassified </t>
  </si>
  <si>
    <t>subsequently to profit or loss</t>
  </si>
  <si>
    <t>Currency translation differences</t>
  </si>
  <si>
    <t xml:space="preserve">Remeasurement of employee </t>
  </si>
  <si>
    <t>benefit obligations, net of tax</t>
  </si>
  <si>
    <t>Other comprehensive income</t>
  </si>
  <si>
    <t>for the year, net of tax</t>
  </si>
  <si>
    <t>Total comprehensive income</t>
  </si>
  <si>
    <t>for the year</t>
  </si>
  <si>
    <t xml:space="preserve">Earnings per share </t>
  </si>
  <si>
    <t xml:space="preserve">Basic earnings per share </t>
  </si>
  <si>
    <t xml:space="preserve">Statement of Changes in Equity </t>
  </si>
  <si>
    <t>Retained earnings</t>
  </si>
  <si>
    <t>Issued and</t>
  </si>
  <si>
    <t>paid-up</t>
  </si>
  <si>
    <t>Premium on</t>
  </si>
  <si>
    <t>Appropriated</t>
  </si>
  <si>
    <t>Note</t>
  </si>
  <si>
    <t>share capital</t>
  </si>
  <si>
    <t>legal reserve</t>
  </si>
  <si>
    <t>Unappropriated</t>
  </si>
  <si>
    <t>Beginning balance 1 January 2021</t>
  </si>
  <si>
    <t>Total comprehensive income for the year</t>
  </si>
  <si>
    <t>Ending balance 31 December 2021</t>
  </si>
  <si>
    <t>Beginning balance 1 January 2022</t>
  </si>
  <si>
    <t>Dividends</t>
  </si>
  <si>
    <t>Ending balance 31 December 2022</t>
  </si>
  <si>
    <t>Statement of Changes in Equity</t>
  </si>
  <si>
    <t xml:space="preserve">Other </t>
  </si>
  <si>
    <t>components</t>
  </si>
  <si>
    <t xml:space="preserve">of equity </t>
  </si>
  <si>
    <t xml:space="preserve">Exchange </t>
  </si>
  <si>
    <t xml:space="preserve">differences on </t>
  </si>
  <si>
    <t>translation</t>
  </si>
  <si>
    <t xml:space="preserve">Statement of Cash Flows </t>
  </si>
  <si>
    <t>Cash flows from operating activities</t>
  </si>
  <si>
    <t>Adjustments for:</t>
  </si>
  <si>
    <t>Finance income</t>
  </si>
  <si>
    <t>Depreciation</t>
  </si>
  <si>
    <t>Amortization</t>
  </si>
  <si>
    <t>Gain from foreign exchange rate</t>
  </si>
  <si>
    <t>Loss on obsolete materials and supplies</t>
  </si>
  <si>
    <t>Loss on write down of inventory to</t>
  </si>
  <si>
    <t>net realizable value</t>
  </si>
  <si>
    <t>Retirement benefit expenses</t>
  </si>
  <si>
    <t>Change in operating assets and liabilities</t>
  </si>
  <si>
    <t>Other current and non-current assets</t>
  </si>
  <si>
    <t>Retirement benefit paid</t>
  </si>
  <si>
    <t>Other current and non-current liabilities</t>
  </si>
  <si>
    <t>Cash generated from operations</t>
  </si>
  <si>
    <t>Interest received</t>
  </si>
  <si>
    <t>Interest paid</t>
  </si>
  <si>
    <t>Income tax return received</t>
  </si>
  <si>
    <t>Income tax paid</t>
  </si>
  <si>
    <t>Net cash generated from operating activities</t>
  </si>
  <si>
    <t>Statement of Cash Flows</t>
  </si>
  <si>
    <t>Cash flows from investing activities</t>
  </si>
  <si>
    <t xml:space="preserve">Purchases of fixed assets and </t>
  </si>
  <si>
    <t>intangible assets</t>
  </si>
  <si>
    <t>Net cash used in investing activities</t>
  </si>
  <si>
    <t>Cash flows from financing activities</t>
  </si>
  <si>
    <t>Net proceeds from short-term</t>
  </si>
  <si>
    <t>borrowings from financial institutions</t>
  </si>
  <si>
    <t>Repayments of long-term borrowings</t>
  </si>
  <si>
    <t>Dividends paid to shareholders</t>
  </si>
  <si>
    <t>Net cash used in financing activities</t>
  </si>
  <si>
    <t xml:space="preserve">Net (decrease) increase in cash and </t>
  </si>
  <si>
    <t>cash equivalents</t>
  </si>
  <si>
    <t>at the beginning of year</t>
  </si>
  <si>
    <t xml:space="preserve">Adjustment from foreign exchange </t>
  </si>
  <si>
    <t>at the ending of year</t>
  </si>
  <si>
    <t>Non-cash item</t>
  </si>
  <si>
    <t xml:space="preserve">Acquisitions of fixed assets and </t>
  </si>
  <si>
    <t xml:space="preserve">intangible assets which have </t>
  </si>
  <si>
    <t>not been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</si>
</sst>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;\-"/>
    <numFmt numFmtId="165" formatCode="#,##0;\ \(#,##0\);\-"/>
    <numFmt numFmtId="166" formatCode="_(#,##0_);\(#,##0\);_(&quot;-&quot;??_)"/>
    <numFmt numFmtId="167" formatCode="#,##0;\(#,##0\)"/>
    <numFmt numFmtId="168" formatCode="_(* #,##0.00_);_(* \(#,##0.00\);_(* &quot;-&quot;??_);_(@_)"/>
    <numFmt numFmtId="169" formatCode="#,##0.00;\(#,##0.00\);\-"/>
  </numFmts>
  <fonts count="13" x14ac:knownFonts="1">
    <font>
      <sz val="10"/>
      <color rgb="FF000000"/>
      <name val="Calibri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b/>
      <sz val="9"/>
      <color rgb="FF000000"/>
      <name val="Arial"/>
      <family val="2"/>
    </font>
    <font>
      <u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rgb="FF808080"/>
      <name val="Arial"/>
      <family val="2"/>
    </font>
    <font>
      <i/>
      <sz val="9"/>
      <color rgb="FF000000"/>
      <name val="Arial"/>
      <family val="2"/>
    </font>
    <font>
      <strike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167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7" fontId="5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8" fontId="2" fillId="2" borderId="0" xfId="0" applyNumberFormat="1" applyFont="1" applyFill="1" applyAlignment="1">
      <alignment vertical="center"/>
    </xf>
    <xf numFmtId="168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7" fontId="1" fillId="0" borderId="0" xfId="0" applyNumberFormat="1" applyFont="1" applyAlignment="1">
      <alignment horizontal="right" vertical="center" wrapText="1"/>
    </xf>
    <xf numFmtId="167" fontId="1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7" fontId="2" fillId="2" borderId="0" xfId="0" applyNumberFormat="1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167" fontId="2" fillId="2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2" fillId="2" borderId="0" xfId="0" applyNumberFormat="1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2" fillId="0" borderId="1" xfId="0" applyFont="1" applyBorder="1"/>
    <xf numFmtId="167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1912-B80E-44EC-B358-C2EF585E396F}">
  <dimension ref="A1:M104"/>
  <sheetViews>
    <sheetView zoomScale="110" zoomScaleNormal="110" zoomScaleSheetLayoutView="90" workbookViewId="0">
      <selection activeCell="D7" sqref="D7"/>
    </sheetView>
  </sheetViews>
  <sheetFormatPr defaultColWidth="12.42578125" defaultRowHeight="15" customHeight="1" x14ac:dyDescent="0.2"/>
  <cols>
    <col min="1" max="3" width="1.28515625" customWidth="1"/>
    <col min="4" max="4" width="37.42578125" customWidth="1"/>
    <col min="5" max="5" width="5.7109375" customWidth="1"/>
    <col min="6" max="6" width="0.5703125" customWidth="1"/>
    <col min="7" max="7" width="13.7109375" customWidth="1"/>
    <col min="8" max="8" width="0.5703125" customWidth="1"/>
    <col min="9" max="9" width="13.7109375" customWidth="1"/>
    <col min="10" max="10" width="0.5703125" customWidth="1"/>
    <col min="11" max="11" width="13.7109375" customWidth="1"/>
    <col min="12" max="12" width="0.5703125" customWidth="1"/>
    <col min="13" max="13" width="13.7109375" customWidth="1"/>
  </cols>
  <sheetData>
    <row r="1" spans="1:13" ht="16.5" customHeight="1" x14ac:dyDescent="0.2">
      <c r="A1" s="1" t="s">
        <v>0</v>
      </c>
      <c r="B1" s="2"/>
      <c r="C1" s="2"/>
      <c r="D1" s="2"/>
      <c r="E1" s="2"/>
      <c r="F1" s="2"/>
      <c r="G1" s="3"/>
      <c r="H1" s="4"/>
      <c r="I1" s="3"/>
      <c r="J1" s="2"/>
      <c r="K1" s="3"/>
      <c r="L1" s="4"/>
      <c r="M1" s="3"/>
    </row>
    <row r="2" spans="1:13" ht="16.5" customHeight="1" x14ac:dyDescent="0.2">
      <c r="A2" s="6" t="s">
        <v>1</v>
      </c>
      <c r="B2" s="1"/>
      <c r="C2" s="7"/>
      <c r="D2" s="7"/>
      <c r="E2" s="7"/>
      <c r="F2" s="7"/>
      <c r="G2" s="3"/>
      <c r="H2" s="8"/>
      <c r="I2" s="3"/>
      <c r="J2" s="7"/>
      <c r="K2" s="3"/>
      <c r="L2" s="8"/>
      <c r="M2" s="3"/>
    </row>
    <row r="3" spans="1:13" ht="16.5" customHeight="1" x14ac:dyDescent="0.2">
      <c r="A3" s="9" t="s">
        <v>2</v>
      </c>
      <c r="B3" s="9"/>
      <c r="C3" s="10"/>
      <c r="D3" s="10"/>
      <c r="E3" s="10"/>
      <c r="F3" s="10"/>
      <c r="G3" s="11"/>
      <c r="H3" s="12"/>
      <c r="I3" s="11"/>
      <c r="J3" s="10"/>
      <c r="K3" s="11"/>
      <c r="L3" s="12"/>
      <c r="M3" s="11"/>
    </row>
    <row r="4" spans="1:13" ht="16.5" customHeight="1" x14ac:dyDescent="0.2">
      <c r="A4" s="1"/>
      <c r="B4" s="1"/>
      <c r="C4" s="7"/>
      <c r="D4" s="7"/>
      <c r="E4" s="7"/>
      <c r="F4" s="7"/>
      <c r="G4" s="3"/>
      <c r="H4" s="8"/>
      <c r="I4" s="3"/>
      <c r="J4" s="7"/>
      <c r="K4" s="3"/>
      <c r="L4" s="8"/>
      <c r="M4" s="3"/>
    </row>
    <row r="5" spans="1:13" ht="16.5" customHeight="1" x14ac:dyDescent="0.2">
      <c r="A5" s="1"/>
      <c r="B5" s="1"/>
      <c r="C5" s="7"/>
      <c r="D5" s="7"/>
      <c r="E5" s="7"/>
      <c r="F5" s="7"/>
      <c r="G5" s="3"/>
      <c r="H5" s="8"/>
      <c r="I5" s="3"/>
      <c r="J5" s="7"/>
      <c r="K5" s="3"/>
      <c r="L5" s="8"/>
      <c r="M5" s="3"/>
    </row>
    <row r="6" spans="1:13" ht="16.5" customHeight="1" x14ac:dyDescent="0.2">
      <c r="A6" s="1"/>
      <c r="B6" s="1"/>
      <c r="C6" s="7"/>
      <c r="D6" s="7"/>
      <c r="E6" s="7"/>
      <c r="F6" s="7"/>
      <c r="G6" s="91" t="s">
        <v>3</v>
      </c>
      <c r="H6" s="92"/>
      <c r="I6" s="92"/>
      <c r="J6" s="7"/>
      <c r="K6" s="91" t="s">
        <v>4</v>
      </c>
      <c r="L6" s="92"/>
      <c r="M6" s="92"/>
    </row>
    <row r="7" spans="1:13" ht="16.5" customHeight="1" x14ac:dyDescent="0.2">
      <c r="A7" s="1"/>
      <c r="B7" s="1"/>
      <c r="C7" s="7"/>
      <c r="D7" s="7"/>
      <c r="E7" s="7"/>
      <c r="F7" s="7"/>
      <c r="G7" s="13" t="s">
        <v>5</v>
      </c>
      <c r="H7" s="14"/>
      <c r="I7" s="13" t="s">
        <v>5</v>
      </c>
      <c r="J7" s="7"/>
      <c r="K7" s="13" t="s">
        <v>5</v>
      </c>
      <c r="L7" s="14"/>
      <c r="M7" s="13" t="s">
        <v>5</v>
      </c>
    </row>
    <row r="8" spans="1:13" ht="16.5" customHeight="1" x14ac:dyDescent="0.2">
      <c r="A8" s="2"/>
      <c r="B8" s="2"/>
      <c r="C8" s="2"/>
      <c r="D8" s="2"/>
      <c r="E8" s="15" t="s">
        <v>6</v>
      </c>
      <c r="F8" s="2"/>
      <c r="G8" s="16" t="s">
        <v>7</v>
      </c>
      <c r="H8" s="2"/>
      <c r="I8" s="16" t="s">
        <v>8</v>
      </c>
      <c r="J8" s="2"/>
      <c r="K8" s="16" t="s">
        <v>7</v>
      </c>
      <c r="L8" s="2"/>
      <c r="M8" s="16" t="s">
        <v>8</v>
      </c>
    </row>
    <row r="9" spans="1:13" ht="16.5" customHeight="1" x14ac:dyDescent="0.2">
      <c r="A9" s="2"/>
      <c r="B9" s="2"/>
      <c r="C9" s="2"/>
      <c r="D9" s="2"/>
      <c r="E9" s="17"/>
      <c r="F9" s="2"/>
      <c r="G9" s="18"/>
      <c r="H9" s="2"/>
      <c r="I9" s="13"/>
      <c r="J9" s="2"/>
      <c r="K9" s="18"/>
      <c r="L9" s="2"/>
      <c r="M9" s="13"/>
    </row>
    <row r="10" spans="1:13" ht="16.5" customHeight="1" x14ac:dyDescent="0.2">
      <c r="A10" s="1" t="s">
        <v>9</v>
      </c>
      <c r="B10" s="2"/>
      <c r="C10" s="2"/>
      <c r="D10" s="2"/>
      <c r="E10" s="2"/>
      <c r="F10" s="2"/>
      <c r="G10" s="19"/>
      <c r="H10" s="4"/>
      <c r="I10" s="20"/>
      <c r="J10" s="2"/>
      <c r="K10" s="19"/>
      <c r="L10" s="4"/>
      <c r="M10" s="20"/>
    </row>
    <row r="11" spans="1:13" ht="16.5" customHeight="1" x14ac:dyDescent="0.2">
      <c r="A11" s="1"/>
      <c r="B11" s="2"/>
      <c r="C11" s="2"/>
      <c r="D11" s="2"/>
      <c r="E11" s="2"/>
      <c r="F11" s="2"/>
      <c r="G11" s="19"/>
      <c r="H11" s="4"/>
      <c r="I11" s="20"/>
      <c r="J11" s="2"/>
      <c r="K11" s="19"/>
      <c r="L11" s="4"/>
      <c r="M11" s="20"/>
    </row>
    <row r="12" spans="1:13" ht="16.5" customHeight="1" x14ac:dyDescent="0.2">
      <c r="A12" s="6" t="s">
        <v>10</v>
      </c>
      <c r="B12" s="2"/>
      <c r="C12" s="2"/>
      <c r="D12" s="2"/>
      <c r="E12" s="7"/>
      <c r="F12" s="7"/>
      <c r="G12" s="21"/>
      <c r="H12" s="4"/>
      <c r="I12" s="3"/>
      <c r="J12" s="7"/>
      <c r="K12" s="21"/>
      <c r="L12" s="4"/>
      <c r="M12" s="3"/>
    </row>
    <row r="13" spans="1:13" ht="16.5" customHeight="1" x14ac:dyDescent="0.2">
      <c r="A13" s="6"/>
      <c r="B13" s="2"/>
      <c r="C13" s="2"/>
      <c r="D13" s="2"/>
      <c r="E13" s="7"/>
      <c r="F13" s="7"/>
      <c r="G13" s="21"/>
      <c r="H13" s="4"/>
      <c r="I13" s="3"/>
      <c r="J13" s="7"/>
      <c r="K13" s="21"/>
      <c r="L13" s="4"/>
      <c r="M13" s="3"/>
    </row>
    <row r="14" spans="1:13" ht="16.5" customHeight="1" x14ac:dyDescent="0.2">
      <c r="A14" s="2" t="s">
        <v>11</v>
      </c>
      <c r="B14" s="2"/>
      <c r="C14" s="2"/>
      <c r="D14" s="2"/>
      <c r="E14" s="7">
        <v>7</v>
      </c>
      <c r="F14" s="7"/>
      <c r="G14" s="21">
        <v>2174415</v>
      </c>
      <c r="H14" s="2"/>
      <c r="I14" s="3">
        <v>87660208</v>
      </c>
      <c r="J14" s="7"/>
      <c r="K14" s="21">
        <v>75525026</v>
      </c>
      <c r="L14" s="22"/>
      <c r="M14" s="3">
        <v>2944760616</v>
      </c>
    </row>
    <row r="15" spans="1:13" ht="16.5" customHeight="1" x14ac:dyDescent="0.2">
      <c r="A15" s="2" t="s">
        <v>12</v>
      </c>
      <c r="B15" s="2"/>
      <c r="C15" s="2"/>
      <c r="D15" s="2"/>
      <c r="E15" s="7">
        <v>8</v>
      </c>
      <c r="F15" s="7"/>
      <c r="G15" s="21">
        <v>412667091</v>
      </c>
      <c r="H15" s="2"/>
      <c r="I15" s="3">
        <v>393839471</v>
      </c>
      <c r="J15" s="7"/>
      <c r="K15" s="21">
        <v>14328109177</v>
      </c>
      <c r="L15" s="22"/>
      <c r="M15" s="3">
        <v>13219212310</v>
      </c>
    </row>
    <row r="16" spans="1:13" ht="16.5" customHeight="1" x14ac:dyDescent="0.2">
      <c r="A16" s="2" t="s">
        <v>13</v>
      </c>
      <c r="B16" s="2"/>
      <c r="C16" s="2"/>
      <c r="D16" s="2"/>
      <c r="E16" s="7">
        <v>9</v>
      </c>
      <c r="F16" s="7"/>
      <c r="G16" s="21">
        <v>684129483</v>
      </c>
      <c r="H16" s="2"/>
      <c r="I16" s="3">
        <v>490759457</v>
      </c>
      <c r="J16" s="7"/>
      <c r="K16" s="21">
        <v>23762211405</v>
      </c>
      <c r="L16" s="22"/>
      <c r="M16" s="3">
        <v>16486033359</v>
      </c>
    </row>
    <row r="17" spans="1:13" ht="16.5" customHeight="1" x14ac:dyDescent="0.2">
      <c r="A17" s="2" t="s">
        <v>14</v>
      </c>
      <c r="B17" s="2"/>
      <c r="C17" s="2"/>
      <c r="D17" s="2"/>
      <c r="E17" s="7"/>
      <c r="F17" s="7"/>
      <c r="G17" s="23">
        <v>2647082</v>
      </c>
      <c r="H17" s="2"/>
      <c r="I17" s="11">
        <v>2407812</v>
      </c>
      <c r="J17" s="7"/>
      <c r="K17" s="23">
        <v>91871328</v>
      </c>
      <c r="L17" s="2"/>
      <c r="M17" s="11">
        <v>80864925</v>
      </c>
    </row>
    <row r="18" spans="1:13" ht="16.5" customHeight="1" x14ac:dyDescent="0.2">
      <c r="A18" s="2"/>
      <c r="B18" s="2"/>
      <c r="C18" s="2"/>
      <c r="D18" s="2"/>
      <c r="E18" s="7"/>
      <c r="F18" s="7"/>
      <c r="G18" s="24"/>
      <c r="H18" s="2"/>
      <c r="I18" s="25"/>
      <c r="J18" s="7"/>
      <c r="K18" s="24"/>
      <c r="L18" s="2"/>
      <c r="M18" s="25"/>
    </row>
    <row r="19" spans="1:13" ht="16.5" customHeight="1" x14ac:dyDescent="0.2">
      <c r="A19" s="6" t="s">
        <v>15</v>
      </c>
      <c r="B19" s="2"/>
      <c r="C19" s="2"/>
      <c r="D19" s="2"/>
      <c r="E19" s="7"/>
      <c r="F19" s="7"/>
      <c r="G19" s="23">
        <f>SUM(G14:G17)</f>
        <v>1101618071</v>
      </c>
      <c r="H19" s="2"/>
      <c r="I19" s="11">
        <f>SUM(I14:I17)</f>
        <v>974666948</v>
      </c>
      <c r="J19" s="7"/>
      <c r="K19" s="23">
        <f>SUM(K14:K17)</f>
        <v>38257716936</v>
      </c>
      <c r="L19" s="2"/>
      <c r="M19" s="11">
        <f>SUM(M14:M17)</f>
        <v>32730871210</v>
      </c>
    </row>
    <row r="20" spans="1:13" ht="16.5" customHeight="1" x14ac:dyDescent="0.2">
      <c r="A20" s="2"/>
      <c r="B20" s="2"/>
      <c r="C20" s="2"/>
      <c r="D20" s="2"/>
      <c r="E20" s="7"/>
      <c r="F20" s="7"/>
      <c r="G20" s="24"/>
      <c r="H20" s="2"/>
      <c r="I20" s="25"/>
      <c r="J20" s="7"/>
      <c r="K20" s="24"/>
      <c r="L20" s="2"/>
      <c r="M20" s="25"/>
    </row>
    <row r="21" spans="1:13" ht="16.5" customHeight="1" x14ac:dyDescent="0.2">
      <c r="A21" s="6" t="s">
        <v>16</v>
      </c>
      <c r="B21" s="2"/>
      <c r="C21" s="2"/>
      <c r="D21" s="2"/>
      <c r="E21" s="7"/>
      <c r="F21" s="7"/>
      <c r="G21" s="24"/>
      <c r="H21" s="2"/>
      <c r="I21" s="25"/>
      <c r="J21" s="7"/>
      <c r="K21" s="24"/>
      <c r="L21" s="2"/>
      <c r="M21" s="25"/>
    </row>
    <row r="22" spans="1:13" ht="16.5" customHeight="1" x14ac:dyDescent="0.2">
      <c r="A22" s="6"/>
      <c r="B22" s="2"/>
      <c r="C22" s="2"/>
      <c r="D22" s="2"/>
      <c r="E22" s="7"/>
      <c r="F22" s="7"/>
      <c r="G22" s="24"/>
      <c r="H22" s="2"/>
      <c r="I22" s="25"/>
      <c r="J22" s="7"/>
      <c r="K22" s="24"/>
      <c r="L22" s="2"/>
      <c r="M22" s="25"/>
    </row>
    <row r="23" spans="1:13" ht="16.5" customHeight="1" x14ac:dyDescent="0.2">
      <c r="A23" s="2" t="s">
        <v>17</v>
      </c>
      <c r="B23" s="2"/>
      <c r="C23" s="2"/>
      <c r="D23" s="2"/>
      <c r="E23" s="7"/>
      <c r="F23" s="7"/>
      <c r="G23" s="24">
        <v>38728797</v>
      </c>
      <c r="H23" s="2"/>
      <c r="I23" s="25">
        <v>651414</v>
      </c>
      <c r="J23" s="7"/>
      <c r="K23" s="24">
        <v>1512647663</v>
      </c>
      <c r="L23" s="2"/>
      <c r="M23" s="25">
        <v>21882877</v>
      </c>
    </row>
    <row r="24" spans="1:13" ht="16.5" customHeight="1" x14ac:dyDescent="0.2">
      <c r="A24" s="2" t="s">
        <v>18</v>
      </c>
      <c r="B24" s="2"/>
      <c r="C24" s="2"/>
      <c r="D24" s="2"/>
      <c r="E24" s="7">
        <v>10</v>
      </c>
      <c r="F24" s="7"/>
      <c r="G24" s="21">
        <v>654565279</v>
      </c>
      <c r="H24" s="2"/>
      <c r="I24" s="3">
        <v>720951014</v>
      </c>
      <c r="J24" s="7"/>
      <c r="K24" s="21">
        <v>22735343131</v>
      </c>
      <c r="L24" s="22"/>
      <c r="M24" s="3">
        <v>24218835325</v>
      </c>
    </row>
    <row r="25" spans="1:13" ht="16.5" customHeight="1" x14ac:dyDescent="0.2">
      <c r="A25" s="2" t="s">
        <v>19</v>
      </c>
      <c r="B25" s="2"/>
      <c r="C25" s="2"/>
      <c r="D25" s="2"/>
      <c r="E25" s="7"/>
      <c r="F25" s="7"/>
      <c r="G25" s="21">
        <v>3252073</v>
      </c>
      <c r="H25" s="2"/>
      <c r="I25" s="3">
        <v>2764266</v>
      </c>
      <c r="J25" s="7"/>
      <c r="K25" s="21">
        <v>112955867</v>
      </c>
      <c r="L25" s="22"/>
      <c r="M25" s="3">
        <v>92859696</v>
      </c>
    </row>
    <row r="26" spans="1:13" ht="16.5" customHeight="1" x14ac:dyDescent="0.2">
      <c r="A26" s="2" t="s">
        <v>20</v>
      </c>
      <c r="B26" s="2"/>
      <c r="C26" s="2"/>
      <c r="D26" s="2"/>
      <c r="E26" s="7">
        <v>13</v>
      </c>
      <c r="F26" s="7"/>
      <c r="G26" s="21">
        <v>16281785</v>
      </c>
      <c r="H26" s="2"/>
      <c r="I26" s="3">
        <v>44284150</v>
      </c>
      <c r="J26" s="7"/>
      <c r="K26" s="21">
        <v>565523374</v>
      </c>
      <c r="L26" s="22"/>
      <c r="M26" s="3">
        <v>1487633007</v>
      </c>
    </row>
    <row r="27" spans="1:13" ht="16.5" customHeight="1" x14ac:dyDescent="0.2">
      <c r="A27" s="2" t="s">
        <v>21</v>
      </c>
      <c r="B27" s="2"/>
      <c r="C27" s="2"/>
      <c r="D27" s="2"/>
      <c r="E27" s="2"/>
      <c r="F27" s="2"/>
      <c r="G27" s="23">
        <v>2992167</v>
      </c>
      <c r="H27" s="2"/>
      <c r="I27" s="11">
        <v>5173868</v>
      </c>
      <c r="J27" s="2"/>
      <c r="K27" s="23">
        <v>103928390</v>
      </c>
      <c r="L27" s="22"/>
      <c r="M27" s="11">
        <v>173805190</v>
      </c>
    </row>
    <row r="28" spans="1:13" ht="16.5" customHeight="1" x14ac:dyDescent="0.2">
      <c r="A28" s="2"/>
      <c r="B28" s="2"/>
      <c r="C28" s="2"/>
      <c r="D28" s="2"/>
      <c r="E28" s="2"/>
      <c r="F28" s="2"/>
      <c r="G28" s="24"/>
      <c r="H28" s="2"/>
      <c r="I28" s="25"/>
      <c r="J28" s="2"/>
      <c r="K28" s="24"/>
      <c r="L28" s="2"/>
      <c r="M28" s="25"/>
    </row>
    <row r="29" spans="1:13" ht="16.5" customHeight="1" x14ac:dyDescent="0.2">
      <c r="A29" s="6" t="s">
        <v>22</v>
      </c>
      <c r="B29" s="2"/>
      <c r="C29" s="2"/>
      <c r="D29" s="2"/>
      <c r="E29" s="2"/>
      <c r="F29" s="2"/>
      <c r="G29" s="23">
        <f>SUM(G23:G27)</f>
        <v>715820101</v>
      </c>
      <c r="H29" s="2"/>
      <c r="I29" s="11">
        <f>SUM(I23:I27)</f>
        <v>773824712</v>
      </c>
      <c r="J29" s="2"/>
      <c r="K29" s="23">
        <f>SUM(K23:K27)</f>
        <v>25030398425</v>
      </c>
      <c r="L29" s="2"/>
      <c r="M29" s="11">
        <f>SUM(M23:M27)</f>
        <v>25995016095</v>
      </c>
    </row>
    <row r="30" spans="1:13" ht="16.5" customHeight="1" x14ac:dyDescent="0.2">
      <c r="A30" s="2"/>
      <c r="B30" s="2"/>
      <c r="C30" s="2"/>
      <c r="D30" s="2"/>
      <c r="E30" s="2"/>
      <c r="F30" s="2"/>
      <c r="G30" s="24"/>
      <c r="H30" s="2"/>
      <c r="I30" s="25"/>
      <c r="J30" s="2"/>
      <c r="K30" s="24"/>
      <c r="L30" s="2"/>
      <c r="M30" s="25"/>
    </row>
    <row r="31" spans="1:13" ht="16.5" customHeight="1" thickBot="1" x14ac:dyDescent="0.25">
      <c r="A31" s="6" t="s">
        <v>23</v>
      </c>
      <c r="B31" s="2"/>
      <c r="C31" s="2"/>
      <c r="D31" s="2"/>
      <c r="E31" s="26"/>
      <c r="F31" s="26"/>
      <c r="G31" s="27">
        <f>SUM(G19,G29)</f>
        <v>1817438172</v>
      </c>
      <c r="H31" s="2"/>
      <c r="I31" s="28">
        <f>SUM(I19,I29)</f>
        <v>1748491660</v>
      </c>
      <c r="J31" s="26"/>
      <c r="K31" s="27">
        <f>SUM(K19,K29)</f>
        <v>63288115361</v>
      </c>
      <c r="L31" s="2"/>
      <c r="M31" s="28">
        <f>SUM(M19,M29)</f>
        <v>58725887305</v>
      </c>
    </row>
    <row r="32" spans="1:13" ht="16.5" customHeight="1" thickTop="1" x14ac:dyDescent="0.2">
      <c r="A32" s="2"/>
      <c r="B32" s="2"/>
      <c r="C32" s="2"/>
      <c r="D32" s="2"/>
      <c r="E32" s="7"/>
      <c r="F32" s="7"/>
      <c r="G32" s="3"/>
      <c r="H32" s="2"/>
      <c r="I32" s="3"/>
      <c r="J32" s="7"/>
      <c r="K32" s="3"/>
      <c r="L32" s="2"/>
      <c r="M32" s="3"/>
    </row>
    <row r="33" spans="1:13" ht="16.5" customHeight="1" x14ac:dyDescent="0.2">
      <c r="A33" s="2"/>
      <c r="B33" s="2"/>
      <c r="C33" s="2"/>
      <c r="D33" s="2"/>
      <c r="E33" s="7"/>
      <c r="F33" s="7"/>
      <c r="G33" s="3"/>
      <c r="H33" s="2"/>
      <c r="I33" s="3"/>
      <c r="J33" s="7"/>
      <c r="K33" s="3"/>
      <c r="L33" s="2"/>
      <c r="M33" s="3"/>
    </row>
    <row r="34" spans="1:13" ht="16.5" customHeight="1" x14ac:dyDescent="0.2">
      <c r="A34" s="2"/>
      <c r="B34" s="2"/>
      <c r="C34" s="2"/>
      <c r="D34" s="2"/>
      <c r="E34" s="7"/>
      <c r="F34" s="7"/>
      <c r="G34" s="3"/>
      <c r="H34" s="2"/>
      <c r="I34" s="3"/>
      <c r="J34" s="7"/>
      <c r="K34" s="3"/>
      <c r="L34" s="2"/>
      <c r="M34" s="3"/>
    </row>
    <row r="35" spans="1:13" ht="16.5" customHeight="1" x14ac:dyDescent="0.2">
      <c r="A35" s="2"/>
      <c r="B35" s="2"/>
      <c r="C35" s="2"/>
      <c r="D35" s="2"/>
      <c r="E35" s="7"/>
      <c r="F35" s="7"/>
      <c r="G35" s="3"/>
      <c r="H35" s="2"/>
      <c r="I35" s="3"/>
      <c r="J35" s="7"/>
      <c r="K35" s="3"/>
      <c r="L35" s="2"/>
      <c r="M35" s="3"/>
    </row>
    <row r="36" spans="1:13" ht="14.25" customHeight="1" x14ac:dyDescent="0.2">
      <c r="A36" s="2"/>
      <c r="B36" s="2"/>
      <c r="C36" s="2"/>
      <c r="D36" s="2"/>
      <c r="E36" s="7"/>
      <c r="F36" s="7"/>
      <c r="G36" s="3"/>
      <c r="H36" s="2"/>
      <c r="I36" s="3"/>
      <c r="J36" s="7"/>
      <c r="K36" s="3"/>
      <c r="L36" s="2"/>
      <c r="M36" s="3"/>
    </row>
    <row r="37" spans="1:13" ht="16.5" customHeight="1" x14ac:dyDescent="0.2">
      <c r="A37" s="2"/>
      <c r="B37" s="2"/>
      <c r="C37" s="2"/>
      <c r="D37" s="2"/>
      <c r="E37" s="7"/>
      <c r="F37" s="7"/>
      <c r="G37" s="3"/>
      <c r="H37" s="2"/>
      <c r="I37" s="3"/>
      <c r="J37" s="7"/>
      <c r="K37" s="3"/>
      <c r="L37" s="2"/>
      <c r="M37" s="3"/>
    </row>
    <row r="38" spans="1:13" ht="16.5" customHeight="1" x14ac:dyDescent="0.2">
      <c r="A38" s="2"/>
      <c r="B38" s="2"/>
      <c r="C38" s="2"/>
      <c r="D38" s="2"/>
      <c r="E38" s="7"/>
      <c r="F38" s="7"/>
      <c r="G38" s="3"/>
      <c r="H38" s="2"/>
      <c r="I38" s="3"/>
      <c r="J38" s="7"/>
      <c r="K38" s="3"/>
      <c r="L38" s="2"/>
      <c r="M38" s="3"/>
    </row>
    <row r="39" spans="1:13" ht="16.5" customHeight="1" x14ac:dyDescent="0.2">
      <c r="A39" s="2"/>
      <c r="B39" s="2"/>
      <c r="C39" s="2"/>
      <c r="D39" s="2"/>
      <c r="E39" s="7"/>
      <c r="F39" s="7"/>
      <c r="G39" s="3"/>
      <c r="H39" s="2"/>
      <c r="I39" s="3"/>
      <c r="J39" s="7"/>
      <c r="K39" s="3"/>
      <c r="L39" s="2"/>
      <c r="M39" s="3"/>
    </row>
    <row r="40" spans="1:13" ht="16.5" customHeight="1" x14ac:dyDescent="0.2">
      <c r="A40" s="93" t="s">
        <v>24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</row>
    <row r="41" spans="1:13" ht="16.5" customHeight="1" x14ac:dyDescent="0.2">
      <c r="A41" s="95" t="s">
        <v>25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</row>
    <row r="42" spans="1:13" s="89" customFormat="1" ht="16.5" customHeight="1" x14ac:dyDescent="0.2">
      <c r="A42" s="90"/>
    </row>
    <row r="43" spans="1:13" s="89" customFormat="1" ht="16.5" customHeight="1" x14ac:dyDescent="0.2">
      <c r="A43" s="90"/>
    </row>
    <row r="44" spans="1:13" s="89" customFormat="1" ht="16.5" customHeight="1" x14ac:dyDescent="0.2">
      <c r="A44" s="90"/>
    </row>
    <row r="45" spans="1:13" s="89" customFormat="1" ht="16.5" customHeight="1" x14ac:dyDescent="0.2">
      <c r="A45" s="90"/>
    </row>
    <row r="46" spans="1:13" ht="16.5" customHeight="1" x14ac:dyDescent="0.2">
      <c r="A46" s="2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ht="21.75" customHeight="1" x14ac:dyDescent="0.2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 ht="16.5" customHeight="1" x14ac:dyDescent="0.2">
      <c r="A48" s="1" t="str">
        <f>$A1:$GY1</f>
        <v>Star Petroleum Refining Public Company Limited</v>
      </c>
      <c r="B48" s="2"/>
      <c r="C48" s="2"/>
      <c r="D48" s="2"/>
      <c r="E48" s="2"/>
      <c r="F48" s="2"/>
      <c r="G48" s="3"/>
      <c r="H48" s="4"/>
      <c r="I48" s="3"/>
      <c r="J48" s="2"/>
      <c r="K48" s="3"/>
      <c r="L48" s="4"/>
      <c r="M48" s="3"/>
    </row>
    <row r="49" spans="1:13" ht="16.5" customHeight="1" x14ac:dyDescent="0.2">
      <c r="A49" s="1" t="s">
        <v>1</v>
      </c>
      <c r="B49" s="7"/>
      <c r="C49" s="7"/>
      <c r="D49" s="7"/>
      <c r="E49" s="7"/>
      <c r="F49" s="7"/>
      <c r="G49" s="3"/>
      <c r="H49" s="8"/>
      <c r="I49" s="3"/>
      <c r="J49" s="7"/>
      <c r="K49" s="3"/>
      <c r="L49" s="8"/>
      <c r="M49" s="3"/>
    </row>
    <row r="50" spans="1:13" ht="16.5" customHeight="1" x14ac:dyDescent="0.2">
      <c r="A50" s="9" t="str">
        <f>A3</f>
        <v>As at 31 December 2022</v>
      </c>
      <c r="B50" s="10"/>
      <c r="C50" s="10"/>
      <c r="D50" s="10"/>
      <c r="E50" s="10"/>
      <c r="F50" s="10"/>
      <c r="G50" s="11"/>
      <c r="H50" s="12"/>
      <c r="I50" s="11"/>
      <c r="J50" s="10"/>
      <c r="K50" s="11"/>
      <c r="L50" s="12"/>
      <c r="M50" s="11"/>
    </row>
    <row r="51" spans="1:13" ht="15" customHeight="1" x14ac:dyDescent="0.2">
      <c r="A51" s="1"/>
      <c r="B51" s="7"/>
      <c r="C51" s="7"/>
      <c r="D51" s="7"/>
      <c r="E51" s="7"/>
      <c r="F51" s="7"/>
      <c r="G51" s="3"/>
      <c r="H51" s="8"/>
      <c r="I51" s="3"/>
      <c r="J51" s="7"/>
      <c r="K51" s="3"/>
      <c r="L51" s="8"/>
      <c r="M51" s="3"/>
    </row>
    <row r="52" spans="1:13" ht="15" customHeight="1" x14ac:dyDescent="0.2">
      <c r="A52" s="1"/>
      <c r="B52" s="7"/>
      <c r="C52" s="7"/>
      <c r="D52" s="7"/>
      <c r="E52" s="7"/>
      <c r="F52" s="7"/>
      <c r="G52" s="3"/>
      <c r="H52" s="8"/>
      <c r="I52" s="3"/>
      <c r="J52" s="7"/>
      <c r="K52" s="3"/>
      <c r="L52" s="8"/>
      <c r="M52" s="3"/>
    </row>
    <row r="53" spans="1:13" ht="15" customHeight="1" x14ac:dyDescent="0.2">
      <c r="A53" s="1"/>
      <c r="B53" s="7"/>
      <c r="C53" s="7"/>
      <c r="D53" s="7"/>
      <c r="E53" s="7"/>
      <c r="F53" s="7"/>
      <c r="G53" s="91" t="s">
        <v>3</v>
      </c>
      <c r="H53" s="92"/>
      <c r="I53" s="92"/>
      <c r="J53" s="7"/>
      <c r="K53" s="91" t="s">
        <v>4</v>
      </c>
      <c r="L53" s="92"/>
      <c r="M53" s="92"/>
    </row>
    <row r="54" spans="1:13" ht="15" customHeight="1" x14ac:dyDescent="0.2">
      <c r="A54" s="1"/>
      <c r="B54" s="7"/>
      <c r="C54" s="7"/>
      <c r="D54" s="7"/>
      <c r="E54" s="7"/>
      <c r="F54" s="7"/>
      <c r="G54" s="13" t="s">
        <v>5</v>
      </c>
      <c r="H54" s="14"/>
      <c r="I54" s="13" t="s">
        <v>5</v>
      </c>
      <c r="J54" s="7"/>
      <c r="K54" s="13" t="s">
        <v>5</v>
      </c>
      <c r="L54" s="14"/>
      <c r="M54" s="13" t="s">
        <v>5</v>
      </c>
    </row>
    <row r="55" spans="1:13" ht="15" customHeight="1" x14ac:dyDescent="0.2">
      <c r="A55" s="2"/>
      <c r="B55" s="2"/>
      <c r="C55" s="2"/>
      <c r="D55" s="2"/>
      <c r="E55" s="15" t="s">
        <v>6</v>
      </c>
      <c r="F55" s="2"/>
      <c r="G55" s="16" t="s">
        <v>7</v>
      </c>
      <c r="H55" s="2"/>
      <c r="I55" s="16" t="s">
        <v>8</v>
      </c>
      <c r="J55" s="2"/>
      <c r="K55" s="16" t="s">
        <v>7</v>
      </c>
      <c r="L55" s="2"/>
      <c r="M55" s="16" t="s">
        <v>8</v>
      </c>
    </row>
    <row r="56" spans="1:13" ht="15" customHeight="1" x14ac:dyDescent="0.2">
      <c r="A56" s="1" t="s">
        <v>27</v>
      </c>
      <c r="B56" s="6"/>
      <c r="C56" s="6"/>
      <c r="D56" s="6"/>
      <c r="E56" s="6"/>
      <c r="F56" s="6"/>
      <c r="G56" s="18"/>
      <c r="H56" s="31"/>
      <c r="I56" s="13"/>
      <c r="J56" s="6"/>
      <c r="K56" s="18"/>
      <c r="L56" s="31"/>
      <c r="M56" s="13"/>
    </row>
    <row r="57" spans="1:13" ht="9" customHeight="1" x14ac:dyDescent="0.2">
      <c r="A57" s="1"/>
      <c r="B57" s="6"/>
      <c r="C57" s="6"/>
      <c r="D57" s="6"/>
      <c r="E57" s="6"/>
      <c r="F57" s="6"/>
      <c r="G57" s="18"/>
      <c r="H57" s="31"/>
      <c r="I57" s="13"/>
      <c r="J57" s="6"/>
      <c r="K57" s="18"/>
      <c r="L57" s="31"/>
      <c r="M57" s="13"/>
    </row>
    <row r="58" spans="1:13" ht="15" customHeight="1" x14ac:dyDescent="0.2">
      <c r="A58" s="6" t="s">
        <v>28</v>
      </c>
      <c r="B58" s="2"/>
      <c r="C58" s="2"/>
      <c r="D58" s="2"/>
      <c r="E58" s="2"/>
      <c r="F58" s="2"/>
      <c r="G58" s="21"/>
      <c r="H58" s="2"/>
      <c r="I58" s="3"/>
      <c r="J58" s="2"/>
      <c r="K58" s="21"/>
      <c r="L58" s="2"/>
      <c r="M58" s="3"/>
    </row>
    <row r="59" spans="1:13" ht="9" customHeight="1" x14ac:dyDescent="0.2">
      <c r="A59" s="1"/>
      <c r="B59" s="6"/>
      <c r="C59" s="6"/>
      <c r="D59" s="6"/>
      <c r="E59" s="6"/>
      <c r="F59" s="6"/>
      <c r="G59" s="18"/>
      <c r="H59" s="31"/>
      <c r="I59" s="13"/>
      <c r="J59" s="6"/>
      <c r="K59" s="18"/>
      <c r="L59" s="31"/>
      <c r="M59" s="13"/>
    </row>
    <row r="60" spans="1:13" ht="15" customHeight="1" x14ac:dyDescent="0.2">
      <c r="A60" s="2" t="s">
        <v>29</v>
      </c>
      <c r="B60" s="2"/>
      <c r="C60" s="2"/>
      <c r="D60" s="2"/>
      <c r="E60" s="7">
        <v>11</v>
      </c>
      <c r="F60" s="6"/>
      <c r="G60" s="21">
        <v>188937899</v>
      </c>
      <c r="H60" s="31"/>
      <c r="I60" s="3">
        <v>0</v>
      </c>
      <c r="J60" s="6"/>
      <c r="K60" s="21">
        <v>6562474500</v>
      </c>
      <c r="L60" s="31"/>
      <c r="M60" s="3">
        <v>0</v>
      </c>
    </row>
    <row r="61" spans="1:13" ht="15" customHeight="1" x14ac:dyDescent="0.2">
      <c r="A61" s="2" t="s">
        <v>30</v>
      </c>
      <c r="B61" s="2"/>
      <c r="C61" s="2"/>
      <c r="D61" s="2"/>
      <c r="E61" s="7"/>
      <c r="F61" s="2"/>
      <c r="G61" s="21"/>
      <c r="H61" s="3"/>
      <c r="I61" s="3"/>
      <c r="J61" s="2"/>
      <c r="K61" s="21"/>
      <c r="L61" s="22"/>
      <c r="M61" s="3"/>
    </row>
    <row r="62" spans="1:13" ht="15" customHeight="1" x14ac:dyDescent="0.2">
      <c r="A62" s="2"/>
      <c r="B62" s="2" t="s">
        <v>31</v>
      </c>
      <c r="C62" s="2"/>
      <c r="D62" s="2"/>
      <c r="E62" s="7">
        <v>11</v>
      </c>
      <c r="F62" s="2"/>
      <c r="G62" s="21">
        <v>91210766</v>
      </c>
      <c r="H62" s="3"/>
      <c r="I62" s="3">
        <v>139307275</v>
      </c>
      <c r="J62" s="2"/>
      <c r="K62" s="21">
        <v>3168075711</v>
      </c>
      <c r="L62" s="22"/>
      <c r="M62" s="3">
        <v>4679743764</v>
      </c>
    </row>
    <row r="63" spans="1:13" ht="15" customHeight="1" x14ac:dyDescent="0.2">
      <c r="A63" s="2" t="s">
        <v>32</v>
      </c>
      <c r="B63" s="2"/>
      <c r="C63" s="2"/>
      <c r="D63" s="2"/>
      <c r="E63" s="7">
        <v>12</v>
      </c>
      <c r="F63" s="2"/>
      <c r="G63" s="21">
        <v>367952153</v>
      </c>
      <c r="H63" s="3"/>
      <c r="I63" s="3">
        <v>415584080</v>
      </c>
      <c r="J63" s="2"/>
      <c r="K63" s="21">
        <v>12780266104</v>
      </c>
      <c r="L63" s="22"/>
      <c r="M63" s="3">
        <v>13960674449</v>
      </c>
    </row>
    <row r="64" spans="1:13" ht="15" customHeight="1" x14ac:dyDescent="0.2">
      <c r="A64" s="2" t="s">
        <v>33</v>
      </c>
      <c r="B64" s="2"/>
      <c r="C64" s="2"/>
      <c r="D64" s="2"/>
      <c r="E64" s="7">
        <v>4</v>
      </c>
      <c r="F64" s="7"/>
      <c r="G64" s="21">
        <v>14194063</v>
      </c>
      <c r="H64" s="2"/>
      <c r="I64" s="3">
        <v>0</v>
      </c>
      <c r="J64" s="7"/>
      <c r="K64" s="21">
        <v>493002892</v>
      </c>
      <c r="L64" s="22"/>
      <c r="M64" s="3">
        <v>0</v>
      </c>
    </row>
    <row r="65" spans="1:13" ht="15" customHeight="1" x14ac:dyDescent="0.2">
      <c r="A65" s="2" t="s">
        <v>34</v>
      </c>
      <c r="B65" s="2"/>
      <c r="C65" s="2"/>
      <c r="D65" s="2"/>
      <c r="E65" s="7"/>
      <c r="F65" s="2"/>
      <c r="G65" s="21">
        <v>18846971</v>
      </c>
      <c r="H65" s="3"/>
      <c r="I65" s="3">
        <v>35681309</v>
      </c>
      <c r="J65" s="2"/>
      <c r="K65" s="21">
        <v>654621252</v>
      </c>
      <c r="L65" s="22"/>
      <c r="M65" s="3">
        <v>1198638651</v>
      </c>
    </row>
    <row r="66" spans="1:13" ht="15" customHeight="1" x14ac:dyDescent="0.2">
      <c r="A66" s="2" t="s">
        <v>35</v>
      </c>
      <c r="B66" s="2"/>
      <c r="C66" s="2"/>
      <c r="D66" s="2"/>
      <c r="E66" s="7"/>
      <c r="F66" s="2"/>
      <c r="G66" s="21">
        <v>0</v>
      </c>
      <c r="H66" s="3"/>
      <c r="I66" s="3">
        <v>5345381</v>
      </c>
      <c r="J66" s="2"/>
      <c r="K66" s="21">
        <v>0</v>
      </c>
      <c r="L66" s="22"/>
      <c r="M66" s="3">
        <v>179566846</v>
      </c>
    </row>
    <row r="67" spans="1:13" ht="15" customHeight="1" x14ac:dyDescent="0.2">
      <c r="A67" s="2" t="s">
        <v>36</v>
      </c>
      <c r="B67" s="2"/>
      <c r="C67" s="2"/>
      <c r="D67" s="2"/>
      <c r="E67" s="7"/>
      <c r="F67" s="2"/>
      <c r="G67" s="21">
        <v>6965741</v>
      </c>
      <c r="H67" s="3"/>
      <c r="I67" s="3">
        <v>0</v>
      </c>
      <c r="J67" s="2"/>
      <c r="K67" s="21">
        <v>241944550</v>
      </c>
      <c r="L67" s="22"/>
      <c r="M67" s="3">
        <v>0</v>
      </c>
    </row>
    <row r="68" spans="1:13" ht="15" customHeight="1" x14ac:dyDescent="0.2">
      <c r="A68" s="2" t="s">
        <v>37</v>
      </c>
      <c r="B68" s="2"/>
      <c r="C68" s="2"/>
      <c r="D68" s="2"/>
      <c r="E68" s="7"/>
      <c r="F68" s="7"/>
      <c r="G68" s="23">
        <v>101648</v>
      </c>
      <c r="H68" s="2"/>
      <c r="I68" s="11">
        <v>363214</v>
      </c>
      <c r="J68" s="7"/>
      <c r="K68" s="23">
        <v>3530588</v>
      </c>
      <c r="L68" s="22"/>
      <c r="M68" s="11">
        <v>12201412</v>
      </c>
    </row>
    <row r="69" spans="1:13" ht="9" customHeight="1" x14ac:dyDescent="0.2">
      <c r="A69" s="1"/>
      <c r="B69" s="6"/>
      <c r="C69" s="6"/>
      <c r="D69" s="6"/>
      <c r="E69" s="6"/>
      <c r="F69" s="6"/>
      <c r="G69" s="18"/>
      <c r="H69" s="31"/>
      <c r="I69" s="13"/>
      <c r="J69" s="6"/>
      <c r="K69" s="18"/>
      <c r="L69" s="31"/>
      <c r="M69" s="13"/>
    </row>
    <row r="70" spans="1:13" ht="15" customHeight="1" x14ac:dyDescent="0.2">
      <c r="A70" s="6" t="s">
        <v>38</v>
      </c>
      <c r="B70" s="2"/>
      <c r="C70" s="2"/>
      <c r="D70" s="2"/>
      <c r="E70" s="7"/>
      <c r="F70" s="7"/>
      <c r="G70" s="23">
        <f>SUM(G60:G68)</f>
        <v>688209241</v>
      </c>
      <c r="H70" s="3"/>
      <c r="I70" s="11">
        <f>SUM(I61:I68)</f>
        <v>596281259</v>
      </c>
      <c r="J70" s="7"/>
      <c r="K70" s="23">
        <f>SUM(K60:K68)</f>
        <v>23903915597</v>
      </c>
      <c r="L70" s="3"/>
      <c r="M70" s="11">
        <f>SUM(M61:M68)</f>
        <v>20030825122</v>
      </c>
    </row>
    <row r="71" spans="1:13" ht="9" customHeight="1" x14ac:dyDescent="0.2">
      <c r="A71" s="2"/>
      <c r="B71" s="2"/>
      <c r="C71" s="2"/>
      <c r="D71" s="2"/>
      <c r="E71" s="7"/>
      <c r="F71" s="7"/>
      <c r="G71" s="24"/>
      <c r="H71" s="2"/>
      <c r="I71" s="25"/>
      <c r="J71" s="7"/>
      <c r="K71" s="24"/>
      <c r="L71" s="2"/>
      <c r="M71" s="25"/>
    </row>
    <row r="72" spans="1:13" ht="15" customHeight="1" x14ac:dyDescent="0.2">
      <c r="A72" s="6" t="s">
        <v>39</v>
      </c>
      <c r="B72" s="2"/>
      <c r="C72" s="2"/>
      <c r="D72" s="2"/>
      <c r="E72" s="7"/>
      <c r="F72" s="7"/>
      <c r="G72" s="24"/>
      <c r="H72" s="2"/>
      <c r="I72" s="25"/>
      <c r="J72" s="7"/>
      <c r="K72" s="24"/>
      <c r="L72" s="2"/>
      <c r="M72" s="25"/>
    </row>
    <row r="73" spans="1:13" ht="9" customHeight="1" x14ac:dyDescent="0.2">
      <c r="A73" s="1"/>
      <c r="B73" s="6"/>
      <c r="C73" s="6"/>
      <c r="D73" s="6"/>
      <c r="E73" s="6"/>
      <c r="F73" s="6"/>
      <c r="G73" s="18"/>
      <c r="H73" s="31"/>
      <c r="I73" s="13"/>
      <c r="J73" s="6"/>
      <c r="K73" s="18"/>
      <c r="L73" s="31"/>
      <c r="M73" s="13"/>
    </row>
    <row r="74" spans="1:13" ht="15" customHeight="1" x14ac:dyDescent="0.2">
      <c r="A74" s="2" t="s">
        <v>33</v>
      </c>
      <c r="B74" s="2"/>
      <c r="C74" s="2"/>
      <c r="D74" s="2"/>
      <c r="E74" s="7">
        <v>4</v>
      </c>
      <c r="F74" s="7"/>
      <c r="G74" s="21">
        <v>0</v>
      </c>
      <c r="H74" s="2"/>
      <c r="I74" s="3">
        <v>9125341</v>
      </c>
      <c r="J74" s="7"/>
      <c r="K74" s="21">
        <v>0</v>
      </c>
      <c r="L74" s="22"/>
      <c r="M74" s="3">
        <v>306546651</v>
      </c>
    </row>
    <row r="75" spans="1:13" ht="15" customHeight="1" x14ac:dyDescent="0.2">
      <c r="A75" s="2" t="s">
        <v>40</v>
      </c>
      <c r="B75" s="2"/>
      <c r="C75" s="2"/>
      <c r="D75" s="2"/>
      <c r="E75" s="7">
        <v>11</v>
      </c>
      <c r="F75" s="7"/>
      <c r="G75" s="21">
        <v>0</v>
      </c>
      <c r="H75" s="2"/>
      <c r="I75" s="3">
        <v>100438964</v>
      </c>
      <c r="J75" s="7"/>
      <c r="K75" s="21">
        <v>0</v>
      </c>
      <c r="L75" s="22"/>
      <c r="M75" s="3">
        <v>3374048091</v>
      </c>
    </row>
    <row r="76" spans="1:13" ht="15" customHeight="1" x14ac:dyDescent="0.2">
      <c r="A76" s="2" t="s">
        <v>41</v>
      </c>
      <c r="B76" s="2"/>
      <c r="C76" s="2"/>
      <c r="D76" s="2"/>
      <c r="E76" s="7">
        <v>14</v>
      </c>
      <c r="F76" s="7"/>
      <c r="G76" s="23">
        <v>19495711</v>
      </c>
      <c r="H76" s="2"/>
      <c r="I76" s="11">
        <v>19163003</v>
      </c>
      <c r="J76" s="7"/>
      <c r="K76" s="23">
        <v>677154290</v>
      </c>
      <c r="L76" s="22"/>
      <c r="M76" s="11">
        <v>643740829</v>
      </c>
    </row>
    <row r="77" spans="1:13" ht="9" customHeight="1" x14ac:dyDescent="0.2">
      <c r="A77" s="1"/>
      <c r="B77" s="6"/>
      <c r="C77" s="6"/>
      <c r="D77" s="6"/>
      <c r="E77" s="6"/>
      <c r="F77" s="6"/>
      <c r="G77" s="18"/>
      <c r="H77" s="31"/>
      <c r="I77" s="13"/>
      <c r="J77" s="6"/>
      <c r="K77" s="18"/>
      <c r="L77" s="31"/>
      <c r="M77" s="13"/>
    </row>
    <row r="78" spans="1:13" ht="15" customHeight="1" x14ac:dyDescent="0.2">
      <c r="A78" s="6" t="s">
        <v>42</v>
      </c>
      <c r="B78" s="2"/>
      <c r="C78" s="2"/>
      <c r="D78" s="2"/>
      <c r="E78" s="7"/>
      <c r="F78" s="7"/>
      <c r="G78" s="23">
        <f>SUM(G74:G76)</f>
        <v>19495711</v>
      </c>
      <c r="H78" s="3"/>
      <c r="I78" s="11">
        <f>SUM(I74:I76)</f>
        <v>128727308</v>
      </c>
      <c r="J78" s="7"/>
      <c r="K78" s="23">
        <f>SUM(K74:K76)</f>
        <v>677154290</v>
      </c>
      <c r="L78" s="3"/>
      <c r="M78" s="11">
        <f>SUM(M74:M76)</f>
        <v>4324335571</v>
      </c>
    </row>
    <row r="79" spans="1:13" ht="9" customHeight="1" x14ac:dyDescent="0.2">
      <c r="A79" s="1"/>
      <c r="B79" s="6"/>
      <c r="C79" s="6"/>
      <c r="D79" s="6"/>
      <c r="E79" s="6"/>
      <c r="F79" s="6"/>
      <c r="G79" s="18"/>
      <c r="H79" s="31"/>
      <c r="I79" s="13"/>
      <c r="J79" s="6"/>
      <c r="K79" s="18"/>
      <c r="L79" s="31"/>
      <c r="M79" s="13"/>
    </row>
    <row r="80" spans="1:13" ht="15" customHeight="1" x14ac:dyDescent="0.2">
      <c r="A80" s="6" t="s">
        <v>43</v>
      </c>
      <c r="B80" s="2"/>
      <c r="C80" s="2"/>
      <c r="D80" s="2"/>
      <c r="E80" s="7"/>
      <c r="F80" s="7"/>
      <c r="G80" s="23">
        <f>SUM(G70,G78)</f>
        <v>707704952</v>
      </c>
      <c r="H80" s="3"/>
      <c r="I80" s="11">
        <f>SUM(I70,I78)</f>
        <v>725008567</v>
      </c>
      <c r="J80" s="7"/>
      <c r="K80" s="23">
        <f>SUM(K70,K78)</f>
        <v>24581069887</v>
      </c>
      <c r="L80" s="3"/>
      <c r="M80" s="11">
        <f>SUM(M70,M78)</f>
        <v>24355160693</v>
      </c>
    </row>
    <row r="81" spans="1:13" ht="9" customHeight="1" x14ac:dyDescent="0.2">
      <c r="A81" s="1"/>
      <c r="B81" s="6"/>
      <c r="C81" s="6"/>
      <c r="D81" s="6"/>
      <c r="E81" s="6"/>
      <c r="F81" s="6"/>
      <c r="G81" s="18"/>
      <c r="H81" s="31"/>
      <c r="I81" s="13"/>
      <c r="J81" s="6"/>
      <c r="K81" s="18"/>
      <c r="L81" s="31"/>
      <c r="M81" s="13"/>
    </row>
    <row r="82" spans="1:13" ht="9" customHeight="1" x14ac:dyDescent="0.2">
      <c r="A82" s="1"/>
      <c r="B82" s="6"/>
      <c r="C82" s="6"/>
      <c r="D82" s="6"/>
      <c r="E82" s="6"/>
      <c r="F82" s="6"/>
      <c r="G82" s="18"/>
      <c r="H82" s="31"/>
      <c r="I82" s="13"/>
      <c r="J82" s="6"/>
      <c r="K82" s="18"/>
      <c r="L82" s="31"/>
      <c r="M82" s="13"/>
    </row>
    <row r="83" spans="1:13" ht="15" customHeight="1" x14ac:dyDescent="0.2">
      <c r="A83" s="6" t="s">
        <v>44</v>
      </c>
      <c r="B83" s="2"/>
      <c r="C83" s="2"/>
      <c r="D83" s="2"/>
      <c r="E83" s="7"/>
      <c r="F83" s="7"/>
      <c r="G83" s="24"/>
      <c r="H83" s="2"/>
      <c r="I83" s="25"/>
      <c r="J83" s="7"/>
      <c r="K83" s="24"/>
      <c r="L83" s="2"/>
      <c r="M83" s="25"/>
    </row>
    <row r="84" spans="1:13" ht="9" customHeight="1" x14ac:dyDescent="0.2">
      <c r="A84" s="1"/>
      <c r="B84" s="6"/>
      <c r="C84" s="6"/>
      <c r="D84" s="6"/>
      <c r="E84" s="6"/>
      <c r="F84" s="6"/>
      <c r="G84" s="18"/>
      <c r="H84" s="31"/>
      <c r="I84" s="13"/>
      <c r="J84" s="6"/>
      <c r="K84" s="18"/>
      <c r="L84" s="31"/>
      <c r="M84" s="13"/>
    </row>
    <row r="85" spans="1:13" ht="15" customHeight="1" x14ac:dyDescent="0.2">
      <c r="A85" s="2" t="s">
        <v>45</v>
      </c>
      <c r="B85" s="2"/>
      <c r="C85" s="2"/>
      <c r="D85" s="2"/>
      <c r="E85" s="7"/>
      <c r="F85" s="7"/>
      <c r="G85" s="24"/>
      <c r="H85" s="2"/>
      <c r="I85" s="25"/>
      <c r="J85" s="7"/>
      <c r="K85" s="24"/>
      <c r="L85" s="2"/>
      <c r="M85" s="25"/>
    </row>
    <row r="86" spans="1:13" ht="15" customHeight="1" x14ac:dyDescent="0.2">
      <c r="A86" s="6"/>
      <c r="B86" s="2" t="s">
        <v>46</v>
      </c>
      <c r="C86" s="2"/>
      <c r="D86" s="2"/>
      <c r="E86" s="7">
        <v>15</v>
      </c>
      <c r="F86" s="7"/>
      <c r="G86" s="32"/>
      <c r="H86" s="2"/>
      <c r="I86" s="2"/>
      <c r="J86" s="7"/>
      <c r="K86" s="32"/>
      <c r="L86" s="2"/>
      <c r="M86" s="2"/>
    </row>
    <row r="87" spans="1:13" ht="15" customHeight="1" x14ac:dyDescent="0.2">
      <c r="A87" s="6"/>
      <c r="B87" s="2"/>
      <c r="C87" s="29" t="s">
        <v>47</v>
      </c>
      <c r="D87" s="2"/>
      <c r="E87" s="7"/>
      <c r="F87" s="7"/>
      <c r="G87" s="32"/>
      <c r="H87" s="2"/>
      <c r="I87" s="2"/>
      <c r="J87" s="7"/>
      <c r="K87" s="24"/>
      <c r="L87" s="2"/>
      <c r="M87" s="25"/>
    </row>
    <row r="88" spans="1:13" ht="15" customHeight="1" thickBot="1" x14ac:dyDescent="0.25">
      <c r="A88" s="2"/>
      <c r="B88" s="2"/>
      <c r="C88" s="2"/>
      <c r="D88" s="2" t="s">
        <v>48</v>
      </c>
      <c r="E88" s="2"/>
      <c r="F88" s="33"/>
      <c r="G88" s="27">
        <v>864713808</v>
      </c>
      <c r="H88" s="2"/>
      <c r="I88" s="28">
        <v>864713808</v>
      </c>
      <c r="J88" s="33"/>
      <c r="K88" s="27">
        <v>30004442705</v>
      </c>
      <c r="L88" s="22"/>
      <c r="M88" s="28">
        <v>30004442705</v>
      </c>
    </row>
    <row r="89" spans="1:13" ht="9" customHeight="1" thickTop="1" x14ac:dyDescent="0.2">
      <c r="A89" s="1"/>
      <c r="B89" s="6"/>
      <c r="C89" s="6"/>
      <c r="D89" s="6"/>
      <c r="E89" s="6"/>
      <c r="F89" s="6"/>
      <c r="G89" s="18"/>
      <c r="H89" s="31"/>
      <c r="I89" s="13"/>
      <c r="J89" s="6"/>
      <c r="K89" s="18"/>
      <c r="L89" s="31"/>
      <c r="M89" s="13"/>
    </row>
    <row r="90" spans="1:13" ht="15" customHeight="1" x14ac:dyDescent="0.2">
      <c r="A90" s="2"/>
      <c r="B90" s="2" t="s">
        <v>49</v>
      </c>
      <c r="C90" s="2"/>
      <c r="D90" s="2"/>
      <c r="E90" s="2"/>
      <c r="F90" s="2"/>
      <c r="G90" s="32"/>
      <c r="H90" s="2"/>
      <c r="I90" s="2"/>
      <c r="J90" s="2"/>
      <c r="K90" s="32"/>
      <c r="L90" s="22"/>
      <c r="M90" s="2"/>
    </row>
    <row r="91" spans="1:13" ht="15" customHeight="1" x14ac:dyDescent="0.2">
      <c r="A91" s="2"/>
      <c r="B91" s="2"/>
      <c r="C91" s="29" t="s">
        <v>50</v>
      </c>
      <c r="D91" s="2"/>
      <c r="E91" s="7"/>
      <c r="F91" s="7"/>
      <c r="G91" s="32"/>
      <c r="H91" s="2"/>
      <c r="I91" s="2"/>
      <c r="J91" s="7"/>
      <c r="K91" s="32"/>
      <c r="L91" s="22"/>
      <c r="M91" s="2"/>
    </row>
    <row r="92" spans="1:13" ht="15" customHeight="1" x14ac:dyDescent="0.2">
      <c r="A92" s="2"/>
      <c r="B92" s="29"/>
      <c r="C92" s="2"/>
      <c r="D92" s="2" t="s">
        <v>51</v>
      </c>
      <c r="E92" s="7"/>
      <c r="F92" s="7"/>
      <c r="G92" s="21">
        <f>'8 Equity '!E22</f>
        <v>864713808</v>
      </c>
      <c r="H92" s="2"/>
      <c r="I92" s="3">
        <v>864713808</v>
      </c>
      <c r="J92" s="7"/>
      <c r="K92" s="21">
        <f>'9Equity'!F24</f>
        <v>30004442705</v>
      </c>
      <c r="L92" s="22"/>
      <c r="M92" s="3">
        <v>30004442705</v>
      </c>
    </row>
    <row r="93" spans="1:13" ht="15" customHeight="1" x14ac:dyDescent="0.2">
      <c r="A93" s="2" t="s">
        <v>52</v>
      </c>
      <c r="B93" s="2"/>
      <c r="C93" s="2"/>
      <c r="D93" s="2"/>
      <c r="E93" s="2"/>
      <c r="F93" s="2"/>
      <c r="G93" s="21">
        <f>'8 Equity '!G22</f>
        <v>31917416</v>
      </c>
      <c r="H93" s="2"/>
      <c r="I93" s="3">
        <v>31917416</v>
      </c>
      <c r="J93" s="2"/>
      <c r="K93" s="21">
        <f>'9Equity'!H24</f>
        <v>977711111</v>
      </c>
      <c r="L93" s="22"/>
      <c r="M93" s="3">
        <v>977711111</v>
      </c>
    </row>
    <row r="94" spans="1:13" ht="15" customHeight="1" x14ac:dyDescent="0.2">
      <c r="A94" s="2" t="s">
        <v>53</v>
      </c>
      <c r="B94" s="2"/>
      <c r="C94" s="2"/>
      <c r="D94" s="2"/>
      <c r="E94" s="2"/>
      <c r="F94" s="2"/>
      <c r="G94" s="24"/>
      <c r="H94" s="2"/>
      <c r="I94" s="25"/>
      <c r="J94" s="2"/>
      <c r="K94" s="24"/>
      <c r="L94" s="22"/>
      <c r="M94" s="25"/>
    </row>
    <row r="95" spans="1:13" ht="15" customHeight="1" x14ac:dyDescent="0.2">
      <c r="A95" s="2"/>
      <c r="B95" s="2" t="s">
        <v>54</v>
      </c>
      <c r="C95" s="2"/>
      <c r="D95" s="2"/>
      <c r="E95" s="7">
        <v>16</v>
      </c>
      <c r="F95" s="2"/>
      <c r="G95" s="21">
        <f>'8 Equity '!I22</f>
        <v>87865911</v>
      </c>
      <c r="H95" s="2"/>
      <c r="I95" s="3">
        <v>87865911</v>
      </c>
      <c r="J95" s="2"/>
      <c r="K95" s="21">
        <f>'9Equity'!J24</f>
        <v>3000444271</v>
      </c>
      <c r="L95" s="22"/>
      <c r="M95" s="3">
        <v>3000444271</v>
      </c>
    </row>
    <row r="96" spans="1:13" ht="15" customHeight="1" x14ac:dyDescent="0.2">
      <c r="A96" s="2"/>
      <c r="B96" s="2" t="s">
        <v>55</v>
      </c>
      <c r="C96" s="2"/>
      <c r="D96" s="2"/>
      <c r="E96" s="2"/>
      <c r="F96" s="2"/>
      <c r="G96" s="21">
        <f>'8 Equity '!K22</f>
        <v>125236085</v>
      </c>
      <c r="H96" s="2"/>
      <c r="I96" s="3">
        <v>38985958</v>
      </c>
      <c r="J96" s="2"/>
      <c r="K96" s="21">
        <f>'9Equity'!L24</f>
        <v>7332902822</v>
      </c>
      <c r="L96" s="22"/>
      <c r="M96" s="3">
        <v>4595530147</v>
      </c>
    </row>
    <row r="97" spans="1:13" ht="15" customHeight="1" x14ac:dyDescent="0.2">
      <c r="A97" s="2" t="s">
        <v>56</v>
      </c>
      <c r="B97" s="2"/>
      <c r="C97" s="2"/>
      <c r="D97" s="2"/>
      <c r="E97" s="2"/>
      <c r="F97" s="2"/>
      <c r="G97" s="23">
        <v>0</v>
      </c>
      <c r="H97" s="2"/>
      <c r="I97" s="11">
        <v>0</v>
      </c>
      <c r="J97" s="2"/>
      <c r="K97" s="23">
        <f>'9Equity'!N24</f>
        <v>-2608455435</v>
      </c>
      <c r="L97" s="22"/>
      <c r="M97" s="11">
        <v>-4207401622</v>
      </c>
    </row>
    <row r="98" spans="1:13" ht="9" customHeight="1" x14ac:dyDescent="0.2">
      <c r="A98" s="1"/>
      <c r="B98" s="6"/>
      <c r="C98" s="6"/>
      <c r="D98" s="6"/>
      <c r="E98" s="6"/>
      <c r="F98" s="6"/>
      <c r="G98" s="18"/>
      <c r="H98" s="31"/>
      <c r="I98" s="13"/>
      <c r="J98" s="6"/>
      <c r="K98" s="18"/>
      <c r="L98" s="31"/>
      <c r="M98" s="13"/>
    </row>
    <row r="99" spans="1:13" ht="15" customHeight="1" x14ac:dyDescent="0.2">
      <c r="A99" s="6" t="s">
        <v>57</v>
      </c>
      <c r="B99" s="2"/>
      <c r="C99" s="2"/>
      <c r="D99" s="2"/>
      <c r="E99" s="2"/>
      <c r="F99" s="2"/>
      <c r="G99" s="23">
        <f>SUM(G92:G97)</f>
        <v>1109733220</v>
      </c>
      <c r="H99" s="2"/>
      <c r="I99" s="11">
        <f>SUM(I92:I97)</f>
        <v>1023483093</v>
      </c>
      <c r="J99" s="2"/>
      <c r="K99" s="23">
        <f>SUM(K92:K97)</f>
        <v>38707045474</v>
      </c>
      <c r="L99" s="2"/>
      <c r="M99" s="11">
        <f>SUM(M92:M97)</f>
        <v>34370726612</v>
      </c>
    </row>
    <row r="100" spans="1:13" ht="9" customHeight="1" x14ac:dyDescent="0.2">
      <c r="A100" s="1"/>
      <c r="B100" s="6"/>
      <c r="C100" s="6"/>
      <c r="D100" s="6"/>
      <c r="E100" s="6"/>
      <c r="F100" s="6"/>
      <c r="G100" s="18"/>
      <c r="H100" s="31"/>
      <c r="I100" s="13"/>
      <c r="J100" s="6"/>
      <c r="K100" s="18"/>
      <c r="L100" s="31"/>
      <c r="M100" s="13"/>
    </row>
    <row r="101" spans="1:13" ht="15" customHeight="1" thickBot="1" x14ac:dyDescent="0.25">
      <c r="A101" s="6" t="s">
        <v>58</v>
      </c>
      <c r="B101" s="6"/>
      <c r="C101" s="2"/>
      <c r="D101" s="2"/>
      <c r="E101" s="2"/>
      <c r="F101" s="2"/>
      <c r="G101" s="27">
        <f>SUM(G99,G80)</f>
        <v>1817438172</v>
      </c>
      <c r="H101" s="2"/>
      <c r="I101" s="28">
        <f>SUM(I99,I80)</f>
        <v>1748491660</v>
      </c>
      <c r="J101" s="2"/>
      <c r="K101" s="27">
        <f>SUM(K99,K80)</f>
        <v>63288115361</v>
      </c>
      <c r="L101" s="2"/>
      <c r="M101" s="28">
        <f>SUM(M99,M80)</f>
        <v>58725887305</v>
      </c>
    </row>
    <row r="102" spans="1:13" ht="15" customHeight="1" thickTop="1" x14ac:dyDescent="0.2">
      <c r="A102" s="34"/>
      <c r="B102" s="34"/>
      <c r="C102" s="35"/>
      <c r="D102" s="35"/>
      <c r="E102" s="35"/>
      <c r="F102" s="35"/>
      <c r="G102" s="36"/>
      <c r="H102" s="35"/>
      <c r="I102" s="36"/>
      <c r="J102" s="35"/>
      <c r="K102" s="36"/>
      <c r="L102" s="35"/>
      <c r="M102" s="36"/>
    </row>
    <row r="103" spans="1:13" s="89" customFormat="1" ht="8.25" customHeight="1" x14ac:dyDescent="0.2">
      <c r="A103" s="34"/>
      <c r="B103" s="34"/>
      <c r="C103" s="35"/>
      <c r="D103" s="35"/>
      <c r="E103" s="35"/>
      <c r="F103" s="35"/>
      <c r="G103" s="36"/>
      <c r="H103" s="35"/>
      <c r="I103" s="36"/>
      <c r="J103" s="35"/>
      <c r="K103" s="36"/>
      <c r="L103" s="35"/>
      <c r="M103" s="36"/>
    </row>
    <row r="104" spans="1:13" ht="21.75" customHeight="1" x14ac:dyDescent="0.2">
      <c r="A104" s="30" t="str">
        <f>A47</f>
        <v>The notes to the financial statements are an integral part of these financial statements.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</sheetData>
  <mergeCells count="6">
    <mergeCell ref="G6:I6"/>
    <mergeCell ref="K6:M6"/>
    <mergeCell ref="A40:M40"/>
    <mergeCell ref="A41:M41"/>
    <mergeCell ref="G53:I53"/>
    <mergeCell ref="K53:M53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&amp;R&amp;"Arial,Regular"&amp;9&amp;P</oddFooter>
  </headerFooter>
  <rowBreaks count="1" manualBreakCount="1">
    <brk id="4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57EA-E2EA-42B1-B476-E553A640EC25}">
  <dimension ref="A1:M50"/>
  <sheetViews>
    <sheetView zoomScaleNormal="100" zoomScaleSheetLayoutView="90" workbookViewId="0">
      <selection activeCell="D7" sqref="D7"/>
    </sheetView>
  </sheetViews>
  <sheetFormatPr defaultColWidth="12.42578125" defaultRowHeight="15" customHeight="1" x14ac:dyDescent="0.2"/>
  <cols>
    <col min="1" max="3" width="1.28515625" customWidth="1"/>
    <col min="4" max="4" width="25.5703125" customWidth="1"/>
    <col min="5" max="5" width="5.42578125" customWidth="1"/>
    <col min="6" max="6" width="0.5703125" customWidth="1"/>
    <col min="7" max="7" width="14.7109375" customWidth="1"/>
    <col min="8" max="8" width="0.5703125" customWidth="1"/>
    <col min="9" max="9" width="14.7109375" customWidth="1"/>
    <col min="10" max="10" width="0.5703125" customWidth="1"/>
    <col min="11" max="11" width="15.7109375" customWidth="1"/>
    <col min="12" max="12" width="0.5703125" customWidth="1"/>
    <col min="13" max="13" width="15.7109375" customWidth="1"/>
  </cols>
  <sheetData>
    <row r="1" spans="1:13" ht="16.5" customHeight="1" x14ac:dyDescent="0.2">
      <c r="A1" s="1" t="str">
        <f>'5-6 BS'!A48</f>
        <v>Star Petroleum Refining Public Company Limited</v>
      </c>
      <c r="B1" s="1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6.5" customHeight="1" x14ac:dyDescent="0.2">
      <c r="A2" s="1" t="s">
        <v>59</v>
      </c>
      <c r="B2" s="1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6.5" customHeight="1" x14ac:dyDescent="0.2">
      <c r="A3" s="9" t="s">
        <v>60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6.5" customHeight="1" x14ac:dyDescent="0.2">
      <c r="A4" s="1"/>
      <c r="B4" s="1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6.5" customHeight="1" x14ac:dyDescent="0.2">
      <c r="A5" s="1"/>
      <c r="B5" s="1"/>
      <c r="C5" s="7"/>
      <c r="D5" s="7"/>
      <c r="E5" s="7"/>
      <c r="F5" s="7"/>
      <c r="G5" s="37"/>
      <c r="H5" s="37"/>
      <c r="I5" s="37"/>
      <c r="J5" s="37"/>
      <c r="K5" s="37"/>
      <c r="L5" s="37"/>
      <c r="M5" s="37"/>
    </row>
    <row r="6" spans="1:13" ht="15.6" customHeight="1" x14ac:dyDescent="0.2">
      <c r="A6" s="1"/>
      <c r="B6" s="1"/>
      <c r="C6" s="7"/>
      <c r="D6" s="7"/>
      <c r="E6" s="7"/>
      <c r="F6" s="7"/>
      <c r="G6" s="91" t="s">
        <v>3</v>
      </c>
      <c r="H6" s="92"/>
      <c r="I6" s="92"/>
      <c r="J6" s="38"/>
      <c r="K6" s="91" t="s">
        <v>4</v>
      </c>
      <c r="L6" s="92"/>
      <c r="M6" s="92"/>
    </row>
    <row r="7" spans="1:13" ht="15.6" customHeight="1" x14ac:dyDescent="0.2">
      <c r="A7" s="1"/>
      <c r="B7" s="1"/>
      <c r="C7" s="7"/>
      <c r="D7" s="7"/>
      <c r="E7" s="7"/>
      <c r="F7" s="7"/>
      <c r="G7" s="39" t="s">
        <v>5</v>
      </c>
      <c r="H7" s="40"/>
      <c r="I7" s="39" t="s">
        <v>5</v>
      </c>
      <c r="J7" s="41"/>
      <c r="K7" s="39" t="s">
        <v>5</v>
      </c>
      <c r="L7" s="40"/>
      <c r="M7" s="39" t="s">
        <v>5</v>
      </c>
    </row>
    <row r="8" spans="1:13" ht="15.6" customHeight="1" x14ac:dyDescent="0.2">
      <c r="A8" s="2"/>
      <c r="B8" s="2"/>
      <c r="C8" s="2"/>
      <c r="D8" s="2"/>
      <c r="E8" s="15" t="s">
        <v>6</v>
      </c>
      <c r="F8" s="7"/>
      <c r="G8" s="16" t="s">
        <v>7</v>
      </c>
      <c r="H8" s="2"/>
      <c r="I8" s="16" t="s">
        <v>8</v>
      </c>
      <c r="J8" s="2"/>
      <c r="K8" s="16" t="s">
        <v>7</v>
      </c>
      <c r="L8" s="2"/>
      <c r="M8" s="16" t="s">
        <v>8</v>
      </c>
    </row>
    <row r="9" spans="1:13" ht="12" customHeight="1" x14ac:dyDescent="0.2">
      <c r="A9" s="2"/>
      <c r="B9" s="2"/>
      <c r="C9" s="2"/>
      <c r="D9" s="2"/>
      <c r="E9" s="2"/>
      <c r="F9" s="17"/>
      <c r="G9" s="42"/>
      <c r="H9" s="17"/>
      <c r="I9" s="17"/>
      <c r="J9" s="17"/>
      <c r="K9" s="42"/>
      <c r="L9" s="17"/>
      <c r="M9" s="17"/>
    </row>
    <row r="10" spans="1:13" ht="15.6" customHeight="1" x14ac:dyDescent="0.2">
      <c r="A10" s="41" t="s">
        <v>61</v>
      </c>
      <c r="B10" s="41"/>
      <c r="C10" s="41"/>
      <c r="D10" s="41"/>
      <c r="E10" s="7">
        <v>6</v>
      </c>
      <c r="F10" s="2"/>
      <c r="G10" s="43">
        <v>7982476111</v>
      </c>
      <c r="H10" s="2"/>
      <c r="I10" s="22">
        <v>5283719416</v>
      </c>
      <c r="J10" s="2"/>
      <c r="K10" s="43">
        <v>281298614499</v>
      </c>
      <c r="L10" s="2"/>
      <c r="M10" s="22">
        <v>170330857757</v>
      </c>
    </row>
    <row r="11" spans="1:13" ht="15.6" customHeight="1" x14ac:dyDescent="0.2">
      <c r="A11" s="41" t="s">
        <v>62</v>
      </c>
      <c r="B11" s="41"/>
      <c r="C11" s="41"/>
      <c r="D11" s="41"/>
      <c r="E11" s="7"/>
      <c r="F11" s="2"/>
      <c r="G11" s="43"/>
      <c r="H11" s="2"/>
      <c r="I11" s="22"/>
      <c r="J11" s="2"/>
      <c r="K11" s="43"/>
      <c r="L11" s="2"/>
      <c r="M11" s="22"/>
    </row>
    <row r="12" spans="1:13" ht="15.6" customHeight="1" x14ac:dyDescent="0.2">
      <c r="A12" s="41"/>
      <c r="B12" s="41" t="s">
        <v>63</v>
      </c>
      <c r="C12" s="41"/>
      <c r="D12" s="41"/>
      <c r="E12" s="7"/>
      <c r="F12" s="2"/>
      <c r="G12" s="44">
        <v>114103862</v>
      </c>
      <c r="H12" s="2"/>
      <c r="I12" s="45">
        <v>66261976</v>
      </c>
      <c r="J12" s="2"/>
      <c r="K12" s="44">
        <v>3965749850</v>
      </c>
      <c r="L12" s="2"/>
      <c r="M12" s="45">
        <v>2153537031</v>
      </c>
    </row>
    <row r="13" spans="1:13" ht="12" customHeight="1" x14ac:dyDescent="0.2">
      <c r="A13" s="41"/>
      <c r="B13" s="41"/>
      <c r="C13" s="41"/>
      <c r="D13" s="41"/>
      <c r="E13" s="7"/>
      <c r="F13" s="2"/>
      <c r="G13" s="43"/>
      <c r="H13" s="2"/>
      <c r="I13" s="22"/>
      <c r="J13" s="2"/>
      <c r="K13" s="43"/>
      <c r="L13" s="2"/>
      <c r="M13" s="22"/>
    </row>
    <row r="14" spans="1:13" ht="15.6" customHeight="1" x14ac:dyDescent="0.2">
      <c r="A14" s="46" t="s">
        <v>64</v>
      </c>
      <c r="B14" s="41"/>
      <c r="C14" s="41"/>
      <c r="D14" s="41"/>
      <c r="E14" s="7"/>
      <c r="F14" s="2"/>
      <c r="G14" s="21">
        <f>SUM(G10:G12)</f>
        <v>8096579973</v>
      </c>
      <c r="H14" s="22"/>
      <c r="I14" s="3">
        <f>SUM(I10:I12)</f>
        <v>5349981392</v>
      </c>
      <c r="J14" s="22"/>
      <c r="K14" s="21">
        <f>SUM(K10:K12)</f>
        <v>285264364349</v>
      </c>
      <c r="L14" s="22"/>
      <c r="M14" s="3">
        <f>SUM(M10:M12)</f>
        <v>172484394788</v>
      </c>
    </row>
    <row r="15" spans="1:13" ht="15.6" customHeight="1" x14ac:dyDescent="0.2">
      <c r="A15" s="41" t="s">
        <v>65</v>
      </c>
      <c r="B15" s="41"/>
      <c r="C15" s="41"/>
      <c r="D15" s="41"/>
      <c r="E15" s="7">
        <v>18</v>
      </c>
      <c r="F15" s="2"/>
      <c r="G15" s="23">
        <v>-7735877577</v>
      </c>
      <c r="H15" s="2"/>
      <c r="I15" s="11">
        <v>-5132897959</v>
      </c>
      <c r="J15" s="2"/>
      <c r="K15" s="23">
        <v>-272832700635</v>
      </c>
      <c r="L15" s="2"/>
      <c r="M15" s="11">
        <v>-165598311928</v>
      </c>
    </row>
    <row r="16" spans="1:13" ht="12" customHeight="1" x14ac:dyDescent="0.2">
      <c r="A16" s="47"/>
      <c r="B16" s="47"/>
      <c r="C16" s="47"/>
      <c r="D16" s="47"/>
      <c r="E16" s="2"/>
      <c r="F16" s="2"/>
      <c r="G16" s="24"/>
      <c r="H16" s="2"/>
      <c r="I16" s="25"/>
      <c r="J16" s="2"/>
      <c r="K16" s="24"/>
      <c r="L16" s="2"/>
      <c r="M16" s="25"/>
    </row>
    <row r="17" spans="1:13" ht="15.6" customHeight="1" x14ac:dyDescent="0.2">
      <c r="A17" s="46" t="s">
        <v>66</v>
      </c>
      <c r="B17" s="41"/>
      <c r="C17" s="41"/>
      <c r="D17" s="41"/>
      <c r="E17" s="2"/>
      <c r="F17" s="2"/>
      <c r="G17" s="21">
        <f>SUM(G14:G15)</f>
        <v>360702396</v>
      </c>
      <c r="H17" s="3"/>
      <c r="I17" s="3">
        <f>SUM(I14:I15)</f>
        <v>217083433</v>
      </c>
      <c r="J17" s="3"/>
      <c r="K17" s="21">
        <f>SUM(K14:K15)</f>
        <v>12431663714</v>
      </c>
      <c r="L17" s="3"/>
      <c r="M17" s="3">
        <f>SUM(M14:M15)</f>
        <v>6886082860</v>
      </c>
    </row>
    <row r="18" spans="1:13" ht="15.6" customHeight="1" x14ac:dyDescent="0.2">
      <c r="A18" s="41" t="s">
        <v>67</v>
      </c>
      <c r="B18" s="41"/>
      <c r="C18" s="41"/>
      <c r="D18" s="41"/>
      <c r="E18" s="7"/>
      <c r="F18" s="7"/>
      <c r="G18" s="21">
        <v>1814442</v>
      </c>
      <c r="H18" s="7"/>
      <c r="I18" s="3">
        <v>1911344</v>
      </c>
      <c r="J18" s="7"/>
      <c r="K18" s="21">
        <v>62943303</v>
      </c>
      <c r="L18" s="7"/>
      <c r="M18" s="3">
        <v>61763349</v>
      </c>
    </row>
    <row r="19" spans="1:13" ht="15.6" customHeight="1" x14ac:dyDescent="0.2">
      <c r="A19" s="41" t="s">
        <v>68</v>
      </c>
      <c r="B19" s="41"/>
      <c r="C19" s="41"/>
      <c r="D19" s="41"/>
      <c r="E19" s="7"/>
      <c r="F19" s="7"/>
      <c r="G19" s="21">
        <v>11210936</v>
      </c>
      <c r="H19" s="7"/>
      <c r="I19" s="3">
        <v>11255166</v>
      </c>
      <c r="J19" s="7"/>
      <c r="K19" s="21">
        <v>376436670</v>
      </c>
      <c r="L19" s="7"/>
      <c r="M19" s="3">
        <v>358743463</v>
      </c>
    </row>
    <row r="20" spans="1:13" ht="15.6" customHeight="1" x14ac:dyDescent="0.2">
      <c r="A20" s="41" t="s">
        <v>69</v>
      </c>
      <c r="B20" s="41"/>
      <c r="C20" s="41"/>
      <c r="D20" s="41"/>
      <c r="E20" s="7"/>
      <c r="F20" s="7"/>
      <c r="G20" s="23">
        <v>-5068722</v>
      </c>
      <c r="H20" s="7"/>
      <c r="I20" s="11">
        <v>-13721127</v>
      </c>
      <c r="J20" s="7"/>
      <c r="K20" s="23">
        <v>-168972241</v>
      </c>
      <c r="L20" s="7"/>
      <c r="M20" s="11">
        <v>-432882467</v>
      </c>
    </row>
    <row r="21" spans="1:13" ht="12" customHeight="1" x14ac:dyDescent="0.2">
      <c r="A21" s="47"/>
      <c r="B21" s="47"/>
      <c r="C21" s="47"/>
      <c r="D21" s="47"/>
      <c r="E21" s="7"/>
      <c r="F21" s="7"/>
      <c r="G21" s="24"/>
      <c r="H21" s="7"/>
      <c r="I21" s="25"/>
      <c r="J21" s="7"/>
      <c r="K21" s="24"/>
      <c r="L21" s="7"/>
      <c r="M21" s="25"/>
    </row>
    <row r="22" spans="1:13" ht="15.6" customHeight="1" x14ac:dyDescent="0.2">
      <c r="A22" s="46" t="s">
        <v>70</v>
      </c>
      <c r="B22" s="41"/>
      <c r="C22" s="41"/>
      <c r="D22" s="41"/>
      <c r="E22" s="7"/>
      <c r="F22" s="7"/>
      <c r="G22" s="21">
        <f>SUM(G17:G20)</f>
        <v>368659052</v>
      </c>
      <c r="H22" s="3"/>
      <c r="I22" s="3">
        <f>SUM(I17:I20)</f>
        <v>216528816</v>
      </c>
      <c r="J22" s="3"/>
      <c r="K22" s="21">
        <f>SUM(K17:K20)</f>
        <v>12702071446</v>
      </c>
      <c r="L22" s="3"/>
      <c r="M22" s="3">
        <f>SUM(M17:M20)</f>
        <v>6873707205</v>
      </c>
    </row>
    <row r="23" spans="1:13" ht="15.6" customHeight="1" x14ac:dyDescent="0.2">
      <c r="A23" s="41" t="s">
        <v>71</v>
      </c>
      <c r="B23" s="41"/>
      <c r="C23" s="46"/>
      <c r="D23" s="41"/>
      <c r="E23" s="7">
        <v>18</v>
      </c>
      <c r="F23" s="2"/>
      <c r="G23" s="21">
        <v>-81648455</v>
      </c>
      <c r="H23" s="2"/>
      <c r="I23" s="3">
        <v>-23581965</v>
      </c>
      <c r="J23" s="2"/>
      <c r="K23" s="21">
        <v>-2791273297</v>
      </c>
      <c r="L23" s="2"/>
      <c r="M23" s="3">
        <v>-748975451</v>
      </c>
    </row>
    <row r="24" spans="1:13" ht="15.6" customHeight="1" x14ac:dyDescent="0.2">
      <c r="A24" s="41" t="s">
        <v>72</v>
      </c>
      <c r="B24" s="41"/>
      <c r="C24" s="41"/>
      <c r="D24" s="46"/>
      <c r="E24" s="7"/>
      <c r="F24" s="7"/>
      <c r="G24" s="23">
        <v>-8835869</v>
      </c>
      <c r="H24" s="7"/>
      <c r="I24" s="11">
        <v>-6599587</v>
      </c>
      <c r="J24" s="7"/>
      <c r="K24" s="23">
        <v>-316382339</v>
      </c>
      <c r="L24" s="7"/>
      <c r="M24" s="11">
        <v>-211825905</v>
      </c>
    </row>
    <row r="25" spans="1:13" ht="12" customHeight="1" x14ac:dyDescent="0.2">
      <c r="A25" s="2"/>
      <c r="B25" s="41"/>
      <c r="C25" s="41"/>
      <c r="D25" s="46"/>
      <c r="E25" s="7"/>
      <c r="F25" s="7"/>
      <c r="G25" s="24"/>
      <c r="H25" s="7"/>
      <c r="I25" s="25"/>
      <c r="J25" s="7"/>
      <c r="K25" s="24"/>
      <c r="L25" s="7"/>
      <c r="M25" s="25"/>
    </row>
    <row r="26" spans="1:13" ht="15.6" customHeight="1" x14ac:dyDescent="0.2">
      <c r="A26" s="48" t="s">
        <v>73</v>
      </c>
      <c r="B26" s="46"/>
      <c r="C26" s="41"/>
      <c r="D26" s="41"/>
      <c r="E26" s="2"/>
      <c r="F26" s="7"/>
      <c r="G26" s="21">
        <f>SUM(G22:G24)</f>
        <v>278174728</v>
      </c>
      <c r="H26" s="3"/>
      <c r="I26" s="3">
        <f>SUM(I22:I24)</f>
        <v>186347264</v>
      </c>
      <c r="J26" s="3"/>
      <c r="K26" s="21">
        <f>SUM(K22:K24)</f>
        <v>9594415810</v>
      </c>
      <c r="L26" s="3"/>
      <c r="M26" s="3">
        <f>SUM(M22:M24)</f>
        <v>5912905849</v>
      </c>
    </row>
    <row r="27" spans="1:13" ht="15.6" customHeight="1" x14ac:dyDescent="0.2">
      <c r="A27" s="49" t="s">
        <v>74</v>
      </c>
      <c r="B27" s="41"/>
      <c r="C27" s="41"/>
      <c r="D27" s="41"/>
      <c r="E27" s="7">
        <v>19</v>
      </c>
      <c r="F27" s="7"/>
      <c r="G27" s="23">
        <v>-55682718</v>
      </c>
      <c r="H27" s="3"/>
      <c r="I27" s="11">
        <v>-36748078</v>
      </c>
      <c r="J27" s="7"/>
      <c r="K27" s="23">
        <v>-1920618566</v>
      </c>
      <c r="L27" s="3"/>
      <c r="M27" s="11">
        <v>-1166442880</v>
      </c>
    </row>
    <row r="28" spans="1:13" ht="12" customHeight="1" x14ac:dyDescent="0.2">
      <c r="A28" s="49"/>
      <c r="B28" s="41"/>
      <c r="C28" s="41"/>
      <c r="D28" s="41"/>
      <c r="E28" s="7"/>
      <c r="F28" s="7"/>
      <c r="G28" s="24"/>
      <c r="H28" s="3"/>
      <c r="I28" s="25"/>
      <c r="J28" s="7"/>
      <c r="K28" s="24"/>
      <c r="L28" s="3"/>
      <c r="M28" s="25"/>
    </row>
    <row r="29" spans="1:13" ht="15.6" customHeight="1" x14ac:dyDescent="0.2">
      <c r="A29" s="46" t="s">
        <v>75</v>
      </c>
      <c r="B29" s="41"/>
      <c r="C29" s="41"/>
      <c r="D29" s="41"/>
      <c r="E29" s="7"/>
      <c r="F29" s="7"/>
      <c r="G29" s="21">
        <f>SUM(G26:G27)</f>
        <v>222492010</v>
      </c>
      <c r="H29" s="3"/>
      <c r="I29" s="3">
        <f>SUM(I26:I27)</f>
        <v>149599186</v>
      </c>
      <c r="J29" s="3"/>
      <c r="K29" s="21">
        <f>SUM(K26:K27)</f>
        <v>7673797244</v>
      </c>
      <c r="L29" s="3"/>
      <c r="M29" s="3">
        <f>SUM(M26:M27)</f>
        <v>4746462969</v>
      </c>
    </row>
    <row r="30" spans="1:13" ht="12" customHeight="1" x14ac:dyDescent="0.2">
      <c r="A30" s="46"/>
      <c r="B30" s="41"/>
      <c r="C30" s="41"/>
      <c r="D30" s="41"/>
      <c r="E30" s="7"/>
      <c r="F30" s="7"/>
      <c r="G30" s="21"/>
      <c r="H30" s="3"/>
      <c r="I30" s="3"/>
      <c r="J30" s="7"/>
      <c r="K30" s="21"/>
      <c r="L30" s="3"/>
      <c r="M30" s="3"/>
    </row>
    <row r="31" spans="1:13" ht="15.6" customHeight="1" x14ac:dyDescent="0.2">
      <c r="A31" s="6" t="s">
        <v>76</v>
      </c>
      <c r="B31" s="41"/>
      <c r="C31" s="41"/>
      <c r="D31" s="41"/>
      <c r="E31" s="7"/>
      <c r="F31" s="7"/>
      <c r="G31" s="21"/>
      <c r="H31" s="3"/>
      <c r="I31" s="3"/>
      <c r="J31" s="7"/>
      <c r="K31" s="21"/>
      <c r="L31" s="3"/>
      <c r="M31" s="3"/>
    </row>
    <row r="32" spans="1:13" ht="15.6" customHeight="1" x14ac:dyDescent="0.2">
      <c r="A32" s="6"/>
      <c r="B32" s="50" t="s">
        <v>77</v>
      </c>
      <c r="C32" s="41"/>
      <c r="D32" s="41"/>
      <c r="E32" s="7"/>
      <c r="F32" s="7"/>
      <c r="G32" s="21"/>
      <c r="H32" s="3"/>
      <c r="I32" s="3"/>
      <c r="J32" s="7"/>
      <c r="K32" s="21"/>
      <c r="L32" s="3"/>
      <c r="M32" s="3"/>
    </row>
    <row r="33" spans="1:13" ht="15.6" customHeight="1" x14ac:dyDescent="0.2">
      <c r="A33" s="6"/>
      <c r="B33" s="50" t="s">
        <v>78</v>
      </c>
      <c r="C33" s="41"/>
      <c r="D33" s="41"/>
      <c r="E33" s="7"/>
      <c r="F33" s="7"/>
      <c r="G33" s="21"/>
      <c r="H33" s="3"/>
      <c r="I33" s="3"/>
      <c r="J33" s="7"/>
      <c r="K33" s="21"/>
      <c r="L33" s="3"/>
      <c r="M33" s="3"/>
    </row>
    <row r="34" spans="1:13" ht="15.6" customHeight="1" x14ac:dyDescent="0.2">
      <c r="A34" s="2"/>
      <c r="B34" s="2"/>
      <c r="C34" s="2" t="s">
        <v>79</v>
      </c>
      <c r="D34" s="41"/>
      <c r="E34" s="2"/>
      <c r="F34" s="2"/>
      <c r="G34" s="21">
        <v>0</v>
      </c>
      <c r="H34" s="3"/>
      <c r="I34" s="3">
        <v>0</v>
      </c>
      <c r="J34" s="2"/>
      <c r="K34" s="21">
        <v>1598946187</v>
      </c>
      <c r="L34" s="3"/>
      <c r="M34" s="3">
        <v>3239627818</v>
      </c>
    </row>
    <row r="35" spans="1:13" ht="15.6" customHeight="1" x14ac:dyDescent="0.2">
      <c r="A35" s="2"/>
      <c r="B35" s="2"/>
      <c r="C35" s="2" t="s">
        <v>80</v>
      </c>
      <c r="D35" s="41"/>
      <c r="E35" s="2"/>
      <c r="F35" s="2"/>
      <c r="G35" s="21"/>
      <c r="H35" s="3"/>
      <c r="I35" s="3"/>
      <c r="J35" s="2"/>
      <c r="K35" s="21"/>
      <c r="L35" s="3"/>
      <c r="M35" s="3"/>
    </row>
    <row r="36" spans="1:13" ht="15.6" customHeight="1" x14ac:dyDescent="0.2">
      <c r="A36" s="2"/>
      <c r="B36" s="2"/>
      <c r="C36" s="2"/>
      <c r="D36" s="41" t="s">
        <v>81</v>
      </c>
      <c r="E36" s="2"/>
      <c r="F36" s="2"/>
      <c r="G36" s="23">
        <v>0</v>
      </c>
      <c r="H36" s="3"/>
      <c r="I36" s="11">
        <v>-1317438</v>
      </c>
      <c r="J36" s="2"/>
      <c r="K36" s="23">
        <v>0</v>
      </c>
      <c r="L36" s="3"/>
      <c r="M36" s="11">
        <v>-42450343</v>
      </c>
    </row>
    <row r="37" spans="1:13" ht="12" customHeight="1" x14ac:dyDescent="0.2">
      <c r="A37" s="2"/>
      <c r="B37" s="2"/>
      <c r="C37" s="2"/>
      <c r="D37" s="2"/>
      <c r="E37" s="2"/>
      <c r="F37" s="2"/>
      <c r="G37" s="21"/>
      <c r="H37" s="3"/>
      <c r="I37" s="3"/>
      <c r="J37" s="2"/>
      <c r="K37" s="21"/>
      <c r="L37" s="3"/>
      <c r="M37" s="3"/>
    </row>
    <row r="38" spans="1:13" ht="15.6" customHeight="1" x14ac:dyDescent="0.2">
      <c r="A38" s="2" t="s">
        <v>82</v>
      </c>
      <c r="B38" s="2"/>
      <c r="C38" s="2"/>
      <c r="D38" s="2"/>
      <c r="E38" s="2"/>
      <c r="F38" s="2"/>
      <c r="G38" s="21"/>
      <c r="H38" s="3"/>
      <c r="I38" s="3"/>
      <c r="J38" s="2"/>
      <c r="K38" s="21"/>
      <c r="L38" s="3"/>
      <c r="M38" s="3"/>
    </row>
    <row r="39" spans="1:13" ht="15.6" customHeight="1" x14ac:dyDescent="0.2">
      <c r="A39" s="2"/>
      <c r="B39" s="2" t="s">
        <v>83</v>
      </c>
      <c r="C39" s="2"/>
      <c r="D39" s="2"/>
      <c r="E39" s="7"/>
      <c r="F39" s="7"/>
      <c r="G39" s="23">
        <f>SUM(G34:G36)</f>
        <v>0</v>
      </c>
      <c r="H39" s="3"/>
      <c r="I39" s="11">
        <f>SUM(I34:I36)</f>
        <v>-1317438</v>
      </c>
      <c r="J39" s="2"/>
      <c r="K39" s="23">
        <f>SUM(K34:K36)</f>
        <v>1598946187</v>
      </c>
      <c r="L39" s="3"/>
      <c r="M39" s="11">
        <f>SUM(M34:M36)</f>
        <v>3197177475</v>
      </c>
    </row>
    <row r="40" spans="1:13" ht="12" customHeight="1" x14ac:dyDescent="0.2">
      <c r="A40" s="2"/>
      <c r="B40" s="2"/>
      <c r="C40" s="2"/>
      <c r="D40" s="2"/>
      <c r="E40" s="7"/>
      <c r="F40" s="7"/>
      <c r="G40" s="21"/>
      <c r="H40" s="3"/>
      <c r="I40" s="3"/>
      <c r="J40" s="2"/>
      <c r="K40" s="21"/>
      <c r="L40" s="3"/>
      <c r="M40" s="3"/>
    </row>
    <row r="41" spans="1:13" ht="15.6" customHeight="1" x14ac:dyDescent="0.2">
      <c r="A41" s="6" t="s">
        <v>84</v>
      </c>
      <c r="B41" s="2"/>
      <c r="C41" s="2"/>
      <c r="D41" s="2"/>
      <c r="E41" s="7"/>
      <c r="F41" s="7"/>
      <c r="G41" s="21"/>
      <c r="H41" s="3"/>
      <c r="I41" s="3"/>
      <c r="J41" s="2"/>
      <c r="K41" s="21"/>
      <c r="L41" s="3"/>
      <c r="M41" s="3"/>
    </row>
    <row r="42" spans="1:13" ht="15.6" customHeight="1" thickBot="1" x14ac:dyDescent="0.25">
      <c r="A42" s="2"/>
      <c r="B42" s="6" t="s">
        <v>85</v>
      </c>
      <c r="C42" s="2"/>
      <c r="D42" s="2"/>
      <c r="E42" s="7"/>
      <c r="F42" s="7"/>
      <c r="G42" s="27">
        <f>SUM(G29,G39)</f>
        <v>222492010</v>
      </c>
      <c r="H42" s="3"/>
      <c r="I42" s="28">
        <f>SUM(I29,I39)</f>
        <v>148281748</v>
      </c>
      <c r="J42" s="2"/>
      <c r="K42" s="27">
        <f>SUM(K29,K39)</f>
        <v>9272743431</v>
      </c>
      <c r="L42" s="3"/>
      <c r="M42" s="28">
        <f>SUM(M29,M39)</f>
        <v>7943640444</v>
      </c>
    </row>
    <row r="43" spans="1:13" ht="12" customHeight="1" thickTop="1" x14ac:dyDescent="0.2">
      <c r="A43" s="6"/>
      <c r="B43" s="2"/>
      <c r="C43" s="2"/>
      <c r="D43" s="2"/>
      <c r="E43" s="7"/>
      <c r="F43" s="7"/>
      <c r="G43" s="51"/>
      <c r="H43" s="3"/>
      <c r="I43" s="7"/>
      <c r="J43" s="2"/>
      <c r="K43" s="51"/>
      <c r="L43" s="3"/>
      <c r="M43" s="7"/>
    </row>
    <row r="44" spans="1:13" ht="12" customHeight="1" x14ac:dyDescent="0.2">
      <c r="A44" s="6"/>
      <c r="B44" s="2"/>
      <c r="C44" s="2"/>
      <c r="D44" s="2"/>
      <c r="E44" s="7"/>
      <c r="F44" s="7"/>
      <c r="G44" s="51"/>
      <c r="H44" s="3"/>
      <c r="I44" s="7"/>
      <c r="J44" s="2"/>
      <c r="K44" s="51"/>
      <c r="L44" s="3"/>
      <c r="M44" s="7"/>
    </row>
    <row r="45" spans="1:13" ht="15.6" customHeight="1" x14ac:dyDescent="0.2">
      <c r="A45" s="46" t="s">
        <v>86</v>
      </c>
      <c r="B45" s="6"/>
      <c r="C45" s="47"/>
      <c r="D45" s="47"/>
      <c r="E45" s="52">
        <v>20</v>
      </c>
      <c r="F45" s="47"/>
      <c r="G45" s="32"/>
      <c r="H45" s="2"/>
      <c r="I45" s="2"/>
      <c r="J45" s="2"/>
      <c r="K45" s="32"/>
      <c r="L45" s="2"/>
      <c r="M45" s="2"/>
    </row>
    <row r="46" spans="1:13" ht="12" customHeight="1" x14ac:dyDescent="0.2">
      <c r="A46" s="46"/>
      <c r="B46" s="46"/>
      <c r="C46" s="41"/>
      <c r="D46" s="41"/>
      <c r="E46" s="41"/>
      <c r="F46" s="52"/>
      <c r="G46" s="51"/>
      <c r="H46" s="7"/>
      <c r="I46" s="7"/>
      <c r="J46" s="7"/>
      <c r="K46" s="51"/>
      <c r="L46" s="7"/>
      <c r="M46" s="7"/>
    </row>
    <row r="47" spans="1:13" ht="15.6" customHeight="1" x14ac:dyDescent="0.2">
      <c r="A47" s="41" t="s">
        <v>87</v>
      </c>
      <c r="B47" s="41"/>
      <c r="C47" s="41"/>
      <c r="D47" s="41"/>
      <c r="E47" s="52"/>
      <c r="F47" s="52"/>
      <c r="G47" s="53">
        <f>G29/4335902125</f>
        <v>5.1313891223962994E-2</v>
      </c>
      <c r="H47" s="2"/>
      <c r="I47" s="54">
        <f>I29/4335902125</f>
        <v>3.4502436099154335E-2</v>
      </c>
      <c r="J47" s="2"/>
      <c r="K47" s="53">
        <f>K29/4335902125</f>
        <v>1.7698271369536507</v>
      </c>
      <c r="L47" s="55"/>
      <c r="M47" s="54">
        <f>M29/4335902125</f>
        <v>1.0946886788870955</v>
      </c>
    </row>
    <row r="48" spans="1:13" ht="15.6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s="89" customFormat="1" ht="5.25" customHeight="1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</row>
    <row r="50" spans="1:13" ht="21.95" customHeight="1" x14ac:dyDescent="0.2">
      <c r="A50" s="30" t="str">
        <f>'5-6 BS'!A47</f>
        <v>The notes to the financial statements are an integral part of these financial statements.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</row>
  </sheetData>
  <mergeCells count="2">
    <mergeCell ref="G6:I6"/>
    <mergeCell ref="K6:M6"/>
  </mergeCells>
  <pageMargins left="0.8" right="0.5" top="0.5" bottom="0.6" header="0.49" footer="0.4"/>
  <pageSetup paperSize="9" firstPageNumber="7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232F-DBAE-4B77-B590-D704DF9DE709}">
  <dimension ref="A1:M30"/>
  <sheetViews>
    <sheetView zoomScaleNormal="100" zoomScaleSheetLayoutView="80" workbookViewId="0">
      <selection activeCell="B14" sqref="B14"/>
    </sheetView>
  </sheetViews>
  <sheetFormatPr defaultColWidth="12.42578125" defaultRowHeight="15" customHeight="1" x14ac:dyDescent="0.2"/>
  <cols>
    <col min="1" max="1" width="1.42578125" style="5" customWidth="1"/>
    <col min="2" max="2" width="54" style="5" customWidth="1"/>
    <col min="3" max="3" width="6.85546875" style="5" customWidth="1"/>
    <col min="4" max="4" width="0.85546875" style="5" customWidth="1"/>
    <col min="5" max="5" width="13.42578125" style="5" customWidth="1"/>
    <col min="6" max="6" width="0.85546875" style="5" customWidth="1"/>
    <col min="7" max="7" width="14.28515625" style="5" customWidth="1"/>
    <col min="8" max="8" width="0.85546875" style="5" customWidth="1"/>
    <col min="9" max="9" width="13.42578125" style="5" customWidth="1"/>
    <col min="10" max="10" width="0.85546875" style="5" customWidth="1"/>
    <col min="11" max="11" width="14.7109375" style="5" customWidth="1"/>
    <col min="12" max="12" width="0.85546875" style="5" customWidth="1"/>
    <col min="13" max="13" width="14" style="5" customWidth="1"/>
    <col min="14" max="16384" width="12.42578125" style="5"/>
  </cols>
  <sheetData>
    <row r="1" spans="1:13" ht="16.5" customHeight="1" x14ac:dyDescent="0.2">
      <c r="A1" s="6" t="str">
        <f>' 7 PL 12 month'!A1</f>
        <v>Star Petroleum Refining Public Company Limited</v>
      </c>
      <c r="B1" s="2"/>
      <c r="C1" s="88"/>
      <c r="D1" s="2"/>
      <c r="E1" s="25"/>
      <c r="F1" s="33"/>
      <c r="G1" s="25"/>
      <c r="H1" s="33"/>
      <c r="I1" s="25"/>
      <c r="J1" s="33"/>
      <c r="K1" s="25"/>
      <c r="L1" s="33"/>
      <c r="M1" s="25"/>
    </row>
    <row r="2" spans="1:13" ht="16.5" customHeight="1" x14ac:dyDescent="0.2">
      <c r="A2" s="6" t="s">
        <v>88</v>
      </c>
      <c r="B2" s="2"/>
      <c r="C2" s="88"/>
      <c r="D2" s="2"/>
      <c r="E2" s="25"/>
      <c r="F2" s="33"/>
      <c r="G2" s="25"/>
      <c r="H2" s="33"/>
      <c r="I2" s="25"/>
      <c r="J2" s="33"/>
      <c r="K2" s="25"/>
      <c r="L2" s="33"/>
      <c r="M2" s="25"/>
    </row>
    <row r="3" spans="1:13" ht="16.5" customHeight="1" x14ac:dyDescent="0.2">
      <c r="A3" s="57" t="str">
        <f>' 7 PL 12 month'!A3</f>
        <v>For the year ended 31 December 2022</v>
      </c>
      <c r="B3" s="30"/>
      <c r="C3" s="10"/>
      <c r="D3" s="30"/>
      <c r="E3" s="58"/>
      <c r="F3" s="59"/>
      <c r="G3" s="58"/>
      <c r="H3" s="59"/>
      <c r="I3" s="58"/>
      <c r="J3" s="59"/>
      <c r="K3" s="58"/>
      <c r="L3" s="59"/>
      <c r="M3" s="58"/>
    </row>
    <row r="4" spans="1:13" ht="16.5" customHeight="1" x14ac:dyDescent="0.2">
      <c r="A4" s="2"/>
      <c r="B4" s="2"/>
      <c r="C4" s="88"/>
      <c r="D4" s="2"/>
      <c r="E4" s="25"/>
      <c r="F4" s="33"/>
      <c r="G4" s="25"/>
      <c r="H4" s="33"/>
      <c r="I4" s="25"/>
      <c r="J4" s="33"/>
      <c r="K4" s="25"/>
      <c r="L4" s="33"/>
      <c r="M4" s="25"/>
    </row>
    <row r="5" spans="1:13" ht="16.5" customHeight="1" x14ac:dyDescent="0.2">
      <c r="A5" s="2"/>
      <c r="B5" s="2"/>
      <c r="C5" s="88"/>
      <c r="D5" s="2"/>
      <c r="E5" s="25"/>
      <c r="F5" s="33"/>
      <c r="G5" s="25"/>
      <c r="H5" s="33"/>
      <c r="I5" s="25"/>
      <c r="J5" s="33"/>
      <c r="K5" s="25"/>
      <c r="L5" s="33"/>
      <c r="M5" s="25"/>
    </row>
    <row r="6" spans="1:13" ht="16.5" customHeight="1" x14ac:dyDescent="0.2">
      <c r="A6" s="2"/>
      <c r="B6" s="2"/>
      <c r="C6" s="88"/>
      <c r="D6" s="2"/>
      <c r="E6" s="91" t="s">
        <v>3</v>
      </c>
      <c r="F6" s="96"/>
      <c r="G6" s="96"/>
      <c r="H6" s="96"/>
      <c r="I6" s="96"/>
      <c r="J6" s="96"/>
      <c r="K6" s="96"/>
      <c r="L6" s="96"/>
      <c r="M6" s="96"/>
    </row>
    <row r="7" spans="1:13" ht="16.5" customHeight="1" x14ac:dyDescent="0.2">
      <c r="A7" s="2"/>
      <c r="B7" s="2"/>
      <c r="C7" s="88"/>
      <c r="D7" s="2"/>
      <c r="E7" s="13"/>
      <c r="F7" s="60"/>
      <c r="G7" s="2"/>
      <c r="H7" s="60"/>
      <c r="I7" s="97" t="s">
        <v>89</v>
      </c>
      <c r="J7" s="96"/>
      <c r="K7" s="96"/>
      <c r="L7" s="60"/>
      <c r="M7" s="13"/>
    </row>
    <row r="8" spans="1:13" ht="16.5" customHeight="1" x14ac:dyDescent="0.2">
      <c r="A8" s="2"/>
      <c r="B8" s="2"/>
      <c r="C8" s="88"/>
      <c r="D8" s="2"/>
      <c r="E8" s="13" t="s">
        <v>90</v>
      </c>
      <c r="F8" s="60"/>
      <c r="G8" s="2"/>
      <c r="H8" s="60"/>
      <c r="I8" s="61"/>
      <c r="J8" s="61"/>
      <c r="K8" s="61"/>
      <c r="L8" s="60"/>
      <c r="M8" s="13"/>
    </row>
    <row r="9" spans="1:13" ht="16.5" customHeight="1" x14ac:dyDescent="0.2">
      <c r="A9" s="2"/>
      <c r="B9" s="2"/>
      <c r="C9" s="88"/>
      <c r="D9" s="2"/>
      <c r="E9" s="13" t="s">
        <v>91</v>
      </c>
      <c r="F9" s="60"/>
      <c r="G9" s="13" t="s">
        <v>92</v>
      </c>
      <c r="H9" s="60"/>
      <c r="I9" s="13" t="s">
        <v>93</v>
      </c>
      <c r="J9" s="61"/>
      <c r="K9" s="61"/>
      <c r="L9" s="60"/>
      <c r="M9" s="13"/>
    </row>
    <row r="10" spans="1:13" ht="16.5" customHeight="1" x14ac:dyDescent="0.2">
      <c r="A10" s="2"/>
      <c r="B10" s="2"/>
      <c r="C10" s="15" t="s">
        <v>94</v>
      </c>
      <c r="D10" s="2"/>
      <c r="E10" s="62" t="s">
        <v>95</v>
      </c>
      <c r="F10" s="60"/>
      <c r="G10" s="62" t="s">
        <v>95</v>
      </c>
      <c r="H10" s="60"/>
      <c r="I10" s="62" t="s">
        <v>96</v>
      </c>
      <c r="J10" s="63"/>
      <c r="K10" s="62" t="s">
        <v>97</v>
      </c>
      <c r="L10" s="60"/>
      <c r="M10" s="62" t="s">
        <v>57</v>
      </c>
    </row>
    <row r="11" spans="1:13" ht="16.5" customHeight="1" x14ac:dyDescent="0.2">
      <c r="A11" s="6"/>
      <c r="B11" s="63"/>
      <c r="C11" s="61"/>
      <c r="D11" s="2"/>
      <c r="E11" s="25"/>
      <c r="F11" s="3"/>
      <c r="G11" s="25"/>
      <c r="H11" s="3"/>
      <c r="I11" s="25"/>
      <c r="J11" s="25"/>
      <c r="K11" s="25"/>
      <c r="L11" s="25"/>
      <c r="M11" s="25"/>
    </row>
    <row r="12" spans="1:13" ht="16.5" customHeight="1" x14ac:dyDescent="0.2">
      <c r="A12" s="63" t="s">
        <v>98</v>
      </c>
      <c r="B12" s="33"/>
      <c r="C12" s="64"/>
      <c r="D12" s="2"/>
      <c r="E12" s="25">
        <v>864713808</v>
      </c>
      <c r="F12" s="3"/>
      <c r="G12" s="25">
        <v>31917416</v>
      </c>
      <c r="H12" s="3"/>
      <c r="I12" s="25">
        <v>87865911</v>
      </c>
      <c r="J12" s="25"/>
      <c r="K12" s="25">
        <v>-109295790</v>
      </c>
      <c r="L12" s="25"/>
      <c r="M12" s="25">
        <f t="shared" ref="M12:M13" si="0">SUM(E12:K12)</f>
        <v>875201345</v>
      </c>
    </row>
    <row r="13" spans="1:13" ht="16.5" customHeight="1" x14ac:dyDescent="0.2">
      <c r="A13" s="33" t="s">
        <v>99</v>
      </c>
      <c r="B13" s="33"/>
      <c r="C13" s="64"/>
      <c r="D13" s="2"/>
      <c r="E13" s="11">
        <v>0</v>
      </c>
      <c r="F13" s="3"/>
      <c r="G13" s="11">
        <v>0</v>
      </c>
      <c r="H13" s="3"/>
      <c r="I13" s="11">
        <v>0</v>
      </c>
      <c r="J13" s="25"/>
      <c r="K13" s="58">
        <v>148281748</v>
      </c>
      <c r="L13" s="25"/>
      <c r="M13" s="58">
        <f t="shared" si="0"/>
        <v>148281748</v>
      </c>
    </row>
    <row r="14" spans="1:13" ht="16.5" customHeight="1" x14ac:dyDescent="0.2">
      <c r="A14" s="63"/>
      <c r="B14" s="33"/>
      <c r="C14" s="64"/>
      <c r="D14" s="2"/>
      <c r="E14" s="3"/>
      <c r="F14" s="3"/>
      <c r="G14" s="3"/>
      <c r="H14" s="3"/>
      <c r="I14" s="3"/>
      <c r="J14" s="25"/>
      <c r="K14" s="25"/>
      <c r="L14" s="25"/>
      <c r="M14" s="25"/>
    </row>
    <row r="15" spans="1:13" ht="16.5" customHeight="1" thickBot="1" x14ac:dyDescent="0.25">
      <c r="A15" s="6" t="s">
        <v>100</v>
      </c>
      <c r="B15" s="63"/>
      <c r="C15" s="61"/>
      <c r="D15" s="2"/>
      <c r="E15" s="65">
        <f>SUM(E12:E13)</f>
        <v>864713808</v>
      </c>
      <c r="F15" s="3"/>
      <c r="G15" s="65">
        <f>SUM(G12:G13)</f>
        <v>31917416</v>
      </c>
      <c r="H15" s="3"/>
      <c r="I15" s="65">
        <f>SUM(I12:I13)</f>
        <v>87865911</v>
      </c>
      <c r="J15" s="25"/>
      <c r="K15" s="65">
        <f>SUM(K12:K13)</f>
        <v>38985958</v>
      </c>
      <c r="L15" s="25"/>
      <c r="M15" s="65">
        <f>SUM(M12:M13)</f>
        <v>1023483093</v>
      </c>
    </row>
    <row r="16" spans="1:13" ht="16.5" customHeight="1" thickTop="1" x14ac:dyDescent="0.2">
      <c r="A16" s="6"/>
      <c r="B16" s="63"/>
      <c r="C16" s="61"/>
      <c r="D16" s="2"/>
      <c r="E16" s="25"/>
      <c r="F16" s="3"/>
      <c r="G16" s="25"/>
      <c r="H16" s="3"/>
      <c r="I16" s="25"/>
      <c r="J16" s="25"/>
      <c r="K16" s="25"/>
      <c r="L16" s="25"/>
      <c r="M16" s="25"/>
    </row>
    <row r="17" spans="1:13" ht="16.5" customHeight="1" x14ac:dyDescent="0.2">
      <c r="A17" s="6"/>
      <c r="B17" s="63"/>
      <c r="C17" s="61"/>
      <c r="D17" s="2"/>
      <c r="E17" s="25"/>
      <c r="F17" s="3"/>
      <c r="G17" s="25"/>
      <c r="H17" s="3"/>
      <c r="I17" s="25"/>
      <c r="J17" s="25"/>
      <c r="K17" s="25"/>
      <c r="L17" s="25"/>
      <c r="M17" s="25"/>
    </row>
    <row r="18" spans="1:13" ht="16.5" customHeight="1" x14ac:dyDescent="0.2">
      <c r="A18" s="63" t="s">
        <v>101</v>
      </c>
      <c r="B18" s="33"/>
      <c r="C18" s="64"/>
      <c r="D18" s="2"/>
      <c r="E18" s="24">
        <v>864713808</v>
      </c>
      <c r="F18" s="3"/>
      <c r="G18" s="24">
        <v>31917416</v>
      </c>
      <c r="H18" s="3"/>
      <c r="I18" s="24">
        <v>87865911</v>
      </c>
      <c r="J18" s="25"/>
      <c r="K18" s="24">
        <v>38985958</v>
      </c>
      <c r="L18" s="25"/>
      <c r="M18" s="24">
        <f t="shared" ref="M18:M20" si="1">SUM(E18:K18)</f>
        <v>1023483093</v>
      </c>
    </row>
    <row r="19" spans="1:13" ht="16.5" customHeight="1" x14ac:dyDescent="0.2">
      <c r="A19" s="33" t="s">
        <v>102</v>
      </c>
      <c r="B19" s="33"/>
      <c r="C19" s="88">
        <v>17</v>
      </c>
      <c r="D19" s="88"/>
      <c r="E19" s="24">
        <v>0</v>
      </c>
      <c r="F19" s="3"/>
      <c r="G19" s="24">
        <v>0</v>
      </c>
      <c r="H19" s="3"/>
      <c r="I19" s="24">
        <v>0</v>
      </c>
      <c r="J19" s="25"/>
      <c r="K19" s="24">
        <v>-136241883</v>
      </c>
      <c r="L19" s="25"/>
      <c r="M19" s="24">
        <f t="shared" si="1"/>
        <v>-136241883</v>
      </c>
    </row>
    <row r="20" spans="1:13" ht="16.5" customHeight="1" x14ac:dyDescent="0.2">
      <c r="A20" s="33" t="s">
        <v>99</v>
      </c>
      <c r="B20" s="33"/>
      <c r="C20" s="64"/>
      <c r="D20" s="2"/>
      <c r="E20" s="23">
        <v>0</v>
      </c>
      <c r="F20" s="3"/>
      <c r="G20" s="23">
        <v>0</v>
      </c>
      <c r="H20" s="3"/>
      <c r="I20" s="23">
        <v>0</v>
      </c>
      <c r="J20" s="25"/>
      <c r="K20" s="66">
        <f>' 7 PL 12 month'!G29</f>
        <v>222492010</v>
      </c>
      <c r="L20" s="25"/>
      <c r="M20" s="66">
        <f t="shared" si="1"/>
        <v>222492010</v>
      </c>
    </row>
    <row r="21" spans="1:13" ht="16.5" customHeight="1" x14ac:dyDescent="0.2">
      <c r="A21" s="63"/>
      <c r="B21" s="33"/>
      <c r="C21" s="64"/>
      <c r="D21" s="2"/>
      <c r="E21" s="21"/>
      <c r="F21" s="3"/>
      <c r="G21" s="21"/>
      <c r="H21" s="3"/>
      <c r="I21" s="21"/>
      <c r="J21" s="25"/>
      <c r="K21" s="24"/>
      <c r="L21" s="25"/>
      <c r="M21" s="24"/>
    </row>
    <row r="22" spans="1:13" ht="16.5" customHeight="1" thickBot="1" x14ac:dyDescent="0.25">
      <c r="A22" s="6" t="s">
        <v>103</v>
      </c>
      <c r="B22" s="63"/>
      <c r="C22" s="61"/>
      <c r="D22" s="2"/>
      <c r="E22" s="67">
        <f>SUM(E18:E20)</f>
        <v>864713808</v>
      </c>
      <c r="F22" s="3"/>
      <c r="G22" s="67">
        <f>SUM(G18:G20)</f>
        <v>31917416</v>
      </c>
      <c r="H22" s="3"/>
      <c r="I22" s="67">
        <f>SUM(I18:I20)</f>
        <v>87865911</v>
      </c>
      <c r="J22" s="25"/>
      <c r="K22" s="67">
        <f>SUM(K18:K20)</f>
        <v>125236085</v>
      </c>
      <c r="L22" s="25"/>
      <c r="M22" s="67">
        <f>SUM(M18:M20)</f>
        <v>1109733220</v>
      </c>
    </row>
    <row r="23" spans="1:13" ht="16.5" customHeight="1" thickTop="1" x14ac:dyDescent="0.2">
      <c r="A23" s="6"/>
      <c r="B23" s="63"/>
      <c r="C23" s="61"/>
      <c r="D23" s="2"/>
      <c r="E23" s="25"/>
      <c r="F23" s="3"/>
      <c r="G23" s="25"/>
      <c r="H23" s="3"/>
      <c r="I23" s="25"/>
      <c r="J23" s="25"/>
      <c r="K23" s="25"/>
      <c r="L23" s="25"/>
      <c r="M23" s="25"/>
    </row>
    <row r="24" spans="1:13" ht="16.5" customHeight="1" x14ac:dyDescent="0.2">
      <c r="A24" s="6"/>
      <c r="B24" s="63"/>
      <c r="C24" s="61"/>
      <c r="D24" s="2"/>
      <c r="E24" s="25"/>
      <c r="F24" s="3"/>
      <c r="G24" s="25"/>
      <c r="H24" s="3"/>
      <c r="I24" s="25"/>
      <c r="J24" s="25"/>
      <c r="K24" s="25"/>
      <c r="L24" s="25"/>
      <c r="M24" s="25"/>
    </row>
    <row r="25" spans="1:13" ht="16.5" customHeight="1" x14ac:dyDescent="0.2">
      <c r="A25" s="6"/>
      <c r="B25" s="63"/>
      <c r="C25" s="61"/>
      <c r="D25" s="2"/>
      <c r="E25" s="25"/>
      <c r="F25" s="3"/>
      <c r="G25" s="25"/>
      <c r="H25" s="3"/>
      <c r="I25" s="25"/>
      <c r="J25" s="25"/>
      <c r="K25" s="25"/>
      <c r="L25" s="25"/>
      <c r="M25" s="25"/>
    </row>
    <row r="26" spans="1:13" ht="16.5" customHeight="1" x14ac:dyDescent="0.2">
      <c r="A26" s="6"/>
      <c r="B26" s="63"/>
      <c r="C26" s="61"/>
      <c r="D26" s="2"/>
      <c r="E26" s="25"/>
      <c r="F26" s="3"/>
      <c r="G26" s="25"/>
      <c r="H26" s="3"/>
      <c r="I26" s="25"/>
      <c r="J26" s="25"/>
      <c r="K26" s="25"/>
      <c r="L26" s="25"/>
      <c r="M26" s="25"/>
    </row>
    <row r="27" spans="1:13" ht="16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6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">
      <c r="A29" s="6"/>
      <c r="B29" s="33"/>
      <c r="C29" s="33"/>
      <c r="D29" s="2"/>
      <c r="E29" s="25"/>
      <c r="F29" s="3"/>
      <c r="G29" s="25"/>
      <c r="H29" s="25"/>
      <c r="I29" s="25"/>
      <c r="J29" s="25"/>
      <c r="K29" s="25"/>
      <c r="L29" s="25"/>
      <c r="M29" s="25"/>
    </row>
    <row r="30" spans="1:13" ht="21.75" customHeight="1" x14ac:dyDescent="0.2">
      <c r="A30" s="98" t="str">
        <f>'5-6 BS'!A47</f>
        <v>The notes to the financial statements are an integral part of these financial statements.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</row>
  </sheetData>
  <mergeCells count="3">
    <mergeCell ref="E6:M6"/>
    <mergeCell ref="I7:K7"/>
    <mergeCell ref="A30:M30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A44F4-3019-4B65-B424-B770341E8CD7}">
  <dimension ref="A1:P30"/>
  <sheetViews>
    <sheetView zoomScaleNormal="100" zoomScaleSheetLayoutView="100" workbookViewId="0">
      <selection activeCell="C13" sqref="C13"/>
    </sheetView>
  </sheetViews>
  <sheetFormatPr defaultColWidth="12.42578125" defaultRowHeight="15" customHeight="1" x14ac:dyDescent="0.2"/>
  <cols>
    <col min="1" max="2" width="1.5703125" customWidth="1"/>
    <col min="3" max="3" width="45.28515625" customWidth="1"/>
    <col min="4" max="4" width="5.85546875" customWidth="1"/>
    <col min="5" max="5" width="0.85546875" customWidth="1"/>
    <col min="6" max="6" width="14.28515625" customWidth="1"/>
    <col min="7" max="7" width="0.85546875" customWidth="1"/>
    <col min="8" max="8" width="14.28515625" customWidth="1"/>
    <col min="9" max="9" width="0.85546875" customWidth="1"/>
    <col min="10" max="10" width="14.28515625" customWidth="1"/>
    <col min="11" max="11" width="0.85546875" customWidth="1"/>
    <col min="12" max="12" width="14.28515625" customWidth="1"/>
    <col min="13" max="13" width="0.85546875" customWidth="1"/>
    <col min="14" max="14" width="14.28515625" customWidth="1"/>
    <col min="15" max="15" width="0.85546875" customWidth="1"/>
    <col min="16" max="16" width="14.28515625" customWidth="1"/>
  </cols>
  <sheetData>
    <row r="1" spans="1:16" ht="16.5" customHeight="1" x14ac:dyDescent="0.2">
      <c r="A1" s="6" t="s">
        <v>0</v>
      </c>
      <c r="B1" s="2"/>
      <c r="C1" s="2"/>
      <c r="D1" s="2"/>
      <c r="E1" s="2"/>
      <c r="F1" s="25"/>
      <c r="G1" s="33"/>
      <c r="H1" s="25"/>
      <c r="I1" s="33"/>
      <c r="J1" s="25"/>
      <c r="K1" s="33"/>
      <c r="L1" s="25"/>
      <c r="M1" s="33"/>
      <c r="N1" s="33"/>
      <c r="O1" s="33"/>
      <c r="P1" s="25"/>
    </row>
    <row r="2" spans="1:16" ht="16.5" customHeight="1" x14ac:dyDescent="0.2">
      <c r="A2" s="6" t="s">
        <v>104</v>
      </c>
      <c r="B2" s="2"/>
      <c r="C2" s="2"/>
      <c r="D2" s="2"/>
      <c r="E2" s="2"/>
      <c r="F2" s="25"/>
      <c r="G2" s="33"/>
      <c r="H2" s="25"/>
      <c r="I2" s="33"/>
      <c r="J2" s="25"/>
      <c r="K2" s="33"/>
      <c r="L2" s="25"/>
      <c r="M2" s="33"/>
      <c r="N2" s="33"/>
      <c r="O2" s="33"/>
      <c r="P2" s="25"/>
    </row>
    <row r="3" spans="1:16" ht="16.5" customHeight="1" x14ac:dyDescent="0.2">
      <c r="A3" s="57" t="str">
        <f>'8 Equity '!A3</f>
        <v>For the year ended 31 December 2022</v>
      </c>
      <c r="B3" s="30"/>
      <c r="C3" s="30"/>
      <c r="D3" s="30"/>
      <c r="E3" s="30"/>
      <c r="F3" s="58"/>
      <c r="G3" s="59"/>
      <c r="H3" s="58"/>
      <c r="I3" s="59"/>
      <c r="J3" s="58"/>
      <c r="K3" s="59"/>
      <c r="L3" s="58"/>
      <c r="M3" s="59"/>
      <c r="N3" s="59"/>
      <c r="O3" s="59"/>
      <c r="P3" s="58"/>
    </row>
    <row r="4" spans="1:16" ht="16.5" customHeight="1" x14ac:dyDescent="0.2">
      <c r="A4" s="2"/>
      <c r="B4" s="2"/>
      <c r="C4" s="2"/>
      <c r="D4" s="2"/>
      <c r="E4" s="2"/>
      <c r="F4" s="25"/>
      <c r="G4" s="33"/>
      <c r="H4" s="25"/>
      <c r="I4" s="33"/>
      <c r="J4" s="25"/>
      <c r="K4" s="33"/>
      <c r="L4" s="25"/>
      <c r="M4" s="33"/>
      <c r="N4" s="33"/>
      <c r="O4" s="33"/>
      <c r="P4" s="25"/>
    </row>
    <row r="5" spans="1:16" ht="16.5" customHeight="1" x14ac:dyDescent="0.2">
      <c r="A5" s="2"/>
      <c r="B5" s="2"/>
      <c r="C5" s="2"/>
      <c r="D5" s="2"/>
      <c r="E5" s="2"/>
      <c r="F5" s="25"/>
      <c r="G5" s="2"/>
      <c r="H5" s="25"/>
      <c r="I5" s="2"/>
      <c r="J5" s="25"/>
      <c r="K5" s="2"/>
      <c r="L5" s="25"/>
      <c r="M5" s="2"/>
      <c r="N5" s="2"/>
      <c r="O5" s="2"/>
      <c r="P5" s="25"/>
    </row>
    <row r="6" spans="1:16" ht="16.5" customHeight="1" x14ac:dyDescent="0.2">
      <c r="A6" s="2"/>
      <c r="B6" s="2"/>
      <c r="C6" s="2"/>
      <c r="D6" s="2"/>
      <c r="E6" s="2"/>
      <c r="F6" s="91" t="s">
        <v>4</v>
      </c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ht="16.5" customHeight="1" x14ac:dyDescent="0.2">
      <c r="A7" s="2"/>
      <c r="B7" s="2"/>
      <c r="C7" s="2"/>
      <c r="D7" s="2"/>
      <c r="E7" s="2"/>
      <c r="F7" s="2"/>
      <c r="G7" s="60"/>
      <c r="H7" s="2"/>
      <c r="I7" s="60"/>
      <c r="J7" s="25"/>
      <c r="K7" s="2"/>
      <c r="L7" s="25"/>
      <c r="M7" s="60"/>
      <c r="N7" s="68" t="s">
        <v>105</v>
      </c>
      <c r="O7" s="60"/>
      <c r="P7" s="13"/>
    </row>
    <row r="8" spans="1:16" ht="16.5" customHeight="1" x14ac:dyDescent="0.2">
      <c r="A8" s="2"/>
      <c r="B8" s="2"/>
      <c r="C8" s="2"/>
      <c r="D8" s="2"/>
      <c r="E8" s="2"/>
      <c r="F8" s="2"/>
      <c r="G8" s="60"/>
      <c r="H8" s="2"/>
      <c r="I8" s="60"/>
      <c r="J8" s="25"/>
      <c r="K8" s="2"/>
      <c r="L8" s="25"/>
      <c r="M8" s="60"/>
      <c r="N8" s="68" t="s">
        <v>106</v>
      </c>
      <c r="O8" s="60"/>
      <c r="P8" s="13"/>
    </row>
    <row r="9" spans="1:16" ht="16.5" customHeight="1" x14ac:dyDescent="0.2">
      <c r="A9" s="2"/>
      <c r="B9" s="2"/>
      <c r="C9" s="2"/>
      <c r="D9" s="2"/>
      <c r="E9" s="2"/>
      <c r="F9" s="13"/>
      <c r="G9" s="60"/>
      <c r="H9" s="2"/>
      <c r="I9" s="60"/>
      <c r="J9" s="97" t="s">
        <v>89</v>
      </c>
      <c r="K9" s="92"/>
      <c r="L9" s="92"/>
      <c r="M9" s="60"/>
      <c r="N9" s="69" t="s">
        <v>107</v>
      </c>
      <c r="O9" s="60"/>
      <c r="P9" s="13"/>
    </row>
    <row r="10" spans="1:16" ht="16.5" customHeight="1" x14ac:dyDescent="0.2">
      <c r="A10" s="2"/>
      <c r="B10" s="2"/>
      <c r="C10" s="2"/>
      <c r="D10" s="2"/>
      <c r="E10" s="2"/>
      <c r="F10" s="13" t="s">
        <v>90</v>
      </c>
      <c r="G10" s="2"/>
      <c r="H10" s="2"/>
      <c r="I10" s="2"/>
      <c r="J10" s="25"/>
      <c r="K10" s="2"/>
      <c r="L10" s="25"/>
      <c r="M10" s="60"/>
      <c r="N10" s="70" t="s">
        <v>108</v>
      </c>
      <c r="O10" s="60"/>
      <c r="P10" s="13"/>
    </row>
    <row r="11" spans="1:16" ht="16.5" customHeight="1" x14ac:dyDescent="0.2">
      <c r="A11" s="2"/>
      <c r="B11" s="2"/>
      <c r="C11" s="2"/>
      <c r="D11" s="2"/>
      <c r="E11" s="2"/>
      <c r="F11" s="13" t="s">
        <v>91</v>
      </c>
      <c r="G11" s="60"/>
      <c r="H11" s="13" t="s">
        <v>92</v>
      </c>
      <c r="I11" s="60"/>
      <c r="J11" s="13" t="s">
        <v>93</v>
      </c>
      <c r="K11" s="61"/>
      <c r="L11" s="61"/>
      <c r="M11" s="60"/>
      <c r="N11" s="68" t="s">
        <v>109</v>
      </c>
      <c r="O11" s="60"/>
      <c r="P11" s="13"/>
    </row>
    <row r="12" spans="1:16" ht="16.5" customHeight="1" x14ac:dyDescent="0.2">
      <c r="A12" s="2"/>
      <c r="B12" s="2"/>
      <c r="C12" s="2"/>
      <c r="D12" s="15" t="s">
        <v>94</v>
      </c>
      <c r="E12" s="2"/>
      <c r="F12" s="62" t="s">
        <v>95</v>
      </c>
      <c r="G12" s="60"/>
      <c r="H12" s="62" t="s">
        <v>95</v>
      </c>
      <c r="I12" s="60"/>
      <c r="J12" s="62" t="s">
        <v>96</v>
      </c>
      <c r="K12" s="63"/>
      <c r="L12" s="62" t="s">
        <v>97</v>
      </c>
      <c r="M12" s="60"/>
      <c r="N12" s="69" t="s">
        <v>110</v>
      </c>
      <c r="O12" s="60"/>
      <c r="P12" s="62" t="s">
        <v>57</v>
      </c>
    </row>
    <row r="13" spans="1:16" ht="16.5" customHeight="1" x14ac:dyDescent="0.2">
      <c r="A13" s="2"/>
      <c r="B13" s="2"/>
      <c r="C13" s="2"/>
      <c r="D13" s="2"/>
      <c r="E13" s="2"/>
      <c r="F13" s="13"/>
      <c r="G13" s="60"/>
      <c r="H13" s="13"/>
      <c r="I13" s="60"/>
      <c r="J13" s="13"/>
      <c r="K13" s="60"/>
      <c r="L13" s="13"/>
      <c r="M13" s="60"/>
      <c r="N13" s="60"/>
      <c r="O13" s="60"/>
      <c r="P13" s="13"/>
    </row>
    <row r="14" spans="1:16" ht="16.5" customHeight="1" x14ac:dyDescent="0.2">
      <c r="A14" s="63" t="s">
        <v>98</v>
      </c>
      <c r="B14" s="33"/>
      <c r="C14" s="2"/>
      <c r="D14" s="7"/>
      <c r="E14" s="2"/>
      <c r="F14" s="25">
        <v>30004442705</v>
      </c>
      <c r="G14" s="25"/>
      <c r="H14" s="25">
        <v>977711111</v>
      </c>
      <c r="I14" s="25"/>
      <c r="J14" s="25">
        <v>3000444271</v>
      </c>
      <c r="K14" s="25"/>
      <c r="L14" s="25">
        <v>-108482479</v>
      </c>
      <c r="M14" s="25"/>
      <c r="N14" s="25">
        <v>-7447029440</v>
      </c>
      <c r="O14" s="25"/>
      <c r="P14" s="25">
        <f t="shared" ref="P14:P15" si="0">SUM(F14:N14)</f>
        <v>26427086168</v>
      </c>
    </row>
    <row r="15" spans="1:16" ht="16.5" customHeight="1" x14ac:dyDescent="0.2">
      <c r="A15" s="33" t="s">
        <v>99</v>
      </c>
      <c r="B15" s="33"/>
      <c r="C15" s="2"/>
      <c r="D15" s="7"/>
      <c r="E15" s="2"/>
      <c r="F15" s="11">
        <v>0</v>
      </c>
      <c r="G15" s="3"/>
      <c r="H15" s="11">
        <v>0</v>
      </c>
      <c r="I15" s="3"/>
      <c r="J15" s="11">
        <v>0</v>
      </c>
      <c r="K15" s="25"/>
      <c r="L15" s="58">
        <v>4704012626</v>
      </c>
      <c r="M15" s="25"/>
      <c r="N15" s="58">
        <v>3239627818</v>
      </c>
      <c r="O15" s="25"/>
      <c r="P15" s="58">
        <f t="shared" si="0"/>
        <v>7943640444</v>
      </c>
    </row>
    <row r="16" spans="1:16" ht="16.5" customHeight="1" x14ac:dyDescent="0.2">
      <c r="A16" s="63"/>
      <c r="B16" s="33"/>
      <c r="C16" s="2"/>
      <c r="D16" s="2"/>
      <c r="E16" s="2"/>
      <c r="F16" s="3"/>
      <c r="G16" s="3"/>
      <c r="H16" s="3"/>
      <c r="I16" s="3"/>
      <c r="J16" s="3"/>
      <c r="K16" s="25"/>
      <c r="L16" s="25"/>
      <c r="M16" s="25"/>
      <c r="N16" s="25"/>
      <c r="O16" s="25"/>
      <c r="P16" s="25"/>
    </row>
    <row r="17" spans="1:16" ht="16.5" customHeight="1" thickBot="1" x14ac:dyDescent="0.25">
      <c r="A17" s="6" t="s">
        <v>100</v>
      </c>
      <c r="B17" s="63"/>
      <c r="C17" s="2"/>
      <c r="D17" s="2"/>
      <c r="E17" s="2"/>
      <c r="F17" s="65">
        <f>SUM(F14:F15)</f>
        <v>30004442705</v>
      </c>
      <c r="G17" s="25"/>
      <c r="H17" s="65">
        <f>SUM(H14:H15)</f>
        <v>977711111</v>
      </c>
      <c r="I17" s="25"/>
      <c r="J17" s="65">
        <f>SUM(J14:J15)</f>
        <v>3000444271</v>
      </c>
      <c r="K17" s="25"/>
      <c r="L17" s="65">
        <f>SUM(L14:L15)</f>
        <v>4595530147</v>
      </c>
      <c r="M17" s="25"/>
      <c r="N17" s="65">
        <f>SUM(N14:N15)</f>
        <v>-4207401622</v>
      </c>
      <c r="O17" s="25"/>
      <c r="P17" s="65">
        <f>SUM(P14:P15)</f>
        <v>34370726612</v>
      </c>
    </row>
    <row r="18" spans="1:16" ht="16.5" customHeight="1" thickTop="1" x14ac:dyDescent="0.2">
      <c r="A18" s="6"/>
      <c r="B18" s="63"/>
      <c r="C18" s="2"/>
      <c r="D18" s="2"/>
      <c r="E18" s="2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6.5" customHeight="1" x14ac:dyDescent="0.2">
      <c r="A19" s="6"/>
      <c r="B19" s="63"/>
      <c r="C19" s="2"/>
      <c r="D19" s="2"/>
      <c r="E19" s="2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6.5" customHeight="1" x14ac:dyDescent="0.2">
      <c r="A20" s="63" t="s">
        <v>101</v>
      </c>
      <c r="B20" s="33"/>
      <c r="C20" s="2"/>
      <c r="D20" s="7"/>
      <c r="E20" s="2"/>
      <c r="F20" s="24">
        <v>30004442705</v>
      </c>
      <c r="G20" s="25"/>
      <c r="H20" s="24">
        <v>977711111</v>
      </c>
      <c r="I20" s="25"/>
      <c r="J20" s="24">
        <v>3000444271</v>
      </c>
      <c r="K20" s="25"/>
      <c r="L20" s="24">
        <v>4595530147</v>
      </c>
      <c r="M20" s="25"/>
      <c r="N20" s="24">
        <v>-4207401622</v>
      </c>
      <c r="O20" s="25"/>
      <c r="P20" s="24">
        <f t="shared" ref="P20:P22" si="1">SUM(F20:N20)</f>
        <v>34370726612</v>
      </c>
    </row>
    <row r="21" spans="1:16" ht="16.5" customHeight="1" x14ac:dyDescent="0.2">
      <c r="A21" s="33" t="s">
        <v>102</v>
      </c>
      <c r="B21" s="33"/>
      <c r="C21" s="2"/>
      <c r="D21" s="7">
        <v>17</v>
      </c>
      <c r="E21" s="2"/>
      <c r="F21" s="24">
        <v>0</v>
      </c>
      <c r="G21" s="25"/>
      <c r="H21" s="24">
        <v>0</v>
      </c>
      <c r="I21" s="25"/>
      <c r="J21" s="24">
        <v>0</v>
      </c>
      <c r="K21" s="25"/>
      <c r="L21" s="24">
        <v>-4936424569</v>
      </c>
      <c r="M21" s="25"/>
      <c r="N21" s="24">
        <v>0</v>
      </c>
      <c r="O21" s="25"/>
      <c r="P21" s="24">
        <f t="shared" si="1"/>
        <v>-4936424569</v>
      </c>
    </row>
    <row r="22" spans="1:16" ht="16.5" customHeight="1" x14ac:dyDescent="0.2">
      <c r="A22" s="33" t="s">
        <v>99</v>
      </c>
      <c r="B22" s="33"/>
      <c r="C22" s="2"/>
      <c r="D22" s="7"/>
      <c r="E22" s="2"/>
      <c r="F22" s="23">
        <v>0</v>
      </c>
      <c r="G22" s="3"/>
      <c r="H22" s="23">
        <v>0</v>
      </c>
      <c r="I22" s="3"/>
      <c r="J22" s="23">
        <v>0</v>
      </c>
      <c r="K22" s="25"/>
      <c r="L22" s="66">
        <f>' 7 PL 12 month'!K29</f>
        <v>7673797244</v>
      </c>
      <c r="M22" s="25"/>
      <c r="N22" s="66">
        <v>1598946187</v>
      </c>
      <c r="O22" s="25"/>
      <c r="P22" s="66">
        <f t="shared" si="1"/>
        <v>9272743431</v>
      </c>
    </row>
    <row r="23" spans="1:16" ht="16.5" customHeight="1" x14ac:dyDescent="0.2">
      <c r="A23" s="63"/>
      <c r="B23" s="33"/>
      <c r="C23" s="2"/>
      <c r="D23" s="2"/>
      <c r="E23" s="2"/>
      <c r="F23" s="21"/>
      <c r="G23" s="3"/>
      <c r="H23" s="21"/>
      <c r="I23" s="3"/>
      <c r="J23" s="21"/>
      <c r="K23" s="25"/>
      <c r="L23" s="24"/>
      <c r="M23" s="25"/>
      <c r="N23" s="24"/>
      <c r="O23" s="25"/>
      <c r="P23" s="24"/>
    </row>
    <row r="24" spans="1:16" ht="16.5" customHeight="1" thickBot="1" x14ac:dyDescent="0.25">
      <c r="A24" s="6" t="s">
        <v>103</v>
      </c>
      <c r="B24" s="63"/>
      <c r="C24" s="2"/>
      <c r="D24" s="2"/>
      <c r="E24" s="2"/>
      <c r="F24" s="67">
        <f>SUM(F20:F22)</f>
        <v>30004442705</v>
      </c>
      <c r="G24" s="25"/>
      <c r="H24" s="67">
        <f>SUM(H20:H22)</f>
        <v>977711111</v>
      </c>
      <c r="I24" s="25"/>
      <c r="J24" s="67">
        <f>SUM(J20:J22)</f>
        <v>3000444271</v>
      </c>
      <c r="K24" s="25"/>
      <c r="L24" s="67">
        <f>SUM(L20:L22)</f>
        <v>7332902822</v>
      </c>
      <c r="M24" s="25"/>
      <c r="N24" s="67">
        <f>SUM(N20:N22)</f>
        <v>-2608455435</v>
      </c>
      <c r="O24" s="25"/>
      <c r="P24" s="67">
        <f>SUM(P20:P22)</f>
        <v>38707045474</v>
      </c>
    </row>
    <row r="25" spans="1:16" ht="16.5" customHeight="1" thickTop="1" x14ac:dyDescent="0.2">
      <c r="A25" s="6"/>
      <c r="B25" s="63"/>
      <c r="C25" s="2"/>
      <c r="D25" s="2"/>
      <c r="E25" s="2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6.5" customHeight="1" x14ac:dyDescent="0.2">
      <c r="A26" s="6"/>
      <c r="B26" s="63"/>
      <c r="C26" s="2"/>
      <c r="D26" s="2"/>
      <c r="E26" s="2"/>
      <c r="F26" s="22"/>
      <c r="G26" s="25"/>
      <c r="H26" s="22"/>
      <c r="I26" s="22"/>
      <c r="J26" s="22"/>
      <c r="K26" s="22"/>
      <c r="L26" s="22"/>
      <c r="M26" s="22"/>
      <c r="N26" s="33"/>
      <c r="O26" s="22"/>
      <c r="P26" s="22"/>
    </row>
    <row r="27" spans="1:16" ht="16.5" customHeight="1" x14ac:dyDescent="0.2">
      <c r="A27" s="6"/>
      <c r="B27" s="63"/>
      <c r="C27" s="2"/>
      <c r="D27" s="2"/>
      <c r="E27" s="2"/>
      <c r="F27" s="22"/>
      <c r="G27" s="25"/>
      <c r="H27" s="22"/>
      <c r="I27" s="22"/>
      <c r="J27" s="22"/>
      <c r="K27" s="22"/>
      <c r="L27" s="22"/>
      <c r="M27" s="22"/>
      <c r="N27" s="33"/>
      <c r="O27" s="22"/>
      <c r="P27" s="22"/>
    </row>
    <row r="28" spans="1:16" ht="16.5" customHeight="1" x14ac:dyDescent="0.2">
      <c r="A28" s="6"/>
      <c r="B28" s="63"/>
      <c r="C28" s="2"/>
      <c r="D28" s="2"/>
      <c r="E28" s="2"/>
      <c r="F28" s="22"/>
      <c r="G28" s="25"/>
      <c r="H28" s="22"/>
      <c r="I28" s="22"/>
      <c r="J28" s="22"/>
      <c r="K28" s="22"/>
      <c r="L28" s="22"/>
      <c r="M28" s="22"/>
      <c r="N28" s="33"/>
      <c r="O28" s="22"/>
      <c r="P28" s="22"/>
    </row>
    <row r="29" spans="1:16" ht="12.75" customHeight="1" x14ac:dyDescent="0.2">
      <c r="A29" s="6"/>
      <c r="B29" s="63"/>
      <c r="C29" s="2"/>
      <c r="D29" s="2"/>
      <c r="E29" s="2"/>
      <c r="F29" s="22"/>
      <c r="G29" s="25"/>
      <c r="H29" s="22"/>
      <c r="I29" s="22"/>
      <c r="J29" s="22"/>
      <c r="K29" s="22"/>
      <c r="L29" s="22"/>
      <c r="M29" s="22"/>
      <c r="N29" s="33"/>
      <c r="O29" s="22"/>
      <c r="P29" s="22"/>
    </row>
    <row r="30" spans="1:16" ht="21.75" customHeight="1" x14ac:dyDescent="0.2">
      <c r="A30" s="98" t="str">
        <f>+'5-6 BS'!A47</f>
        <v>The notes to the financial statements are an integral part of these financial statements.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</row>
  </sheetData>
  <mergeCells count="3">
    <mergeCell ref="F6:P6"/>
    <mergeCell ref="J9:L9"/>
    <mergeCell ref="A30:P30"/>
  </mergeCells>
  <pageMargins left="0.7" right="0.7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5A11-5EC6-469B-B49E-9C7F436CA826}">
  <dimension ref="A1:M90"/>
  <sheetViews>
    <sheetView tabSelected="1" topLeftCell="A76" zoomScale="110" zoomScaleNormal="110" zoomScaleSheetLayoutView="100" workbookViewId="0">
      <selection activeCell="D86" sqref="D86"/>
    </sheetView>
  </sheetViews>
  <sheetFormatPr defaultColWidth="12.42578125" defaultRowHeight="15" customHeight="1" x14ac:dyDescent="0.2"/>
  <cols>
    <col min="1" max="3" width="1.28515625" customWidth="1"/>
    <col min="4" max="4" width="33.85546875" customWidth="1"/>
    <col min="5" max="5" width="5.5703125" customWidth="1"/>
    <col min="6" max="6" width="0.5703125" customWidth="1"/>
    <col min="7" max="7" width="13.7109375" customWidth="1"/>
    <col min="8" max="8" width="0.5703125" customWidth="1"/>
    <col min="9" max="9" width="13.7109375" customWidth="1"/>
    <col min="10" max="10" width="0.5703125" customWidth="1"/>
    <col min="11" max="11" width="13.7109375" customWidth="1"/>
    <col min="12" max="12" width="0.5703125" customWidth="1"/>
    <col min="13" max="13" width="13.7109375" customWidth="1"/>
  </cols>
  <sheetData>
    <row r="1" spans="1:13" ht="16.5" customHeight="1" x14ac:dyDescent="0.2">
      <c r="A1" s="6" t="str">
        <f>'8 Equity '!A1</f>
        <v>Star Petroleum Refining Public Company Limited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6.5" customHeight="1" x14ac:dyDescent="0.2">
      <c r="A2" s="1" t="s">
        <v>111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6.5" customHeight="1" x14ac:dyDescent="0.2">
      <c r="A3" s="9" t="str">
        <f>' 7 PL 12 month'!A3</f>
        <v>For the year ended 31 December 2022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6.5" customHeight="1" x14ac:dyDescent="0.2">
      <c r="A4" s="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6.5" customHeight="1" x14ac:dyDescent="0.2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6.5" customHeight="1" x14ac:dyDescent="0.2">
      <c r="A6" s="1"/>
      <c r="B6" s="7"/>
      <c r="C6" s="7"/>
      <c r="D6" s="7"/>
      <c r="E6" s="7"/>
      <c r="F6" s="7"/>
      <c r="G6" s="91" t="s">
        <v>3</v>
      </c>
      <c r="H6" s="92"/>
      <c r="I6" s="92"/>
      <c r="J6" s="71"/>
      <c r="K6" s="91" t="s">
        <v>4</v>
      </c>
      <c r="L6" s="92"/>
      <c r="M6" s="92"/>
    </row>
    <row r="7" spans="1:13" ht="16.5" customHeight="1" x14ac:dyDescent="0.2">
      <c r="A7" s="1"/>
      <c r="B7" s="1"/>
      <c r="C7" s="7"/>
      <c r="D7" s="7"/>
      <c r="E7" s="7"/>
      <c r="F7" s="7"/>
      <c r="G7" s="13" t="s">
        <v>5</v>
      </c>
      <c r="H7" s="14"/>
      <c r="I7" s="13" t="s">
        <v>5</v>
      </c>
      <c r="J7" s="2"/>
      <c r="K7" s="13" t="s">
        <v>5</v>
      </c>
      <c r="L7" s="14"/>
      <c r="M7" s="13" t="s">
        <v>5</v>
      </c>
    </row>
    <row r="8" spans="1:13" ht="16.5" customHeight="1" x14ac:dyDescent="0.2">
      <c r="A8" s="2"/>
      <c r="B8" s="2"/>
      <c r="C8" s="2"/>
      <c r="D8" s="2"/>
      <c r="E8" s="15" t="s">
        <v>6</v>
      </c>
      <c r="F8" s="7"/>
      <c r="G8" s="16" t="s">
        <v>7</v>
      </c>
      <c r="H8" s="2"/>
      <c r="I8" s="16" t="s">
        <v>8</v>
      </c>
      <c r="J8" s="2"/>
      <c r="K8" s="16" t="s">
        <v>7</v>
      </c>
      <c r="L8" s="2"/>
      <c r="M8" s="16" t="s">
        <v>8</v>
      </c>
    </row>
    <row r="9" spans="1:13" ht="16.5" customHeight="1" x14ac:dyDescent="0.2">
      <c r="A9" s="2"/>
      <c r="B9" s="2"/>
      <c r="C9" s="2"/>
      <c r="D9" s="2"/>
      <c r="E9" s="17"/>
      <c r="F9" s="7"/>
      <c r="G9" s="72"/>
      <c r="H9" s="7"/>
      <c r="I9" s="73"/>
      <c r="J9" s="7"/>
      <c r="K9" s="72"/>
      <c r="L9" s="7"/>
      <c r="M9" s="73"/>
    </row>
    <row r="10" spans="1:13" ht="16.5" customHeight="1" x14ac:dyDescent="0.2">
      <c r="A10" s="6" t="s">
        <v>112</v>
      </c>
      <c r="B10" s="2"/>
      <c r="C10" s="2"/>
      <c r="D10" s="2"/>
      <c r="E10" s="2"/>
      <c r="F10" s="2"/>
      <c r="G10" s="32"/>
      <c r="H10" s="2"/>
      <c r="I10" s="2"/>
      <c r="J10" s="2"/>
      <c r="K10" s="32"/>
      <c r="L10" s="2"/>
      <c r="M10" s="2"/>
    </row>
    <row r="11" spans="1:13" ht="16.5" customHeight="1" x14ac:dyDescent="0.2">
      <c r="A11" s="33" t="str">
        <f>' 7 PL 12 month'!A26</f>
        <v>Profit before income tax</v>
      </c>
      <c r="B11" s="2"/>
      <c r="C11" s="2"/>
      <c r="D11" s="2"/>
      <c r="E11" s="2"/>
      <c r="F11" s="2"/>
      <c r="G11" s="74">
        <f>' 7 PL 12 month'!G26</f>
        <v>278174728</v>
      </c>
      <c r="H11" s="2"/>
      <c r="I11" s="75">
        <v>186347264</v>
      </c>
      <c r="J11" s="2"/>
      <c r="K11" s="74">
        <f>' 7 PL 12 month'!K26</f>
        <v>9594415810</v>
      </c>
      <c r="L11" s="4"/>
      <c r="M11" s="75">
        <v>5912905849</v>
      </c>
    </row>
    <row r="12" spans="1:13" ht="16.5" customHeight="1" x14ac:dyDescent="0.2">
      <c r="A12" s="33"/>
      <c r="B12" s="2"/>
      <c r="C12" s="2"/>
      <c r="D12" s="2"/>
      <c r="E12" s="2"/>
      <c r="F12" s="2"/>
      <c r="G12" s="74"/>
      <c r="H12" s="2"/>
      <c r="I12" s="75"/>
      <c r="J12" s="2"/>
      <c r="K12" s="74"/>
      <c r="L12" s="4"/>
      <c r="M12" s="75"/>
    </row>
    <row r="13" spans="1:13" ht="16.5" customHeight="1" x14ac:dyDescent="0.2">
      <c r="A13" s="6" t="s">
        <v>113</v>
      </c>
      <c r="B13" s="2"/>
      <c r="C13" s="2"/>
      <c r="D13" s="2"/>
      <c r="E13" s="2"/>
      <c r="F13" s="2"/>
      <c r="G13" s="76"/>
      <c r="H13" s="2"/>
      <c r="I13" s="33"/>
      <c r="J13" s="2"/>
      <c r="K13" s="76"/>
      <c r="L13" s="4"/>
      <c r="M13" s="33"/>
    </row>
    <row r="14" spans="1:13" ht="16.5" customHeight="1" x14ac:dyDescent="0.2">
      <c r="A14" s="6"/>
      <c r="B14" s="2" t="s">
        <v>114</v>
      </c>
      <c r="C14" s="2"/>
      <c r="D14" s="2"/>
      <c r="E14" s="7"/>
      <c r="F14" s="2"/>
      <c r="G14" s="76">
        <v>-86258</v>
      </c>
      <c r="H14" s="2"/>
      <c r="I14" s="33">
        <v>-104742</v>
      </c>
      <c r="J14" s="2"/>
      <c r="K14" s="76">
        <v>-3015548</v>
      </c>
      <c r="L14" s="4"/>
      <c r="M14" s="33">
        <v>-3363082</v>
      </c>
    </row>
    <row r="15" spans="1:13" ht="16.5" customHeight="1" x14ac:dyDescent="0.2">
      <c r="A15" s="6"/>
      <c r="B15" s="2" t="s">
        <v>72</v>
      </c>
      <c r="C15" s="2"/>
      <c r="D15" s="2"/>
      <c r="E15" s="7"/>
      <c r="F15" s="2"/>
      <c r="G15" s="76">
        <v>8835869</v>
      </c>
      <c r="H15" s="2"/>
      <c r="I15" s="33">
        <v>6599587</v>
      </c>
      <c r="J15" s="33"/>
      <c r="K15" s="76">
        <v>316382339</v>
      </c>
      <c r="L15" s="33"/>
      <c r="M15" s="33">
        <v>211825905</v>
      </c>
    </row>
    <row r="16" spans="1:13" ht="16.5" customHeight="1" x14ac:dyDescent="0.2">
      <c r="A16" s="2"/>
      <c r="B16" s="2" t="s">
        <v>115</v>
      </c>
      <c r="C16" s="2"/>
      <c r="D16" s="2"/>
      <c r="E16" s="7">
        <v>10</v>
      </c>
      <c r="F16" s="2"/>
      <c r="G16" s="76">
        <v>72596882</v>
      </c>
      <c r="H16" s="2"/>
      <c r="I16" s="33">
        <v>81222506</v>
      </c>
      <c r="J16" s="33"/>
      <c r="K16" s="76">
        <v>2556966708</v>
      </c>
      <c r="L16" s="33"/>
      <c r="M16" s="33">
        <v>2602249083</v>
      </c>
    </row>
    <row r="17" spans="1:13" ht="17.25" customHeight="1" x14ac:dyDescent="0.2">
      <c r="A17" s="2"/>
      <c r="B17" s="2" t="s">
        <v>116</v>
      </c>
      <c r="C17" s="2"/>
      <c r="D17" s="2"/>
      <c r="E17" s="7"/>
      <c r="F17" s="2"/>
      <c r="G17" s="76">
        <v>1295360</v>
      </c>
      <c r="H17" s="2"/>
      <c r="I17" s="33">
        <v>1302937</v>
      </c>
      <c r="J17" s="33"/>
      <c r="K17" s="76">
        <v>45678095</v>
      </c>
      <c r="L17" s="33"/>
      <c r="M17" s="33">
        <v>41818153</v>
      </c>
    </row>
    <row r="18" spans="1:13" ht="17.25" customHeight="1" x14ac:dyDescent="0.2">
      <c r="A18" s="2"/>
      <c r="B18" s="2" t="s">
        <v>117</v>
      </c>
      <c r="C18" s="2"/>
      <c r="D18" s="2"/>
      <c r="E18" s="7"/>
      <c r="F18" s="2"/>
      <c r="G18" s="76">
        <v>-9941460</v>
      </c>
      <c r="H18" s="2"/>
      <c r="I18" s="33">
        <v>-17318760</v>
      </c>
      <c r="J18" s="2"/>
      <c r="K18" s="76">
        <v>-350249643</v>
      </c>
      <c r="L18" s="4"/>
      <c r="M18" s="33">
        <v>-557161827</v>
      </c>
    </row>
    <row r="19" spans="1:13" ht="16.5" customHeight="1" x14ac:dyDescent="0.2">
      <c r="A19" s="2"/>
      <c r="B19" s="2" t="s">
        <v>69</v>
      </c>
      <c r="C19" s="2"/>
      <c r="D19" s="2"/>
      <c r="E19" s="7"/>
      <c r="F19" s="2"/>
      <c r="G19" s="76">
        <v>5068722</v>
      </c>
      <c r="H19" s="2"/>
      <c r="I19" s="33">
        <v>13721127</v>
      </c>
      <c r="J19" s="2"/>
      <c r="K19" s="76">
        <v>168972241</v>
      </c>
      <c r="L19" s="4"/>
      <c r="M19" s="33">
        <v>432882467</v>
      </c>
    </row>
    <row r="20" spans="1:13" ht="16.5" customHeight="1" x14ac:dyDescent="0.2">
      <c r="A20" s="2"/>
      <c r="B20" s="2" t="s">
        <v>118</v>
      </c>
      <c r="C20" s="2"/>
      <c r="D20" s="2"/>
      <c r="E20" s="7">
        <v>9</v>
      </c>
      <c r="F20" s="2"/>
      <c r="G20" s="76">
        <v>467029</v>
      </c>
      <c r="H20" s="2"/>
      <c r="I20" s="33">
        <v>928367</v>
      </c>
      <c r="J20" s="2"/>
      <c r="K20" s="76">
        <v>15777193</v>
      </c>
      <c r="L20" s="4"/>
      <c r="M20" s="33">
        <v>29359226</v>
      </c>
    </row>
    <row r="21" spans="1:13" ht="16.5" customHeight="1" x14ac:dyDescent="0.2">
      <c r="A21" s="2"/>
      <c r="B21" s="2" t="s">
        <v>119</v>
      </c>
      <c r="C21" s="2"/>
      <c r="D21" s="2"/>
      <c r="E21" s="7"/>
      <c r="F21" s="2"/>
      <c r="G21" s="76"/>
      <c r="H21" s="2"/>
      <c r="I21" s="33"/>
      <c r="J21" s="2"/>
      <c r="K21" s="76"/>
      <c r="L21" s="4"/>
      <c r="M21" s="33"/>
    </row>
    <row r="22" spans="1:13" ht="16.5" customHeight="1" x14ac:dyDescent="0.2">
      <c r="A22" s="2"/>
      <c r="B22" s="2"/>
      <c r="C22" s="2" t="s">
        <v>120</v>
      </c>
      <c r="D22" s="2"/>
      <c r="E22" s="7">
        <v>9</v>
      </c>
      <c r="F22" s="2"/>
      <c r="G22" s="74">
        <v>41123449</v>
      </c>
      <c r="H22" s="75"/>
      <c r="I22" s="75">
        <v>0</v>
      </c>
      <c r="J22" s="2"/>
      <c r="K22" s="74">
        <v>1455063020</v>
      </c>
      <c r="L22" s="4"/>
      <c r="M22" s="75">
        <v>0</v>
      </c>
    </row>
    <row r="23" spans="1:13" ht="16.5" customHeight="1" x14ac:dyDescent="0.2">
      <c r="A23" s="2"/>
      <c r="B23" s="2" t="s">
        <v>36</v>
      </c>
      <c r="C23" s="2"/>
      <c r="D23" s="2"/>
      <c r="E23" s="7"/>
      <c r="F23" s="2"/>
      <c r="G23" s="74">
        <v>6965741</v>
      </c>
      <c r="H23" s="75"/>
      <c r="I23" s="75">
        <v>0</v>
      </c>
      <c r="J23" s="2"/>
      <c r="K23" s="74">
        <v>241944550</v>
      </c>
      <c r="L23" s="4"/>
      <c r="M23" s="75">
        <v>0</v>
      </c>
    </row>
    <row r="24" spans="1:13" ht="16.5" customHeight="1" x14ac:dyDescent="0.2">
      <c r="A24" s="2"/>
      <c r="B24" s="2" t="s">
        <v>121</v>
      </c>
      <c r="C24" s="2"/>
      <c r="D24" s="2"/>
      <c r="E24" s="7"/>
      <c r="F24" s="2"/>
      <c r="G24" s="74">
        <v>1641138</v>
      </c>
      <c r="H24" s="75"/>
      <c r="I24" s="75">
        <v>2323860</v>
      </c>
      <c r="J24" s="2"/>
      <c r="K24" s="74">
        <v>57640842</v>
      </c>
      <c r="L24" s="4"/>
      <c r="M24" s="4">
        <v>72839539</v>
      </c>
    </row>
    <row r="25" spans="1:13" ht="16.5" customHeight="1" x14ac:dyDescent="0.2">
      <c r="A25" s="2"/>
      <c r="B25" s="2"/>
      <c r="C25" s="2"/>
      <c r="D25" s="2"/>
      <c r="E25" s="7"/>
      <c r="F25" s="2"/>
      <c r="G25" s="76"/>
      <c r="H25" s="2"/>
      <c r="I25" s="33"/>
      <c r="J25" s="2"/>
      <c r="K25" s="76"/>
      <c r="L25" s="4"/>
      <c r="M25" s="4"/>
    </row>
    <row r="26" spans="1:13" ht="16.5" customHeight="1" x14ac:dyDescent="0.2">
      <c r="A26" s="6" t="s">
        <v>122</v>
      </c>
      <c r="B26" s="6"/>
      <c r="C26" s="6"/>
      <c r="D26" s="2"/>
      <c r="E26" s="2"/>
      <c r="F26" s="2"/>
      <c r="G26" s="32"/>
      <c r="H26" s="2"/>
      <c r="I26" s="2"/>
      <c r="J26" s="2"/>
      <c r="K26" s="32"/>
      <c r="L26" s="4"/>
      <c r="M26" s="33"/>
    </row>
    <row r="27" spans="1:13" ht="16.5" customHeight="1" x14ac:dyDescent="0.2">
      <c r="A27" s="2"/>
      <c r="B27" s="2" t="s">
        <v>12</v>
      </c>
      <c r="C27" s="2"/>
      <c r="D27" s="2"/>
      <c r="E27" s="2"/>
      <c r="F27" s="2"/>
      <c r="G27" s="76">
        <v>-15584838</v>
      </c>
      <c r="H27" s="2"/>
      <c r="I27" s="33">
        <v>-111219810</v>
      </c>
      <c r="J27" s="2"/>
      <c r="K27" s="76">
        <v>-549072573</v>
      </c>
      <c r="L27" s="4"/>
      <c r="M27" s="33">
        <v>-3578052518</v>
      </c>
    </row>
    <row r="28" spans="1:13" ht="16.5" customHeight="1" x14ac:dyDescent="0.2">
      <c r="A28" s="2"/>
      <c r="B28" s="2" t="s">
        <v>13</v>
      </c>
      <c r="C28" s="2"/>
      <c r="D28" s="2"/>
      <c r="E28" s="2"/>
      <c r="F28" s="2"/>
      <c r="G28" s="76">
        <v>-234960504</v>
      </c>
      <c r="H28" s="2"/>
      <c r="I28" s="33">
        <v>-192030265</v>
      </c>
      <c r="J28" s="2"/>
      <c r="K28" s="76">
        <v>-8277940509</v>
      </c>
      <c r="L28" s="2"/>
      <c r="M28" s="33">
        <v>-6177805658</v>
      </c>
    </row>
    <row r="29" spans="1:13" ht="16.5" customHeight="1" x14ac:dyDescent="0.2">
      <c r="A29" s="2"/>
      <c r="B29" s="2" t="s">
        <v>123</v>
      </c>
      <c r="C29" s="2"/>
      <c r="D29" s="2"/>
      <c r="E29" s="2"/>
      <c r="F29" s="2"/>
      <c r="G29" s="76">
        <v>1857782</v>
      </c>
      <c r="H29" s="2"/>
      <c r="I29" s="33">
        <v>3383506</v>
      </c>
      <c r="J29" s="2"/>
      <c r="K29" s="76">
        <v>65451903</v>
      </c>
      <c r="L29" s="2"/>
      <c r="M29" s="33">
        <v>108850776</v>
      </c>
    </row>
    <row r="30" spans="1:13" ht="16.5" customHeight="1" x14ac:dyDescent="0.2">
      <c r="A30" s="2"/>
      <c r="B30" s="2" t="s">
        <v>32</v>
      </c>
      <c r="C30" s="2"/>
      <c r="D30" s="2"/>
      <c r="E30" s="77"/>
      <c r="F30" s="77"/>
      <c r="G30" s="76">
        <v>-47494377</v>
      </c>
      <c r="H30" s="77"/>
      <c r="I30" s="33">
        <v>156760818</v>
      </c>
      <c r="J30" s="77"/>
      <c r="K30" s="76">
        <v>-1673283883</v>
      </c>
      <c r="L30" s="4"/>
      <c r="M30" s="33">
        <v>5043152287</v>
      </c>
    </row>
    <row r="31" spans="1:13" ht="16.5" customHeight="1" x14ac:dyDescent="0.2">
      <c r="A31" s="2"/>
      <c r="B31" s="2" t="s">
        <v>124</v>
      </c>
      <c r="C31" s="2"/>
      <c r="D31" s="2"/>
      <c r="E31" s="7">
        <v>14</v>
      </c>
      <c r="F31" s="77"/>
      <c r="G31" s="76">
        <v>-690027</v>
      </c>
      <c r="H31" s="77"/>
      <c r="I31" s="75">
        <v>0</v>
      </c>
      <c r="J31" s="2"/>
      <c r="K31" s="74">
        <v>-24460100</v>
      </c>
      <c r="L31" s="4"/>
      <c r="M31" s="75">
        <v>0</v>
      </c>
    </row>
    <row r="32" spans="1:13" ht="16.5" customHeight="1" x14ac:dyDescent="0.2">
      <c r="A32" s="2"/>
      <c r="B32" s="2" t="s">
        <v>125</v>
      </c>
      <c r="C32" s="2"/>
      <c r="D32" s="2"/>
      <c r="E32" s="77"/>
      <c r="F32" s="77"/>
      <c r="G32" s="78">
        <v>-22482309</v>
      </c>
      <c r="H32" s="4"/>
      <c r="I32" s="79">
        <v>-9432042</v>
      </c>
      <c r="J32" s="2"/>
      <c r="K32" s="78">
        <v>-792078729</v>
      </c>
      <c r="L32" s="4"/>
      <c r="M32" s="80">
        <v>-303438217</v>
      </c>
    </row>
    <row r="33" spans="1:13" ht="16.5" customHeight="1" x14ac:dyDescent="0.2">
      <c r="A33" s="2"/>
      <c r="B33" s="2"/>
      <c r="C33" s="2"/>
      <c r="D33" s="2"/>
      <c r="E33" s="2"/>
      <c r="F33" s="2"/>
      <c r="G33" s="76"/>
      <c r="H33" s="2"/>
      <c r="I33" s="33"/>
      <c r="J33" s="2"/>
      <c r="K33" s="76"/>
      <c r="L33" s="2"/>
      <c r="M33" s="33"/>
    </row>
    <row r="34" spans="1:13" ht="16.5" customHeight="1" x14ac:dyDescent="0.2">
      <c r="A34" s="2" t="s">
        <v>126</v>
      </c>
      <c r="B34" s="2"/>
      <c r="C34" s="2"/>
      <c r="D34" s="2"/>
      <c r="E34" s="7"/>
      <c r="F34" s="2"/>
      <c r="G34" s="74">
        <f>SUM(G11:G32)</f>
        <v>86786927</v>
      </c>
      <c r="H34" s="81"/>
      <c r="I34" s="75">
        <f>SUM(I11:I32)</f>
        <v>122484353</v>
      </c>
      <c r="J34" s="2"/>
      <c r="K34" s="74">
        <f>SUM(K11:K32)</f>
        <v>2848191716</v>
      </c>
      <c r="L34" s="81"/>
      <c r="M34" s="75">
        <f>SUM(M11:M32)</f>
        <v>3836061983</v>
      </c>
    </row>
    <row r="35" spans="1:13" ht="16.5" customHeight="1" x14ac:dyDescent="0.2">
      <c r="A35" s="2"/>
      <c r="B35" s="2" t="s">
        <v>127</v>
      </c>
      <c r="C35" s="2"/>
      <c r="D35" s="2"/>
      <c r="E35" s="7"/>
      <c r="F35" s="2"/>
      <c r="G35" s="82">
        <v>87498</v>
      </c>
      <c r="H35" s="4"/>
      <c r="I35" s="81">
        <v>104074</v>
      </c>
      <c r="J35" s="2"/>
      <c r="K35" s="82">
        <v>3057145</v>
      </c>
      <c r="L35" s="4"/>
      <c r="M35" s="75">
        <v>3338545</v>
      </c>
    </row>
    <row r="36" spans="1:13" ht="16.5" customHeight="1" x14ac:dyDescent="0.2">
      <c r="A36" s="2"/>
      <c r="B36" s="2" t="s">
        <v>128</v>
      </c>
      <c r="C36" s="2"/>
      <c r="D36" s="2"/>
      <c r="E36" s="7"/>
      <c r="F36" s="2"/>
      <c r="G36" s="82">
        <v>-8916491</v>
      </c>
      <c r="H36" s="4"/>
      <c r="I36" s="81">
        <v>-6674183</v>
      </c>
      <c r="J36" s="2"/>
      <c r="K36" s="82">
        <v>-318974743</v>
      </c>
      <c r="L36" s="4"/>
      <c r="M36" s="75">
        <v>-213462008</v>
      </c>
    </row>
    <row r="37" spans="1:13" ht="16.5" customHeight="1" x14ac:dyDescent="0.2">
      <c r="A37" s="2"/>
      <c r="B37" s="2" t="s">
        <v>129</v>
      </c>
      <c r="C37" s="2"/>
      <c r="D37" s="2"/>
      <c r="E37" s="7"/>
      <c r="F37" s="2"/>
      <c r="G37" s="83">
        <v>0</v>
      </c>
      <c r="H37" s="4"/>
      <c r="I37" s="81">
        <v>5611664</v>
      </c>
      <c r="J37" s="2"/>
      <c r="K37" s="83">
        <v>0</v>
      </c>
      <c r="L37" s="4"/>
      <c r="M37" s="75">
        <v>173254945</v>
      </c>
    </row>
    <row r="38" spans="1:13" ht="16.5" customHeight="1" x14ac:dyDescent="0.2">
      <c r="A38" s="2"/>
      <c r="B38" s="2" t="s">
        <v>130</v>
      </c>
      <c r="C38" s="2"/>
      <c r="D38" s="2"/>
      <c r="E38" s="7"/>
      <c r="F38" s="2"/>
      <c r="G38" s="78">
        <v>-64981187</v>
      </c>
      <c r="H38" s="4"/>
      <c r="I38" s="79">
        <v>-534847</v>
      </c>
      <c r="J38" s="2"/>
      <c r="K38" s="78">
        <v>-2376703742</v>
      </c>
      <c r="L38" s="4"/>
      <c r="M38" s="80">
        <v>-17338699</v>
      </c>
    </row>
    <row r="39" spans="1:13" ht="16.5" customHeight="1" x14ac:dyDescent="0.2">
      <c r="A39" s="2"/>
      <c r="B39" s="2"/>
      <c r="C39" s="2"/>
      <c r="D39" s="2"/>
      <c r="E39" s="7"/>
      <c r="F39" s="2"/>
      <c r="G39" s="82"/>
      <c r="H39" s="4"/>
      <c r="I39" s="81"/>
      <c r="J39" s="2"/>
      <c r="K39" s="74"/>
      <c r="L39" s="4"/>
      <c r="M39" s="75"/>
    </row>
    <row r="40" spans="1:13" ht="16.5" customHeight="1" x14ac:dyDescent="0.2">
      <c r="A40" s="6"/>
      <c r="B40" s="2"/>
      <c r="C40" s="2"/>
      <c r="D40" s="2"/>
      <c r="E40" s="7"/>
      <c r="F40" s="2"/>
      <c r="G40" s="82"/>
      <c r="H40" s="4"/>
      <c r="I40" s="81"/>
      <c r="J40" s="2"/>
      <c r="K40" s="74"/>
      <c r="L40" s="4"/>
      <c r="M40" s="75"/>
    </row>
    <row r="41" spans="1:13" ht="16.5" customHeight="1" x14ac:dyDescent="0.2">
      <c r="A41" s="6" t="s">
        <v>131</v>
      </c>
      <c r="B41" s="6"/>
      <c r="C41" s="2"/>
      <c r="D41" s="2"/>
      <c r="E41" s="7"/>
      <c r="F41" s="2"/>
      <c r="G41" s="84">
        <f>SUM(G34:G38)</f>
        <v>12976747</v>
      </c>
      <c r="H41" s="81"/>
      <c r="I41" s="80">
        <f>SUM(I34:I38)</f>
        <v>120991061</v>
      </c>
      <c r="J41" s="2"/>
      <c r="K41" s="84">
        <f>SUM(K34:K38)</f>
        <v>155570376</v>
      </c>
      <c r="L41" s="81"/>
      <c r="M41" s="80">
        <f>SUM(M34:M38)</f>
        <v>3781854766</v>
      </c>
    </row>
    <row r="42" spans="1:13" ht="16.5" customHeight="1" x14ac:dyDescent="0.2">
      <c r="A42" s="2"/>
      <c r="B42" s="2"/>
      <c r="C42" s="2"/>
      <c r="D42" s="2"/>
      <c r="E42" s="7"/>
      <c r="F42" s="2"/>
      <c r="G42" s="33"/>
      <c r="H42" s="2"/>
      <c r="I42" s="33"/>
      <c r="J42" s="2"/>
      <c r="K42" s="33"/>
      <c r="L42" s="2"/>
      <c r="M42" s="33"/>
    </row>
    <row r="43" spans="1:13" ht="16.5" customHeight="1" x14ac:dyDescent="0.2">
      <c r="A43" s="2"/>
      <c r="B43" s="2"/>
      <c r="C43" s="2"/>
      <c r="D43" s="2"/>
      <c r="E43" s="7"/>
      <c r="F43" s="2"/>
      <c r="G43" s="33"/>
      <c r="H43" s="2"/>
      <c r="I43" s="33"/>
      <c r="J43" s="2"/>
      <c r="K43" s="33"/>
      <c r="L43" s="2"/>
      <c r="M43" s="33"/>
    </row>
    <row r="44" spans="1:13" ht="19.5" customHeight="1" x14ac:dyDescent="0.2">
      <c r="A44" s="2"/>
      <c r="B44" s="6"/>
      <c r="C44" s="2"/>
      <c r="D44" s="2"/>
      <c r="E44" s="7"/>
      <c r="F44" s="2"/>
      <c r="G44" s="33"/>
      <c r="H44" s="2"/>
      <c r="I44" s="33"/>
      <c r="J44" s="2"/>
      <c r="K44" s="33"/>
      <c r="L44" s="2"/>
      <c r="M44" s="33"/>
    </row>
    <row r="45" spans="1:13" ht="21.75" customHeight="1" x14ac:dyDescent="0.2">
      <c r="A45" s="30" t="str">
        <f>'5-6 BS'!A47</f>
        <v>The notes to the financial statements are an integral part of these financial statements.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6.5" customHeight="1" x14ac:dyDescent="0.2">
      <c r="A46" s="6" t="str">
        <f>A1</f>
        <v>Star Petroleum Refining Public Company Limited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6.5" customHeight="1" x14ac:dyDescent="0.2">
      <c r="A47" s="1" t="s">
        <v>132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6.5" customHeight="1" x14ac:dyDescent="0.2">
      <c r="A48" s="9" t="str">
        <f>' 7 PL 12 month'!A3</f>
        <v>For the year ended 31 December 2022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3" ht="16.5" customHeight="1" x14ac:dyDescent="0.2">
      <c r="A49" s="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6.5" customHeight="1" x14ac:dyDescent="0.2">
      <c r="A50" s="1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6.5" customHeight="1" x14ac:dyDescent="0.2">
      <c r="A51" s="1"/>
      <c r="B51" s="7"/>
      <c r="C51" s="7"/>
      <c r="D51" s="7"/>
      <c r="E51" s="7"/>
      <c r="F51" s="7"/>
      <c r="G51" s="91" t="s">
        <v>3</v>
      </c>
      <c r="H51" s="92"/>
      <c r="I51" s="92"/>
      <c r="J51" s="71"/>
      <c r="K51" s="91" t="s">
        <v>4</v>
      </c>
      <c r="L51" s="92"/>
      <c r="M51" s="92"/>
    </row>
    <row r="52" spans="1:13" ht="16.5" customHeight="1" x14ac:dyDescent="0.2">
      <c r="A52" s="1"/>
      <c r="B52" s="1"/>
      <c r="C52" s="7"/>
      <c r="D52" s="7"/>
      <c r="E52" s="7"/>
      <c r="F52" s="7"/>
      <c r="G52" s="13" t="s">
        <v>5</v>
      </c>
      <c r="H52" s="14"/>
      <c r="I52" s="13" t="s">
        <v>5</v>
      </c>
      <c r="J52" s="2"/>
      <c r="K52" s="13" t="s">
        <v>5</v>
      </c>
      <c r="L52" s="14"/>
      <c r="M52" s="13" t="s">
        <v>5</v>
      </c>
    </row>
    <row r="53" spans="1:13" ht="16.5" customHeight="1" x14ac:dyDescent="0.2">
      <c r="A53" s="2"/>
      <c r="B53" s="2"/>
      <c r="C53" s="2"/>
      <c r="D53" s="2"/>
      <c r="E53" s="15" t="s">
        <v>6</v>
      </c>
      <c r="F53" s="7"/>
      <c r="G53" s="16" t="s">
        <v>7</v>
      </c>
      <c r="H53" s="2"/>
      <c r="I53" s="16" t="s">
        <v>8</v>
      </c>
      <c r="J53" s="2"/>
      <c r="K53" s="16" t="s">
        <v>7</v>
      </c>
      <c r="L53" s="2"/>
      <c r="M53" s="16" t="s">
        <v>8</v>
      </c>
    </row>
    <row r="54" spans="1:13" ht="16.5" customHeight="1" x14ac:dyDescent="0.2">
      <c r="A54" s="2"/>
      <c r="B54" s="2"/>
      <c r="C54" s="2"/>
      <c r="D54" s="2"/>
      <c r="E54" s="7"/>
      <c r="F54" s="7"/>
      <c r="G54" s="72"/>
      <c r="H54" s="7"/>
      <c r="I54" s="73"/>
      <c r="J54" s="7"/>
      <c r="K54" s="72"/>
      <c r="L54" s="7"/>
      <c r="M54" s="73"/>
    </row>
    <row r="55" spans="1:13" ht="16.5" customHeight="1" x14ac:dyDescent="0.2">
      <c r="A55" s="6" t="s">
        <v>133</v>
      </c>
      <c r="B55" s="2"/>
      <c r="C55" s="2"/>
      <c r="D55" s="2"/>
      <c r="E55" s="7"/>
      <c r="F55" s="2"/>
      <c r="G55" s="32"/>
      <c r="H55" s="2"/>
      <c r="I55" s="2"/>
      <c r="J55" s="2"/>
      <c r="K55" s="32"/>
      <c r="L55" s="2"/>
      <c r="M55" s="2"/>
    </row>
    <row r="56" spans="1:13" ht="16.5" customHeight="1" x14ac:dyDescent="0.2">
      <c r="A56" s="2" t="s">
        <v>134</v>
      </c>
      <c r="B56" s="2"/>
      <c r="C56" s="2"/>
      <c r="D56" s="2"/>
      <c r="E56" s="7"/>
      <c r="F56" s="2"/>
      <c r="G56" s="32"/>
      <c r="H56" s="2"/>
      <c r="I56" s="2"/>
      <c r="J56" s="2"/>
      <c r="K56" s="32"/>
      <c r="L56" s="2"/>
      <c r="M56" s="2"/>
    </row>
    <row r="57" spans="1:13" ht="16.5" customHeight="1" x14ac:dyDescent="0.2">
      <c r="A57" s="2"/>
      <c r="B57" s="2" t="s">
        <v>135</v>
      </c>
      <c r="C57" s="2"/>
      <c r="D57" s="2"/>
      <c r="E57" s="7"/>
      <c r="F57" s="2"/>
      <c r="G57" s="84">
        <v>-7898179</v>
      </c>
      <c r="H57" s="75"/>
      <c r="I57" s="80">
        <v>-3211910</v>
      </c>
      <c r="J57" s="2"/>
      <c r="K57" s="84">
        <v>-278262312</v>
      </c>
      <c r="L57" s="75"/>
      <c r="M57" s="80">
        <v>-103330367</v>
      </c>
    </row>
    <row r="58" spans="1:13" ht="16.5" customHeight="1" x14ac:dyDescent="0.2">
      <c r="A58" s="2"/>
      <c r="B58" s="2"/>
      <c r="C58" s="2"/>
      <c r="D58" s="2"/>
      <c r="E58" s="7"/>
      <c r="F58" s="2"/>
      <c r="G58" s="74"/>
      <c r="H58" s="2"/>
      <c r="I58" s="75"/>
      <c r="J58" s="2"/>
      <c r="K58" s="74"/>
      <c r="L58" s="2"/>
      <c r="M58" s="75"/>
    </row>
    <row r="59" spans="1:13" ht="16.5" customHeight="1" x14ac:dyDescent="0.2">
      <c r="A59" s="6" t="s">
        <v>136</v>
      </c>
      <c r="B59" s="2"/>
      <c r="C59" s="2"/>
      <c r="D59" s="2"/>
      <c r="E59" s="7"/>
      <c r="F59" s="2"/>
      <c r="G59" s="84">
        <f>SUM(G57)</f>
        <v>-7898179</v>
      </c>
      <c r="H59" s="75"/>
      <c r="I59" s="80">
        <f>SUM(I57)</f>
        <v>-3211910</v>
      </c>
      <c r="J59" s="2"/>
      <c r="K59" s="84">
        <f>SUM(K57)</f>
        <v>-278262312</v>
      </c>
      <c r="L59" s="75"/>
      <c r="M59" s="80">
        <f>SUM(M57)</f>
        <v>-103330367</v>
      </c>
    </row>
    <row r="60" spans="1:13" ht="16.5" customHeight="1" x14ac:dyDescent="0.2">
      <c r="A60" s="37"/>
      <c r="B60" s="2"/>
      <c r="C60" s="2"/>
      <c r="D60" s="2"/>
      <c r="E60" s="2"/>
      <c r="F60" s="2"/>
      <c r="G60" s="74"/>
      <c r="H60" s="2"/>
      <c r="I60" s="75"/>
      <c r="J60" s="2"/>
      <c r="K60" s="74"/>
      <c r="L60" s="2"/>
      <c r="M60" s="75"/>
    </row>
    <row r="61" spans="1:13" ht="16.5" customHeight="1" x14ac:dyDescent="0.2">
      <c r="A61" s="6" t="s">
        <v>137</v>
      </c>
      <c r="B61" s="2"/>
      <c r="C61" s="2"/>
      <c r="D61" s="2"/>
      <c r="E61" s="2"/>
      <c r="F61" s="2"/>
      <c r="G61" s="74"/>
      <c r="H61" s="2"/>
      <c r="I61" s="75"/>
      <c r="J61" s="2"/>
      <c r="K61" s="74"/>
      <c r="L61" s="2"/>
      <c r="M61" s="75"/>
    </row>
    <row r="62" spans="1:13" ht="16.5" customHeight="1" x14ac:dyDescent="0.2">
      <c r="A62" s="2" t="s">
        <v>138</v>
      </c>
      <c r="B62" s="2"/>
      <c r="C62" s="2"/>
      <c r="D62" s="2"/>
      <c r="E62" s="2"/>
      <c r="F62" s="2"/>
      <c r="G62" s="74"/>
      <c r="H62" s="2"/>
      <c r="I62" s="75"/>
      <c r="J62" s="2"/>
      <c r="K62" s="74"/>
      <c r="L62" s="2"/>
      <c r="M62" s="75"/>
    </row>
    <row r="63" spans="1:13" ht="16.5" customHeight="1" x14ac:dyDescent="0.2">
      <c r="A63" s="6"/>
      <c r="B63" s="2" t="s">
        <v>139</v>
      </c>
      <c r="C63" s="2"/>
      <c r="D63" s="2"/>
      <c r="E63" s="7">
        <v>11</v>
      </c>
      <c r="F63" s="2"/>
      <c r="G63" s="74">
        <v>187516748</v>
      </c>
      <c r="H63" s="2"/>
      <c r="I63" s="75">
        <v>0</v>
      </c>
      <c r="J63" s="2"/>
      <c r="K63" s="74">
        <v>6671794300</v>
      </c>
      <c r="L63" s="2"/>
      <c r="M63" s="75">
        <v>0</v>
      </c>
    </row>
    <row r="64" spans="1:13" ht="16.5" customHeight="1" x14ac:dyDescent="0.2">
      <c r="A64" s="2" t="s">
        <v>140</v>
      </c>
      <c r="B64" s="2"/>
      <c r="C64" s="2"/>
      <c r="D64" s="2"/>
      <c r="E64" s="7">
        <v>11</v>
      </c>
      <c r="F64" s="2"/>
      <c r="G64" s="74">
        <v>-142500000</v>
      </c>
      <c r="H64" s="2"/>
      <c r="I64" s="75">
        <v>-85000000</v>
      </c>
      <c r="J64" s="2"/>
      <c r="K64" s="74">
        <v>-5033182500</v>
      </c>
      <c r="L64" s="2"/>
      <c r="M64" s="75">
        <v>-2843965000</v>
      </c>
    </row>
    <row r="65" spans="1:13" ht="16.5" customHeight="1" x14ac:dyDescent="0.2">
      <c r="A65" s="2" t="s">
        <v>141</v>
      </c>
      <c r="B65" s="2"/>
      <c r="C65" s="2"/>
      <c r="D65" s="2"/>
      <c r="E65" s="7">
        <v>17</v>
      </c>
      <c r="F65" s="2"/>
      <c r="G65" s="84">
        <v>-136083014</v>
      </c>
      <c r="H65" s="2"/>
      <c r="I65" s="80">
        <v>0</v>
      </c>
      <c r="J65" s="2"/>
      <c r="K65" s="84">
        <v>-4936424569</v>
      </c>
      <c r="L65" s="2"/>
      <c r="M65" s="80">
        <v>0</v>
      </c>
    </row>
    <row r="66" spans="1:13" ht="16.5" customHeight="1" x14ac:dyDescent="0.2">
      <c r="A66" s="2"/>
      <c r="B66" s="2"/>
      <c r="C66" s="2"/>
      <c r="D66" s="2"/>
      <c r="E66" s="2"/>
      <c r="F66" s="2"/>
      <c r="G66" s="74"/>
      <c r="H66" s="2"/>
      <c r="I66" s="75"/>
      <c r="J66" s="2"/>
      <c r="K66" s="74"/>
      <c r="L66" s="2"/>
      <c r="M66" s="75"/>
    </row>
    <row r="67" spans="1:13" ht="16.5" customHeight="1" x14ac:dyDescent="0.2">
      <c r="A67" s="6" t="s">
        <v>142</v>
      </c>
      <c r="B67" s="6"/>
      <c r="C67" s="2"/>
      <c r="D67" s="2"/>
      <c r="E67" s="2"/>
      <c r="F67" s="2"/>
      <c r="G67" s="84">
        <f>SUM(G62:G65)</f>
        <v>-91066266</v>
      </c>
      <c r="H67" s="75"/>
      <c r="I67" s="80">
        <f>SUM(I62:I65)</f>
        <v>-85000000</v>
      </c>
      <c r="J67" s="2"/>
      <c r="K67" s="84">
        <f>SUM(K62:K65)</f>
        <v>-3297812769</v>
      </c>
      <c r="L67" s="75"/>
      <c r="M67" s="80">
        <f>SUM(M62:M65)</f>
        <v>-2843965000</v>
      </c>
    </row>
    <row r="68" spans="1:13" ht="16.5" customHeight="1" x14ac:dyDescent="0.2">
      <c r="A68" s="2"/>
      <c r="B68" s="2"/>
      <c r="C68" s="2"/>
      <c r="D68" s="2"/>
      <c r="E68" s="2"/>
      <c r="F68" s="2"/>
      <c r="G68" s="74"/>
      <c r="H68" s="2"/>
      <c r="I68" s="75"/>
      <c r="J68" s="2"/>
      <c r="K68" s="74"/>
      <c r="L68" s="2"/>
      <c r="M68" s="75"/>
    </row>
    <row r="69" spans="1:13" ht="16.5" customHeight="1" x14ac:dyDescent="0.2">
      <c r="A69" s="6" t="s">
        <v>143</v>
      </c>
      <c r="B69" s="2"/>
      <c r="C69" s="2"/>
      <c r="D69" s="2"/>
      <c r="E69" s="2"/>
      <c r="F69" s="2"/>
      <c r="G69" s="74"/>
      <c r="H69" s="2"/>
      <c r="I69" s="75"/>
      <c r="J69" s="2"/>
      <c r="K69" s="74"/>
      <c r="L69" s="2"/>
      <c r="M69" s="75"/>
    </row>
    <row r="70" spans="1:13" ht="16.5" customHeight="1" x14ac:dyDescent="0.2">
      <c r="A70" s="6"/>
      <c r="B70" s="6" t="s">
        <v>144</v>
      </c>
      <c r="C70" s="6"/>
      <c r="D70" s="6"/>
      <c r="E70" s="2"/>
      <c r="F70" s="2"/>
      <c r="G70" s="74">
        <f>SUM(G67,G59,G41)</f>
        <v>-85987698</v>
      </c>
      <c r="H70" s="2"/>
      <c r="I70" s="75">
        <v>32779151</v>
      </c>
      <c r="J70" s="2"/>
      <c r="K70" s="74">
        <f>SUM(K67,K59,K41)</f>
        <v>-3420504705</v>
      </c>
      <c r="L70" s="2"/>
      <c r="M70" s="75">
        <v>834559399</v>
      </c>
    </row>
    <row r="71" spans="1:13" ht="16.5" customHeight="1" x14ac:dyDescent="0.2">
      <c r="A71" s="2" t="s">
        <v>11</v>
      </c>
      <c r="B71" s="2"/>
      <c r="C71" s="2"/>
      <c r="D71" s="2"/>
      <c r="E71" s="2"/>
      <c r="F71" s="2"/>
      <c r="G71" s="74"/>
      <c r="H71" s="75"/>
      <c r="I71" s="75"/>
      <c r="J71" s="2"/>
      <c r="K71" s="74"/>
      <c r="L71" s="75"/>
      <c r="M71" s="75"/>
    </row>
    <row r="72" spans="1:13" ht="16.5" customHeight="1" x14ac:dyDescent="0.2">
      <c r="A72" s="2"/>
      <c r="B72" s="2" t="s">
        <v>145</v>
      </c>
      <c r="C72" s="2"/>
      <c r="D72" s="2"/>
      <c r="E72" s="2"/>
      <c r="F72" s="2"/>
      <c r="G72" s="74">
        <v>87660208</v>
      </c>
      <c r="H72" s="2"/>
      <c r="I72" s="75">
        <v>54122578</v>
      </c>
      <c r="J72" s="2"/>
      <c r="K72" s="74">
        <v>2944760616</v>
      </c>
      <c r="L72" s="4"/>
      <c r="M72" s="75">
        <v>1634869479</v>
      </c>
    </row>
    <row r="73" spans="1:13" ht="16.5" customHeight="1" x14ac:dyDescent="0.2">
      <c r="A73" s="2" t="s">
        <v>146</v>
      </c>
      <c r="B73" s="2"/>
      <c r="C73" s="2"/>
      <c r="D73" s="2"/>
      <c r="E73" s="2"/>
      <c r="F73" s="2"/>
      <c r="G73" s="74"/>
      <c r="H73" s="2"/>
      <c r="I73" s="75"/>
      <c r="J73" s="2"/>
      <c r="K73" s="74"/>
      <c r="L73" s="4"/>
      <c r="M73" s="75"/>
    </row>
    <row r="74" spans="1:13" ht="16.5" customHeight="1" x14ac:dyDescent="0.2">
      <c r="A74" s="2"/>
      <c r="B74" s="2" t="s">
        <v>110</v>
      </c>
      <c r="C74" s="2"/>
      <c r="D74" s="2"/>
      <c r="E74" s="2"/>
      <c r="F74" s="2"/>
      <c r="G74" s="84">
        <v>501905</v>
      </c>
      <c r="H74" s="75"/>
      <c r="I74" s="80">
        <v>758479</v>
      </c>
      <c r="J74" s="2"/>
      <c r="K74" s="84">
        <v>551269115</v>
      </c>
      <c r="L74" s="75"/>
      <c r="M74" s="80">
        <v>475331738</v>
      </c>
    </row>
    <row r="75" spans="1:13" ht="16.5" customHeight="1" x14ac:dyDescent="0.2">
      <c r="A75" s="2"/>
      <c r="B75" s="2"/>
      <c r="C75" s="2"/>
      <c r="D75" s="2"/>
      <c r="E75" s="2"/>
      <c r="F75" s="2"/>
      <c r="G75" s="74"/>
      <c r="H75" s="2"/>
      <c r="I75" s="75"/>
      <c r="J75" s="2"/>
      <c r="K75" s="74"/>
      <c r="L75" s="2"/>
      <c r="M75" s="75"/>
    </row>
    <row r="76" spans="1:13" ht="16.5" customHeight="1" x14ac:dyDescent="0.2">
      <c r="A76" s="6" t="s">
        <v>11</v>
      </c>
      <c r="B76" s="2"/>
      <c r="C76" s="2"/>
      <c r="D76" s="2"/>
      <c r="E76" s="2"/>
      <c r="F76" s="2"/>
      <c r="G76" s="74"/>
      <c r="H76" s="2"/>
      <c r="I76" s="75"/>
      <c r="J76" s="2"/>
      <c r="K76" s="74"/>
      <c r="L76" s="2"/>
      <c r="M76" s="75"/>
    </row>
    <row r="77" spans="1:13" ht="16.5" customHeight="1" thickBot="1" x14ac:dyDescent="0.25">
      <c r="A77" s="2"/>
      <c r="B77" s="6" t="s">
        <v>147</v>
      </c>
      <c r="C77" s="2"/>
      <c r="D77" s="2"/>
      <c r="E77" s="7">
        <v>7</v>
      </c>
      <c r="F77" s="2"/>
      <c r="G77" s="27">
        <f>SUM(G70:G74)</f>
        <v>2174415</v>
      </c>
      <c r="H77" s="3"/>
      <c r="I77" s="28">
        <f>SUM(I70:I74)</f>
        <v>87660208</v>
      </c>
      <c r="J77" s="2"/>
      <c r="K77" s="27">
        <f>SUM(K70:K74)</f>
        <v>75525026</v>
      </c>
      <c r="L77" s="3"/>
      <c r="M77" s="28">
        <f>SUM(M70:M74)</f>
        <v>2944760616</v>
      </c>
    </row>
    <row r="78" spans="1:13" ht="16.5" customHeight="1" thickTop="1" x14ac:dyDescent="0.2">
      <c r="A78" s="2"/>
      <c r="B78" s="2"/>
      <c r="C78" s="2"/>
      <c r="D78" s="2"/>
      <c r="E78" s="2"/>
      <c r="F78" s="2"/>
      <c r="G78" s="74"/>
      <c r="H78" s="2"/>
      <c r="I78" s="75"/>
      <c r="J78" s="2"/>
      <c r="K78" s="74"/>
      <c r="L78" s="2"/>
      <c r="M78" s="75"/>
    </row>
    <row r="79" spans="1:13" ht="16.5" customHeight="1" x14ac:dyDescent="0.2">
      <c r="A79" s="6"/>
      <c r="B79" s="2"/>
      <c r="C79" s="2"/>
      <c r="D79" s="2"/>
      <c r="E79" s="2"/>
      <c r="F79" s="2"/>
      <c r="G79" s="32"/>
      <c r="H79" s="2"/>
      <c r="I79" s="2"/>
      <c r="J79" s="2"/>
      <c r="K79" s="32"/>
      <c r="L79" s="2"/>
      <c r="M79" s="2"/>
    </row>
    <row r="80" spans="1:13" ht="16.5" customHeight="1" x14ac:dyDescent="0.2">
      <c r="A80" s="1" t="s">
        <v>148</v>
      </c>
      <c r="B80" s="7"/>
      <c r="C80" s="7"/>
      <c r="D80" s="7"/>
      <c r="E80" s="7"/>
      <c r="F80" s="7"/>
      <c r="G80" s="51"/>
      <c r="H80" s="7"/>
      <c r="I80" s="7"/>
      <c r="J80" s="7"/>
      <c r="K80" s="51"/>
      <c r="L80" s="7"/>
      <c r="M80" s="7"/>
    </row>
    <row r="81" spans="1:13" ht="16.5" customHeight="1" x14ac:dyDescent="0.2">
      <c r="A81" s="85"/>
      <c r="B81" s="86"/>
      <c r="C81" s="86"/>
      <c r="D81" s="86"/>
      <c r="E81" s="86"/>
      <c r="F81" s="86"/>
      <c r="G81" s="87"/>
      <c r="H81" s="86"/>
      <c r="I81" s="86"/>
      <c r="J81" s="86"/>
      <c r="K81" s="87"/>
      <c r="L81" s="86"/>
      <c r="M81" s="86"/>
    </row>
    <row r="82" spans="1:13" ht="16.5" customHeight="1" x14ac:dyDescent="0.2">
      <c r="A82" s="2" t="s">
        <v>149</v>
      </c>
      <c r="B82" s="2"/>
      <c r="C82" s="2"/>
      <c r="D82" s="2"/>
      <c r="E82" s="2"/>
      <c r="F82" s="2"/>
      <c r="G82" s="32"/>
      <c r="H82" s="2"/>
      <c r="I82" s="2"/>
      <c r="J82" s="2"/>
      <c r="K82" s="32"/>
      <c r="L82" s="2"/>
      <c r="M82" s="2"/>
    </row>
    <row r="83" spans="1:13" ht="16.5" customHeight="1" x14ac:dyDescent="0.2">
      <c r="A83" s="2"/>
      <c r="B83" s="2" t="s">
        <v>150</v>
      </c>
      <c r="C83" s="2"/>
      <c r="D83" s="2"/>
      <c r="E83" s="2"/>
      <c r="F83" s="2"/>
      <c r="G83" s="32"/>
      <c r="H83" s="2"/>
      <c r="I83" s="2"/>
      <c r="J83" s="2"/>
      <c r="K83" s="32"/>
      <c r="L83" s="2"/>
      <c r="M83" s="2"/>
    </row>
    <row r="84" spans="1:13" ht="16.5" customHeight="1" x14ac:dyDescent="0.2">
      <c r="A84" s="2"/>
      <c r="B84" s="2" t="s">
        <v>151</v>
      </c>
      <c r="C84" s="2"/>
      <c r="D84" s="2"/>
      <c r="E84" s="2"/>
      <c r="F84" s="2"/>
      <c r="G84" s="82">
        <v>266366.09000000003</v>
      </c>
      <c r="H84" s="81"/>
      <c r="I84" s="81">
        <v>266131</v>
      </c>
      <c r="J84" s="2"/>
      <c r="K84" s="43">
        <v>9251826.3200000003</v>
      </c>
      <c r="L84" s="33"/>
      <c r="M84" s="22">
        <v>8940121</v>
      </c>
    </row>
    <row r="85" spans="1:13" ht="16.5" customHeight="1" x14ac:dyDescent="0.2">
      <c r="A85" s="2"/>
      <c r="B85" s="2"/>
      <c r="C85" s="2"/>
      <c r="D85" s="2"/>
      <c r="E85" s="2"/>
      <c r="F85" s="2"/>
      <c r="G85" s="81"/>
      <c r="H85" s="81"/>
      <c r="I85" s="81"/>
      <c r="J85" s="2"/>
      <c r="K85" s="81"/>
      <c r="L85" s="33"/>
      <c r="M85" s="81"/>
    </row>
    <row r="86" spans="1:13" ht="16.5" customHeight="1" x14ac:dyDescent="0.2">
      <c r="A86" s="2"/>
      <c r="B86" s="2"/>
      <c r="C86" s="2"/>
      <c r="D86" s="2"/>
      <c r="E86" s="2"/>
      <c r="F86" s="2"/>
      <c r="G86" s="81"/>
      <c r="H86" s="81"/>
      <c r="I86" s="81"/>
      <c r="J86" s="2"/>
      <c r="K86" s="81"/>
      <c r="L86" s="33"/>
      <c r="M86" s="81"/>
    </row>
    <row r="87" spans="1:13" ht="16.5" customHeight="1" x14ac:dyDescent="0.2">
      <c r="A87" s="2"/>
      <c r="B87" s="2"/>
      <c r="C87" s="2"/>
      <c r="D87" s="2"/>
      <c r="E87" s="2"/>
      <c r="F87" s="2"/>
      <c r="G87" s="81"/>
      <c r="H87" s="81"/>
      <c r="I87" s="81"/>
      <c r="J87" s="2"/>
      <c r="K87" s="81"/>
      <c r="L87" s="2"/>
      <c r="M87" s="81"/>
    </row>
    <row r="88" spans="1:13" ht="16.5" customHeight="1" x14ac:dyDescent="0.2">
      <c r="A88" s="2"/>
      <c r="B88" s="2"/>
      <c r="C88" s="2"/>
      <c r="D88" s="2"/>
      <c r="E88" s="2"/>
      <c r="F88" s="2"/>
      <c r="G88" s="81"/>
      <c r="H88" s="81"/>
      <c r="I88" s="81"/>
      <c r="J88" s="2"/>
      <c r="K88" s="81"/>
      <c r="L88" s="33"/>
      <c r="M88" s="81"/>
    </row>
    <row r="89" spans="1:13" ht="19.5" customHeight="1" x14ac:dyDescent="0.2">
      <c r="A89" s="2"/>
      <c r="B89" s="2"/>
      <c r="C89" s="2"/>
      <c r="D89" s="2"/>
      <c r="E89" s="2"/>
      <c r="F89" s="2"/>
      <c r="G89" s="81"/>
      <c r="H89" s="81"/>
      <c r="I89" s="81"/>
      <c r="J89" s="2"/>
      <c r="K89" s="81"/>
      <c r="L89" s="33"/>
      <c r="M89" s="81"/>
    </row>
    <row r="90" spans="1:13" ht="21.75" customHeight="1" x14ac:dyDescent="0.2">
      <c r="A90" s="30" t="str">
        <f>'5-6 BS'!A47:B47</f>
        <v>The notes to the financial statements are an integral part of these financial statements.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</sheetData>
  <mergeCells count="4">
    <mergeCell ref="G6:I6"/>
    <mergeCell ref="K6:M6"/>
    <mergeCell ref="G51:I51"/>
    <mergeCell ref="K51:M51"/>
  </mergeCells>
  <pageMargins left="0.8" right="0.5" top="0.5" bottom="0.6" header="0.49" footer="0.4"/>
  <pageSetup paperSize="9" scale="98" firstPageNumber="10" fitToHeight="0" orientation="portrait" useFirstPageNumber="1" horizontalDpi="1200" verticalDpi="1200" r:id="rId1"/>
  <headerFooter>
    <oddFooter>&amp;R&amp;"Arial,Regular"&amp;9&amp;P</oddFooter>
  </headerFooter>
  <rowBreaks count="1" manualBreakCount="1">
    <brk id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5-6 BS</vt:lpstr>
      <vt:lpstr> 7 PL 12 month</vt:lpstr>
      <vt:lpstr>8 Equity </vt:lpstr>
      <vt:lpstr>9Equity</vt:lpstr>
      <vt:lpstr>10-11 CF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Chayaporn Srilap</cp:lastModifiedBy>
  <cp:lastPrinted>2023-02-20T06:56:07Z</cp:lastPrinted>
  <dcterms:created xsi:type="dcterms:W3CDTF">2023-02-08T06:37:44Z</dcterms:created>
  <dcterms:modified xsi:type="dcterms:W3CDTF">2023-02-20T06:56:17Z</dcterms:modified>
</cp:coreProperties>
</file>