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Mar22\"/>
    </mc:Choice>
  </mc:AlternateContent>
  <xr:revisionPtr revIDLastSave="0" documentId="13_ncr:1_{C75CA33C-7C1F-4F11-ADDD-0BDBE8D5DBBC}" xr6:coauthVersionLast="46" xr6:coauthVersionMax="46" xr10:uidLastSave="{00000000-0000-0000-0000-000000000000}"/>
  <bookViews>
    <workbookView xWindow="-120" yWindow="-120" windowWidth="21840" windowHeight="13140" tabRatio="671" activeTab="4" xr2:uid="{00000000-000D-0000-FFFF-FFFF00000000}"/>
  </bookViews>
  <sheets>
    <sheet name="BS 2-4 (TH)" sheetId="1" r:id="rId1"/>
    <sheet name="PL 5 (TH)" sheetId="13" r:id="rId2"/>
    <sheet name="Equity 6 USD (TH)" sheetId="14" r:id="rId3"/>
    <sheet name="Equity 7 THB (TH)" sheetId="15" r:id="rId4"/>
    <sheet name="CF 8-9 (TH)" sheetId="16" r:id="rId5"/>
  </sheets>
  <definedNames>
    <definedName name="_Order1" hidden="1">255</definedName>
    <definedName name="_Table1_In1" localSheetId="3" hidden="1">'Equity 7 THB (TH)'!#REF!</definedName>
    <definedName name="_Table1_In1" hidden="1">#REF!</definedName>
    <definedName name="_Table1_Out" localSheetId="3" hidden="1">'Equity 7 THB (TH)'!#REF!</definedName>
    <definedName name="_Table1_Out" hidden="1">#REF!</definedName>
    <definedName name="abc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S2DocOpenMode" hidden="1">"AS2DocumentEdit"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CBWorkbookPriority" hidden="1">-911611058</definedName>
    <definedName name="limcount" hidden="1">2</definedName>
    <definedName name="lowsulfurdiesel" localSheetId="3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Plan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sencount" hidden="1">491</definedName>
    <definedName name="TextRefCopyRangeCount" hidden="1">3</definedName>
    <definedName name="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wrn.ALL." localSheetId="3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3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3" hidden="1">{"condensate",#N/A,FALSE,"CNTRYTYPE"}</definedName>
    <definedName name="wrn.condensate." hidden="1">{"condensate",#N/A,FALSE,"CNTRYTYPE"}</definedName>
    <definedName name="wrn.crude." localSheetId="3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3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3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3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3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3" hidden="1">{"monthly",#N/A,FALSE,"GASODEM";"qtr to yr",#N/A,FALSE,"GASODEM"}</definedName>
    <definedName name="wrn.GASODEM." hidden="1">{"monthly",#N/A,FALSE,"GASODEM";"qtr to yr",#N/A,FALSE,"GASODEM"}</definedName>
    <definedName name="wrn.heavy." localSheetId="3" hidden="1">{"heavy",#N/A,FALSE,"CNTRYTYPE"}</definedName>
    <definedName name="wrn.heavy." hidden="1">{"heavy",#N/A,FALSE,"CNTRYTYPE"}</definedName>
    <definedName name="wrn.Input._.and._.Growths." localSheetId="3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3" hidden="1">{"light sour",#N/A,FALSE,"CNTRYTYPE"}</definedName>
    <definedName name="wrn.light._.sour." hidden="1">{"light sour",#N/A,FALSE,"CNTRYTYPE"}</definedName>
    <definedName name="wrn.New._.York." localSheetId="3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3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3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3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3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3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3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3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3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3" hidden="1">{"Region",#N/A,FALSE,"CNTRYTYPE"}</definedName>
    <definedName name="wrn.region." hidden="1">{"Region",#N/A,FALSE,"CNTRYTYPE"}</definedName>
    <definedName name="wrn.SAMPLE." localSheetId="3" hidden="1">{#N/A,#N/A,TRUE,"Crude";#N/A,#N/A,TRUE,"Products"}</definedName>
    <definedName name="wrn.SAMPLE." hidden="1">{#N/A,#N/A,TRUE,"Crude";#N/A,#N/A,TRUE,"Products"}</definedName>
    <definedName name="wrn.Sim._.Report._.Printing." localSheetId="3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3" hidden="1">{"SUBREGION",#N/A,FALSE,"CNTRYTYPE"}</definedName>
    <definedName name="wrn.SUBREGION." hidden="1">{"SUBREGION",#N/A,FALSE,"CNTRYTYPE"}</definedName>
    <definedName name="wrn.Summary." localSheetId="3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3" hidden="1">{"sweet",#N/A,FALSE,"CNTRYTYPE"}</definedName>
    <definedName name="wrn.sweet." hidden="1">{"sweet",#N/A,FALSE,"CNTRYTYPE"}</definedName>
    <definedName name="wrn.Tables." localSheetId="3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3" hidden="1">{"total",#N/A,FALSE,"CNTRYTYPE"}</definedName>
    <definedName name="wrn.total." hidden="1">{"total",#N/A,FALSE,"CNTRYTYPE"}</definedName>
    <definedName name="xxxxx" localSheetId="3" hidden="1">{"monthly",#N/A,FALSE,"GASODEM";"qtr to yr",#N/A,FALSE,"GASODEM"}</definedName>
    <definedName name="xxxxx" hidden="1">{"monthly",#N/A,FALSE,"GASODEM";"qtr to yr",#N/A,FALSE,"GASODEM"}</definedName>
    <definedName name="Z_11235CBD_0CCB_4486_AA4F_CA92AD336A56_.wvu.PrintArea" localSheetId="0" hidden="1">'BS 2-4 (TH)'!$A$1:$M$123</definedName>
    <definedName name="Z_11235CBD_0CCB_4486_AA4F_CA92AD336A56_.wvu.PrintArea" localSheetId="4" hidden="1">'CF 8-9 (TH)'!$A$1:$M$83</definedName>
    <definedName name="Z_11235CBD_0CCB_4486_AA4F_CA92AD336A56_.wvu.PrintArea" localSheetId="1" hidden="1">'PL 5 (TH)'!$A$1:$M$48</definedName>
    <definedName name="Z_3ADC5DF9_48C9_438C_BE20_4745EE779127_.wvu.PrintArea" localSheetId="0" hidden="1">'BS 2-4 (TH)'!$A$1:$M$123</definedName>
    <definedName name="Z_3ADC5DF9_48C9_438C_BE20_4745EE779127_.wvu.PrintArea" localSheetId="4" hidden="1">'CF 8-9 (TH)'!$A$1:$M$83</definedName>
    <definedName name="Z_3ADC5DF9_48C9_438C_BE20_4745EE779127_.wvu.PrintArea" localSheetId="1" hidden="1">'PL 5 (TH)'!$A$1:$M$48</definedName>
    <definedName name="Z_4FC184A7_E52D_4B27_B191_AF1662E4123C_.wvu.PrintArea" localSheetId="0" hidden="1">'BS 2-4 (TH)'!$A$1:$M$123</definedName>
    <definedName name="Z_4FC184A7_E52D_4B27_B191_AF1662E4123C_.wvu.PrintArea" localSheetId="4" hidden="1">'CF 8-9 (TH)'!$A$1:$M$83</definedName>
    <definedName name="Z_4FC184A7_E52D_4B27_B191_AF1662E4123C_.wvu.PrintArea" localSheetId="1" hidden="1">'PL 5 (TH)'!$A$1:$M$48</definedName>
    <definedName name="zero" localSheetId="3" hidden="1">{"SIM Report",#N/A,FALSE,"Output";"Price Report",#N/A,FALSE,"Data Input "}</definedName>
    <definedName name="zero" hidden="1">{"SIM Report",#N/A,FALSE,"Output";"Price Report",#N/A,FALSE,"Data Input 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3" i="1" l="1"/>
  <c r="G113" i="1"/>
  <c r="K75" i="1"/>
  <c r="G75" i="1"/>
  <c r="K65" i="1"/>
  <c r="G65" i="1"/>
  <c r="K29" i="1"/>
  <c r="G29" i="1"/>
  <c r="G31" i="1" s="1"/>
  <c r="K31" i="1"/>
  <c r="G22" i="13"/>
  <c r="K22" i="13"/>
  <c r="I22" i="13"/>
  <c r="K16" i="13"/>
  <c r="G16" i="13"/>
  <c r="I16" i="13"/>
  <c r="I19" i="1" l="1"/>
  <c r="M73" i="1"/>
  <c r="I73" i="1"/>
  <c r="M61" i="16" l="1"/>
  <c r="M55" i="16"/>
  <c r="I61" i="16"/>
  <c r="I55" i="16"/>
  <c r="N20" i="15"/>
  <c r="J20" i="15"/>
  <c r="H20" i="15"/>
  <c r="F20" i="15"/>
  <c r="P17" i="15"/>
  <c r="J18" i="14"/>
  <c r="H18" i="14"/>
  <c r="F18" i="14"/>
  <c r="N15" i="14"/>
  <c r="K13" i="13"/>
  <c r="K26" i="13" s="1"/>
  <c r="M38" i="13"/>
  <c r="M13" i="13"/>
  <c r="M16" i="13" s="1"/>
  <c r="M22" i="13" s="1"/>
  <c r="M26" i="13" s="1"/>
  <c r="I38" i="13"/>
  <c r="I13" i="13"/>
  <c r="I26" i="13" s="1"/>
  <c r="N10" i="14"/>
  <c r="N11" i="14"/>
  <c r="K111" i="1"/>
  <c r="G111" i="1"/>
  <c r="K73" i="1"/>
  <c r="G73" i="1"/>
  <c r="K19" i="1"/>
  <c r="G19" i="1"/>
  <c r="L15" i="15"/>
  <c r="J13" i="14"/>
  <c r="F13" i="14"/>
  <c r="N13" i="14"/>
  <c r="A45" i="1"/>
  <c r="A86" i="1" s="1"/>
  <c r="A43" i="16"/>
  <c r="A3" i="16"/>
  <c r="A45" i="16"/>
  <c r="G55" i="16"/>
  <c r="K55" i="16"/>
  <c r="G61" i="16"/>
  <c r="K61" i="16"/>
  <c r="P13" i="15"/>
  <c r="F15" i="15"/>
  <c r="H15" i="15"/>
  <c r="J15" i="15"/>
  <c r="N15" i="15"/>
  <c r="H13" i="14"/>
  <c r="L13" i="14"/>
  <c r="G13" i="13"/>
  <c r="G26" i="13" s="1"/>
  <c r="G38" i="13"/>
  <c r="K38" i="13"/>
  <c r="M19" i="1"/>
  <c r="I29" i="1"/>
  <c r="M29" i="1"/>
  <c r="M31" i="1" s="1"/>
  <c r="A43" i="1"/>
  <c r="I65" i="1"/>
  <c r="I75" i="1" s="1"/>
  <c r="M65" i="1"/>
  <c r="M75" i="1" s="1"/>
  <c r="A83" i="1"/>
  <c r="A84" i="1"/>
  <c r="I111" i="1"/>
  <c r="M111" i="1"/>
  <c r="A123" i="1"/>
  <c r="P12" i="15"/>
  <c r="P15" i="15"/>
  <c r="I29" i="13" l="1"/>
  <c r="I10" i="16"/>
  <c r="I32" i="16" s="1"/>
  <c r="I38" i="16" s="1"/>
  <c r="I64" i="16" s="1"/>
  <c r="I70" i="16" s="1"/>
  <c r="M29" i="13"/>
  <c r="M10" i="16"/>
  <c r="M32" i="16" s="1"/>
  <c r="M38" i="16" s="1"/>
  <c r="M64" i="16" s="1"/>
  <c r="M70" i="16" s="1"/>
  <c r="K29" i="13"/>
  <c r="K10" i="16"/>
  <c r="K32" i="16" s="1"/>
  <c r="K38" i="16" s="1"/>
  <c r="K64" i="16" s="1"/>
  <c r="K70" i="16" s="1"/>
  <c r="G29" i="13"/>
  <c r="G10" i="16"/>
  <c r="G32" i="16" s="1"/>
  <c r="G38" i="16" s="1"/>
  <c r="G64" i="16" s="1"/>
  <c r="G70" i="16" s="1"/>
  <c r="M113" i="1"/>
  <c r="I113" i="1"/>
  <c r="I31" i="1"/>
  <c r="K40" i="13" l="1"/>
  <c r="K44" i="13"/>
  <c r="G44" i="13"/>
  <c r="M40" i="13"/>
  <c r="M44" i="13"/>
  <c r="I40" i="13"/>
  <c r="I44" i="13"/>
  <c r="G40" i="13"/>
  <c r="P18" i="15" l="1"/>
  <c r="P20" i="15" s="1"/>
  <c r="L20" i="15"/>
  <c r="L18" i="14"/>
  <c r="N18" i="14" s="1"/>
  <c r="N16" i="14"/>
</calcChain>
</file>

<file path=xl/sharedStrings.xml><?xml version="1.0" encoding="utf-8"?>
<sst xmlns="http://schemas.openxmlformats.org/spreadsheetml/2006/main" count="264" uniqueCount="145">
  <si>
    <t>งบแสดงฐานะการเงิน</t>
  </si>
  <si>
    <t>หน่วย: ดอลลาร์สหรัฐอเมริกา</t>
  </si>
  <si>
    <t>หน่วย: บาท</t>
  </si>
  <si>
    <t>ยังไม่ได้ตรวจสอบ</t>
  </si>
  <si>
    <t>ตรวจสอบแล้ว</t>
  </si>
  <si>
    <t>31 ธันวาคม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</si>
  <si>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</si>
  <si>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</si>
  <si>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</si>
  <si>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</si>
  <si>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</si>
  <si>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</si>
  <si>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</si>
  <si>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</si>
  <si>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</si>
  <si>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</si>
  <si>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</si>
  <si>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</si>
  <si>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</si>
  <si>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ภาษีมูลค่าเพิ่มค้างจ่าย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</si>
  <si>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</si>
  <si>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</si>
  <si>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</si>
  <si>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</si>
  <si>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</si>
  <si>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</si>
  <si>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</si>
  <si>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</si>
  <si>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</si>
  <si>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</si>
  <si>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</si>
  <si>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 - ทุนสำรองตามกฎหมาย</t>
  </si>
  <si>
    <t>ยังไม่ได้จัดสรร</t>
  </si>
  <si>
    <t xml:space="preserve">บริษัท สตาร์ ปิโตรเลียม รีไฟน์นิ่ง จำกัด (มหาชน) </t>
  </si>
  <si>
    <t>รายได้จากการขาย</t>
  </si>
  <si>
    <t>รายได้รวม</t>
  </si>
  <si>
    <t>ต้นทุนขาย</t>
  </si>
  <si>
    <t>รายได้อื่น</t>
  </si>
  <si>
    <t>ค่าใช้จ่ายในการบริหาร</t>
  </si>
  <si>
    <t>ต้นทุนทางการเงิน</t>
  </si>
  <si>
    <t>รายการที่จะไม่จัดประเภทรายการใหม่</t>
  </si>
  <si>
    <t>เข้าไปไว้ในกำไรหรือขาดทุนในภายหลัง</t>
  </si>
  <si>
    <t>งบกำไรขาดทุนเบ็ดเสร็จ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</si>
  <si>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</si>
  <si>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กำไรขาดทุนเบ็ดเสร็จรวมสำหรับงวด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</si>
  <si>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</si>
  <si>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</si>
  <si>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</si>
  <si>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หนี้สินและส่วนของเจ้าของ</t>
  </si>
  <si>
    <t>กำไรขาดทุนเบ็ดเสร็จอื่น:</t>
  </si>
  <si>
    <t>องค์ประกอบอื่นของส่วนของเจ้าของ</t>
  </si>
  <si>
    <t>สินทรัพย์ไม่มีตัวตน</t>
  </si>
  <si>
    <t>ภาษีสรรพสามิตค้างจ่าย</t>
  </si>
  <si>
    <t>ภาษีเงินได้จ่ายล่วงหน้า</t>
  </si>
  <si>
    <t>ก๊าซปิโตรเลียมเหลวและน้ำมัน</t>
  </si>
  <si>
    <t>เงินชดเชยจากการจำหน่าย</t>
  </si>
  <si>
    <t>การแปลงค่างบการเงิน</t>
  </si>
  <si>
    <t>กำไรจากอัตราแลกเปลี่ยน</t>
  </si>
  <si>
    <t>สินทรัพย์ภาษีเงินได้รอการตัดบัญชี</t>
  </si>
  <si>
    <t>สินค้าคงเหลือ</t>
  </si>
  <si>
    <t>ที่ดิน อาคารและอุปกรณ์</t>
  </si>
  <si>
    <t>ส่วนของเงินกู้ยืมระยะยาวจากสถาบันการเงิน</t>
  </si>
  <si>
    <t>เงินกู้ยืมระยะยาวจากสถาบันการเงิน</t>
  </si>
  <si>
    <r>
      <t>หนี้สินและส่วนเจ้าของ</t>
    </r>
    <r>
      <rPr>
        <sz val="13"/>
        <rFont val="Browallia New"/>
        <family val="2"/>
      </rPr>
      <t xml:space="preserve"> (ต่อ)</t>
    </r>
  </si>
  <si>
    <t xml:space="preserve">หุ้นสามัญจำนวน 4,335,902,125 หุ้น </t>
  </si>
  <si>
    <t>มูลค่าตราไว้หุ้นละ 6.92 บาท</t>
  </si>
  <si>
    <t>มูลค่าที่ชำระแล้วหุ้นละ 6.92 บาท</t>
  </si>
  <si>
    <t>ที่ถึงกำหนดชำระภายในหนึ่งปี</t>
  </si>
  <si>
    <t>ผลต่างของอัตราแลกเปลี่ยนจาก</t>
  </si>
  <si>
    <t>พ.ศ. 2564</t>
  </si>
  <si>
    <t>งบแสดงการเปลี่ยนแปลงส่วนของเจ้าของ (ยังไม่ได้ตรวจสอบ)</t>
  </si>
  <si>
    <t>ทุนที่ออกและ</t>
  </si>
  <si>
    <t>จัดสรรแล้ว</t>
  </si>
  <si>
    <t>รวมส่วนของ</t>
  </si>
  <si>
    <t>ชำระแล้ว</t>
  </si>
  <si>
    <t>ทุนสำรองตามกฎหมาย</t>
  </si>
  <si>
    <t>เจ้าของ</t>
  </si>
  <si>
    <t>องค์ประกอบอื่นของ</t>
  </si>
  <si>
    <t>ผลต่างของ</t>
  </si>
  <si>
    <t>ทุนสำรอง</t>
  </si>
  <si>
    <t>ตามกฎหมาย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</si>
  <si>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</si>
  <si>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</si>
  <si>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</si>
  <si>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</si>
  <si>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</si>
  <si>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</si>
  <si>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ค่าใช้จ่ายผลประโยชน์พนักงาน</t>
  </si>
  <si>
    <t>หลังการเลิกจ้างหรือเกษียณอายุ</t>
  </si>
  <si>
    <t>การเปลี่ยนแปลงของสินทรัพย์</t>
  </si>
  <si>
    <t>และหนี้สินดำเนินงาน</t>
  </si>
  <si>
    <t>ลูกหนี้การค้าและลูกหนี้อื่น</t>
  </si>
  <si>
    <t xml:space="preserve">สินค้าคงเหลือ </t>
  </si>
  <si>
    <t>สินทรัพย์หมุนเวียนและไม่หมุนเวียนอื่น</t>
  </si>
  <si>
    <t>รับดอกเบี้ย</t>
  </si>
  <si>
    <t>จ่ายดอกเบี้ย</t>
  </si>
  <si>
    <t>จ่ายภาษีเงินได้</t>
  </si>
  <si>
    <t>งบกระแสเงินสด</t>
  </si>
  <si>
    <t>กระแสเงินสดจากกิจกรรมลงทุน</t>
  </si>
  <si>
    <t>เงินสดสุทธิที่ใช้ไปในกิจกรรมลงทุน</t>
  </si>
  <si>
    <t>กระแสเงินสดจากกิจกรรมจัดหาเงิน</t>
  </si>
  <si>
    <t>เงินสดและรายการเทียบเท่าเงินสดต้นงวด</t>
  </si>
  <si>
    <t>รายการที่ไม่กระทบเงินสด</t>
  </si>
  <si>
    <t>การซื้ออุปกรณ์และสินทรัพย์ไม่มีตัวตน</t>
  </si>
  <si>
    <t>โดยยังไม่ได้ชำระเงิน</t>
  </si>
  <si>
    <t>ยอดคงเหลือ วันที่ 1 มกราคม พ.ศ. 2564</t>
  </si>
  <si>
    <t>ยอดคงเหลือ วันที่ 31 มีนาคม พ.ศ. 2564</t>
  </si>
  <si>
    <t>ยอดคงเหลือวันที่ 31 มีนาคม พ.ศ. 2564</t>
  </si>
  <si>
    <t>31 มีนาคม</t>
  </si>
  <si>
    <t>หนี้สินอนุพันธ์ทางการเงิน</t>
  </si>
  <si>
    <t>ขาดทุนจากมูลค่ายุติธรรม</t>
  </si>
  <si>
    <t>ของอนุพันธ์ทางการเงิน</t>
  </si>
  <si>
    <t>อัตราแลกเปลี่ยนจาก</t>
  </si>
  <si>
    <t xml:space="preserve">กำไรขาดทุนเบ็ดเสร็จอื่นสำหรับงวด </t>
  </si>
  <si>
    <t>จากกิจกรรมดำเนินงาน</t>
  </si>
  <si>
    <t xml:space="preserve">กรรมการ   _______________________________________   กรรมการ   ________________________________________  </t>
  </si>
  <si>
    <t xml:space="preserve">                  (นายไบรอัน โมนาโค ซัททัน)</t>
  </si>
  <si>
    <t>เงินสดจ่ายเพื่อซื้ออุปกรณ์และ</t>
  </si>
  <si>
    <t>สถาบันการเงิน</t>
  </si>
  <si>
    <t>รายการปรับปรุงจากการแปลง</t>
  </si>
  <si>
    <t>ค่าเงินต่างประเทศ</t>
  </si>
  <si>
    <t>เงินสดปลายงวด</t>
  </si>
  <si>
    <t>เงินสดและรายการเทียบเท่า</t>
  </si>
  <si>
    <t>ภาษีเงินได้นิติบุคคล</t>
  </si>
  <si>
    <t>ณ วันที่ 31 มีนาคม พ.ศ. 2565</t>
  </si>
  <si>
    <t>พ.ศ. 2565</t>
  </si>
  <si>
    <t>สำหรับงวดสามเดือนสิ้นสุดวันที่ 31 มีนาคม พ.ศ. 2565</t>
  </si>
  <si>
    <t>ยอดคงเหลือ วันที่ 1 มกราคม พ.ศ. 2565</t>
  </si>
  <si>
    <t>ยอดคงเหลือ วันที่ 31 มีนาคม พ.ศ. 2565</t>
  </si>
  <si>
    <t>ยอดคงเหลือวันที่ 31 มีนาคม พ.ศ. 2565</t>
  </si>
  <si>
    <t xml:space="preserve">                (นายโรเบิร์ต โจเซฟ โดบริค)</t>
  </si>
  <si>
    <t>ภาษีเงินได้นิติบุคคลค้างจ่าย</t>
  </si>
  <si>
    <t xml:space="preserve">กำไรขั้นต้น </t>
  </si>
  <si>
    <t xml:space="preserve">กำไรก่อนค่าใช้จ่าย </t>
  </si>
  <si>
    <t>กำไรก่อนภาษีเงินได้</t>
  </si>
  <si>
    <t>กำไรสำหรับงวด</t>
  </si>
  <si>
    <t>กำไรต่อหุ้น</t>
  </si>
  <si>
    <t>กำไรต่อหุ้นขั้นพื้นฐาน</t>
  </si>
  <si>
    <t>ขาดทุนจากสินค้าและวัสดุอื่นล้าสมัย</t>
  </si>
  <si>
    <t>(ลดลง) เพิ่มขึ้นสุทธิ</t>
  </si>
  <si>
    <t>ประมาณการหนี้สินระยะสั้น</t>
  </si>
  <si>
    <t>เงินสดสุทธิใช้ไปในกิจกรรมจัดหาเงิน</t>
  </si>
  <si>
    <t>เงินสดสุทธิ (ใช้ไป) ได้มา</t>
  </si>
  <si>
    <t>เงินสด (ใช้ไป) ได้มาจากการดำเนินงาน</t>
  </si>
  <si>
    <t>เงินสดจ่ายคืนเงินกู้ยืมระยะยาวจาก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</si>
</sst>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,##0;\(#,##0\);\-"/>
    <numFmt numFmtId="166" formatCode="_(#,##0_);\(#,##0\);_(&quot;-&quot;??_)"/>
    <numFmt numFmtId="167" formatCode="#,##0;\(#,##0\)"/>
    <numFmt numFmtId="168" formatCode="#,##0;\ \(#,##0\);\-"/>
    <numFmt numFmtId="169" formatCode="#,##0.00;\(#,##0.00\);\-"/>
  </numFmts>
  <fonts count="29" x14ac:knownFonts="1">
    <font>
      <sz val="10"/>
      <name val="Times New Roman"/>
      <family val="1"/>
      <charset val="222"/>
    </font>
    <font>
      <sz val="10"/>
      <name val="Times New Roman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sz val="13"/>
      <color indexed="8"/>
      <name val="Browallia New"/>
      <family val="2"/>
    </font>
    <font>
      <b/>
      <sz val="13"/>
      <color indexed="8"/>
      <name val="Browallia New"/>
      <family val="2"/>
    </font>
    <font>
      <sz val="13"/>
      <color indexed="18"/>
      <name val="Browallia New"/>
      <family val="2"/>
    </font>
    <font>
      <sz val="13"/>
      <color indexed="2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Browallia New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5" applyNumberFormat="0" applyAlignment="0" applyProtection="0"/>
    <xf numFmtId="0" fontId="15" fillId="28" borderId="6" applyNumberFormat="0" applyAlignment="0" applyProtection="0"/>
    <xf numFmtId="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30" borderId="5" applyNumberFormat="0" applyAlignment="0" applyProtection="0"/>
    <xf numFmtId="0" fontId="22" fillId="0" borderId="10" applyNumberFormat="0" applyFill="0" applyAlignment="0" applyProtection="0"/>
    <xf numFmtId="0" fontId="23" fillId="31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11" fillId="32" borderId="11" applyNumberFormat="0" applyFont="0" applyAlignment="0" applyProtection="0"/>
    <xf numFmtId="0" fontId="24" fillId="27" borderId="12" applyNumberFormat="0" applyAlignment="0" applyProtection="0"/>
    <xf numFmtId="0" fontId="25" fillId="0" borderId="0" applyNumberFormat="0" applyFill="0" applyBorder="0" applyAlignment="0" applyProtection="0"/>
    <xf numFmtId="0" fontId="26" fillId="0" borderId="13" applyNumberFormat="0" applyFill="0" applyAlignment="0" applyProtection="0"/>
    <xf numFmtId="0" fontId="27" fillId="0" borderId="0" applyNumberFormat="0" applyFill="0" applyBorder="0" applyAlignment="0" applyProtection="0"/>
  </cellStyleXfs>
  <cellXfs count="247">
    <xf numFmtId="0" fontId="0" fillId="0" borderId="0" xfId="0"/>
    <xf numFmtId="0" fontId="4" fillId="0" borderId="0" xfId="41" applyFont="1" applyFill="1" applyAlignment="1">
      <alignment vertical="center"/>
    </xf>
    <xf numFmtId="0" fontId="5" fillId="0" borderId="0" xfId="41" applyFont="1" applyFill="1" applyAlignment="1">
      <alignment vertical="center"/>
    </xf>
    <xf numFmtId="3" fontId="5" fillId="0" borderId="0" xfId="28" applyNumberFormat="1" applyFont="1" applyFill="1" applyAlignment="1">
      <alignment horizontal="right" vertical="center"/>
    </xf>
    <xf numFmtId="165" fontId="5" fillId="0" borderId="0" xfId="41" applyNumberFormat="1" applyFont="1" applyFill="1" applyAlignment="1">
      <alignment horizontal="right" vertical="center"/>
    </xf>
    <xf numFmtId="0" fontId="4" fillId="0" borderId="1" xfId="0" applyNumberFormat="1" applyFont="1" applyFill="1" applyBorder="1" applyAlignment="1">
      <alignment vertical="center"/>
    </xf>
    <xf numFmtId="0" fontId="5" fillId="0" borderId="1" xfId="41" applyFont="1" applyFill="1" applyBorder="1" applyAlignment="1">
      <alignment vertical="center"/>
    </xf>
    <xf numFmtId="0" fontId="5" fillId="0" borderId="1" xfId="41" applyFont="1" applyFill="1" applyBorder="1" applyAlignment="1">
      <alignment horizontal="center" vertical="center"/>
    </xf>
    <xf numFmtId="3" fontId="5" fillId="0" borderId="1" xfId="28" applyNumberFormat="1" applyFont="1" applyFill="1" applyBorder="1" applyAlignment="1">
      <alignment vertical="center"/>
    </xf>
    <xf numFmtId="3" fontId="5" fillId="0" borderId="1" xfId="28" applyNumberFormat="1" applyFont="1" applyFill="1" applyBorder="1" applyAlignment="1">
      <alignment horizontal="right" vertical="center"/>
    </xf>
    <xf numFmtId="165" fontId="5" fillId="0" borderId="1" xfId="41" applyNumberFormat="1" applyFont="1" applyFill="1" applyBorder="1" applyAlignment="1">
      <alignment horizontal="right" vertical="center"/>
    </xf>
    <xf numFmtId="0" fontId="4" fillId="0" borderId="0" xfId="41" applyFont="1" applyFill="1" applyAlignment="1">
      <alignment horizontal="left" vertical="center"/>
    </xf>
    <xf numFmtId="3" fontId="4" fillId="0" borderId="0" xfId="28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/>
    </xf>
    <xf numFmtId="3" fontId="4" fillId="0" borderId="0" xfId="28" quotePrefix="1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center" vertical="center"/>
    </xf>
    <xf numFmtId="165" fontId="4" fillId="0" borderId="0" xfId="0" quotePrefix="1" applyNumberFormat="1" applyFont="1" applyFill="1" applyBorder="1" applyAlignment="1">
      <alignment horizontal="right" vertical="center"/>
    </xf>
    <xf numFmtId="3" fontId="4" fillId="0" borderId="1" xfId="28" applyNumberFormat="1" applyFont="1" applyFill="1" applyBorder="1" applyAlignment="1">
      <alignment horizontal="right" vertical="center"/>
    </xf>
    <xf numFmtId="0" fontId="4" fillId="0" borderId="0" xfId="41" applyFont="1" applyFill="1" applyBorder="1" applyAlignment="1">
      <alignment horizontal="center" vertical="center"/>
    </xf>
    <xf numFmtId="3" fontId="4" fillId="33" borderId="0" xfId="28" applyNumberFormat="1" applyFont="1" applyFill="1" applyAlignment="1">
      <alignment vertical="center"/>
    </xf>
    <xf numFmtId="3" fontId="4" fillId="0" borderId="0" xfId="28" applyNumberFormat="1" applyFont="1" applyFill="1" applyAlignment="1">
      <alignment vertical="center"/>
    </xf>
    <xf numFmtId="3" fontId="4" fillId="33" borderId="0" xfId="28" applyNumberFormat="1" applyFont="1" applyFill="1" applyBorder="1" applyAlignment="1">
      <alignment horizontal="right" vertical="center"/>
    </xf>
    <xf numFmtId="165" fontId="4" fillId="0" borderId="0" xfId="41" applyNumberFormat="1" applyFont="1" applyFill="1" applyAlignment="1">
      <alignment horizontal="right" vertical="center"/>
    </xf>
    <xf numFmtId="165" fontId="4" fillId="0" borderId="0" xfId="41" applyNumberFormat="1" applyFont="1" applyFill="1" applyBorder="1" applyAlignment="1">
      <alignment horizontal="right" vertical="center"/>
    </xf>
    <xf numFmtId="0" fontId="5" fillId="33" borderId="0" xfId="41" applyFont="1" applyFill="1" applyAlignment="1">
      <alignment vertical="center"/>
    </xf>
    <xf numFmtId="165" fontId="28" fillId="33" borderId="0" xfId="0" applyNumberFormat="1" applyFont="1" applyFill="1" applyBorder="1" applyAlignment="1">
      <alignment horizontal="right" vertical="center"/>
    </xf>
    <xf numFmtId="165" fontId="28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8" fillId="0" borderId="0" xfId="41" applyFont="1" applyFill="1" applyAlignment="1">
      <alignment vertical="center"/>
    </xf>
    <xf numFmtId="165" fontId="28" fillId="33" borderId="2" xfId="0" applyNumberFormat="1" applyFont="1" applyFill="1" applyBorder="1" applyAlignment="1">
      <alignment horizontal="right" vertical="center"/>
    </xf>
    <xf numFmtId="165" fontId="28" fillId="0" borderId="2" xfId="0" applyNumberFormat="1" applyFont="1" applyFill="1" applyBorder="1" applyAlignment="1">
      <alignment horizontal="right" vertical="center"/>
    </xf>
    <xf numFmtId="165" fontId="28" fillId="0" borderId="0" xfId="41" applyNumberFormat="1" applyFont="1" applyFill="1" applyAlignment="1">
      <alignment horizontal="right" vertical="center"/>
    </xf>
    <xf numFmtId="0" fontId="28" fillId="33" borderId="0" xfId="41" applyFont="1" applyFill="1" applyAlignment="1">
      <alignment vertical="center"/>
    </xf>
    <xf numFmtId="0" fontId="28" fillId="0" borderId="0" xfId="0" applyFont="1" applyFill="1" applyAlignment="1">
      <alignment vertical="center"/>
    </xf>
    <xf numFmtId="3" fontId="28" fillId="33" borderId="0" xfId="28" applyNumberFormat="1" applyFont="1" applyFill="1" applyAlignment="1">
      <alignment vertical="center"/>
    </xf>
    <xf numFmtId="165" fontId="28" fillId="0" borderId="3" xfId="0" applyNumberFormat="1" applyFont="1" applyFill="1" applyBorder="1" applyAlignment="1">
      <alignment horizontal="right" vertical="center"/>
    </xf>
    <xf numFmtId="0" fontId="4" fillId="0" borderId="0" xfId="41" applyFont="1" applyFill="1" applyBorder="1" applyAlignment="1">
      <alignment horizontal="left" vertical="center"/>
    </xf>
    <xf numFmtId="0" fontId="5" fillId="0" borderId="0" xfId="41" applyFont="1" applyFill="1" applyBorder="1" applyAlignment="1">
      <alignment vertical="center"/>
    </xf>
    <xf numFmtId="0" fontId="5" fillId="0" borderId="0" xfId="41" applyFont="1" applyFill="1" applyBorder="1" applyAlignment="1">
      <alignment horizontal="center" vertical="center"/>
    </xf>
    <xf numFmtId="3" fontId="5" fillId="0" borderId="0" xfId="28" applyNumberFormat="1" applyFont="1" applyFill="1" applyBorder="1" applyAlignment="1">
      <alignment vertical="center"/>
    </xf>
    <xf numFmtId="0" fontId="4" fillId="0" borderId="0" xfId="41" applyFont="1" applyFill="1" applyAlignment="1">
      <alignment horizontal="left" vertical="top"/>
    </xf>
    <xf numFmtId="0" fontId="5" fillId="0" borderId="0" xfId="41" applyFont="1" applyFill="1" applyAlignment="1">
      <alignment vertical="top"/>
    </xf>
    <xf numFmtId="0" fontId="5" fillId="0" borderId="0" xfId="41" applyFont="1" applyFill="1" applyAlignment="1">
      <alignment horizontal="center" vertical="top"/>
    </xf>
    <xf numFmtId="0" fontId="5" fillId="33" borderId="0" xfId="41" applyFont="1" applyFill="1" applyAlignment="1">
      <alignment vertical="top"/>
    </xf>
    <xf numFmtId="165" fontId="5" fillId="0" borderId="0" xfId="41" applyNumberFormat="1" applyFont="1" applyFill="1" applyAlignment="1">
      <alignment horizontal="right" vertical="top"/>
    </xf>
    <xf numFmtId="0" fontId="4" fillId="0" borderId="0" xfId="41" applyFont="1" applyFill="1" applyAlignment="1">
      <alignment vertical="top"/>
    </xf>
    <xf numFmtId="3" fontId="5" fillId="33" borderId="0" xfId="28" applyNumberFormat="1" applyFont="1" applyFill="1" applyAlignment="1">
      <alignment vertical="top"/>
    </xf>
    <xf numFmtId="3" fontId="5" fillId="0" borderId="0" xfId="28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168" fontId="28" fillId="33" borderId="0" xfId="0" applyNumberFormat="1" applyFont="1" applyFill="1" applyBorder="1" applyAlignment="1">
      <alignment vertical="top"/>
    </xf>
    <xf numFmtId="168" fontId="28" fillId="0" borderId="0" xfId="0" applyNumberFormat="1" applyFont="1" applyFill="1" applyBorder="1" applyAlignment="1">
      <alignment vertical="top"/>
    </xf>
    <xf numFmtId="168" fontId="28" fillId="33" borderId="2" xfId="0" applyNumberFormat="1" applyFont="1" applyFill="1" applyBorder="1" applyAlignment="1">
      <alignment vertical="top"/>
    </xf>
    <xf numFmtId="168" fontId="28" fillId="0" borderId="2" xfId="0" applyNumberFormat="1" applyFont="1" applyFill="1" applyBorder="1" applyAlignment="1">
      <alignment vertical="top"/>
    </xf>
    <xf numFmtId="0" fontId="28" fillId="0" borderId="0" xfId="41" applyFont="1" applyFill="1" applyAlignment="1">
      <alignment vertical="top"/>
    </xf>
    <xf numFmtId="0" fontId="28" fillId="0" borderId="0" xfId="0" applyFont="1" applyFill="1" applyAlignment="1">
      <alignment vertical="top"/>
    </xf>
    <xf numFmtId="3" fontId="28" fillId="33" borderId="0" xfId="41" applyNumberFormat="1" applyFont="1" applyFill="1" applyBorder="1" applyAlignment="1">
      <alignment vertical="top"/>
    </xf>
    <xf numFmtId="3" fontId="28" fillId="0" borderId="0" xfId="41" applyNumberFormat="1" applyFont="1" applyFill="1" applyBorder="1" applyAlignment="1">
      <alignment vertical="top"/>
    </xf>
    <xf numFmtId="0" fontId="28" fillId="33" borderId="0" xfId="41" applyFont="1" applyFill="1" applyAlignment="1">
      <alignment vertical="top"/>
    </xf>
    <xf numFmtId="0" fontId="5" fillId="0" borderId="0" xfId="41" applyFont="1" applyFill="1" applyAlignment="1">
      <alignment horizontal="left" vertical="top"/>
    </xf>
    <xf numFmtId="166" fontId="5" fillId="0" borderId="0" xfId="41" applyNumberFormat="1" applyFont="1" applyFill="1" applyBorder="1" applyAlignment="1">
      <alignment horizontal="right" vertical="top"/>
    </xf>
    <xf numFmtId="165" fontId="5" fillId="0" borderId="0" xfId="28" applyNumberFormat="1" applyFont="1" applyFill="1" applyBorder="1" applyAlignment="1">
      <alignment horizontal="right"/>
    </xf>
    <xf numFmtId="165" fontId="5" fillId="0" borderId="0" xfId="0" applyNumberFormat="1" applyFont="1" applyFill="1" applyBorder="1"/>
    <xf numFmtId="165" fontId="5" fillId="0" borderId="0" xfId="41" applyNumberFormat="1" applyFont="1" applyFill="1" applyAlignment="1">
      <alignment vertical="center"/>
    </xf>
    <xf numFmtId="165" fontId="5" fillId="0" borderId="1" xfId="28" applyNumberFormat="1" applyFont="1" applyFill="1" applyBorder="1" applyAlignment="1">
      <alignment horizontal="right"/>
    </xf>
    <xf numFmtId="165" fontId="5" fillId="0" borderId="1" xfId="0" applyNumberFormat="1" applyFont="1" applyFill="1" applyBorder="1"/>
    <xf numFmtId="165" fontId="5" fillId="0" borderId="1" xfId="41" applyNumberFormat="1" applyFont="1" applyFill="1" applyBorder="1" applyAlignment="1">
      <alignment vertical="center"/>
    </xf>
    <xf numFmtId="0" fontId="4" fillId="0" borderId="1" xfId="41" applyFont="1" applyFill="1" applyBorder="1" applyAlignment="1">
      <alignment horizontal="left" vertical="center"/>
    </xf>
    <xf numFmtId="165" fontId="5" fillId="33" borderId="0" xfId="28" applyNumberFormat="1" applyFont="1" applyFill="1"/>
    <xf numFmtId="165" fontId="5" fillId="0" borderId="0" xfId="0" applyNumberFormat="1" applyFont="1" applyFill="1"/>
    <xf numFmtId="165" fontId="5" fillId="0" borderId="0" xfId="28" applyNumberFormat="1" applyFont="1" applyFill="1"/>
    <xf numFmtId="165" fontId="5" fillId="33" borderId="0" xfId="28" applyNumberFormat="1" applyFont="1" applyFill="1" applyAlignment="1">
      <alignment horizontal="right" vertical="center"/>
    </xf>
    <xf numFmtId="165" fontId="5" fillId="0" borderId="0" xfId="28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/>
    <xf numFmtId="167" fontId="5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165" fontId="5" fillId="33" borderId="0" xfId="28" applyNumberFormat="1" applyFont="1" applyFill="1" applyBorder="1" applyAlignment="1">
      <alignment horizontal="right"/>
    </xf>
    <xf numFmtId="165" fontId="5" fillId="33" borderId="0" xfId="0" applyNumberFormat="1" applyFont="1" applyFill="1" applyBorder="1" applyAlignment="1">
      <alignment vertical="center"/>
    </xf>
    <xf numFmtId="166" fontId="5" fillId="0" borderId="0" xfId="41" applyNumberFormat="1" applyFont="1" applyFill="1" applyBorder="1" applyAlignment="1">
      <alignment horizontal="right" vertical="center"/>
    </xf>
    <xf numFmtId="165" fontId="5" fillId="0" borderId="0" xfId="41" applyNumberFormat="1" applyFont="1" applyFill="1" applyBorder="1" applyAlignment="1">
      <alignment horizontal="right" vertical="center"/>
    </xf>
    <xf numFmtId="165" fontId="5" fillId="33" borderId="1" xfId="28" applyNumberFormat="1" applyFont="1" applyFill="1" applyBorder="1" applyAlignment="1">
      <alignment horizontal="right"/>
    </xf>
    <xf numFmtId="165" fontId="5" fillId="33" borderId="0" xfId="28" applyNumberFormat="1" applyFont="1" applyFill="1" applyBorder="1"/>
    <xf numFmtId="165" fontId="5" fillId="0" borderId="0" xfId="28" applyNumberFormat="1" applyFont="1" applyFill="1" applyBorder="1"/>
    <xf numFmtId="165" fontId="5" fillId="0" borderId="0" xfId="41" applyNumberFormat="1" applyFont="1" applyFill="1" applyBorder="1" applyAlignment="1">
      <alignment vertical="center"/>
    </xf>
    <xf numFmtId="0" fontId="28" fillId="0" borderId="0" xfId="41" applyFont="1" applyFill="1" applyAlignment="1">
      <alignment horizontal="center" vertical="center"/>
    </xf>
    <xf numFmtId="3" fontId="28" fillId="0" borderId="0" xfId="28" applyNumberFormat="1" applyFont="1" applyFill="1" applyAlignment="1">
      <alignment vertical="center"/>
    </xf>
    <xf numFmtId="165" fontId="5" fillId="0" borderId="4" xfId="28" applyNumberFormat="1" applyFont="1" applyFill="1" applyBorder="1" applyAlignment="1">
      <alignment horizontal="right"/>
    </xf>
    <xf numFmtId="0" fontId="4" fillId="0" borderId="0" xfId="41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168" fontId="5" fillId="0" borderId="0" xfId="0" applyNumberFormat="1" applyFont="1" applyAlignment="1">
      <alignment horizontal="centerContinuous" vertical="center"/>
    </xf>
    <xf numFmtId="165" fontId="5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Continuous" vertical="center"/>
    </xf>
    <xf numFmtId="168" fontId="5" fillId="0" borderId="1" xfId="0" applyNumberFormat="1" applyFont="1" applyBorder="1" applyAlignment="1">
      <alignment horizontal="centerContinuous" vertical="center"/>
    </xf>
    <xf numFmtId="165" fontId="5" fillId="0" borderId="1" xfId="0" applyNumberFormat="1" applyFont="1" applyBorder="1" applyAlignment="1">
      <alignment horizontal="right" vertical="center"/>
    </xf>
    <xf numFmtId="0" fontId="5" fillId="0" borderId="0" xfId="41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41" applyFont="1" applyAlignment="1">
      <alignment horizontal="right" vertical="center"/>
    </xf>
    <xf numFmtId="0" fontId="5" fillId="0" borderId="0" xfId="41" applyFont="1" applyAlignment="1">
      <alignment horizontal="right" vertical="center"/>
    </xf>
    <xf numFmtId="165" fontId="4" fillId="0" borderId="0" xfId="41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168" fontId="5" fillId="0" borderId="0" xfId="0" applyNumberFormat="1" applyFont="1" applyAlignment="1">
      <alignment vertical="center"/>
    </xf>
    <xf numFmtId="165" fontId="7" fillId="0" borderId="1" xfId="41" applyNumberFormat="1" applyFont="1" applyBorder="1" applyAlignment="1">
      <alignment horizontal="right" vertical="center"/>
    </xf>
    <xf numFmtId="167" fontId="5" fillId="0" borderId="0" xfId="0" applyNumberFormat="1" applyFont="1" applyAlignment="1">
      <alignment vertical="center"/>
    </xf>
    <xf numFmtId="168" fontId="5" fillId="33" borderId="0" xfId="0" applyNumberFormat="1" applyFont="1" applyFill="1" applyAlignment="1">
      <alignment vertical="center"/>
    </xf>
    <xf numFmtId="165" fontId="5" fillId="33" borderId="0" xfId="43" applyNumberFormat="1" applyFont="1" applyFill="1" applyAlignment="1">
      <alignment horizontal="right" vertical="center"/>
    </xf>
    <xf numFmtId="3" fontId="5" fillId="33" borderId="0" xfId="28" applyNumberFormat="1" applyFont="1" applyFill="1" applyAlignment="1">
      <alignment vertical="center"/>
    </xf>
    <xf numFmtId="0" fontId="9" fillId="0" borderId="0" xfId="0" applyFont="1" applyAlignment="1">
      <alignment vertical="center"/>
    </xf>
    <xf numFmtId="168" fontId="5" fillId="33" borderId="1" xfId="0" applyNumberFormat="1" applyFont="1" applyFill="1" applyBorder="1" applyAlignment="1">
      <alignment vertical="center"/>
    </xf>
    <xf numFmtId="165" fontId="5" fillId="33" borderId="1" xfId="0" applyNumberFormat="1" applyFont="1" applyFill="1" applyBorder="1" applyAlignment="1">
      <alignment horizontal="right" vertical="center"/>
    </xf>
    <xf numFmtId="165" fontId="5" fillId="33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165" fontId="5" fillId="33" borderId="1" xfId="43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9" fillId="33" borderId="0" xfId="0" applyFont="1" applyFill="1" applyAlignment="1">
      <alignment vertical="center"/>
    </xf>
    <xf numFmtId="165" fontId="5" fillId="33" borderId="1" xfId="28" applyNumberFormat="1" applyFont="1" applyFill="1" applyBorder="1" applyAlignment="1">
      <alignment horizontal="right" vertical="center"/>
    </xf>
    <xf numFmtId="4" fontId="5" fillId="0" borderId="0" xfId="28" applyFont="1" applyFill="1" applyBorder="1" applyAlignment="1">
      <alignment horizontal="right" vertical="center"/>
    </xf>
    <xf numFmtId="165" fontId="5" fillId="0" borderId="1" xfId="28" applyNumberFormat="1" applyFont="1" applyFill="1" applyBorder="1" applyAlignment="1">
      <alignment horizontal="right" vertical="center"/>
    </xf>
    <xf numFmtId="0" fontId="5" fillId="33" borderId="0" xfId="0" applyFont="1" applyFill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5" fillId="33" borderId="0" xfId="28" applyNumberFormat="1" applyFont="1" applyFill="1" applyBorder="1" applyAlignment="1">
      <alignment horizontal="right" vertical="center"/>
    </xf>
    <xf numFmtId="165" fontId="5" fillId="0" borderId="0" xfId="28" applyNumberFormat="1" applyFont="1" applyFill="1" applyBorder="1" applyAlignment="1">
      <alignment horizontal="right" vertical="center"/>
    </xf>
    <xf numFmtId="165" fontId="5" fillId="33" borderId="4" xfId="43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 applyAlignment="1">
      <alignment horizontal="right" vertical="center"/>
    </xf>
    <xf numFmtId="0" fontId="5" fillId="0" borderId="0" xfId="42" applyFont="1" applyAlignment="1">
      <alignment vertical="center"/>
    </xf>
    <xf numFmtId="167" fontId="5" fillId="0" borderId="0" xfId="42" applyNumberFormat="1" applyFont="1" applyAlignment="1">
      <alignment vertical="center"/>
    </xf>
    <xf numFmtId="0" fontId="8" fillId="0" borderId="0" xfId="42" applyFont="1" applyAlignment="1">
      <alignment vertical="center"/>
    </xf>
    <xf numFmtId="0" fontId="5" fillId="0" borderId="1" xfId="42" applyFont="1" applyBorder="1" applyAlignment="1">
      <alignment vertical="center"/>
    </xf>
    <xf numFmtId="167" fontId="5" fillId="0" borderId="1" xfId="42" applyNumberFormat="1" applyFont="1" applyBorder="1" applyAlignment="1">
      <alignment vertical="center"/>
    </xf>
    <xf numFmtId="0" fontId="4" fillId="0" borderId="0" xfId="42" applyFont="1" applyAlignment="1">
      <alignment vertical="center"/>
    </xf>
    <xf numFmtId="167" fontId="4" fillId="0" borderId="0" xfId="42" applyNumberFormat="1" applyFont="1" applyAlignment="1">
      <alignment horizontal="right" vertical="center"/>
    </xf>
    <xf numFmtId="0" fontId="4" fillId="0" borderId="0" xfId="42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7" fontId="4" fillId="0" borderId="0" xfId="42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5" fillId="0" borderId="0" xfId="28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165" fontId="5" fillId="33" borderId="2" xfId="0" applyNumberFormat="1" applyFont="1" applyFill="1" applyBorder="1" applyAlignment="1">
      <alignment horizontal="right" vertical="center"/>
    </xf>
    <xf numFmtId="165" fontId="5" fillId="33" borderId="2" xfId="42" applyNumberFormat="1" applyFont="1" applyFill="1" applyBorder="1" applyAlignment="1">
      <alignment vertical="center"/>
    </xf>
    <xf numFmtId="165" fontId="5" fillId="33" borderId="0" xfId="0" applyNumberFormat="1" applyFont="1" applyFill="1" applyAlignment="1">
      <alignment vertical="center"/>
    </xf>
    <xf numFmtId="165" fontId="5" fillId="33" borderId="4" xfId="0" applyNumberFormat="1" applyFont="1" applyFill="1" applyBorder="1" applyAlignment="1">
      <alignment horizontal="right" vertical="center"/>
    </xf>
    <xf numFmtId="0" fontId="9" fillId="0" borderId="0" xfId="42" applyFont="1" applyAlignment="1">
      <alignment vertical="center"/>
    </xf>
    <xf numFmtId="167" fontId="4" fillId="0" borderId="0" xfId="42" applyNumberFormat="1" applyFont="1" applyAlignment="1">
      <alignment horizontal="center" vertical="center"/>
    </xf>
    <xf numFmtId="167" fontId="4" fillId="0" borderId="2" xfId="42" applyNumberFormat="1" applyFont="1" applyBorder="1" applyAlignment="1">
      <alignment horizontal="right" vertical="center" wrapText="1"/>
    </xf>
    <xf numFmtId="167" fontId="4" fillId="0" borderId="0" xfId="42" applyNumberFormat="1" applyFont="1" applyAlignment="1">
      <alignment horizontal="right" vertical="center" wrapText="1"/>
    </xf>
    <xf numFmtId="167" fontId="4" fillId="0" borderId="1" xfId="42" applyNumberFormat="1" applyFont="1" applyBorder="1" applyAlignment="1">
      <alignment horizontal="right" vertical="center"/>
    </xf>
    <xf numFmtId="0" fontId="5" fillId="0" borderId="2" xfId="42" applyFont="1" applyBorder="1" applyAlignment="1">
      <alignment vertical="center"/>
    </xf>
    <xf numFmtId="0" fontId="8" fillId="0" borderId="2" xfId="42" applyFont="1" applyBorder="1" applyAlignment="1">
      <alignment vertical="center"/>
    </xf>
    <xf numFmtId="0" fontId="5" fillId="0" borderId="2" xfId="41" applyFont="1" applyBorder="1" applyAlignment="1">
      <alignment vertical="center"/>
    </xf>
    <xf numFmtId="165" fontId="5" fillId="0" borderId="0" xfId="0" applyNumberFormat="1" applyFont="1" applyAlignment="1">
      <alignment horizontal="centerContinuous" vertical="center"/>
    </xf>
    <xf numFmtId="0" fontId="4" fillId="0" borderId="1" xfId="41" applyFont="1" applyBorder="1" applyAlignment="1">
      <alignment vertical="center"/>
    </xf>
    <xf numFmtId="165" fontId="5" fillId="0" borderId="1" xfId="0" applyNumberFormat="1" applyFont="1" applyBorder="1" applyAlignment="1">
      <alignment horizontal="centerContinuous" vertical="center"/>
    </xf>
    <xf numFmtId="165" fontId="7" fillId="33" borderId="0" xfId="41" applyNumberFormat="1" applyFont="1" applyFill="1" applyAlignment="1">
      <alignment horizontal="right" vertical="center"/>
    </xf>
    <xf numFmtId="165" fontId="6" fillId="33" borderId="0" xfId="0" applyNumberFormat="1" applyFont="1" applyFill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33" borderId="0" xfId="0" applyNumberFormat="1" applyFont="1" applyFill="1" applyAlignment="1">
      <alignment horizontal="right" vertical="center"/>
    </xf>
    <xf numFmtId="0" fontId="5" fillId="33" borderId="0" xfId="0" applyFont="1" applyFill="1" applyAlignment="1">
      <alignment vertical="center"/>
    </xf>
    <xf numFmtId="3" fontId="5" fillId="33" borderId="0" xfId="0" applyNumberFormat="1" applyFont="1" applyFill="1" applyAlignment="1">
      <alignment vertical="center"/>
    </xf>
    <xf numFmtId="4" fontId="5" fillId="0" borderId="0" xfId="28" applyFont="1" applyFill="1" applyAlignment="1">
      <alignment vertical="center"/>
    </xf>
    <xf numFmtId="165" fontId="5" fillId="33" borderId="1" xfId="0" applyNumberFormat="1" applyFont="1" applyFill="1" applyBorder="1" applyAlignment="1">
      <alignment vertical="center"/>
    </xf>
    <xf numFmtId="0" fontId="8" fillId="33" borderId="0" xfId="0" applyFont="1" applyFill="1" applyAlignment="1">
      <alignment vertical="center"/>
    </xf>
    <xf numFmtId="165" fontId="4" fillId="33" borderId="0" xfId="0" applyNumberFormat="1" applyFont="1" applyFill="1" applyAlignment="1">
      <alignment horizontal="right" vertical="center"/>
    </xf>
    <xf numFmtId="165" fontId="5" fillId="33" borderId="2" xfId="0" applyNumberFormat="1" applyFont="1" applyFill="1" applyBorder="1" applyAlignment="1">
      <alignment vertical="center"/>
    </xf>
    <xf numFmtId="4" fontId="5" fillId="0" borderId="0" xfId="28" applyFont="1" applyFill="1" applyBorder="1" applyAlignment="1">
      <alignment horizontal="left" vertical="center"/>
    </xf>
    <xf numFmtId="4" fontId="5" fillId="0" borderId="0" xfId="28" applyFont="1" applyFill="1" applyBorder="1" applyAlignment="1">
      <alignment horizontal="centerContinuous" vertical="center"/>
    </xf>
    <xf numFmtId="3" fontId="5" fillId="0" borderId="0" xfId="0" applyNumberFormat="1" applyFont="1" applyAlignment="1">
      <alignment vertical="center"/>
    </xf>
    <xf numFmtId="165" fontId="5" fillId="0" borderId="2" xfId="0" applyNumberFormat="1" applyFont="1" applyBorder="1" applyAlignment="1">
      <alignment horizontal="right" vertical="center"/>
    </xf>
    <xf numFmtId="165" fontId="5" fillId="33" borderId="2" xfId="30" applyNumberFormat="1" applyFont="1" applyFill="1" applyBorder="1" applyAlignment="1">
      <alignment horizontal="right" vertical="center"/>
    </xf>
    <xf numFmtId="165" fontId="5" fillId="0" borderId="2" xfId="30" applyNumberFormat="1" applyFont="1" applyFill="1" applyBorder="1" applyAlignment="1">
      <alignment horizontal="right" vertical="center"/>
    </xf>
    <xf numFmtId="165" fontId="5" fillId="33" borderId="3" xfId="0" applyNumberFormat="1" applyFont="1" applyFill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5" fontId="5" fillId="33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168" fontId="5" fillId="0" borderId="0" xfId="0" applyNumberFormat="1" applyFont="1" applyBorder="1" applyAlignment="1">
      <alignment vertical="center"/>
    </xf>
    <xf numFmtId="169" fontId="5" fillId="33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Border="1" applyAlignment="1">
      <alignment vertical="center"/>
    </xf>
    <xf numFmtId="168" fontId="5" fillId="0" borderId="0" xfId="0" applyNumberFormat="1" applyFont="1" applyFill="1" applyAlignment="1">
      <alignment horizontal="centerContinuous" vertical="center"/>
    </xf>
    <xf numFmtId="168" fontId="5" fillId="0" borderId="1" xfId="0" applyNumberFormat="1" applyFont="1" applyFill="1" applyBorder="1" applyAlignment="1">
      <alignment horizontal="centerContinuous" vertical="center"/>
    </xf>
    <xf numFmtId="165" fontId="7" fillId="0" borderId="1" xfId="41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vertical="center"/>
    </xf>
    <xf numFmtId="168" fontId="5" fillId="0" borderId="1" xfId="0" applyNumberFormat="1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vertical="center"/>
    </xf>
    <xf numFmtId="165" fontId="5" fillId="0" borderId="0" xfId="43" applyNumberFormat="1" applyFont="1" applyFill="1" applyAlignment="1">
      <alignment horizontal="righ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1" xfId="43" applyNumberFormat="1" applyFont="1" applyFill="1" applyBorder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165" fontId="5" fillId="0" borderId="4" xfId="43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67" fontId="4" fillId="0" borderId="0" xfId="42" applyNumberFormat="1" applyFont="1" applyFill="1" applyAlignment="1">
      <alignment vertical="center"/>
    </xf>
    <xf numFmtId="0" fontId="5" fillId="0" borderId="0" xfId="42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8" fillId="0" borderId="0" xfId="42" applyFont="1" applyFill="1" applyAlignment="1">
      <alignment vertical="center"/>
    </xf>
    <xf numFmtId="0" fontId="5" fillId="0" borderId="0" xfId="0" applyFont="1" applyFill="1" applyAlignment="1">
      <alignment vertical="center"/>
    </xf>
    <xf numFmtId="167" fontId="5" fillId="0" borderId="0" xfId="42" applyNumberFormat="1" applyFont="1" applyFill="1" applyAlignment="1">
      <alignment vertical="center"/>
    </xf>
    <xf numFmtId="165" fontId="5" fillId="0" borderId="2" xfId="0" applyNumberFormat="1" applyFont="1" applyFill="1" applyBorder="1" applyAlignment="1">
      <alignment horizontal="right" vertical="center"/>
    </xf>
    <xf numFmtId="165" fontId="5" fillId="0" borderId="2" xfId="42" applyNumberFormat="1" applyFont="1" applyFill="1" applyBorder="1" applyAlignment="1">
      <alignment vertical="center"/>
    </xf>
    <xf numFmtId="165" fontId="5" fillId="0" borderId="4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Continuous" vertical="center"/>
    </xf>
    <xf numFmtId="165" fontId="5" fillId="0" borderId="1" xfId="0" applyNumberFormat="1" applyFont="1" applyFill="1" applyBorder="1" applyAlignment="1">
      <alignment horizontal="centerContinuous" vertical="center"/>
    </xf>
    <xf numFmtId="165" fontId="7" fillId="0" borderId="0" xfId="41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vertical="center"/>
    </xf>
    <xf numFmtId="165" fontId="5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5" fontId="5" fillId="0" borderId="2" xfId="0" applyNumberFormat="1" applyFont="1" applyFill="1" applyBorder="1" applyAlignment="1">
      <alignment vertical="center"/>
    </xf>
    <xf numFmtId="165" fontId="6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5" fontId="28" fillId="33" borderId="3" xfId="0" applyNumberFormat="1" applyFont="1" applyFill="1" applyBorder="1" applyAlignment="1">
      <alignment horizontal="right" vertical="center"/>
    </xf>
    <xf numFmtId="165" fontId="5" fillId="33" borderId="4" xfId="28" applyNumberFormat="1" applyFont="1" applyFill="1" applyBorder="1" applyAlignment="1">
      <alignment horizontal="right"/>
    </xf>
    <xf numFmtId="167" fontId="5" fillId="33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3" fontId="5" fillId="0" borderId="0" xfId="28" applyNumberFormat="1" applyFont="1" applyFill="1" applyAlignment="1">
      <alignment vertical="center"/>
    </xf>
    <xf numFmtId="0" fontId="4" fillId="0" borderId="1" xfId="41" applyFont="1" applyFill="1" applyBorder="1" applyAlignment="1">
      <alignment horizontal="center" vertical="center"/>
    </xf>
    <xf numFmtId="0" fontId="5" fillId="0" borderId="0" xfId="41" applyFont="1" applyFill="1" applyAlignment="1">
      <alignment horizontal="center" vertical="center"/>
    </xf>
    <xf numFmtId="3" fontId="5" fillId="0" borderId="0" xfId="28" applyNumberFormat="1" applyFont="1" applyFill="1" applyAlignment="1">
      <alignment vertical="center"/>
    </xf>
    <xf numFmtId="0" fontId="4" fillId="0" borderId="1" xfId="41" applyFont="1" applyFill="1" applyBorder="1" applyAlignment="1">
      <alignment horizontal="center" vertical="center"/>
    </xf>
    <xf numFmtId="165" fontId="4" fillId="0" borderId="1" xfId="41" applyNumberFormat="1" applyFont="1" applyFill="1" applyBorder="1" applyAlignment="1">
      <alignment horizontal="center" vertical="center"/>
    </xf>
    <xf numFmtId="0" fontId="5" fillId="0" borderId="0" xfId="41" applyFont="1" applyFill="1" applyAlignment="1">
      <alignment horizontal="center" vertical="center"/>
    </xf>
    <xf numFmtId="0" fontId="4" fillId="0" borderId="2" xfId="41" applyNumberFormat="1" applyFont="1" applyFill="1" applyBorder="1" applyAlignment="1">
      <alignment horizontal="center" vertical="center"/>
    </xf>
    <xf numFmtId="165" fontId="4" fillId="0" borderId="2" xfId="41" applyNumberFormat="1" applyFont="1" applyFill="1" applyBorder="1" applyAlignment="1">
      <alignment horizontal="center" vertical="center"/>
    </xf>
    <xf numFmtId="0" fontId="5" fillId="0" borderId="1" xfId="41" applyFont="1" applyFill="1" applyBorder="1" applyAlignment="1">
      <alignment horizontal="left" vertical="center" wrapText="1"/>
    </xf>
    <xf numFmtId="165" fontId="5" fillId="0" borderId="0" xfId="41" applyNumberFormat="1" applyFont="1" applyFill="1" applyBorder="1" applyAlignment="1">
      <alignment horizontal="center" vertical="center"/>
    </xf>
    <xf numFmtId="0" fontId="4" fillId="0" borderId="1" xfId="41" applyFont="1" applyBorder="1" applyAlignment="1">
      <alignment horizontal="center" vertical="center"/>
    </xf>
    <xf numFmtId="165" fontId="4" fillId="0" borderId="1" xfId="41" applyNumberFormat="1" applyFont="1" applyBorder="1" applyAlignment="1">
      <alignment horizontal="center" vertical="center"/>
    </xf>
    <xf numFmtId="0" fontId="5" fillId="0" borderId="1" xfId="41" applyFont="1" applyBorder="1" applyAlignment="1">
      <alignment horizontal="left" vertical="center" wrapText="1"/>
    </xf>
    <xf numFmtId="167" fontId="4" fillId="0" borderId="1" xfId="4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5" fillId="0" borderId="0" xfId="28" applyNumberFormat="1" applyFont="1" applyFill="1" applyAlignment="1">
      <alignment vertical="center"/>
    </xf>
    <xf numFmtId="0" fontId="5" fillId="0" borderId="2" xfId="41" applyFont="1" applyBorder="1" applyAlignment="1">
      <alignment horizontal="left" vertical="center" wrapText="1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14 2" xfId="29" xr:uid="{00000000-0005-0000-0000-00001C000000}"/>
    <cellStyle name="Comma_SPRC_page 5-6" xfId="30" xr:uid="{00000000-0005-0000-0000-00001D000000}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 customBuiltin="1"/>
    <cellStyle name="Normal 23" xfId="40" xr:uid="{00000000-0005-0000-0000-000028000000}"/>
    <cellStyle name="Normal_Mar12_SPRC FS02-Thai" xfId="41" xr:uid="{00000000-0005-0000-0000-000029000000}"/>
    <cellStyle name="Normal_SPRC_page 5-6" xfId="42" xr:uid="{00000000-0005-0000-0000-00002A000000}"/>
    <cellStyle name="Normal_SPRCstatement01-Eng" xfId="43" xr:uid="{00000000-0005-0000-0000-00002B000000}"/>
    <cellStyle name="Note" xfId="44" builtinId="10" customBuiltin="1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colors>
    <mruColors>
      <color rgb="FFFAFAFA"/>
      <color rgb="FFDAEEF3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3"/>
  <sheetViews>
    <sheetView showZeros="0" topLeftCell="A118" zoomScaleNormal="100" zoomScaleSheetLayoutView="126" zoomScalePageLayoutView="70" workbookViewId="0">
      <selection activeCell="G131" sqref="G131"/>
    </sheetView>
  </sheetViews>
  <sheetFormatPr defaultColWidth="12.6640625" defaultRowHeight="21.75" customHeight="1" x14ac:dyDescent="0.2"/>
  <cols>
    <col min="1" max="2" width="2.1640625" style="2" customWidth="1"/>
    <col min="3" max="3" width="2.33203125" style="2" customWidth="1"/>
    <col min="4" max="4" width="25.1640625" style="2" customWidth="1"/>
    <col min="5" max="5" width="8" style="231" customWidth="1"/>
    <col min="6" max="6" width="0.6640625" style="2" customWidth="1"/>
    <col min="7" max="7" width="14.6640625" style="232" customWidth="1"/>
    <col min="8" max="8" width="0.6640625" style="2" customWidth="1"/>
    <col min="9" max="9" width="13.6640625" style="232" customWidth="1"/>
    <col min="10" max="10" width="0.6640625" style="2" customWidth="1"/>
    <col min="11" max="11" width="14.6640625" style="3" customWidth="1"/>
    <col min="12" max="12" width="0.6640625" style="4" customWidth="1"/>
    <col min="13" max="13" width="13.6640625" style="4" customWidth="1"/>
    <col min="14" max="16384" width="12.6640625" style="2"/>
  </cols>
  <sheetData>
    <row r="1" spans="1:13" ht="21.75" customHeight="1" x14ac:dyDescent="0.2">
      <c r="A1" s="1" t="s">
        <v>33</v>
      </c>
    </row>
    <row r="2" spans="1:13" ht="21.75" customHeight="1" x14ac:dyDescent="0.2">
      <c r="A2" s="1" t="s">
        <v>0</v>
      </c>
    </row>
    <row r="3" spans="1:13" ht="21.75" customHeight="1" x14ac:dyDescent="0.2">
      <c r="A3" s="5" t="s">
        <v>124</v>
      </c>
      <c r="B3" s="6"/>
      <c r="C3" s="6"/>
      <c r="D3" s="6"/>
      <c r="E3" s="7"/>
      <c r="F3" s="6"/>
      <c r="G3" s="8"/>
      <c r="H3" s="6"/>
      <c r="I3" s="8"/>
      <c r="J3" s="6"/>
      <c r="K3" s="9"/>
      <c r="L3" s="10"/>
      <c r="M3" s="10"/>
    </row>
    <row r="4" spans="1:13" ht="21.75" customHeight="1" x14ac:dyDescent="0.2">
      <c r="A4" s="11"/>
    </row>
    <row r="5" spans="1:13" ht="21.75" customHeight="1" x14ac:dyDescent="0.2">
      <c r="A5" s="11"/>
      <c r="G5" s="233" t="s">
        <v>1</v>
      </c>
      <c r="H5" s="233"/>
      <c r="I5" s="233"/>
      <c r="K5" s="234" t="s">
        <v>2</v>
      </c>
      <c r="L5" s="234"/>
      <c r="M5" s="234"/>
    </row>
    <row r="6" spans="1:13" ht="21.75" customHeight="1" x14ac:dyDescent="0.2">
      <c r="A6" s="11"/>
      <c r="G6" s="12" t="s">
        <v>3</v>
      </c>
      <c r="H6" s="13"/>
      <c r="I6" s="12" t="s">
        <v>4</v>
      </c>
      <c r="K6" s="12" t="s">
        <v>3</v>
      </c>
      <c r="L6" s="13"/>
      <c r="M6" s="12" t="s">
        <v>4</v>
      </c>
    </row>
    <row r="7" spans="1:13" ht="21.75" customHeight="1" x14ac:dyDescent="0.2">
      <c r="A7" s="11"/>
      <c r="G7" s="14" t="s">
        <v>108</v>
      </c>
      <c r="H7" s="15"/>
      <c r="I7" s="14" t="s">
        <v>5</v>
      </c>
      <c r="K7" s="14" t="s">
        <v>108</v>
      </c>
      <c r="L7" s="15"/>
      <c r="M7" s="16" t="s">
        <v>5</v>
      </c>
    </row>
    <row r="8" spans="1:13" ht="21.75" customHeight="1" x14ac:dyDescent="0.2">
      <c r="E8" s="230" t="s">
        <v>6</v>
      </c>
      <c r="F8" s="1"/>
      <c r="G8" s="17" t="s">
        <v>125</v>
      </c>
      <c r="H8" s="1"/>
      <c r="I8" s="17" t="s">
        <v>69</v>
      </c>
      <c r="J8" s="1"/>
      <c r="K8" s="17" t="s">
        <v>125</v>
      </c>
      <c r="L8" s="1"/>
      <c r="M8" s="17" t="s">
        <v>69</v>
      </c>
    </row>
    <row r="9" spans="1:13" ht="8.1" customHeight="1" x14ac:dyDescent="0.2">
      <c r="E9" s="18"/>
      <c r="F9" s="1"/>
      <c r="G9" s="19"/>
      <c r="H9" s="1"/>
      <c r="I9" s="20"/>
      <c r="J9" s="1"/>
      <c r="K9" s="21"/>
      <c r="L9" s="22"/>
      <c r="M9" s="23"/>
    </row>
    <row r="10" spans="1:13" ht="21.75" customHeight="1" x14ac:dyDescent="0.2">
      <c r="A10" s="11" t="s">
        <v>7</v>
      </c>
      <c r="G10" s="24"/>
      <c r="I10" s="2"/>
      <c r="J10" s="4"/>
      <c r="K10" s="24"/>
      <c r="L10" s="2"/>
      <c r="M10" s="2"/>
    </row>
    <row r="11" spans="1:13" ht="8.1" customHeight="1" x14ac:dyDescent="0.2">
      <c r="A11" s="11"/>
      <c r="G11" s="24"/>
      <c r="I11" s="2"/>
      <c r="J11" s="4"/>
      <c r="K11" s="24"/>
      <c r="L11" s="2"/>
      <c r="M11" s="2"/>
    </row>
    <row r="12" spans="1:13" ht="21.75" customHeight="1" x14ac:dyDescent="0.2">
      <c r="A12" s="1" t="s">
        <v>8</v>
      </c>
      <c r="G12" s="24"/>
      <c r="I12" s="2"/>
      <c r="J12" s="4"/>
      <c r="K12" s="24"/>
      <c r="L12" s="2"/>
      <c r="M12" s="2"/>
    </row>
    <row r="13" spans="1:13" ht="8.1" customHeight="1" x14ac:dyDescent="0.2">
      <c r="A13" s="11"/>
      <c r="G13" s="25"/>
      <c r="I13" s="26"/>
      <c r="J13" s="4"/>
      <c r="K13" s="25"/>
      <c r="L13" s="2"/>
      <c r="M13" s="2"/>
    </row>
    <row r="14" spans="1:13" ht="21.75" customHeight="1" x14ac:dyDescent="0.2">
      <c r="A14" s="2" t="s">
        <v>9</v>
      </c>
      <c r="E14" s="27"/>
      <c r="G14" s="115">
        <v>42948873</v>
      </c>
      <c r="H14" s="105"/>
      <c r="I14" s="93">
        <v>87660208</v>
      </c>
      <c r="J14" s="101"/>
      <c r="K14" s="115">
        <v>1436867428</v>
      </c>
      <c r="L14" s="176"/>
      <c r="M14" s="93">
        <v>2944760616</v>
      </c>
    </row>
    <row r="15" spans="1:13" ht="21.75" customHeight="1" x14ac:dyDescent="0.2">
      <c r="A15" s="2" t="s">
        <v>10</v>
      </c>
      <c r="E15" s="27"/>
      <c r="G15" s="115">
        <v>650597196</v>
      </c>
      <c r="H15" s="105"/>
      <c r="I15" s="93">
        <v>393839471</v>
      </c>
      <c r="J15" s="101"/>
      <c r="K15" s="115">
        <v>21739330294</v>
      </c>
      <c r="L15" s="176"/>
      <c r="M15" s="93">
        <v>13219212310</v>
      </c>
    </row>
    <row r="16" spans="1:13" ht="21.75" customHeight="1" x14ac:dyDescent="0.2">
      <c r="A16" s="2" t="s">
        <v>59</v>
      </c>
      <c r="E16" s="27">
        <v>6</v>
      </c>
      <c r="G16" s="115">
        <v>773764546</v>
      </c>
      <c r="H16" s="105"/>
      <c r="I16" s="93">
        <v>490759457</v>
      </c>
      <c r="J16" s="101"/>
      <c r="K16" s="115">
        <v>25886525024</v>
      </c>
      <c r="L16" s="176"/>
      <c r="M16" s="93">
        <v>16486033359</v>
      </c>
    </row>
    <row r="17" spans="1:13" ht="18.75" x14ac:dyDescent="0.2">
      <c r="A17" s="2" t="s">
        <v>11</v>
      </c>
      <c r="E17" s="28"/>
      <c r="F17" s="29"/>
      <c r="G17" s="148">
        <v>3298954</v>
      </c>
      <c r="H17" s="105"/>
      <c r="I17" s="177">
        <v>2407812</v>
      </c>
      <c r="J17" s="101"/>
      <c r="K17" s="178">
        <v>110100747</v>
      </c>
      <c r="L17" s="176"/>
      <c r="M17" s="179">
        <v>80864925</v>
      </c>
    </row>
    <row r="18" spans="1:13" ht="8.1" customHeight="1" x14ac:dyDescent="0.2">
      <c r="A18" s="11"/>
      <c r="E18" s="86"/>
      <c r="F18" s="29"/>
      <c r="G18" s="33"/>
      <c r="H18" s="29"/>
      <c r="I18" s="29"/>
      <c r="J18" s="32"/>
      <c r="K18" s="33"/>
      <c r="L18" s="29"/>
      <c r="M18" s="29"/>
    </row>
    <row r="19" spans="1:13" ht="20.100000000000001" customHeight="1" x14ac:dyDescent="0.2">
      <c r="A19" s="1" t="s">
        <v>12</v>
      </c>
      <c r="E19" s="86"/>
      <c r="F19" s="29"/>
      <c r="G19" s="30">
        <f>SUM(G14:G17)</f>
        <v>1470609569</v>
      </c>
      <c r="H19" s="29"/>
      <c r="I19" s="31">
        <f>SUM(I14:I17)</f>
        <v>974666948</v>
      </c>
      <c r="J19" s="32"/>
      <c r="K19" s="30">
        <f>SUM(K14:K17)</f>
        <v>49172823493</v>
      </c>
      <c r="L19" s="29"/>
      <c r="M19" s="31">
        <f>SUM(M14:M17)</f>
        <v>32730871210</v>
      </c>
    </row>
    <row r="20" spans="1:13" ht="21.75" customHeight="1" x14ac:dyDescent="0.2">
      <c r="E20" s="29"/>
      <c r="F20" s="29"/>
      <c r="G20" s="25"/>
      <c r="H20" s="29"/>
      <c r="I20" s="26"/>
      <c r="J20" s="32"/>
      <c r="K20" s="25"/>
      <c r="L20" s="29"/>
      <c r="M20" s="26"/>
    </row>
    <row r="21" spans="1:13" ht="18.75" x14ac:dyDescent="0.2">
      <c r="A21" s="1" t="s">
        <v>13</v>
      </c>
      <c r="E21" s="86"/>
      <c r="F21" s="29"/>
      <c r="G21" s="25"/>
      <c r="H21" s="29"/>
      <c r="I21" s="26"/>
      <c r="J21" s="34"/>
      <c r="K21" s="25"/>
      <c r="L21" s="29"/>
      <c r="M21" s="26"/>
    </row>
    <row r="22" spans="1:13" ht="8.1" customHeight="1" x14ac:dyDescent="0.2">
      <c r="A22" s="11"/>
      <c r="E22" s="86"/>
      <c r="F22" s="29"/>
      <c r="G22" s="25"/>
      <c r="H22" s="29"/>
      <c r="I22" s="26"/>
      <c r="J22" s="34"/>
      <c r="K22" s="25"/>
      <c r="L22" s="29"/>
      <c r="M22" s="26"/>
    </row>
    <row r="23" spans="1:13" ht="18.75" x14ac:dyDescent="0.2">
      <c r="A23" s="2" t="s">
        <v>53</v>
      </c>
      <c r="E23" s="28"/>
      <c r="F23" s="29"/>
      <c r="G23" s="150">
        <v>680409</v>
      </c>
      <c r="H23" s="105"/>
      <c r="I23" s="145">
        <v>651414</v>
      </c>
      <c r="J23" s="101"/>
      <c r="K23" s="150">
        <v>22763280</v>
      </c>
      <c r="L23" s="105"/>
      <c r="M23" s="145">
        <v>21882877</v>
      </c>
    </row>
    <row r="24" spans="1:13" ht="18.75" x14ac:dyDescent="0.2">
      <c r="A24" s="2" t="s">
        <v>60</v>
      </c>
      <c r="E24" s="28">
        <v>7</v>
      </c>
      <c r="F24" s="29"/>
      <c r="G24" s="115">
        <v>703611035</v>
      </c>
      <c r="H24" s="105"/>
      <c r="I24" s="93">
        <v>720951014</v>
      </c>
      <c r="J24" s="101"/>
      <c r="K24" s="115">
        <v>23539518257</v>
      </c>
      <c r="L24" s="176"/>
      <c r="M24" s="93">
        <v>24218835325</v>
      </c>
    </row>
    <row r="25" spans="1:13" ht="18.75" x14ac:dyDescent="0.2">
      <c r="A25" s="2" t="s">
        <v>51</v>
      </c>
      <c r="E25" s="28"/>
      <c r="F25" s="29"/>
      <c r="G25" s="115">
        <v>2567969</v>
      </c>
      <c r="H25" s="105"/>
      <c r="I25" s="93">
        <v>2764266</v>
      </c>
      <c r="J25" s="101"/>
      <c r="K25" s="115">
        <v>85912174</v>
      </c>
      <c r="L25" s="176"/>
      <c r="M25" s="93">
        <v>92859696</v>
      </c>
    </row>
    <row r="26" spans="1:13" ht="18.75" x14ac:dyDescent="0.2">
      <c r="A26" s="2" t="s">
        <v>58</v>
      </c>
      <c r="E26" s="28"/>
      <c r="F26" s="29"/>
      <c r="G26" s="115">
        <v>17100250</v>
      </c>
      <c r="H26" s="105"/>
      <c r="I26" s="93">
        <v>44284150</v>
      </c>
      <c r="J26" s="101"/>
      <c r="K26" s="115">
        <v>572093995</v>
      </c>
      <c r="L26" s="176"/>
      <c r="M26" s="93">
        <v>1487633007</v>
      </c>
    </row>
    <row r="27" spans="1:13" ht="18.75" x14ac:dyDescent="0.2">
      <c r="A27" s="2" t="s">
        <v>14</v>
      </c>
      <c r="E27" s="29"/>
      <c r="F27" s="29"/>
      <c r="G27" s="148">
        <v>4750356</v>
      </c>
      <c r="H27" s="105"/>
      <c r="I27" s="177">
        <v>5173868</v>
      </c>
      <c r="J27" s="105"/>
      <c r="K27" s="148">
        <v>158924599</v>
      </c>
      <c r="L27" s="176"/>
      <c r="M27" s="177">
        <v>173805190</v>
      </c>
    </row>
    <row r="28" spans="1:13" ht="8.1" customHeight="1" x14ac:dyDescent="0.2">
      <c r="A28" s="11"/>
      <c r="E28" s="86"/>
      <c r="F28" s="29"/>
      <c r="G28" s="33"/>
      <c r="H28" s="87"/>
      <c r="I28" s="29"/>
      <c r="J28" s="87"/>
      <c r="K28" s="33"/>
      <c r="L28" s="87"/>
      <c r="M28" s="29"/>
    </row>
    <row r="29" spans="1:13" ht="21.75" customHeight="1" x14ac:dyDescent="0.2">
      <c r="A29" s="1" t="s">
        <v>15</v>
      </c>
      <c r="E29" s="86"/>
      <c r="F29" s="29"/>
      <c r="G29" s="30">
        <f>SUM(G23:G27)</f>
        <v>728710019</v>
      </c>
      <c r="H29" s="87"/>
      <c r="I29" s="31">
        <f>SUM(I23:I27)</f>
        <v>773824712</v>
      </c>
      <c r="J29" s="87"/>
      <c r="K29" s="30">
        <f>SUM(K23:K27)</f>
        <v>24379212305</v>
      </c>
      <c r="L29" s="87"/>
      <c r="M29" s="31">
        <f>SUM(M23:M27)</f>
        <v>25995016095</v>
      </c>
    </row>
    <row r="30" spans="1:13" ht="8.1" customHeight="1" x14ac:dyDescent="0.2">
      <c r="E30" s="86"/>
      <c r="F30" s="29"/>
      <c r="G30" s="35"/>
      <c r="H30" s="87"/>
      <c r="I30" s="87"/>
      <c r="J30" s="87"/>
      <c r="K30" s="35"/>
      <c r="L30" s="87"/>
      <c r="M30" s="87"/>
    </row>
    <row r="31" spans="1:13" ht="21.75" customHeight="1" thickBot="1" x14ac:dyDescent="0.25">
      <c r="A31" s="1" t="s">
        <v>16</v>
      </c>
      <c r="E31" s="86"/>
      <c r="F31" s="29"/>
      <c r="G31" s="225">
        <f>SUM(G19,G29)</f>
        <v>2199319588</v>
      </c>
      <c r="H31" s="87"/>
      <c r="I31" s="36">
        <f>SUM(I19,I29)</f>
        <v>1748491660</v>
      </c>
      <c r="J31" s="87"/>
      <c r="K31" s="225">
        <f>SUM(K19,K29)</f>
        <v>73552035798</v>
      </c>
      <c r="L31" s="87"/>
      <c r="M31" s="36">
        <f>SUM(M19,M29)</f>
        <v>58725887305</v>
      </c>
    </row>
    <row r="32" spans="1:13" ht="21.75" customHeight="1" thickTop="1" x14ac:dyDescent="0.2">
      <c r="A32" s="1"/>
      <c r="E32" s="86"/>
      <c r="F32" s="29"/>
      <c r="G32" s="26"/>
      <c r="H32" s="87"/>
      <c r="I32" s="26"/>
      <c r="J32" s="87"/>
      <c r="K32" s="26"/>
      <c r="L32" s="87"/>
      <c r="M32" s="26"/>
    </row>
    <row r="33" spans="1:13" ht="21.75" customHeight="1" x14ac:dyDescent="0.2">
      <c r="A33" s="1"/>
      <c r="E33" s="86"/>
      <c r="F33" s="29"/>
      <c r="G33" s="26"/>
      <c r="H33" s="87"/>
      <c r="I33" s="26"/>
      <c r="J33" s="87"/>
      <c r="K33" s="26"/>
      <c r="L33" s="87"/>
      <c r="M33" s="26"/>
    </row>
    <row r="34" spans="1:13" ht="21.75" customHeight="1" x14ac:dyDescent="0.2">
      <c r="A34" s="1"/>
      <c r="E34" s="86"/>
      <c r="F34" s="29"/>
      <c r="G34" s="26"/>
      <c r="H34" s="87"/>
      <c r="I34" s="26"/>
      <c r="J34" s="87"/>
      <c r="K34" s="26"/>
      <c r="L34" s="87"/>
      <c r="M34" s="26"/>
    </row>
    <row r="35" spans="1:13" ht="21.75" customHeight="1" x14ac:dyDescent="0.2">
      <c r="A35" s="1"/>
      <c r="E35" s="86"/>
      <c r="F35" s="29"/>
      <c r="G35" s="26"/>
      <c r="H35" s="87"/>
      <c r="I35" s="26"/>
      <c r="J35" s="87"/>
      <c r="K35" s="26"/>
      <c r="L35" s="87"/>
      <c r="M35" s="26"/>
    </row>
    <row r="36" spans="1:13" ht="15" customHeight="1" x14ac:dyDescent="0.2">
      <c r="A36" s="1"/>
      <c r="E36" s="86"/>
      <c r="F36" s="29"/>
      <c r="G36" s="26"/>
      <c r="H36" s="87"/>
      <c r="I36" s="26"/>
      <c r="J36" s="87"/>
      <c r="K36" s="26"/>
      <c r="L36" s="87"/>
      <c r="M36" s="26"/>
    </row>
    <row r="37" spans="1:13" ht="21.75" customHeight="1" x14ac:dyDescent="0.2">
      <c r="A37" s="235" t="s">
        <v>115</v>
      </c>
      <c r="B37" s="235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</row>
    <row r="38" spans="1:13" ht="21.75" customHeight="1" x14ac:dyDescent="0.2">
      <c r="D38" s="2" t="s">
        <v>116</v>
      </c>
      <c r="I38" s="232" t="s">
        <v>130</v>
      </c>
      <c r="K38" s="2"/>
    </row>
    <row r="39" spans="1:13" ht="21.75" customHeight="1" x14ac:dyDescent="0.2">
      <c r="K39" s="2"/>
    </row>
    <row r="40" spans="1:13" ht="7.5" customHeight="1" x14ac:dyDescent="0.2">
      <c r="K40" s="2"/>
    </row>
    <row r="41" spans="1:13" ht="11.25" customHeight="1" x14ac:dyDescent="0.2">
      <c r="K41" s="2"/>
    </row>
    <row r="42" spans="1:13" ht="21.95" customHeight="1" x14ac:dyDescent="0.2">
      <c r="A42" s="238" t="s">
        <v>43</v>
      </c>
      <c r="B42" s="238"/>
      <c r="C42" s="238"/>
      <c r="D42" s="238"/>
      <c r="E42" s="238"/>
      <c r="F42" s="238"/>
      <c r="G42" s="238"/>
      <c r="H42" s="238"/>
      <c r="I42" s="238"/>
      <c r="J42" s="238"/>
      <c r="K42" s="238"/>
      <c r="L42" s="238"/>
      <c r="M42" s="238"/>
    </row>
    <row r="43" spans="1:13" ht="21.75" customHeight="1" x14ac:dyDescent="0.2">
      <c r="A43" s="1" t="str">
        <f>+A1</f>
        <v xml:space="preserve">บริษัท สตาร์ ปิโตรเลียม รีไฟน์นิ่ง จำกัด (มหาชน) </v>
      </c>
    </row>
    <row r="44" spans="1:13" ht="21.75" customHeight="1" x14ac:dyDescent="0.2">
      <c r="A44" s="1" t="s">
        <v>0</v>
      </c>
    </row>
    <row r="45" spans="1:13" ht="21.75" customHeight="1" x14ac:dyDescent="0.2">
      <c r="A45" s="5" t="str">
        <f>+A3</f>
        <v>ณ วันที่ 31 มีนาคม พ.ศ. 2565</v>
      </c>
      <c r="B45" s="6"/>
      <c r="C45" s="6"/>
      <c r="D45" s="6"/>
      <c r="E45" s="7"/>
      <c r="F45" s="6"/>
      <c r="G45" s="8"/>
      <c r="H45" s="6"/>
      <c r="I45" s="8"/>
      <c r="J45" s="6"/>
      <c r="K45" s="9"/>
      <c r="L45" s="10"/>
      <c r="M45" s="10"/>
    </row>
    <row r="46" spans="1:13" ht="21.75" customHeight="1" x14ac:dyDescent="0.2">
      <c r="A46" s="37"/>
      <c r="B46" s="38"/>
      <c r="C46" s="38"/>
      <c r="D46" s="38"/>
      <c r="E46" s="39"/>
      <c r="F46" s="38"/>
      <c r="G46" s="40"/>
      <c r="H46" s="38"/>
      <c r="I46" s="40"/>
      <c r="J46" s="38"/>
      <c r="K46" s="239"/>
      <c r="L46" s="239"/>
      <c r="M46" s="239"/>
    </row>
    <row r="47" spans="1:13" ht="21.75" customHeight="1" x14ac:dyDescent="0.2">
      <c r="A47" s="37"/>
      <c r="B47" s="38"/>
      <c r="C47" s="38"/>
      <c r="D47" s="38"/>
      <c r="E47" s="39"/>
      <c r="F47" s="38"/>
      <c r="G47" s="233" t="s">
        <v>1</v>
      </c>
      <c r="H47" s="233"/>
      <c r="I47" s="233"/>
      <c r="K47" s="234" t="s">
        <v>2</v>
      </c>
      <c r="L47" s="234"/>
      <c r="M47" s="234"/>
    </row>
    <row r="48" spans="1:13" ht="21.75" customHeight="1" x14ac:dyDescent="0.2">
      <c r="A48" s="11"/>
      <c r="G48" s="12" t="s">
        <v>3</v>
      </c>
      <c r="H48" s="13"/>
      <c r="I48" s="12" t="s">
        <v>4</v>
      </c>
      <c r="K48" s="12" t="s">
        <v>3</v>
      </c>
      <c r="L48" s="13"/>
      <c r="M48" s="12" t="s">
        <v>4</v>
      </c>
    </row>
    <row r="49" spans="1:13" ht="21.75" customHeight="1" x14ac:dyDescent="0.2">
      <c r="A49" s="11"/>
      <c r="G49" s="14" t="s">
        <v>108</v>
      </c>
      <c r="H49" s="15"/>
      <c r="I49" s="14" t="s">
        <v>5</v>
      </c>
      <c r="K49" s="14" t="s">
        <v>108</v>
      </c>
      <c r="L49" s="15"/>
      <c r="M49" s="16" t="s">
        <v>5</v>
      </c>
    </row>
    <row r="50" spans="1:13" ht="21.75" customHeight="1" x14ac:dyDescent="0.2">
      <c r="E50" s="230" t="s">
        <v>6</v>
      </c>
      <c r="F50" s="1"/>
      <c r="G50" s="17" t="s">
        <v>125</v>
      </c>
      <c r="H50" s="1"/>
      <c r="I50" s="17" t="s">
        <v>69</v>
      </c>
      <c r="J50" s="1"/>
      <c r="K50" s="17" t="s">
        <v>125</v>
      </c>
      <c r="L50" s="1"/>
      <c r="M50" s="17" t="s">
        <v>69</v>
      </c>
    </row>
    <row r="51" spans="1:13" ht="8.1" customHeight="1" x14ac:dyDescent="0.2">
      <c r="F51" s="1"/>
      <c r="G51" s="21"/>
      <c r="H51" s="1"/>
      <c r="I51" s="12"/>
      <c r="J51" s="1"/>
      <c r="K51" s="21"/>
      <c r="L51" s="1"/>
      <c r="M51" s="12"/>
    </row>
    <row r="52" spans="1:13" ht="21.75" customHeight="1" x14ac:dyDescent="0.2">
      <c r="A52" s="41" t="s">
        <v>48</v>
      </c>
      <c r="B52" s="42"/>
      <c r="C52" s="42"/>
      <c r="D52" s="42"/>
      <c r="E52" s="43"/>
      <c r="F52" s="42"/>
      <c r="G52" s="44"/>
      <c r="H52" s="42"/>
      <c r="I52" s="42"/>
      <c r="J52" s="45"/>
      <c r="K52" s="44"/>
      <c r="L52" s="42"/>
      <c r="M52" s="42"/>
    </row>
    <row r="53" spans="1:13" ht="8.1" customHeight="1" x14ac:dyDescent="0.2">
      <c r="A53" s="41"/>
      <c r="B53" s="42"/>
      <c r="C53" s="42"/>
      <c r="D53" s="42"/>
      <c r="E53" s="43"/>
      <c r="F53" s="42"/>
      <c r="G53" s="44"/>
      <c r="H53" s="42"/>
      <c r="I53" s="42"/>
      <c r="J53" s="45"/>
      <c r="K53" s="44"/>
      <c r="L53" s="42"/>
      <c r="M53" s="42"/>
    </row>
    <row r="54" spans="1:13" ht="21.75" customHeight="1" x14ac:dyDescent="0.2">
      <c r="A54" s="46" t="s">
        <v>17</v>
      </c>
      <c r="B54" s="42"/>
      <c r="C54" s="42"/>
      <c r="D54" s="42"/>
      <c r="E54" s="43"/>
      <c r="F54" s="42"/>
      <c r="G54" s="47"/>
      <c r="H54" s="42"/>
      <c r="I54" s="48"/>
      <c r="J54" s="49"/>
      <c r="K54" s="47"/>
      <c r="L54" s="42"/>
      <c r="M54" s="48"/>
    </row>
    <row r="55" spans="1:13" ht="8.1" customHeight="1" x14ac:dyDescent="0.2">
      <c r="A55" s="41"/>
      <c r="B55" s="42"/>
      <c r="C55" s="42"/>
      <c r="D55" s="42"/>
      <c r="E55" s="43"/>
      <c r="F55" s="42"/>
      <c r="G55" s="44"/>
      <c r="H55" s="42"/>
      <c r="I55" s="42"/>
      <c r="J55" s="49"/>
      <c r="K55" s="44"/>
      <c r="L55" s="42"/>
      <c r="M55" s="42"/>
    </row>
    <row r="56" spans="1:13" ht="21.75" customHeight="1" x14ac:dyDescent="0.2">
      <c r="A56" s="42" t="s">
        <v>18</v>
      </c>
      <c r="B56" s="42"/>
      <c r="C56" s="42"/>
      <c r="D56" s="42"/>
      <c r="E56" s="50"/>
      <c r="F56" s="42"/>
      <c r="G56" s="115">
        <v>706376619</v>
      </c>
      <c r="H56" s="93"/>
      <c r="I56" s="93">
        <v>415584080</v>
      </c>
      <c r="J56" s="105"/>
      <c r="K56" s="115">
        <v>23632041699</v>
      </c>
      <c r="L56" s="176"/>
      <c r="M56" s="93">
        <v>13960674449</v>
      </c>
    </row>
    <row r="57" spans="1:13" ht="21.75" customHeight="1" x14ac:dyDescent="0.2">
      <c r="A57" s="42" t="s">
        <v>61</v>
      </c>
      <c r="B57" s="42"/>
      <c r="C57" s="42"/>
      <c r="D57" s="42"/>
      <c r="E57" s="50"/>
      <c r="F57" s="42"/>
      <c r="G57" s="51"/>
      <c r="H57" s="42"/>
      <c r="I57" s="52"/>
      <c r="J57" s="49"/>
      <c r="K57" s="51"/>
      <c r="L57" s="42"/>
      <c r="M57" s="52"/>
    </row>
    <row r="58" spans="1:13" ht="21.75" customHeight="1" x14ac:dyDescent="0.2">
      <c r="A58" s="42"/>
      <c r="B58" s="42" t="s">
        <v>67</v>
      </c>
      <c r="C58" s="42"/>
      <c r="D58" s="42"/>
      <c r="E58" s="50">
        <v>8</v>
      </c>
      <c r="F58" s="42"/>
      <c r="G58" s="115">
        <v>136484234</v>
      </c>
      <c r="H58" s="93"/>
      <c r="I58" s="93">
        <v>139307275</v>
      </c>
      <c r="J58" s="105"/>
      <c r="K58" s="115">
        <v>4566119679</v>
      </c>
      <c r="L58" s="176"/>
      <c r="M58" s="93">
        <v>4679743764</v>
      </c>
    </row>
    <row r="59" spans="1:13" ht="21.75" customHeight="1" x14ac:dyDescent="0.2">
      <c r="A59" s="42" t="s">
        <v>19</v>
      </c>
      <c r="B59" s="42"/>
      <c r="C59" s="42"/>
      <c r="D59" s="42"/>
      <c r="E59" s="50"/>
      <c r="F59" s="42"/>
      <c r="G59" s="115">
        <v>3488779</v>
      </c>
      <c r="H59" s="93"/>
      <c r="I59" s="93">
        <v>5345381</v>
      </c>
      <c r="J59" s="105"/>
      <c r="K59" s="115">
        <v>116718158</v>
      </c>
      <c r="L59" s="176"/>
      <c r="M59" s="93">
        <v>179566846</v>
      </c>
    </row>
    <row r="60" spans="1:13" ht="21.75" customHeight="1" x14ac:dyDescent="0.2">
      <c r="A60" s="42" t="s">
        <v>52</v>
      </c>
      <c r="B60" s="42"/>
      <c r="C60" s="42"/>
      <c r="D60" s="42"/>
      <c r="E60" s="50"/>
      <c r="F60" s="42"/>
      <c r="G60" s="115">
        <v>29176947</v>
      </c>
      <c r="H60" s="93"/>
      <c r="I60" s="93">
        <v>35681309</v>
      </c>
      <c r="J60" s="105"/>
      <c r="K60" s="115">
        <v>976123530</v>
      </c>
      <c r="L60" s="176"/>
      <c r="M60" s="93">
        <v>1198638651</v>
      </c>
    </row>
    <row r="61" spans="1:13" ht="21.75" customHeight="1" x14ac:dyDescent="0.2">
      <c r="A61" s="42" t="s">
        <v>131</v>
      </c>
      <c r="B61" s="42"/>
      <c r="C61" s="42"/>
      <c r="D61" s="42"/>
      <c r="E61" s="50"/>
      <c r="F61" s="42"/>
      <c r="G61" s="115">
        <v>12219095</v>
      </c>
      <c r="H61" s="93"/>
      <c r="I61" s="93">
        <v>0</v>
      </c>
      <c r="J61" s="105"/>
      <c r="K61" s="115">
        <v>408793494</v>
      </c>
      <c r="L61" s="176"/>
      <c r="M61" s="93">
        <v>0</v>
      </c>
    </row>
    <row r="62" spans="1:13" ht="21.75" customHeight="1" x14ac:dyDescent="0.2">
      <c r="A62" s="42" t="s">
        <v>140</v>
      </c>
      <c r="B62" s="42"/>
      <c r="C62" s="42"/>
      <c r="D62" s="42"/>
      <c r="E62" s="50">
        <v>1</v>
      </c>
      <c r="F62" s="42"/>
      <c r="G62" s="115">
        <v>11781242</v>
      </c>
      <c r="H62" s="93"/>
      <c r="I62" s="93">
        <v>0</v>
      </c>
      <c r="J62" s="105"/>
      <c r="K62" s="115">
        <v>394145000</v>
      </c>
      <c r="L62" s="176"/>
      <c r="M62" s="93">
        <v>0</v>
      </c>
    </row>
    <row r="63" spans="1:13" ht="21.75" customHeight="1" x14ac:dyDescent="0.2">
      <c r="A63" s="42" t="s">
        <v>20</v>
      </c>
      <c r="B63" s="42"/>
      <c r="C63" s="42"/>
      <c r="D63" s="42"/>
      <c r="E63" s="50"/>
      <c r="F63" s="42"/>
      <c r="G63" s="148">
        <v>699038</v>
      </c>
      <c r="H63" s="105"/>
      <c r="I63" s="177">
        <v>363214</v>
      </c>
      <c r="J63" s="101"/>
      <c r="K63" s="148">
        <v>23386511</v>
      </c>
      <c r="L63" s="176"/>
      <c r="M63" s="177">
        <v>12201412</v>
      </c>
    </row>
    <row r="64" spans="1:13" ht="8.1" customHeight="1" x14ac:dyDescent="0.2">
      <c r="A64" s="41"/>
      <c r="B64" s="42"/>
      <c r="C64" s="42"/>
      <c r="D64" s="42"/>
      <c r="E64" s="50"/>
      <c r="F64" s="42"/>
      <c r="G64" s="44"/>
      <c r="H64" s="42"/>
      <c r="I64" s="42"/>
      <c r="J64" s="49"/>
      <c r="K64" s="44"/>
      <c r="L64" s="42"/>
      <c r="M64" s="42"/>
    </row>
    <row r="65" spans="1:13" ht="21.75" customHeight="1" x14ac:dyDescent="0.2">
      <c r="A65" s="46" t="s">
        <v>21</v>
      </c>
      <c r="B65" s="42"/>
      <c r="C65" s="42"/>
      <c r="D65" s="42"/>
      <c r="E65" s="50"/>
      <c r="F65" s="42"/>
      <c r="G65" s="53">
        <f>SUM(G56:G63)</f>
        <v>900225954</v>
      </c>
      <c r="H65" s="55"/>
      <c r="I65" s="54">
        <f>SUM(I56:I63)</f>
        <v>596281259</v>
      </c>
      <c r="J65" s="56"/>
      <c r="K65" s="53">
        <f>SUM(K56:K63)</f>
        <v>30117328071</v>
      </c>
      <c r="L65" s="55"/>
      <c r="M65" s="54">
        <f>SUM(M56:M63)</f>
        <v>20030825122</v>
      </c>
    </row>
    <row r="66" spans="1:13" ht="21.75" customHeight="1" x14ac:dyDescent="0.2">
      <c r="A66" s="46"/>
      <c r="B66" s="42"/>
      <c r="C66" s="42"/>
      <c r="D66" s="42"/>
      <c r="E66" s="50"/>
      <c r="F66" s="42"/>
      <c r="G66" s="57"/>
      <c r="H66" s="55"/>
      <c r="I66" s="58"/>
      <c r="J66" s="56"/>
      <c r="K66" s="57"/>
      <c r="L66" s="55"/>
      <c r="M66" s="58"/>
    </row>
    <row r="67" spans="1:13" ht="21.75" customHeight="1" x14ac:dyDescent="0.2">
      <c r="A67" s="46" t="s">
        <v>22</v>
      </c>
      <c r="B67" s="42"/>
      <c r="C67" s="42"/>
      <c r="D67" s="42"/>
      <c r="E67" s="50"/>
      <c r="F67" s="42"/>
      <c r="G67" s="59"/>
      <c r="H67" s="55"/>
      <c r="I67" s="55"/>
      <c r="J67" s="56"/>
      <c r="K67" s="59"/>
      <c r="L67" s="55"/>
      <c r="M67" s="55"/>
    </row>
    <row r="68" spans="1:13" ht="8.1" customHeight="1" x14ac:dyDescent="0.2">
      <c r="A68" s="41"/>
      <c r="B68" s="42"/>
      <c r="C68" s="42"/>
      <c r="D68" s="42"/>
      <c r="E68" s="50"/>
      <c r="F68" s="42"/>
      <c r="G68" s="59"/>
      <c r="H68" s="55"/>
      <c r="I68" s="55"/>
      <c r="J68" s="56"/>
      <c r="K68" s="59"/>
      <c r="L68" s="55"/>
      <c r="M68" s="55"/>
    </row>
    <row r="69" spans="1:13" ht="18.75" x14ac:dyDescent="0.2">
      <c r="A69" s="60" t="s">
        <v>109</v>
      </c>
      <c r="B69" s="42"/>
      <c r="C69" s="42"/>
      <c r="D69" s="42"/>
      <c r="E69" s="50">
        <v>4</v>
      </c>
      <c r="F69" s="42"/>
      <c r="G69" s="115">
        <v>15944265</v>
      </c>
      <c r="H69" s="105"/>
      <c r="I69" s="93">
        <v>9125341</v>
      </c>
      <c r="J69" s="101"/>
      <c r="K69" s="115">
        <v>533423395</v>
      </c>
      <c r="L69" s="176"/>
      <c r="M69" s="93">
        <v>306546651</v>
      </c>
    </row>
    <row r="70" spans="1:13" ht="18.75" x14ac:dyDescent="0.2">
      <c r="A70" s="60" t="s">
        <v>62</v>
      </c>
      <c r="B70" s="42"/>
      <c r="C70" s="42"/>
      <c r="D70" s="42"/>
      <c r="E70" s="50">
        <v>8</v>
      </c>
      <c r="F70" s="42"/>
      <c r="G70" s="115">
        <v>81406049</v>
      </c>
      <c r="H70" s="105"/>
      <c r="I70" s="93">
        <v>100438964</v>
      </c>
      <c r="J70" s="101"/>
      <c r="K70" s="115">
        <v>2723461899</v>
      </c>
      <c r="L70" s="176"/>
      <c r="M70" s="93">
        <v>3374048091</v>
      </c>
    </row>
    <row r="71" spans="1:13" ht="18.75" x14ac:dyDescent="0.2">
      <c r="A71" s="42" t="s">
        <v>23</v>
      </c>
      <c r="B71" s="42"/>
      <c r="C71" s="42"/>
      <c r="D71" s="42"/>
      <c r="E71" s="50"/>
      <c r="F71" s="61"/>
      <c r="G71" s="148">
        <v>19556180</v>
      </c>
      <c r="H71" s="105"/>
      <c r="I71" s="177">
        <v>19163003</v>
      </c>
      <c r="J71" s="101"/>
      <c r="K71" s="148">
        <v>654257881</v>
      </c>
      <c r="L71" s="176"/>
      <c r="M71" s="177">
        <v>643740829</v>
      </c>
    </row>
    <row r="72" spans="1:13" ht="8.1" customHeight="1" x14ac:dyDescent="0.2">
      <c r="A72" s="41"/>
      <c r="B72" s="42"/>
      <c r="C72" s="42"/>
      <c r="D72" s="42"/>
      <c r="E72" s="50"/>
      <c r="F72" s="42"/>
      <c r="G72" s="44"/>
      <c r="H72" s="42"/>
      <c r="I72" s="42"/>
      <c r="J72" s="49"/>
      <c r="K72" s="44"/>
      <c r="L72" s="42"/>
      <c r="M72" s="42"/>
    </row>
    <row r="73" spans="1:13" ht="21.75" customHeight="1" x14ac:dyDescent="0.2">
      <c r="A73" s="46" t="s">
        <v>24</v>
      </c>
      <c r="B73" s="42"/>
      <c r="C73" s="42"/>
      <c r="D73" s="42"/>
      <c r="E73" s="50"/>
      <c r="F73" s="42"/>
      <c r="G73" s="53">
        <f>SUM(G69:G71)</f>
        <v>116906494</v>
      </c>
      <c r="H73" s="55"/>
      <c r="I73" s="54">
        <f>SUM(I69:I71)</f>
        <v>128727308</v>
      </c>
      <c r="J73" s="56"/>
      <c r="K73" s="53">
        <f>SUM(K69:K71)</f>
        <v>3911143175</v>
      </c>
      <c r="L73" s="55"/>
      <c r="M73" s="54">
        <f>SUM(M69:M71)</f>
        <v>4324335571</v>
      </c>
    </row>
    <row r="74" spans="1:13" ht="8.1" customHeight="1" x14ac:dyDescent="0.2">
      <c r="A74" s="46"/>
      <c r="B74" s="42"/>
      <c r="C74" s="42"/>
      <c r="D74" s="42"/>
      <c r="E74" s="50"/>
      <c r="F74" s="42"/>
      <c r="G74" s="51"/>
      <c r="H74" s="55"/>
      <c r="I74" s="52"/>
      <c r="J74" s="56"/>
      <c r="K74" s="51"/>
      <c r="L74" s="55"/>
      <c r="M74" s="52"/>
    </row>
    <row r="75" spans="1:13" ht="21.75" customHeight="1" x14ac:dyDescent="0.2">
      <c r="A75" s="46" t="s">
        <v>25</v>
      </c>
      <c r="B75" s="42"/>
      <c r="C75" s="42"/>
      <c r="D75" s="42"/>
      <c r="E75" s="50"/>
      <c r="F75" s="42"/>
      <c r="G75" s="53">
        <f>SUM(G65,G73)</f>
        <v>1017132448</v>
      </c>
      <c r="H75" s="55"/>
      <c r="I75" s="54">
        <f>SUM(I65,I73)</f>
        <v>725008567</v>
      </c>
      <c r="J75" s="56"/>
      <c r="K75" s="53">
        <f>SUM(K65,K73)</f>
        <v>34028471246</v>
      </c>
      <c r="L75" s="55"/>
      <c r="M75" s="54">
        <f>SUM(M65,M73)</f>
        <v>24355160693</v>
      </c>
    </row>
    <row r="76" spans="1:13" ht="21.6" customHeight="1" x14ac:dyDescent="0.4">
      <c r="A76" s="1"/>
      <c r="G76" s="62"/>
      <c r="H76" s="63"/>
      <c r="I76" s="62"/>
      <c r="J76" s="64"/>
      <c r="K76" s="62"/>
      <c r="L76" s="63"/>
      <c r="M76" s="62"/>
    </row>
    <row r="77" spans="1:13" ht="21.6" customHeight="1" x14ac:dyDescent="0.4">
      <c r="A77" s="1"/>
      <c r="G77" s="62"/>
      <c r="H77" s="63"/>
      <c r="I77" s="62"/>
      <c r="J77" s="64"/>
      <c r="K77" s="62"/>
      <c r="L77" s="63"/>
      <c r="M77" s="62"/>
    </row>
    <row r="78" spans="1:13" ht="21.6" customHeight="1" x14ac:dyDescent="0.4">
      <c r="A78" s="1"/>
      <c r="G78" s="62"/>
      <c r="H78" s="63"/>
      <c r="I78" s="62"/>
      <c r="J78" s="64"/>
      <c r="K78" s="62"/>
      <c r="L78" s="63"/>
      <c r="M78" s="62"/>
    </row>
    <row r="79" spans="1:13" ht="22.7" customHeight="1" x14ac:dyDescent="0.4">
      <c r="A79" s="1"/>
      <c r="G79" s="62"/>
      <c r="H79" s="63"/>
      <c r="I79" s="62"/>
      <c r="J79" s="64"/>
      <c r="K79" s="62"/>
      <c r="L79" s="63"/>
      <c r="M79" s="62"/>
    </row>
    <row r="80" spans="1:13" ht="19.5" customHeight="1" x14ac:dyDescent="0.2">
      <c r="K80" s="2"/>
    </row>
    <row r="81" spans="1:13" ht="13.5" customHeight="1" x14ac:dyDescent="0.2">
      <c r="K81" s="2"/>
    </row>
    <row r="82" spans="1:13" ht="8.25" customHeight="1" x14ac:dyDescent="0.2">
      <c r="K82" s="2"/>
    </row>
    <row r="83" spans="1:13" ht="21.95" customHeight="1" x14ac:dyDescent="0.4">
      <c r="A83" s="6" t="str">
        <f>A42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83" s="6"/>
      <c r="C83" s="6"/>
      <c r="D83" s="6"/>
      <c r="E83" s="7"/>
      <c r="F83" s="6"/>
      <c r="G83" s="65"/>
      <c r="H83" s="66"/>
      <c r="I83" s="65"/>
      <c r="J83" s="67"/>
      <c r="K83" s="65"/>
      <c r="L83" s="66"/>
      <c r="M83" s="65"/>
    </row>
    <row r="84" spans="1:13" ht="21.75" customHeight="1" x14ac:dyDescent="0.4">
      <c r="A84" s="1" t="str">
        <f>+A1</f>
        <v xml:space="preserve">บริษัท สตาร์ ปิโตรเลียม รีไฟน์นิ่ง จำกัด (มหาชน) </v>
      </c>
      <c r="G84" s="62"/>
      <c r="H84" s="63"/>
      <c r="I84" s="62"/>
      <c r="J84" s="64"/>
      <c r="K84" s="62"/>
      <c r="L84" s="63"/>
      <c r="M84" s="62"/>
    </row>
    <row r="85" spans="1:13" ht="21.75" customHeight="1" x14ac:dyDescent="0.2">
      <c r="A85" s="11" t="s">
        <v>0</v>
      </c>
    </row>
    <row r="86" spans="1:13" ht="21.75" customHeight="1" x14ac:dyDescent="0.2">
      <c r="A86" s="68" t="str">
        <f>A45</f>
        <v>ณ วันที่ 31 มีนาคม พ.ศ. 2565</v>
      </c>
      <c r="B86" s="6"/>
      <c r="C86" s="6"/>
      <c r="D86" s="6"/>
      <c r="E86" s="7"/>
      <c r="F86" s="6"/>
      <c r="G86" s="8"/>
      <c r="H86" s="6"/>
      <c r="I86" s="8"/>
      <c r="J86" s="6"/>
      <c r="K86" s="9"/>
      <c r="L86" s="10"/>
      <c r="M86" s="10"/>
    </row>
    <row r="87" spans="1:13" ht="21.75" customHeight="1" x14ac:dyDescent="0.4">
      <c r="A87" s="1"/>
      <c r="G87" s="62"/>
      <c r="H87" s="63"/>
      <c r="I87" s="62"/>
      <c r="J87" s="64"/>
      <c r="K87" s="62"/>
      <c r="L87" s="63"/>
      <c r="M87" s="62"/>
    </row>
    <row r="88" spans="1:13" ht="21.75" customHeight="1" x14ac:dyDescent="0.2">
      <c r="A88" s="11"/>
      <c r="G88" s="236" t="s">
        <v>1</v>
      </c>
      <c r="H88" s="236"/>
      <c r="I88" s="236"/>
      <c r="K88" s="237" t="s">
        <v>2</v>
      </c>
      <c r="L88" s="237"/>
      <c r="M88" s="237"/>
    </row>
    <row r="89" spans="1:13" ht="21.75" customHeight="1" x14ac:dyDescent="0.2">
      <c r="A89" s="11"/>
      <c r="G89" s="12" t="s">
        <v>3</v>
      </c>
      <c r="H89" s="13"/>
      <c r="I89" s="12" t="s">
        <v>4</v>
      </c>
      <c r="K89" s="12" t="s">
        <v>3</v>
      </c>
      <c r="L89" s="13"/>
      <c r="M89" s="12" t="s">
        <v>4</v>
      </c>
    </row>
    <row r="90" spans="1:13" ht="21.75" customHeight="1" x14ac:dyDescent="0.2">
      <c r="A90" s="11"/>
      <c r="G90" s="14" t="s">
        <v>108</v>
      </c>
      <c r="H90" s="15"/>
      <c r="I90" s="14" t="s">
        <v>5</v>
      </c>
      <c r="K90" s="14" t="s">
        <v>108</v>
      </c>
      <c r="L90" s="15"/>
      <c r="M90" s="16" t="s">
        <v>5</v>
      </c>
    </row>
    <row r="91" spans="1:13" ht="21.75" customHeight="1" x14ac:dyDescent="0.2">
      <c r="F91" s="1"/>
      <c r="G91" s="17" t="s">
        <v>125</v>
      </c>
      <c r="H91" s="1"/>
      <c r="I91" s="17" t="s">
        <v>69</v>
      </c>
      <c r="J91" s="1"/>
      <c r="K91" s="17" t="s">
        <v>125</v>
      </c>
      <c r="L91" s="1"/>
      <c r="M91" s="17" t="s">
        <v>69</v>
      </c>
    </row>
    <row r="92" spans="1:13" ht="8.1" customHeight="1" x14ac:dyDescent="0.4">
      <c r="A92" s="1"/>
      <c r="G92" s="69"/>
      <c r="H92" s="70"/>
      <c r="I92" s="71"/>
      <c r="J92" s="64"/>
      <c r="K92" s="69"/>
      <c r="L92" s="70"/>
      <c r="M92" s="70"/>
    </row>
    <row r="93" spans="1:13" ht="21.75" customHeight="1" x14ac:dyDescent="0.4">
      <c r="A93" s="11" t="s">
        <v>63</v>
      </c>
      <c r="G93" s="69"/>
      <c r="H93" s="70"/>
      <c r="I93" s="71"/>
      <c r="J93" s="64"/>
      <c r="K93" s="69"/>
      <c r="L93" s="70"/>
      <c r="M93" s="70"/>
    </row>
    <row r="94" spans="1:13" ht="8.1" customHeight="1" x14ac:dyDescent="0.4">
      <c r="A94" s="1"/>
      <c r="G94" s="69"/>
      <c r="H94" s="70"/>
      <c r="I94" s="71"/>
      <c r="J94" s="64"/>
      <c r="K94" s="69"/>
      <c r="L94" s="70"/>
      <c r="M94" s="70"/>
    </row>
    <row r="95" spans="1:13" ht="21.75" customHeight="1" x14ac:dyDescent="0.4">
      <c r="A95" s="1" t="s">
        <v>45</v>
      </c>
      <c r="G95" s="69"/>
      <c r="H95" s="70"/>
      <c r="I95" s="71"/>
      <c r="J95" s="64"/>
      <c r="K95" s="69"/>
      <c r="L95" s="70"/>
      <c r="M95" s="70"/>
    </row>
    <row r="96" spans="1:13" ht="8.1" customHeight="1" x14ac:dyDescent="0.4">
      <c r="A96" s="11"/>
      <c r="G96" s="69"/>
      <c r="H96" s="70"/>
      <c r="I96" s="71"/>
      <c r="J96" s="64"/>
      <c r="K96" s="69"/>
      <c r="L96" s="70"/>
      <c r="M96" s="70"/>
    </row>
    <row r="97" spans="1:13" ht="21.75" customHeight="1" x14ac:dyDescent="0.4">
      <c r="A97" s="2" t="s">
        <v>26</v>
      </c>
      <c r="G97" s="69"/>
      <c r="H97" s="70"/>
      <c r="I97" s="71"/>
      <c r="J97" s="64"/>
      <c r="K97" s="69"/>
      <c r="L97" s="70"/>
      <c r="M97" s="70"/>
    </row>
    <row r="98" spans="1:13" ht="21.75" customHeight="1" x14ac:dyDescent="0.2">
      <c r="B98" s="2" t="s">
        <v>27</v>
      </c>
      <c r="G98" s="72"/>
      <c r="H98" s="4"/>
      <c r="I98" s="73"/>
      <c r="J98" s="64"/>
      <c r="K98" s="72"/>
    </row>
    <row r="99" spans="1:13" ht="21.75" customHeight="1" x14ac:dyDescent="0.4">
      <c r="C99" s="74" t="s">
        <v>64</v>
      </c>
      <c r="G99" s="69"/>
      <c r="H99" s="70"/>
      <c r="I99" s="71"/>
      <c r="J99" s="64"/>
      <c r="K99" s="69"/>
      <c r="L99" s="70"/>
      <c r="M99" s="70"/>
    </row>
    <row r="100" spans="1:13" ht="21.75" customHeight="1" thickBot="1" x14ac:dyDescent="0.45">
      <c r="A100" s="75"/>
      <c r="B100" s="75"/>
      <c r="C100" s="75"/>
      <c r="D100" s="75" t="s">
        <v>65</v>
      </c>
      <c r="E100" s="75"/>
      <c r="F100" s="76"/>
      <c r="G100" s="180">
        <v>864713808</v>
      </c>
      <c r="H100" s="105"/>
      <c r="I100" s="181">
        <v>864713808</v>
      </c>
      <c r="J100" s="108"/>
      <c r="K100" s="180">
        <v>30004442705</v>
      </c>
      <c r="L100" s="176"/>
      <c r="M100" s="181">
        <v>30004442705</v>
      </c>
    </row>
    <row r="101" spans="1:13" ht="8.1" customHeight="1" thickTop="1" x14ac:dyDescent="0.4">
      <c r="A101" s="75"/>
      <c r="B101" s="75"/>
      <c r="C101" s="75"/>
      <c r="D101" s="75"/>
      <c r="E101" s="75"/>
      <c r="F101" s="76"/>
      <c r="G101" s="78"/>
      <c r="H101" s="70"/>
      <c r="I101" s="62"/>
      <c r="J101" s="77"/>
      <c r="K101" s="78"/>
      <c r="L101" s="70"/>
      <c r="M101" s="62"/>
    </row>
    <row r="102" spans="1:13" ht="21.75" customHeight="1" x14ac:dyDescent="0.2">
      <c r="B102" s="2" t="s">
        <v>28</v>
      </c>
      <c r="G102" s="79"/>
      <c r="H102" s="77"/>
      <c r="I102" s="77"/>
      <c r="J102" s="77"/>
      <c r="K102" s="79"/>
      <c r="L102" s="77"/>
      <c r="M102" s="77"/>
    </row>
    <row r="103" spans="1:13" ht="21.75" customHeight="1" x14ac:dyDescent="0.4">
      <c r="A103" s="75"/>
      <c r="B103" s="75"/>
      <c r="C103" s="74" t="s">
        <v>64</v>
      </c>
      <c r="D103" s="75"/>
      <c r="E103" s="75"/>
      <c r="F103" s="76"/>
      <c r="G103" s="79"/>
      <c r="H103" s="77"/>
      <c r="I103" s="77"/>
      <c r="J103" s="77"/>
      <c r="K103" s="79"/>
      <c r="L103" s="77"/>
      <c r="M103" s="77"/>
    </row>
    <row r="104" spans="1:13" ht="21.75" customHeight="1" x14ac:dyDescent="0.4">
      <c r="A104" s="75"/>
      <c r="B104" s="75"/>
      <c r="C104" s="74"/>
      <c r="D104" s="75" t="s">
        <v>66</v>
      </c>
      <c r="E104" s="75"/>
      <c r="F104" s="76"/>
      <c r="G104" s="115">
        <v>864713808</v>
      </c>
      <c r="H104" s="105"/>
      <c r="I104" s="93">
        <v>864713808</v>
      </c>
      <c r="J104" s="101"/>
      <c r="K104" s="115">
        <v>30004442705</v>
      </c>
      <c r="L104" s="176"/>
      <c r="M104" s="93">
        <v>30004442705</v>
      </c>
    </row>
    <row r="105" spans="1:13" ht="21.75" customHeight="1" x14ac:dyDescent="0.2">
      <c r="A105" s="2" t="s">
        <v>29</v>
      </c>
      <c r="G105" s="115">
        <v>31917416</v>
      </c>
      <c r="H105" s="105"/>
      <c r="I105" s="93">
        <v>31917416</v>
      </c>
      <c r="J105" s="105"/>
      <c r="K105" s="115">
        <v>977711111</v>
      </c>
      <c r="L105" s="176"/>
      <c r="M105" s="93">
        <v>977711111</v>
      </c>
    </row>
    <row r="106" spans="1:13" ht="21.75" customHeight="1" x14ac:dyDescent="0.2">
      <c r="A106" s="2" t="s">
        <v>30</v>
      </c>
      <c r="G106" s="79"/>
      <c r="H106" s="77"/>
      <c r="I106" s="77"/>
      <c r="J106" s="77"/>
      <c r="K106" s="79"/>
      <c r="L106" s="77"/>
      <c r="M106" s="77"/>
    </row>
    <row r="107" spans="1:13" ht="21.75" customHeight="1" x14ac:dyDescent="0.2">
      <c r="B107" s="2" t="s">
        <v>31</v>
      </c>
      <c r="G107" s="115">
        <v>87865911</v>
      </c>
      <c r="H107" s="105"/>
      <c r="I107" s="93">
        <v>87865911</v>
      </c>
      <c r="J107" s="105"/>
      <c r="K107" s="115">
        <v>3000444271</v>
      </c>
      <c r="L107" s="176"/>
      <c r="M107" s="93">
        <v>3000444271</v>
      </c>
    </row>
    <row r="108" spans="1:13" ht="21.75" customHeight="1" x14ac:dyDescent="0.2">
      <c r="B108" s="2" t="s">
        <v>32</v>
      </c>
      <c r="F108" s="80"/>
      <c r="G108" s="115">
        <v>197690005</v>
      </c>
      <c r="H108" s="105"/>
      <c r="I108" s="93">
        <v>38985958</v>
      </c>
      <c r="J108" s="105"/>
      <c r="K108" s="115">
        <v>9879900633</v>
      </c>
      <c r="L108" s="176"/>
      <c r="M108" s="93">
        <v>4595530147</v>
      </c>
    </row>
    <row r="109" spans="1:13" ht="21.75" customHeight="1" x14ac:dyDescent="0.2">
      <c r="A109" s="2" t="s">
        <v>50</v>
      </c>
      <c r="F109" s="80"/>
      <c r="G109" s="148">
        <v>0</v>
      </c>
      <c r="H109" s="105"/>
      <c r="I109" s="177">
        <v>0</v>
      </c>
      <c r="J109" s="105"/>
      <c r="K109" s="148">
        <v>-4338934168</v>
      </c>
      <c r="L109" s="176"/>
      <c r="M109" s="177">
        <v>-4207401622</v>
      </c>
    </row>
    <row r="110" spans="1:13" ht="8.1" customHeight="1" x14ac:dyDescent="0.4">
      <c r="G110" s="83"/>
      <c r="H110" s="63"/>
      <c r="I110" s="84"/>
      <c r="J110" s="64"/>
      <c r="K110" s="83"/>
      <c r="L110" s="63"/>
      <c r="M110" s="84"/>
    </row>
    <row r="111" spans="1:13" ht="21.75" customHeight="1" x14ac:dyDescent="0.4">
      <c r="A111" s="1" t="s">
        <v>46</v>
      </c>
      <c r="F111" s="80"/>
      <c r="G111" s="82">
        <f>SUM(G104:G109)</f>
        <v>1182187140</v>
      </c>
      <c r="H111" s="63"/>
      <c r="I111" s="65">
        <f>SUM(I104:I109)</f>
        <v>1023483093</v>
      </c>
      <c r="J111" s="81"/>
      <c r="K111" s="82">
        <f>SUM(K104:K109)</f>
        <v>39523564552</v>
      </c>
      <c r="L111" s="63"/>
      <c r="M111" s="65">
        <f>SUM(M104:M109)</f>
        <v>34370726612</v>
      </c>
    </row>
    <row r="112" spans="1:13" ht="8.1" customHeight="1" x14ac:dyDescent="0.4">
      <c r="F112" s="38"/>
      <c r="G112" s="69"/>
      <c r="H112" s="70"/>
      <c r="I112" s="71"/>
      <c r="J112" s="85"/>
      <c r="K112" s="69"/>
      <c r="L112" s="70"/>
      <c r="M112" s="71"/>
    </row>
    <row r="113" spans="1:13" ht="21.75" customHeight="1" thickBot="1" x14ac:dyDescent="0.45">
      <c r="A113" s="1" t="s">
        <v>47</v>
      </c>
      <c r="F113" s="80"/>
      <c r="G113" s="226">
        <f>G75+G111</f>
        <v>2199319588</v>
      </c>
      <c r="H113" s="70"/>
      <c r="I113" s="88">
        <f>I75+I111</f>
        <v>1748491660</v>
      </c>
      <c r="J113" s="81"/>
      <c r="K113" s="226">
        <f>K75+K111</f>
        <v>73552035798</v>
      </c>
      <c r="L113" s="70"/>
      <c r="M113" s="88">
        <f>M75+M111</f>
        <v>58725887305</v>
      </c>
    </row>
    <row r="114" spans="1:13" ht="21.6" customHeight="1" thickTop="1" x14ac:dyDescent="0.4">
      <c r="A114" s="1"/>
      <c r="F114" s="80"/>
      <c r="G114" s="62"/>
      <c r="H114" s="70"/>
      <c r="I114" s="62"/>
      <c r="J114" s="81"/>
      <c r="K114" s="62"/>
      <c r="L114" s="70"/>
      <c r="M114" s="62"/>
    </row>
    <row r="115" spans="1:13" ht="21.6" customHeight="1" x14ac:dyDescent="0.4">
      <c r="A115" s="1"/>
      <c r="F115" s="80"/>
      <c r="G115" s="62"/>
      <c r="H115" s="70"/>
      <c r="I115" s="62"/>
      <c r="J115" s="81"/>
      <c r="K115" s="62"/>
      <c r="L115" s="70"/>
      <c r="M115" s="62"/>
    </row>
    <row r="116" spans="1:13" ht="21.6" customHeight="1" x14ac:dyDescent="0.4">
      <c r="A116" s="1"/>
      <c r="F116" s="80"/>
      <c r="G116" s="62"/>
      <c r="H116" s="70"/>
      <c r="I116" s="62"/>
      <c r="J116" s="81"/>
      <c r="K116" s="62"/>
      <c r="L116" s="70"/>
      <c r="M116" s="62"/>
    </row>
    <row r="117" spans="1:13" ht="21.6" customHeight="1" x14ac:dyDescent="0.2">
      <c r="K117" s="2"/>
    </row>
    <row r="118" spans="1:13" ht="21.6" customHeight="1" x14ac:dyDescent="0.2">
      <c r="K118" s="2"/>
    </row>
    <row r="119" spans="1:13" ht="21.6" customHeight="1" x14ac:dyDescent="0.2">
      <c r="K119" s="2"/>
    </row>
    <row r="120" spans="1:13" ht="21.6" customHeight="1" x14ac:dyDescent="0.2">
      <c r="K120" s="2"/>
    </row>
    <row r="121" spans="1:13" ht="8.25" customHeight="1" x14ac:dyDescent="0.2">
      <c r="K121" s="2"/>
    </row>
    <row r="122" spans="1:13" ht="12" customHeight="1" x14ac:dyDescent="0.2">
      <c r="K122" s="2"/>
    </row>
    <row r="123" spans="1:13" ht="21.95" customHeight="1" x14ac:dyDescent="0.2">
      <c r="A123" s="238" t="str">
        <f>A42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23" s="238"/>
      <c r="C123" s="238"/>
      <c r="D123" s="238"/>
      <c r="E123" s="238"/>
      <c r="F123" s="238"/>
      <c r="G123" s="238"/>
      <c r="H123" s="238"/>
      <c r="I123" s="238"/>
      <c r="J123" s="238"/>
      <c r="K123" s="238"/>
      <c r="L123" s="238"/>
      <c r="M123" s="238"/>
    </row>
  </sheetData>
  <mergeCells count="10">
    <mergeCell ref="A123:M123"/>
    <mergeCell ref="A42:M42"/>
    <mergeCell ref="K46:M46"/>
    <mergeCell ref="G47:I47"/>
    <mergeCell ref="K47:M47"/>
    <mergeCell ref="G5:I5"/>
    <mergeCell ref="K5:M5"/>
    <mergeCell ref="A37:M37"/>
    <mergeCell ref="G88:I88"/>
    <mergeCell ref="K88:M88"/>
  </mergeCells>
  <pageMargins left="0.8" right="0.5" top="0.5" bottom="0.6" header="0.49" footer="0.4"/>
  <pageSetup paperSize="9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2" max="16383" man="1"/>
    <brk id="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8"/>
  <sheetViews>
    <sheetView topLeftCell="A16" zoomScaleNormal="100" zoomScaleSheetLayoutView="90" workbookViewId="0">
      <selection activeCell="Q29" sqref="Q29"/>
    </sheetView>
  </sheetViews>
  <sheetFormatPr defaultColWidth="11" defaultRowHeight="21.6" customHeight="1" x14ac:dyDescent="0.2"/>
  <cols>
    <col min="1" max="1" width="1.83203125" style="105" customWidth="1"/>
    <col min="2" max="2" width="2.1640625" style="105" customWidth="1"/>
    <col min="3" max="3" width="2" style="105" customWidth="1"/>
    <col min="4" max="4" width="21" style="105" customWidth="1"/>
    <col min="5" max="5" width="6.5" style="105" customWidth="1"/>
    <col min="6" max="6" width="1" style="106" customWidth="1"/>
    <col min="7" max="7" width="15.1640625" style="106" customWidth="1"/>
    <col min="8" max="8" width="1" style="106" customWidth="1"/>
    <col min="9" max="9" width="15.1640625" style="190" customWidth="1"/>
    <col min="10" max="10" width="1" style="106" customWidth="1"/>
    <col min="11" max="11" width="15.6640625" style="93" customWidth="1"/>
    <col min="12" max="12" width="1" style="106" customWidth="1"/>
    <col min="13" max="13" width="15.6640625" style="197" customWidth="1"/>
    <col min="14" max="16384" width="11" style="112"/>
  </cols>
  <sheetData>
    <row r="1" spans="1:13" s="94" customFormat="1" ht="21.75" customHeight="1" x14ac:dyDescent="0.2">
      <c r="A1" s="89" t="s">
        <v>33</v>
      </c>
      <c r="B1" s="90"/>
      <c r="C1" s="91"/>
      <c r="D1" s="91"/>
      <c r="E1" s="91"/>
      <c r="F1" s="92"/>
      <c r="G1" s="92"/>
      <c r="H1" s="92"/>
      <c r="I1" s="187"/>
      <c r="J1" s="92"/>
      <c r="K1" s="93"/>
      <c r="L1" s="92"/>
      <c r="M1" s="197"/>
    </row>
    <row r="2" spans="1:13" s="94" customFormat="1" ht="21.75" customHeight="1" x14ac:dyDescent="0.2">
      <c r="A2" s="89" t="s">
        <v>42</v>
      </c>
      <c r="B2" s="90"/>
      <c r="C2" s="91"/>
      <c r="D2" s="91"/>
      <c r="E2" s="91"/>
      <c r="F2" s="92"/>
      <c r="G2" s="92"/>
      <c r="H2" s="92"/>
      <c r="I2" s="187"/>
      <c r="J2" s="92"/>
      <c r="K2" s="93"/>
      <c r="L2" s="92"/>
      <c r="M2" s="197"/>
    </row>
    <row r="3" spans="1:13" s="94" customFormat="1" ht="21.75" customHeight="1" x14ac:dyDescent="0.2">
      <c r="A3" s="95" t="s">
        <v>126</v>
      </c>
      <c r="B3" s="96"/>
      <c r="C3" s="97"/>
      <c r="D3" s="97"/>
      <c r="E3" s="97"/>
      <c r="F3" s="98"/>
      <c r="G3" s="98"/>
      <c r="H3" s="98"/>
      <c r="I3" s="188"/>
      <c r="J3" s="98"/>
      <c r="K3" s="99"/>
      <c r="L3" s="98"/>
      <c r="M3" s="195"/>
    </row>
    <row r="4" spans="1:13" s="94" customFormat="1" ht="21.6" customHeight="1" x14ac:dyDescent="0.2">
      <c r="A4" s="90"/>
      <c r="B4" s="90"/>
      <c r="C4" s="91"/>
      <c r="D4" s="91"/>
      <c r="E4" s="91"/>
      <c r="F4" s="92"/>
      <c r="G4" s="92"/>
      <c r="H4" s="92"/>
      <c r="I4" s="187"/>
      <c r="J4" s="92"/>
      <c r="K4" s="93"/>
      <c r="L4" s="92"/>
      <c r="M4" s="197"/>
    </row>
    <row r="5" spans="1:13" s="94" customFormat="1" ht="18.95" customHeight="1" x14ac:dyDescent="0.2">
      <c r="A5" s="90"/>
      <c r="B5" s="90"/>
      <c r="C5" s="91"/>
      <c r="D5" s="91"/>
      <c r="E5" s="91"/>
      <c r="F5" s="92"/>
      <c r="G5" s="240" t="s">
        <v>1</v>
      </c>
      <c r="H5" s="240"/>
      <c r="I5" s="240" t="s">
        <v>1</v>
      </c>
      <c r="J5" s="100"/>
      <c r="K5" s="241" t="s">
        <v>2</v>
      </c>
      <c r="L5" s="241"/>
      <c r="M5" s="241" t="s">
        <v>2</v>
      </c>
    </row>
    <row r="6" spans="1:13" s="94" customFormat="1" ht="18.95" customHeight="1" x14ac:dyDescent="0.2">
      <c r="A6" s="90"/>
      <c r="B6" s="90"/>
      <c r="C6" s="91"/>
      <c r="D6" s="91"/>
      <c r="E6" s="101"/>
      <c r="F6" s="92"/>
      <c r="G6" s="12" t="s">
        <v>3</v>
      </c>
      <c r="H6" s="102"/>
      <c r="I6" s="12" t="s">
        <v>3</v>
      </c>
      <c r="J6" s="103"/>
      <c r="K6" s="12" t="s">
        <v>3</v>
      </c>
      <c r="L6" s="104"/>
      <c r="M6" s="12" t="s">
        <v>3</v>
      </c>
    </row>
    <row r="7" spans="1:13" s="94" customFormat="1" ht="18.95" customHeight="1" x14ac:dyDescent="0.2">
      <c r="A7" s="105"/>
      <c r="B7" s="105"/>
      <c r="C7" s="105"/>
      <c r="D7" s="105"/>
      <c r="E7" s="101"/>
      <c r="F7" s="106"/>
      <c r="G7" s="107" t="s">
        <v>125</v>
      </c>
      <c r="H7" s="89"/>
      <c r="I7" s="189" t="s">
        <v>69</v>
      </c>
      <c r="J7" s="106"/>
      <c r="K7" s="107" t="s">
        <v>125</v>
      </c>
      <c r="L7" s="89"/>
      <c r="M7" s="189" t="s">
        <v>69</v>
      </c>
    </row>
    <row r="8" spans="1:13" s="105" customFormat="1" ht="6" customHeight="1" x14ac:dyDescent="0.2">
      <c r="A8" s="108"/>
      <c r="E8" s="101"/>
      <c r="F8" s="106"/>
      <c r="G8" s="109"/>
      <c r="H8" s="106"/>
      <c r="I8" s="190"/>
      <c r="J8" s="106"/>
      <c r="K8" s="110"/>
      <c r="L8" s="106"/>
      <c r="M8" s="193"/>
    </row>
    <row r="9" spans="1:13" ht="18.95" customHeight="1" x14ac:dyDescent="0.2">
      <c r="A9" s="105" t="s">
        <v>34</v>
      </c>
      <c r="E9" s="101"/>
      <c r="G9" s="111">
        <v>1934854281</v>
      </c>
      <c r="H9" s="229"/>
      <c r="I9" s="229">
        <v>1199768515</v>
      </c>
      <c r="J9" s="229"/>
      <c r="K9" s="111">
        <v>64330921010</v>
      </c>
      <c r="L9" s="229"/>
      <c r="M9" s="229">
        <v>36527095444</v>
      </c>
    </row>
    <row r="10" spans="1:13" ht="18.95" customHeight="1" x14ac:dyDescent="0.2">
      <c r="A10" s="105" t="s">
        <v>55</v>
      </c>
      <c r="E10" s="101"/>
      <c r="G10" s="111"/>
      <c r="H10" s="229"/>
      <c r="I10" s="229"/>
      <c r="J10" s="229"/>
      <c r="K10" s="111"/>
      <c r="L10" s="229"/>
      <c r="M10" s="229"/>
    </row>
    <row r="11" spans="1:13" ht="18.95" customHeight="1" x14ac:dyDescent="0.2">
      <c r="A11" s="112"/>
      <c r="B11" s="105" t="s">
        <v>54</v>
      </c>
      <c r="E11" s="101"/>
      <c r="G11" s="113">
        <v>32262815</v>
      </c>
      <c r="I11" s="191">
        <v>13696608</v>
      </c>
      <c r="K11" s="114">
        <v>1073152894</v>
      </c>
      <c r="L11" s="105"/>
      <c r="M11" s="195">
        <v>416580903</v>
      </c>
    </row>
    <row r="12" spans="1:13" ht="6" customHeight="1" x14ac:dyDescent="0.2">
      <c r="E12" s="101"/>
      <c r="G12" s="109"/>
      <c r="K12" s="115"/>
      <c r="L12" s="105"/>
    </row>
    <row r="13" spans="1:13" ht="18.95" customHeight="1" x14ac:dyDescent="0.2">
      <c r="A13" s="116" t="s">
        <v>35</v>
      </c>
      <c r="E13" s="101"/>
      <c r="G13" s="109">
        <f>SUM(G9:G11)</f>
        <v>1967117096</v>
      </c>
      <c r="I13" s="190">
        <f>SUM(I9:I11)</f>
        <v>1213465123</v>
      </c>
      <c r="K13" s="109">
        <f>SUM(K9:K11)</f>
        <v>65404073904</v>
      </c>
      <c r="L13" s="105"/>
      <c r="M13" s="190">
        <f>SUM(M9:M11)</f>
        <v>36943676347</v>
      </c>
    </row>
    <row r="14" spans="1:13" ht="18.95" customHeight="1" x14ac:dyDescent="0.2">
      <c r="A14" s="105" t="s">
        <v>36</v>
      </c>
      <c r="E14" s="101"/>
      <c r="G14" s="227">
        <v>-1724654219</v>
      </c>
      <c r="I14" s="192">
        <v>-1120249468</v>
      </c>
      <c r="K14" s="114">
        <v>-57332913995</v>
      </c>
      <c r="L14" s="105"/>
      <c r="M14" s="195">
        <v>-34111259012</v>
      </c>
    </row>
    <row r="15" spans="1:13" s="105" customFormat="1" ht="6" customHeight="1" x14ac:dyDescent="0.2">
      <c r="A15" s="108"/>
      <c r="E15" s="101"/>
      <c r="F15" s="106"/>
      <c r="G15" s="110"/>
      <c r="H15" s="106"/>
      <c r="I15" s="193"/>
      <c r="J15" s="106"/>
      <c r="K15" s="110"/>
      <c r="L15" s="106"/>
      <c r="M15" s="193"/>
    </row>
    <row r="16" spans="1:13" s="105" customFormat="1" ht="18.95" customHeight="1" x14ac:dyDescent="0.2">
      <c r="A16" s="116" t="s">
        <v>132</v>
      </c>
      <c r="F16" s="106"/>
      <c r="G16" s="109">
        <f>SUM(G13:G14)</f>
        <v>242462877</v>
      </c>
      <c r="H16" s="106"/>
      <c r="I16" s="190">
        <f>SUM(I13:I14)</f>
        <v>93215655</v>
      </c>
      <c r="J16" s="106"/>
      <c r="K16" s="109">
        <f>SUM(K13:K14)</f>
        <v>8071159909</v>
      </c>
      <c r="L16" s="106"/>
      <c r="M16" s="190">
        <f>SUM(M13:M14)</f>
        <v>2832417335</v>
      </c>
    </row>
    <row r="17" spans="1:13" s="105" customFormat="1" ht="18.95" customHeight="1" x14ac:dyDescent="0.2">
      <c r="A17" s="105" t="s">
        <v>37</v>
      </c>
      <c r="E17" s="101"/>
      <c r="F17" s="106"/>
      <c r="G17" s="109">
        <v>473238</v>
      </c>
      <c r="H17" s="106"/>
      <c r="I17" s="190">
        <v>427866</v>
      </c>
      <c r="J17" s="106"/>
      <c r="K17" s="109">
        <v>15710153</v>
      </c>
      <c r="L17" s="106"/>
      <c r="M17" s="190">
        <v>12996007</v>
      </c>
    </row>
    <row r="18" spans="1:13" s="105" customFormat="1" ht="18.95" customHeight="1" x14ac:dyDescent="0.2">
      <c r="A18" s="105" t="s">
        <v>57</v>
      </c>
      <c r="E18" s="101"/>
      <c r="G18" s="109">
        <v>14194512</v>
      </c>
      <c r="H18" s="183"/>
      <c r="I18" s="194">
        <v>8422301</v>
      </c>
      <c r="J18" s="183"/>
      <c r="K18" s="182">
        <v>469673289</v>
      </c>
      <c r="L18" s="184"/>
      <c r="M18" s="194">
        <v>256007506</v>
      </c>
    </row>
    <row r="19" spans="1:13" s="105" customFormat="1" ht="18.95" customHeight="1" x14ac:dyDescent="0.2">
      <c r="A19" s="105" t="s">
        <v>110</v>
      </c>
      <c r="E19" s="101"/>
      <c r="G19" s="182"/>
      <c r="H19" s="183"/>
      <c r="I19" s="194"/>
      <c r="J19" s="183"/>
      <c r="K19" s="182"/>
      <c r="L19" s="184"/>
      <c r="M19" s="194"/>
    </row>
    <row r="20" spans="1:13" s="105" customFormat="1" ht="18.95" customHeight="1" x14ac:dyDescent="0.2">
      <c r="B20" s="105" t="s">
        <v>111</v>
      </c>
      <c r="E20" s="101"/>
      <c r="G20" s="227">
        <v>-6818924</v>
      </c>
      <c r="I20" s="195">
        <v>-9908213</v>
      </c>
      <c r="K20" s="114">
        <v>-227838189</v>
      </c>
      <c r="L20" s="106"/>
      <c r="M20" s="195">
        <v>-303547630</v>
      </c>
    </row>
    <row r="21" spans="1:13" s="105" customFormat="1" ht="6" customHeight="1" x14ac:dyDescent="0.2">
      <c r="A21" s="108"/>
      <c r="E21" s="101"/>
      <c r="F21" s="106"/>
      <c r="G21" s="110"/>
      <c r="H21" s="106"/>
      <c r="I21" s="193"/>
      <c r="J21" s="106"/>
      <c r="K21" s="110"/>
      <c r="L21" s="106"/>
      <c r="M21" s="193"/>
    </row>
    <row r="22" spans="1:13" s="105" customFormat="1" ht="18.95" customHeight="1" x14ac:dyDescent="0.2">
      <c r="A22" s="116" t="s">
        <v>133</v>
      </c>
      <c r="E22" s="101"/>
      <c r="G22" s="109">
        <f>SUM(G16:G20)</f>
        <v>250311703</v>
      </c>
      <c r="H22" s="106"/>
      <c r="I22" s="190">
        <f>SUM(I16:I20)</f>
        <v>92157609</v>
      </c>
      <c r="K22" s="109">
        <f>SUM(K16:K20)</f>
        <v>8328705162</v>
      </c>
      <c r="L22" s="106"/>
      <c r="M22" s="190">
        <f>SUM(M16:M20)</f>
        <v>2797873218</v>
      </c>
    </row>
    <row r="23" spans="1:13" s="105" customFormat="1" ht="18.95" customHeight="1" x14ac:dyDescent="0.2">
      <c r="A23" s="105" t="s">
        <v>38</v>
      </c>
      <c r="C23" s="116"/>
      <c r="E23" s="101"/>
      <c r="F23" s="106"/>
      <c r="G23" s="110">
        <v>-50710657</v>
      </c>
      <c r="H23" s="106"/>
      <c r="I23" s="193">
        <v>-7803526</v>
      </c>
      <c r="J23" s="106"/>
      <c r="K23" s="110">
        <v>-1682666548</v>
      </c>
      <c r="L23" s="106"/>
      <c r="M23" s="193">
        <v>-237815489</v>
      </c>
    </row>
    <row r="24" spans="1:13" s="105" customFormat="1" ht="18.95" customHeight="1" x14ac:dyDescent="0.2">
      <c r="A24" s="105" t="s">
        <v>39</v>
      </c>
      <c r="D24" s="116"/>
      <c r="E24" s="101"/>
      <c r="F24" s="106"/>
      <c r="G24" s="117">
        <v>-1220987</v>
      </c>
      <c r="H24" s="106"/>
      <c r="I24" s="196">
        <v>-1739799</v>
      </c>
      <c r="J24" s="106"/>
      <c r="K24" s="117">
        <v>-40575516</v>
      </c>
      <c r="L24" s="106"/>
      <c r="M24" s="196">
        <v>-52962389</v>
      </c>
    </row>
    <row r="25" spans="1:13" s="105" customFormat="1" ht="6" customHeight="1" x14ac:dyDescent="0.2">
      <c r="A25" s="108"/>
      <c r="E25" s="101"/>
      <c r="F25" s="106"/>
      <c r="G25" s="110"/>
      <c r="H25" s="106"/>
      <c r="I25" s="193"/>
      <c r="J25" s="106"/>
      <c r="K25" s="110"/>
      <c r="L25" s="106"/>
      <c r="M25" s="193"/>
    </row>
    <row r="26" spans="1:13" s="105" customFormat="1" ht="18.95" customHeight="1" x14ac:dyDescent="0.2">
      <c r="A26" s="116" t="s">
        <v>134</v>
      </c>
      <c r="D26" s="116"/>
      <c r="E26" s="101"/>
      <c r="F26" s="106"/>
      <c r="G26" s="109">
        <f>SUM(G22:G24)</f>
        <v>198380059</v>
      </c>
      <c r="H26" s="106"/>
      <c r="I26" s="190">
        <f>SUM(I22:I24)</f>
        <v>82614284</v>
      </c>
      <c r="J26" s="106"/>
      <c r="K26" s="109">
        <f>SUM(K22:K24)</f>
        <v>6605463098</v>
      </c>
      <c r="L26" s="106"/>
      <c r="M26" s="190">
        <f>SUM(M22:M24)</f>
        <v>2507095340</v>
      </c>
    </row>
    <row r="27" spans="1:13" s="105" customFormat="1" ht="18.95" customHeight="1" x14ac:dyDescent="0.2">
      <c r="A27" s="105" t="s">
        <v>123</v>
      </c>
      <c r="B27" s="116"/>
      <c r="E27" s="101"/>
      <c r="F27" s="106"/>
      <c r="G27" s="117">
        <v>-39676012</v>
      </c>
      <c r="H27" s="106"/>
      <c r="I27" s="196">
        <v>-16522857</v>
      </c>
      <c r="J27" s="106"/>
      <c r="K27" s="117">
        <v>-1321092612</v>
      </c>
      <c r="L27" s="106"/>
      <c r="M27" s="196">
        <v>-501419068</v>
      </c>
    </row>
    <row r="28" spans="1:13" s="105" customFormat="1" ht="6" customHeight="1" x14ac:dyDescent="0.2">
      <c r="A28" s="108"/>
      <c r="E28" s="101"/>
      <c r="F28" s="106"/>
      <c r="G28" s="110"/>
      <c r="H28" s="106"/>
      <c r="I28" s="193"/>
      <c r="J28" s="106"/>
      <c r="K28" s="110"/>
      <c r="L28" s="106"/>
      <c r="M28" s="193"/>
    </row>
    <row r="29" spans="1:13" ht="18.95" customHeight="1" x14ac:dyDescent="0.2">
      <c r="A29" s="90" t="s">
        <v>135</v>
      </c>
      <c r="E29" s="101"/>
      <c r="G29" s="109">
        <f>SUM(G26:G28)</f>
        <v>158704047</v>
      </c>
      <c r="I29" s="190">
        <f>SUM(I26:I28)</f>
        <v>66091427</v>
      </c>
      <c r="K29" s="109">
        <f>SUM(K26:K28)</f>
        <v>5284370486</v>
      </c>
      <c r="M29" s="190">
        <f>SUM(M26:M28)</f>
        <v>2005676272</v>
      </c>
    </row>
    <row r="30" spans="1:13" ht="8.1" customHeight="1" x14ac:dyDescent="0.2">
      <c r="A30" s="116"/>
      <c r="E30" s="101"/>
      <c r="G30" s="110"/>
      <c r="I30" s="193"/>
      <c r="K30" s="110"/>
      <c r="M30" s="193"/>
    </row>
    <row r="31" spans="1:13" ht="18.95" customHeight="1" x14ac:dyDescent="0.2">
      <c r="A31" s="116" t="s">
        <v>49</v>
      </c>
      <c r="E31" s="101"/>
      <c r="F31" s="112"/>
      <c r="G31" s="115"/>
      <c r="H31" s="118"/>
      <c r="I31" s="197"/>
      <c r="J31" s="119"/>
      <c r="K31" s="115"/>
      <c r="L31" s="119"/>
    </row>
    <row r="32" spans="1:13" ht="18.95" customHeight="1" x14ac:dyDescent="0.2">
      <c r="A32" s="120" t="s">
        <v>40</v>
      </c>
      <c r="E32" s="112"/>
      <c r="F32" s="112"/>
      <c r="G32" s="115"/>
      <c r="H32" s="118"/>
      <c r="I32" s="197"/>
      <c r="J32" s="119"/>
      <c r="K32" s="115"/>
      <c r="L32" s="119"/>
    </row>
    <row r="33" spans="1:13" ht="18.95" customHeight="1" x14ac:dyDescent="0.2">
      <c r="B33" s="120" t="s">
        <v>41</v>
      </c>
      <c r="E33" s="112"/>
      <c r="F33" s="112"/>
      <c r="G33" s="115"/>
      <c r="H33" s="118"/>
      <c r="I33" s="197"/>
      <c r="J33" s="119"/>
      <c r="K33" s="115"/>
      <c r="L33" s="119"/>
    </row>
    <row r="34" spans="1:13" ht="6" customHeight="1" x14ac:dyDescent="0.2">
      <c r="A34" s="116"/>
      <c r="E34" s="112"/>
      <c r="F34" s="112"/>
      <c r="G34" s="121"/>
      <c r="H34" s="112"/>
      <c r="I34" s="198"/>
      <c r="J34" s="112"/>
      <c r="K34" s="121"/>
      <c r="L34" s="112"/>
      <c r="M34" s="198"/>
    </row>
    <row r="35" spans="1:13" ht="18.95" customHeight="1" x14ac:dyDescent="0.2">
      <c r="A35" s="116"/>
      <c r="B35" s="105" t="s">
        <v>68</v>
      </c>
      <c r="E35" s="112"/>
      <c r="F35" s="112"/>
      <c r="G35" s="109"/>
      <c r="K35" s="109"/>
      <c r="M35" s="190"/>
    </row>
    <row r="36" spans="1:13" ht="18.95" customHeight="1" x14ac:dyDescent="0.2">
      <c r="A36" s="116"/>
      <c r="C36" s="105" t="s">
        <v>56</v>
      </c>
      <c r="E36" s="112"/>
      <c r="F36" s="112"/>
      <c r="G36" s="122">
        <v>0</v>
      </c>
      <c r="H36" s="123"/>
      <c r="I36" s="124">
        <v>0</v>
      </c>
      <c r="J36" s="119"/>
      <c r="K36" s="122">
        <v>-131532546</v>
      </c>
      <c r="L36" s="119"/>
      <c r="M36" s="124">
        <v>1220945937</v>
      </c>
    </row>
    <row r="37" spans="1:13" ht="6" customHeight="1" x14ac:dyDescent="0.2">
      <c r="E37" s="112"/>
      <c r="F37" s="112"/>
      <c r="G37" s="125"/>
      <c r="H37" s="118"/>
      <c r="I37" s="199"/>
      <c r="J37" s="119"/>
      <c r="K37" s="115"/>
      <c r="L37" s="119"/>
    </row>
    <row r="38" spans="1:13" ht="18.95" customHeight="1" x14ac:dyDescent="0.2">
      <c r="A38" s="105" t="s">
        <v>113</v>
      </c>
      <c r="E38" s="112"/>
      <c r="F38" s="112"/>
      <c r="G38" s="122">
        <f>SUM(G35:G37)</f>
        <v>0</v>
      </c>
      <c r="H38" s="126"/>
      <c r="I38" s="124">
        <f>SUM(I35:I37)</f>
        <v>0</v>
      </c>
      <c r="J38" s="118"/>
      <c r="K38" s="122">
        <f>SUM(K35:K37)</f>
        <v>-131532546</v>
      </c>
      <c r="L38" s="126"/>
      <c r="M38" s="124">
        <f>SUM(M35:M37)</f>
        <v>1220945937</v>
      </c>
    </row>
    <row r="39" spans="1:13" ht="6" customHeight="1" x14ac:dyDescent="0.2">
      <c r="E39" s="112"/>
      <c r="F39" s="112"/>
      <c r="G39" s="127"/>
      <c r="H39" s="118"/>
      <c r="I39" s="128"/>
      <c r="J39" s="119"/>
      <c r="K39" s="127"/>
      <c r="L39" s="118"/>
      <c r="M39" s="128"/>
    </row>
    <row r="40" spans="1:13" ht="18.95" customHeight="1" thickBot="1" x14ac:dyDescent="0.25">
      <c r="A40" s="116" t="s">
        <v>44</v>
      </c>
      <c r="B40" s="116"/>
      <c r="E40" s="112"/>
      <c r="F40" s="112"/>
      <c r="G40" s="129">
        <f>SUM(G29,G38)</f>
        <v>158704047</v>
      </c>
      <c r="H40" s="119"/>
      <c r="I40" s="200">
        <f>SUM(I29,I38)</f>
        <v>66091427</v>
      </c>
      <c r="J40" s="119"/>
      <c r="K40" s="129">
        <f>SUM(K29,K38)</f>
        <v>5152837940</v>
      </c>
      <c r="L40" s="119"/>
      <c r="M40" s="200">
        <f>SUM(M29,M38)</f>
        <v>3226622209</v>
      </c>
    </row>
    <row r="41" spans="1:13" ht="18.95" customHeight="1" thickTop="1" x14ac:dyDescent="0.2">
      <c r="A41" s="116"/>
      <c r="E41" s="101"/>
      <c r="G41" s="109"/>
      <c r="K41" s="110"/>
      <c r="M41" s="193"/>
    </row>
    <row r="42" spans="1:13" ht="18.95" customHeight="1" x14ac:dyDescent="0.2">
      <c r="A42" s="90" t="s">
        <v>136</v>
      </c>
      <c r="E42" s="101"/>
      <c r="G42" s="109"/>
      <c r="K42" s="115"/>
    </row>
    <row r="43" spans="1:13" s="105" customFormat="1" ht="6" customHeight="1" x14ac:dyDescent="0.2">
      <c r="A43" s="108"/>
      <c r="E43" s="101"/>
      <c r="F43" s="106"/>
      <c r="G43" s="109"/>
      <c r="H43" s="106"/>
      <c r="I43" s="190"/>
      <c r="J43" s="106"/>
      <c r="K43" s="110"/>
      <c r="L43" s="106"/>
      <c r="M43" s="193"/>
    </row>
    <row r="44" spans="1:13" ht="18.95" customHeight="1" x14ac:dyDescent="0.2">
      <c r="A44" s="130" t="s">
        <v>137</v>
      </c>
      <c r="E44" s="101"/>
      <c r="F44" s="131"/>
      <c r="G44" s="185">
        <f>ROUND(G29/4335902125,2)</f>
        <v>0.04</v>
      </c>
      <c r="H44" s="186"/>
      <c r="I44" s="201">
        <f>ROUND(I29/4335902125,2)</f>
        <v>0.02</v>
      </c>
      <c r="J44" s="186"/>
      <c r="K44" s="185">
        <f>ROUND(K29/4335902125,2)</f>
        <v>1.22</v>
      </c>
      <c r="L44" s="186"/>
      <c r="M44" s="201">
        <f>ROUND(M29/4335902125,2)</f>
        <v>0.46</v>
      </c>
    </row>
    <row r="45" spans="1:13" ht="20.25" customHeight="1" x14ac:dyDescent="0.2">
      <c r="A45" s="130"/>
      <c r="E45" s="101"/>
      <c r="F45" s="131"/>
      <c r="G45" s="132"/>
      <c r="H45" s="131"/>
      <c r="I45" s="202"/>
      <c r="J45" s="131"/>
      <c r="K45" s="132"/>
      <c r="L45" s="131"/>
      <c r="M45" s="202"/>
    </row>
    <row r="46" spans="1:13" ht="8.25" customHeight="1" x14ac:dyDescent="0.2">
      <c r="A46" s="130"/>
      <c r="E46" s="101"/>
      <c r="F46" s="131"/>
      <c r="G46" s="132"/>
      <c r="H46" s="131"/>
      <c r="I46" s="202"/>
      <c r="J46" s="131"/>
      <c r="K46" s="132"/>
      <c r="L46" s="131"/>
      <c r="M46" s="202"/>
    </row>
    <row r="47" spans="1:13" ht="10.5" customHeight="1" x14ac:dyDescent="0.2">
      <c r="A47" s="130"/>
      <c r="E47" s="101"/>
      <c r="F47" s="131"/>
      <c r="G47" s="132"/>
      <c r="H47" s="131"/>
      <c r="I47" s="202"/>
      <c r="J47" s="131"/>
      <c r="K47" s="132"/>
      <c r="L47" s="131"/>
      <c r="M47" s="202"/>
    </row>
    <row r="48" spans="1:13" s="100" customFormat="1" ht="21.95" customHeight="1" x14ac:dyDescent="0.2">
      <c r="A48" s="242" t="s">
        <v>43</v>
      </c>
      <c r="B48" s="242"/>
      <c r="C48" s="242"/>
      <c r="D48" s="242"/>
      <c r="E48" s="242"/>
      <c r="F48" s="242"/>
      <c r="G48" s="242"/>
      <c r="H48" s="242"/>
      <c r="I48" s="242"/>
      <c r="J48" s="242"/>
      <c r="K48" s="242"/>
      <c r="L48" s="242"/>
      <c r="M48" s="242"/>
    </row>
  </sheetData>
  <mergeCells count="3">
    <mergeCell ref="G5:I5"/>
    <mergeCell ref="K5:M5"/>
    <mergeCell ref="A48:M48"/>
  </mergeCells>
  <pageMargins left="0.8" right="0.5" top="0.5" bottom="0.6" header="0.49" footer="0.4"/>
  <pageSetup paperSize="9" firstPageNumber="5" fitToWidth="0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A19" zoomScale="105" zoomScaleNormal="105" zoomScaleSheetLayoutView="90" zoomScalePageLayoutView="70" workbookViewId="0">
      <selection activeCell="H38" sqref="H38:H39"/>
    </sheetView>
  </sheetViews>
  <sheetFormatPr defaultColWidth="9.33203125" defaultRowHeight="18" customHeight="1" x14ac:dyDescent="0.2"/>
  <cols>
    <col min="1" max="3" width="2.83203125" style="133" customWidth="1"/>
    <col min="4" max="4" width="28.6640625" style="133" customWidth="1"/>
    <col min="5" max="5" width="4.6640625" style="133" customWidth="1"/>
    <col min="6" max="6" width="19.1640625" style="133" customWidth="1"/>
    <col min="7" max="7" width="1" style="133" customWidth="1"/>
    <col min="8" max="8" width="19.1640625" style="133" customWidth="1"/>
    <col min="9" max="9" width="1" style="133" customWidth="1"/>
    <col min="10" max="10" width="21.5" style="133" customWidth="1"/>
    <col min="11" max="11" width="1" style="133" customWidth="1"/>
    <col min="12" max="12" width="19.1640625" style="133" customWidth="1"/>
    <col min="13" max="13" width="1" style="133" customWidth="1"/>
    <col min="14" max="14" width="19.1640625" style="133" customWidth="1"/>
    <col min="15" max="16384" width="9.33203125" style="152"/>
  </cols>
  <sheetData>
    <row r="1" spans="1:14" s="135" customFormat="1" ht="21.75" customHeight="1" x14ac:dyDescent="0.2">
      <c r="A1" s="89" t="s">
        <v>33</v>
      </c>
      <c r="B1" s="133"/>
      <c r="C1" s="133"/>
      <c r="D1" s="133"/>
      <c r="E1" s="133"/>
      <c r="F1" s="134"/>
      <c r="G1" s="134"/>
      <c r="H1" s="134"/>
      <c r="I1" s="134"/>
      <c r="J1" s="134"/>
      <c r="K1" s="134"/>
      <c r="L1" s="134"/>
      <c r="M1" s="134"/>
      <c r="N1" s="134"/>
    </row>
    <row r="2" spans="1:14" s="135" customFormat="1" ht="21.75" customHeight="1" x14ac:dyDescent="0.2">
      <c r="A2" s="89" t="s">
        <v>70</v>
      </c>
      <c r="B2" s="133"/>
      <c r="C2" s="133"/>
      <c r="D2" s="133"/>
      <c r="E2" s="133"/>
      <c r="F2" s="134"/>
      <c r="G2" s="134"/>
      <c r="H2" s="134"/>
      <c r="I2" s="134"/>
      <c r="J2" s="134"/>
      <c r="K2" s="134"/>
      <c r="L2" s="134"/>
      <c r="M2" s="134"/>
      <c r="N2" s="134"/>
    </row>
    <row r="3" spans="1:14" s="135" customFormat="1" ht="21.75" customHeight="1" x14ac:dyDescent="0.2">
      <c r="A3" s="95" t="s">
        <v>126</v>
      </c>
      <c r="B3" s="136"/>
      <c r="C3" s="136"/>
      <c r="D3" s="136"/>
      <c r="E3" s="136"/>
      <c r="F3" s="137"/>
      <c r="G3" s="137"/>
      <c r="H3" s="137"/>
      <c r="I3" s="137"/>
      <c r="J3" s="137"/>
      <c r="K3" s="137"/>
      <c r="L3" s="137"/>
      <c r="M3" s="137"/>
      <c r="N3" s="137"/>
    </row>
    <row r="4" spans="1:14" s="135" customFormat="1" ht="21.75" customHeight="1" x14ac:dyDescent="0.2">
      <c r="A4" s="138"/>
      <c r="B4" s="133"/>
      <c r="C4" s="133"/>
      <c r="D4" s="133"/>
      <c r="E4" s="133"/>
      <c r="F4" s="134"/>
      <c r="G4" s="134"/>
      <c r="H4" s="134"/>
      <c r="I4" s="134"/>
      <c r="J4" s="134"/>
      <c r="K4" s="134"/>
      <c r="L4" s="134"/>
      <c r="M4" s="134"/>
      <c r="N4" s="134"/>
    </row>
    <row r="5" spans="1:14" s="135" customFormat="1" ht="21.75" customHeight="1" x14ac:dyDescent="0.2">
      <c r="A5" s="138"/>
      <c r="B5" s="133"/>
      <c r="C5" s="133"/>
      <c r="D5" s="133"/>
      <c r="E5" s="133"/>
      <c r="F5" s="243" t="s">
        <v>1</v>
      </c>
      <c r="G5" s="243"/>
      <c r="H5" s="243"/>
      <c r="I5" s="243"/>
      <c r="J5" s="243"/>
      <c r="K5" s="243"/>
      <c r="L5" s="243"/>
      <c r="M5" s="243"/>
      <c r="N5" s="243"/>
    </row>
    <row r="6" spans="1:14" s="135" customFormat="1" ht="21.75" customHeight="1" x14ac:dyDescent="0.2">
      <c r="A6" s="133"/>
      <c r="B6" s="133"/>
      <c r="C6" s="133"/>
      <c r="D6" s="133"/>
      <c r="E6" s="134"/>
      <c r="G6" s="139"/>
      <c r="H6" s="140"/>
      <c r="I6" s="139"/>
      <c r="J6" s="244" t="s">
        <v>30</v>
      </c>
      <c r="K6" s="244"/>
      <c r="L6" s="244"/>
      <c r="M6" s="139"/>
    </row>
    <row r="7" spans="1:14" s="135" customFormat="1" ht="21.75" customHeight="1" x14ac:dyDescent="0.2">
      <c r="A7" s="133"/>
      <c r="B7" s="133"/>
      <c r="C7" s="133"/>
      <c r="D7" s="133"/>
      <c r="E7" s="134"/>
      <c r="F7" s="141" t="s">
        <v>71</v>
      </c>
      <c r="G7" s="139"/>
      <c r="H7" s="140"/>
      <c r="I7" s="139"/>
      <c r="J7" s="141" t="s">
        <v>72</v>
      </c>
      <c r="K7" s="142"/>
      <c r="L7" s="142"/>
      <c r="M7" s="139"/>
      <c r="N7" s="141" t="s">
        <v>73</v>
      </c>
    </row>
    <row r="8" spans="1:14" s="135" customFormat="1" ht="21.75" customHeight="1" x14ac:dyDescent="0.2">
      <c r="A8" s="133"/>
      <c r="B8" s="133"/>
      <c r="C8" s="133"/>
      <c r="D8" s="133"/>
      <c r="E8" s="134"/>
      <c r="F8" s="143" t="s">
        <v>74</v>
      </c>
      <c r="G8" s="139"/>
      <c r="H8" s="143" t="s">
        <v>29</v>
      </c>
      <c r="I8" s="139"/>
      <c r="J8" s="143" t="s">
        <v>75</v>
      </c>
      <c r="K8" s="144"/>
      <c r="L8" s="143" t="s">
        <v>32</v>
      </c>
      <c r="M8" s="139"/>
      <c r="N8" s="143" t="s">
        <v>76</v>
      </c>
    </row>
    <row r="9" spans="1:14" s="207" customFormat="1" ht="8.1" customHeight="1" x14ac:dyDescent="0.2">
      <c r="A9" s="203"/>
      <c r="B9" s="204"/>
      <c r="C9" s="204"/>
      <c r="D9" s="205"/>
      <c r="E9" s="205"/>
      <c r="F9" s="197"/>
      <c r="G9" s="206"/>
      <c r="H9" s="197"/>
      <c r="I9" s="206"/>
      <c r="J9" s="197"/>
      <c r="K9" s="206"/>
      <c r="L9" s="197"/>
      <c r="M9" s="206"/>
      <c r="N9" s="197"/>
    </row>
    <row r="10" spans="1:14" s="207" customFormat="1" ht="21.75" customHeight="1" x14ac:dyDescent="0.2">
      <c r="A10" s="203" t="s">
        <v>105</v>
      </c>
      <c r="B10" s="204"/>
      <c r="C10" s="204"/>
      <c r="D10" s="205"/>
      <c r="E10" s="205"/>
      <c r="F10" s="197">
        <v>864713808</v>
      </c>
      <c r="G10" s="206"/>
      <c r="H10" s="197">
        <v>31917416</v>
      </c>
      <c r="I10" s="206"/>
      <c r="J10" s="197">
        <v>87865911</v>
      </c>
      <c r="K10" s="206"/>
      <c r="L10" s="197">
        <v>-109295790</v>
      </c>
      <c r="M10" s="206"/>
      <c r="N10" s="197">
        <f>SUM(F10:L10)</f>
        <v>875201345</v>
      </c>
    </row>
    <row r="11" spans="1:14" s="207" customFormat="1" ht="21.75" customHeight="1" x14ac:dyDescent="0.2">
      <c r="A11" s="208" t="s">
        <v>44</v>
      </c>
      <c r="B11" s="209"/>
      <c r="C11" s="209"/>
      <c r="D11" s="205"/>
      <c r="E11" s="205"/>
      <c r="F11" s="210">
        <v>0</v>
      </c>
      <c r="G11" s="206"/>
      <c r="H11" s="210">
        <v>0</v>
      </c>
      <c r="I11" s="206"/>
      <c r="J11" s="210">
        <v>0</v>
      </c>
      <c r="K11" s="206"/>
      <c r="L11" s="211">
        <v>66091427</v>
      </c>
      <c r="M11" s="206"/>
      <c r="N11" s="195">
        <f>SUM(F11:L11)</f>
        <v>66091427</v>
      </c>
    </row>
    <row r="12" spans="1:14" s="207" customFormat="1" ht="8.1" customHeight="1" x14ac:dyDescent="0.2">
      <c r="A12" s="204"/>
      <c r="B12" s="209"/>
      <c r="C12" s="209"/>
      <c r="D12" s="205"/>
      <c r="E12" s="205"/>
      <c r="F12" s="206"/>
      <c r="G12" s="206"/>
      <c r="H12" s="206"/>
      <c r="I12" s="206"/>
      <c r="J12" s="206"/>
      <c r="K12" s="206"/>
      <c r="L12" s="206"/>
      <c r="M12" s="206"/>
      <c r="N12" s="206"/>
    </row>
    <row r="13" spans="1:14" s="207" customFormat="1" ht="21.75" customHeight="1" thickBot="1" x14ac:dyDescent="0.25">
      <c r="A13" s="203" t="s">
        <v>106</v>
      </c>
      <c r="B13" s="204"/>
      <c r="C13" s="204"/>
      <c r="D13" s="205"/>
      <c r="E13" s="205"/>
      <c r="F13" s="212">
        <f>SUM(F10:F11)</f>
        <v>864713808</v>
      </c>
      <c r="G13" s="206"/>
      <c r="H13" s="212">
        <f>SUM(H10:H11)</f>
        <v>31917416</v>
      </c>
      <c r="I13" s="206"/>
      <c r="J13" s="212">
        <f>SUM(J10:J11)</f>
        <v>87865911</v>
      </c>
      <c r="K13" s="206"/>
      <c r="L13" s="212">
        <f>SUM(L10:L11)</f>
        <v>-43204363</v>
      </c>
      <c r="M13" s="206"/>
      <c r="N13" s="212">
        <f>SUM(F13:L13)</f>
        <v>941292772</v>
      </c>
    </row>
    <row r="14" spans="1:14" s="207" customFormat="1" ht="21.6" customHeight="1" thickTop="1" x14ac:dyDescent="0.2">
      <c r="A14" s="203"/>
      <c r="B14" s="204"/>
      <c r="C14" s="204"/>
      <c r="D14" s="205"/>
      <c r="E14" s="205"/>
      <c r="F14" s="213"/>
      <c r="G14" s="214"/>
      <c r="H14" s="213"/>
      <c r="I14" s="214"/>
      <c r="J14" s="213"/>
      <c r="K14" s="214"/>
      <c r="L14" s="213"/>
      <c r="M14" s="214"/>
      <c r="N14" s="213"/>
    </row>
    <row r="15" spans="1:14" s="135" customFormat="1" ht="21.75" customHeight="1" x14ac:dyDescent="0.2">
      <c r="A15" s="116" t="s">
        <v>127</v>
      </c>
      <c r="B15" s="144"/>
      <c r="C15" s="144"/>
      <c r="D15" s="133"/>
      <c r="E15" s="133"/>
      <c r="F15" s="115">
        <v>864713808</v>
      </c>
      <c r="G15" s="145"/>
      <c r="H15" s="115">
        <v>31917416</v>
      </c>
      <c r="I15" s="145"/>
      <c r="J15" s="115">
        <v>87865911</v>
      </c>
      <c r="K15" s="145"/>
      <c r="L15" s="115">
        <v>38985958</v>
      </c>
      <c r="M15" s="145"/>
      <c r="N15" s="115">
        <f>SUM(F15:L15)</f>
        <v>1023483093</v>
      </c>
    </row>
    <row r="16" spans="1:14" s="135" customFormat="1" ht="21.75" customHeight="1" x14ac:dyDescent="0.2">
      <c r="A16" s="105" t="s">
        <v>44</v>
      </c>
      <c r="B16" s="134"/>
      <c r="C16" s="134"/>
      <c r="D16" s="133"/>
      <c r="E16" s="133"/>
      <c r="F16" s="148">
        <v>0</v>
      </c>
      <c r="G16" s="145"/>
      <c r="H16" s="148">
        <v>0</v>
      </c>
      <c r="I16" s="145"/>
      <c r="J16" s="148">
        <v>0</v>
      </c>
      <c r="K16" s="145"/>
      <c r="L16" s="149">
        <v>158704047</v>
      </c>
      <c r="M16" s="145"/>
      <c r="N16" s="114">
        <f>SUM(F16:L16)</f>
        <v>158704047</v>
      </c>
    </row>
    <row r="17" spans="1:14" s="135" customFormat="1" ht="8.1" customHeight="1" x14ac:dyDescent="0.2">
      <c r="A17" s="144"/>
      <c r="B17" s="134"/>
      <c r="C17" s="134"/>
      <c r="D17" s="133"/>
      <c r="E17" s="133"/>
      <c r="F17" s="150"/>
      <c r="G17" s="145"/>
      <c r="H17" s="150"/>
      <c r="I17" s="145"/>
      <c r="J17" s="150"/>
      <c r="K17" s="145"/>
      <c r="L17" s="150"/>
      <c r="M17" s="145"/>
      <c r="N17" s="150"/>
    </row>
    <row r="18" spans="1:14" s="135" customFormat="1" ht="21.75" customHeight="1" thickBot="1" x14ac:dyDescent="0.25">
      <c r="A18" s="116" t="s">
        <v>128</v>
      </c>
      <c r="B18" s="144"/>
      <c r="C18" s="144"/>
      <c r="D18" s="133"/>
      <c r="E18" s="133"/>
      <c r="F18" s="151">
        <f>SUM(F15:F16)</f>
        <v>864713808</v>
      </c>
      <c r="G18" s="145"/>
      <c r="H18" s="151">
        <f>SUM(H15:H16)</f>
        <v>31917416</v>
      </c>
      <c r="I18" s="145"/>
      <c r="J18" s="151">
        <f>SUM(J15:J16)</f>
        <v>87865911</v>
      </c>
      <c r="K18" s="145"/>
      <c r="L18" s="151">
        <f>SUM(L15:L16)</f>
        <v>197690005</v>
      </c>
      <c r="M18" s="145"/>
      <c r="N18" s="151">
        <f>SUM(F18:L18)</f>
        <v>1182187140</v>
      </c>
    </row>
    <row r="19" spans="1:14" s="135" customFormat="1" ht="21.6" customHeight="1" thickTop="1" x14ac:dyDescent="0.2">
      <c r="A19" s="116"/>
      <c r="B19" s="144"/>
      <c r="C19" s="144"/>
      <c r="D19" s="133"/>
      <c r="E19" s="133"/>
      <c r="F19" s="147"/>
      <c r="G19" s="108"/>
      <c r="H19" s="147"/>
      <c r="I19" s="108"/>
      <c r="J19" s="147"/>
      <c r="K19" s="108"/>
      <c r="L19" s="147"/>
      <c r="M19" s="108"/>
      <c r="N19" s="147"/>
    </row>
    <row r="20" spans="1:14" s="135" customFormat="1" ht="21.6" customHeight="1" x14ac:dyDescent="0.2">
      <c r="A20" s="116"/>
      <c r="B20" s="144"/>
      <c r="C20" s="144"/>
      <c r="D20" s="133"/>
      <c r="E20" s="133"/>
      <c r="F20" s="147"/>
      <c r="G20" s="108"/>
      <c r="H20" s="147"/>
      <c r="I20" s="108"/>
      <c r="J20" s="147"/>
      <c r="K20" s="108"/>
      <c r="L20" s="147"/>
      <c r="M20" s="108"/>
      <c r="N20" s="147"/>
    </row>
    <row r="21" spans="1:14" s="135" customFormat="1" ht="21.6" customHeight="1" x14ac:dyDescent="0.2">
      <c r="A21" s="116"/>
      <c r="B21" s="144"/>
      <c r="C21" s="144"/>
      <c r="E21" s="133"/>
      <c r="F21" s="147"/>
      <c r="G21" s="108"/>
      <c r="H21" s="147"/>
      <c r="I21" s="108"/>
      <c r="M21" s="108"/>
      <c r="N21" s="147"/>
    </row>
    <row r="22" spans="1:14" s="135" customFormat="1" ht="21.6" customHeight="1" x14ac:dyDescent="0.2">
      <c r="A22" s="116"/>
      <c r="B22" s="144"/>
      <c r="C22" s="144"/>
      <c r="E22" s="133"/>
      <c r="F22" s="147"/>
      <c r="G22" s="108"/>
      <c r="H22" s="147"/>
      <c r="I22" s="108"/>
      <c r="M22" s="108"/>
      <c r="N22" s="147"/>
    </row>
    <row r="23" spans="1:14" s="135" customFormat="1" ht="21.6" customHeight="1" x14ac:dyDescent="0.2">
      <c r="A23" s="116"/>
      <c r="B23" s="144"/>
      <c r="C23" s="144"/>
      <c r="E23" s="133"/>
      <c r="F23" s="147"/>
      <c r="G23" s="108"/>
      <c r="H23" s="147"/>
      <c r="I23" s="108"/>
      <c r="M23" s="108"/>
      <c r="N23" s="147"/>
    </row>
    <row r="24" spans="1:14" s="135" customFormat="1" ht="21.6" customHeight="1" x14ac:dyDescent="0.2">
      <c r="A24" s="116"/>
      <c r="B24" s="144"/>
      <c r="C24" s="144"/>
      <c r="E24" s="133"/>
      <c r="F24" s="147"/>
      <c r="G24" s="108"/>
      <c r="H24" s="147"/>
      <c r="I24" s="108"/>
      <c r="M24" s="108"/>
      <c r="N24" s="147"/>
    </row>
    <row r="25" spans="1:14" s="135" customFormat="1" ht="13.5" customHeight="1" x14ac:dyDescent="0.2">
      <c r="A25" s="116"/>
      <c r="B25" s="144"/>
      <c r="C25" s="144"/>
      <c r="E25" s="133"/>
      <c r="F25" s="147"/>
      <c r="G25" s="108"/>
      <c r="H25" s="147"/>
      <c r="I25" s="108"/>
      <c r="M25" s="108"/>
      <c r="N25" s="147"/>
    </row>
    <row r="26" spans="1:14" ht="21.95" customHeight="1" x14ac:dyDescent="0.2">
      <c r="A26" s="136" t="s">
        <v>43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</row>
  </sheetData>
  <mergeCells count="2">
    <mergeCell ref="F5:N5"/>
    <mergeCell ref="J6:L6"/>
  </mergeCells>
  <pageMargins left="0.8" right="0.8" top="0.5" bottom="0.6" header="0.49" footer="0.4"/>
  <pageSetup paperSize="9" firstPageNumber="6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topLeftCell="A13" zoomScaleNormal="100" zoomScaleSheetLayoutView="90" zoomScalePageLayoutView="70" workbookViewId="0">
      <selection activeCell="S23" sqref="S23"/>
    </sheetView>
  </sheetViews>
  <sheetFormatPr defaultColWidth="9.33203125" defaultRowHeight="21.6" customHeight="1" x14ac:dyDescent="0.2"/>
  <cols>
    <col min="1" max="3" width="1.83203125" style="133" customWidth="1"/>
    <col min="4" max="4" width="29.5" style="133" customWidth="1"/>
    <col min="5" max="5" width="4.83203125" style="133" customWidth="1"/>
    <col min="6" max="6" width="14.6640625" style="133" customWidth="1"/>
    <col min="7" max="7" width="1" style="133" customWidth="1"/>
    <col min="8" max="8" width="15.33203125" style="133" customWidth="1"/>
    <col min="9" max="9" width="1" style="133" customWidth="1"/>
    <col min="10" max="10" width="16.6640625" style="133" customWidth="1"/>
    <col min="11" max="11" width="1" style="133" customWidth="1"/>
    <col min="12" max="12" width="16.6640625" style="133" customWidth="1"/>
    <col min="13" max="13" width="1" style="133" customWidth="1"/>
    <col min="14" max="14" width="20.5" style="133" customWidth="1"/>
    <col min="15" max="15" width="1" style="133" customWidth="1"/>
    <col min="16" max="16" width="15.33203125" style="133" customWidth="1"/>
    <col min="17" max="16384" width="9.33203125" style="152"/>
  </cols>
  <sheetData>
    <row r="1" spans="1:16" s="135" customFormat="1" ht="21.75" customHeight="1" x14ac:dyDescent="0.2">
      <c r="A1" s="89" t="s">
        <v>33</v>
      </c>
      <c r="B1" s="133"/>
      <c r="C1" s="133"/>
      <c r="D1" s="133"/>
      <c r="E1" s="133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</row>
    <row r="2" spans="1:16" s="135" customFormat="1" ht="21.75" customHeight="1" x14ac:dyDescent="0.2">
      <c r="A2" s="89" t="s">
        <v>70</v>
      </c>
      <c r="B2" s="133"/>
      <c r="C2" s="133"/>
      <c r="D2" s="133"/>
      <c r="E2" s="133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</row>
    <row r="3" spans="1:16" s="135" customFormat="1" ht="21.75" customHeight="1" x14ac:dyDescent="0.2">
      <c r="A3" s="95" t="s">
        <v>126</v>
      </c>
      <c r="B3" s="136"/>
      <c r="C3" s="136"/>
      <c r="D3" s="136"/>
      <c r="E3" s="136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</row>
    <row r="4" spans="1:16" s="135" customFormat="1" ht="21.6" customHeight="1" x14ac:dyDescent="0.2">
      <c r="A4" s="138"/>
      <c r="B4" s="133"/>
      <c r="C4" s="133"/>
      <c r="D4" s="133"/>
      <c r="E4" s="133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</row>
    <row r="5" spans="1:16" s="135" customFormat="1" ht="21.6" customHeight="1" x14ac:dyDescent="0.2">
      <c r="A5" s="138"/>
      <c r="B5" s="133"/>
      <c r="C5" s="133"/>
      <c r="D5" s="133"/>
      <c r="E5" s="133"/>
      <c r="F5" s="243" t="s">
        <v>2</v>
      </c>
      <c r="G5" s="243"/>
      <c r="H5" s="243"/>
      <c r="I5" s="243"/>
      <c r="J5" s="243"/>
      <c r="K5" s="243"/>
      <c r="L5" s="243"/>
      <c r="M5" s="243"/>
      <c r="N5" s="243"/>
      <c r="O5" s="243"/>
      <c r="P5" s="243"/>
    </row>
    <row r="6" spans="1:16" s="135" customFormat="1" ht="21.6" customHeight="1" x14ac:dyDescent="0.2">
      <c r="A6" s="138"/>
      <c r="B6" s="133"/>
      <c r="C6" s="133"/>
      <c r="D6" s="133"/>
      <c r="E6" s="134"/>
      <c r="F6" s="153"/>
      <c r="G6" s="153"/>
      <c r="H6" s="153"/>
      <c r="I6" s="153"/>
      <c r="J6" s="153"/>
      <c r="K6" s="153"/>
      <c r="L6" s="153"/>
      <c r="M6" s="153"/>
      <c r="N6" s="139" t="s">
        <v>77</v>
      </c>
      <c r="O6" s="153"/>
      <c r="P6" s="153"/>
    </row>
    <row r="7" spans="1:16" s="135" customFormat="1" ht="21.6" customHeight="1" x14ac:dyDescent="0.2">
      <c r="A7" s="133"/>
      <c r="B7" s="133"/>
      <c r="C7" s="133"/>
      <c r="D7" s="133"/>
      <c r="E7" s="134"/>
      <c r="G7" s="139"/>
      <c r="H7" s="140"/>
      <c r="I7" s="139"/>
      <c r="J7" s="244" t="s">
        <v>30</v>
      </c>
      <c r="K7" s="244"/>
      <c r="L7" s="244"/>
      <c r="M7" s="139"/>
      <c r="N7" s="154" t="s">
        <v>45</v>
      </c>
      <c r="O7" s="139"/>
    </row>
    <row r="8" spans="1:16" s="135" customFormat="1" ht="21.6" customHeight="1" x14ac:dyDescent="0.2">
      <c r="A8" s="133"/>
      <c r="B8" s="133"/>
      <c r="C8" s="133"/>
      <c r="D8" s="133"/>
      <c r="E8" s="133"/>
      <c r="G8" s="139"/>
      <c r="H8" s="140"/>
      <c r="I8" s="139"/>
      <c r="J8" s="141" t="s">
        <v>72</v>
      </c>
      <c r="K8" s="142"/>
      <c r="L8" s="142"/>
      <c r="M8" s="139"/>
      <c r="N8" s="155" t="s">
        <v>78</v>
      </c>
      <c r="O8" s="139"/>
    </row>
    <row r="9" spans="1:16" s="135" customFormat="1" ht="21.6" customHeight="1" x14ac:dyDescent="0.2">
      <c r="A9" s="133"/>
      <c r="B9" s="133"/>
      <c r="C9" s="133"/>
      <c r="D9" s="133"/>
      <c r="E9" s="133"/>
      <c r="F9" s="141" t="s">
        <v>71</v>
      </c>
      <c r="G9" s="139"/>
      <c r="H9" s="140"/>
      <c r="I9" s="139"/>
      <c r="J9" s="140" t="s">
        <v>79</v>
      </c>
      <c r="K9" s="142"/>
      <c r="L9" s="142"/>
      <c r="M9" s="139"/>
      <c r="N9" s="139" t="s">
        <v>112</v>
      </c>
      <c r="O9" s="139"/>
      <c r="P9" s="141" t="s">
        <v>73</v>
      </c>
    </row>
    <row r="10" spans="1:16" s="135" customFormat="1" ht="21.6" customHeight="1" x14ac:dyDescent="0.2">
      <c r="A10" s="133"/>
      <c r="B10" s="133"/>
      <c r="C10" s="133"/>
      <c r="D10" s="133"/>
      <c r="E10" s="133"/>
      <c r="F10" s="143" t="s">
        <v>74</v>
      </c>
      <c r="G10" s="139"/>
      <c r="H10" s="143" t="s">
        <v>29</v>
      </c>
      <c r="I10" s="139"/>
      <c r="J10" s="143" t="s">
        <v>80</v>
      </c>
      <c r="K10" s="144"/>
      <c r="L10" s="143" t="s">
        <v>32</v>
      </c>
      <c r="M10" s="139"/>
      <c r="N10" s="156" t="s">
        <v>56</v>
      </c>
      <c r="O10" s="139"/>
      <c r="P10" s="143" t="s">
        <v>76</v>
      </c>
    </row>
    <row r="11" spans="1:16" s="207" customFormat="1" ht="8.1" customHeight="1" x14ac:dyDescent="0.2">
      <c r="A11" s="203"/>
      <c r="B11" s="204"/>
      <c r="C11" s="204"/>
      <c r="D11" s="205"/>
      <c r="E11" s="205"/>
      <c r="F11" s="197"/>
      <c r="G11" s="206"/>
      <c r="H11" s="197"/>
      <c r="I11" s="206"/>
      <c r="J11" s="197"/>
      <c r="K11" s="206"/>
      <c r="L11" s="197"/>
      <c r="M11" s="206"/>
      <c r="N11" s="206"/>
      <c r="O11" s="206"/>
      <c r="P11" s="197"/>
    </row>
    <row r="12" spans="1:16" s="207" customFormat="1" ht="21.6" customHeight="1" x14ac:dyDescent="0.2">
      <c r="A12" s="203" t="s">
        <v>105</v>
      </c>
      <c r="B12" s="204"/>
      <c r="C12" s="204"/>
      <c r="D12" s="205"/>
      <c r="E12" s="205"/>
      <c r="F12" s="197">
        <v>30004442705</v>
      </c>
      <c r="G12" s="206"/>
      <c r="H12" s="197">
        <v>977711111</v>
      </c>
      <c r="I12" s="206"/>
      <c r="J12" s="197">
        <v>3000444271</v>
      </c>
      <c r="K12" s="206"/>
      <c r="L12" s="197">
        <v>-108482479</v>
      </c>
      <c r="M12" s="206"/>
      <c r="N12" s="197">
        <v>-7447029440</v>
      </c>
      <c r="O12" s="206"/>
      <c r="P12" s="197">
        <f>SUM(F12:N12)</f>
        <v>26427086168</v>
      </c>
    </row>
    <row r="13" spans="1:16" s="207" customFormat="1" ht="21.6" customHeight="1" x14ac:dyDescent="0.2">
      <c r="A13" s="208" t="s">
        <v>44</v>
      </c>
      <c r="B13" s="209"/>
      <c r="C13" s="209"/>
      <c r="D13" s="205"/>
      <c r="E13" s="205"/>
      <c r="F13" s="195">
        <v>0</v>
      </c>
      <c r="G13" s="146"/>
      <c r="H13" s="124">
        <v>0</v>
      </c>
      <c r="I13" s="146"/>
      <c r="J13" s="195">
        <v>0</v>
      </c>
      <c r="K13" s="206"/>
      <c r="L13" s="195">
        <v>2005676272</v>
      </c>
      <c r="M13" s="206"/>
      <c r="N13" s="195">
        <v>1220945937</v>
      </c>
      <c r="O13" s="206"/>
      <c r="P13" s="195">
        <f>SUM(F13:N13)</f>
        <v>3226622209</v>
      </c>
    </row>
    <row r="14" spans="1:16" s="207" customFormat="1" ht="8.1" customHeight="1" x14ac:dyDescent="0.2">
      <c r="A14" s="204"/>
      <c r="B14" s="209"/>
      <c r="C14" s="209"/>
      <c r="D14" s="205"/>
      <c r="E14" s="205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</row>
    <row r="15" spans="1:16" s="207" customFormat="1" ht="21.6" customHeight="1" thickBot="1" x14ac:dyDescent="0.25">
      <c r="A15" s="203" t="s">
        <v>107</v>
      </c>
      <c r="B15" s="204"/>
      <c r="C15" s="204"/>
      <c r="D15" s="205"/>
      <c r="E15" s="205"/>
      <c r="F15" s="212">
        <f>SUM(F12:F13)</f>
        <v>30004442705</v>
      </c>
      <c r="G15" s="206"/>
      <c r="H15" s="212">
        <f>SUM(H12:H13)</f>
        <v>977711111</v>
      </c>
      <c r="I15" s="206"/>
      <c r="J15" s="212">
        <f>SUM(J12:J13)</f>
        <v>3000444271</v>
      </c>
      <c r="K15" s="206"/>
      <c r="L15" s="212">
        <f>SUM(L12:L13)</f>
        <v>1897193793</v>
      </c>
      <c r="M15" s="206"/>
      <c r="N15" s="212">
        <f>SUM(N12:N13)</f>
        <v>-6226083503</v>
      </c>
      <c r="O15" s="206"/>
      <c r="P15" s="212">
        <f>SUM(P12:P13)</f>
        <v>29653708377</v>
      </c>
    </row>
    <row r="16" spans="1:16" s="207" customFormat="1" ht="21.6" customHeight="1" thickTop="1" x14ac:dyDescent="0.2">
      <c r="A16" s="203"/>
      <c r="B16" s="204"/>
      <c r="C16" s="204"/>
      <c r="D16" s="205"/>
      <c r="E16" s="205"/>
      <c r="F16" s="197"/>
      <c r="G16" s="206"/>
      <c r="H16" s="197"/>
      <c r="I16" s="206"/>
      <c r="J16" s="197"/>
      <c r="K16" s="206"/>
      <c r="L16" s="197"/>
      <c r="M16" s="206"/>
      <c r="N16" s="197"/>
      <c r="O16" s="206"/>
      <c r="P16" s="197"/>
    </row>
    <row r="17" spans="1:16" s="135" customFormat="1" ht="21.6" customHeight="1" x14ac:dyDescent="0.2">
      <c r="A17" s="116" t="s">
        <v>127</v>
      </c>
      <c r="B17" s="144"/>
      <c r="C17" s="144"/>
      <c r="D17" s="133"/>
      <c r="E17" s="133"/>
      <c r="F17" s="115">
        <v>30004442705</v>
      </c>
      <c r="G17" s="145"/>
      <c r="H17" s="115">
        <v>977711111</v>
      </c>
      <c r="I17" s="145"/>
      <c r="J17" s="115">
        <v>3000444271</v>
      </c>
      <c r="K17" s="145"/>
      <c r="L17" s="115">
        <v>4595530147</v>
      </c>
      <c r="M17" s="145"/>
      <c r="N17" s="115">
        <v>-4207401622</v>
      </c>
      <c r="O17" s="145"/>
      <c r="P17" s="115">
        <f>SUM(F17:N17)</f>
        <v>34370726612</v>
      </c>
    </row>
    <row r="18" spans="1:16" s="135" customFormat="1" ht="21.6" customHeight="1" x14ac:dyDescent="0.2">
      <c r="A18" s="105" t="s">
        <v>44</v>
      </c>
      <c r="B18" s="134"/>
      <c r="C18" s="134"/>
      <c r="D18" s="133"/>
      <c r="E18" s="133"/>
      <c r="F18" s="114">
        <v>0</v>
      </c>
      <c r="G18" s="146"/>
      <c r="H18" s="122">
        <v>0</v>
      </c>
      <c r="I18" s="146"/>
      <c r="J18" s="114">
        <v>0</v>
      </c>
      <c r="K18" s="145"/>
      <c r="L18" s="114">
        <v>5284370486</v>
      </c>
      <c r="M18" s="145"/>
      <c r="N18" s="114">
        <v>-131532546</v>
      </c>
      <c r="O18" s="145"/>
      <c r="P18" s="114">
        <f>SUM(F18:N18)</f>
        <v>5152837940</v>
      </c>
    </row>
    <row r="19" spans="1:16" s="135" customFormat="1" ht="8.1" customHeight="1" x14ac:dyDescent="0.2">
      <c r="A19" s="144"/>
      <c r="B19" s="134"/>
      <c r="C19" s="134"/>
      <c r="D19" s="133"/>
      <c r="E19" s="133"/>
      <c r="F19" s="150"/>
      <c r="G19" s="145"/>
      <c r="H19" s="150"/>
      <c r="I19" s="145"/>
      <c r="J19" s="150"/>
      <c r="K19" s="145"/>
      <c r="L19" s="150"/>
      <c r="M19" s="145"/>
      <c r="N19" s="150"/>
      <c r="O19" s="145"/>
      <c r="P19" s="150"/>
    </row>
    <row r="20" spans="1:16" s="135" customFormat="1" ht="21.6" customHeight="1" thickBot="1" x14ac:dyDescent="0.25">
      <c r="A20" s="116" t="s">
        <v>129</v>
      </c>
      <c r="B20" s="144"/>
      <c r="C20" s="144"/>
      <c r="D20" s="133"/>
      <c r="E20" s="133"/>
      <c r="F20" s="151">
        <f>SUM(F17:F18)</f>
        <v>30004442705</v>
      </c>
      <c r="G20" s="145"/>
      <c r="H20" s="151">
        <f>SUM(H17:H18)</f>
        <v>977711111</v>
      </c>
      <c r="I20" s="145"/>
      <c r="J20" s="151">
        <f>SUM(J17:J18)</f>
        <v>3000444271</v>
      </c>
      <c r="K20" s="145"/>
      <c r="L20" s="151">
        <f>SUM(L17:L18)</f>
        <v>9879900633</v>
      </c>
      <c r="M20" s="145"/>
      <c r="N20" s="151">
        <f>SUM(N17:N18)</f>
        <v>-4338934168</v>
      </c>
      <c r="O20" s="145"/>
      <c r="P20" s="151">
        <f>SUM(P17:P18)</f>
        <v>39523564552</v>
      </c>
    </row>
    <row r="21" spans="1:16" s="135" customFormat="1" ht="21.6" customHeight="1" thickTop="1" x14ac:dyDescent="0.2">
      <c r="A21" s="116"/>
      <c r="B21" s="144"/>
      <c r="C21" s="144"/>
      <c r="D21" s="133"/>
      <c r="E21" s="133"/>
      <c r="F21" s="93"/>
      <c r="G21" s="145"/>
      <c r="H21" s="93"/>
      <c r="I21" s="145"/>
      <c r="J21" s="93"/>
      <c r="K21" s="145"/>
      <c r="L21" s="93"/>
      <c r="M21" s="145"/>
      <c r="N21" s="93"/>
      <c r="O21" s="145"/>
      <c r="P21" s="93"/>
    </row>
    <row r="22" spans="1:16" s="135" customFormat="1" ht="21.6" customHeight="1" x14ac:dyDescent="0.2">
      <c r="A22" s="116"/>
      <c r="B22" s="144"/>
      <c r="C22" s="144"/>
      <c r="D22" s="133"/>
      <c r="E22" s="133"/>
      <c r="F22" s="93"/>
      <c r="G22" s="145"/>
      <c r="H22" s="93"/>
      <c r="I22" s="145"/>
      <c r="J22" s="93"/>
      <c r="K22" s="145"/>
      <c r="L22" s="93"/>
      <c r="M22" s="145"/>
      <c r="N22" s="93"/>
      <c r="O22" s="145"/>
      <c r="P22" s="93"/>
    </row>
    <row r="23" spans="1:16" s="135" customFormat="1" ht="21.6" customHeight="1" x14ac:dyDescent="0.2">
      <c r="A23" s="116"/>
      <c r="B23" s="144"/>
      <c r="C23" s="144"/>
      <c r="D23" s="133"/>
      <c r="E23" s="133"/>
      <c r="F23" s="93"/>
      <c r="G23" s="145"/>
      <c r="H23" s="93"/>
      <c r="I23" s="145"/>
      <c r="J23" s="93"/>
      <c r="K23" s="145"/>
      <c r="L23" s="93"/>
      <c r="M23" s="145"/>
      <c r="N23" s="93"/>
      <c r="O23" s="145"/>
      <c r="P23" s="93"/>
    </row>
    <row r="24" spans="1:16" s="135" customFormat="1" ht="21.6" customHeight="1" x14ac:dyDescent="0.2">
      <c r="A24" s="116"/>
      <c r="B24" s="144"/>
      <c r="C24" s="144"/>
      <c r="D24" s="133"/>
      <c r="E24" s="133"/>
      <c r="F24" s="93"/>
      <c r="G24" s="145"/>
      <c r="H24" s="93"/>
      <c r="I24" s="145"/>
      <c r="J24" s="93"/>
      <c r="K24" s="145"/>
      <c r="L24" s="93"/>
      <c r="M24" s="145"/>
      <c r="N24" s="93"/>
      <c r="O24" s="145"/>
      <c r="P24" s="93"/>
    </row>
    <row r="25" spans="1:16" s="135" customFormat="1" ht="16.5" customHeight="1" x14ac:dyDescent="0.2">
      <c r="A25" s="116"/>
      <c r="B25" s="144"/>
      <c r="C25" s="144"/>
      <c r="I25" s="100"/>
      <c r="J25" s="93"/>
      <c r="K25" s="145"/>
      <c r="L25" s="245"/>
      <c r="M25" s="245"/>
      <c r="N25" s="245"/>
      <c r="O25" s="145"/>
      <c r="P25" s="93"/>
    </row>
    <row r="26" spans="1:16" ht="21.95" customHeight="1" x14ac:dyDescent="0.2">
      <c r="A26" s="136" t="s">
        <v>43</v>
      </c>
      <c r="B26" s="157"/>
      <c r="C26" s="157"/>
      <c r="D26" s="158"/>
      <c r="E26" s="157"/>
      <c r="F26" s="159"/>
      <c r="G26" s="159"/>
      <c r="H26" s="159"/>
      <c r="I26" s="157"/>
      <c r="J26" s="157"/>
      <c r="K26" s="136"/>
      <c r="L26" s="136"/>
      <c r="M26" s="136"/>
      <c r="N26" s="136"/>
      <c r="O26" s="136"/>
      <c r="P26" s="136"/>
    </row>
  </sheetData>
  <mergeCells count="3">
    <mergeCell ref="F5:P5"/>
    <mergeCell ref="J7:L7"/>
    <mergeCell ref="L25:N25"/>
  </mergeCells>
  <pageMargins left="0.8" right="0.8" top="0.5" bottom="0.6" header="0.49" footer="0.4"/>
  <pageSetup paperSize="9" firstPageNumber="7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3"/>
  <sheetViews>
    <sheetView tabSelected="1" topLeftCell="A11" zoomScaleNormal="100" zoomScaleSheetLayoutView="100" zoomScalePageLayoutView="115" workbookViewId="0">
      <selection activeCell="P21" sqref="P21"/>
    </sheetView>
  </sheetViews>
  <sheetFormatPr defaultColWidth="11" defaultRowHeight="21.6" customHeight="1" x14ac:dyDescent="0.2"/>
  <cols>
    <col min="1" max="1" width="1.6640625" style="105" customWidth="1"/>
    <col min="2" max="3" width="2" style="105" customWidth="1"/>
    <col min="4" max="4" width="30.33203125" style="105" customWidth="1"/>
    <col min="5" max="5" width="8.5" style="105" customWidth="1"/>
    <col min="6" max="6" width="0.6640625" style="145" customWidth="1"/>
    <col min="7" max="7" width="14.5" style="145" customWidth="1"/>
    <col min="8" max="8" width="0.6640625" style="145" customWidth="1"/>
    <col min="9" max="9" width="14.5" style="206" customWidth="1"/>
    <col min="10" max="10" width="0.6640625" style="145" customWidth="1"/>
    <col min="11" max="11" width="14.6640625" style="93" customWidth="1"/>
    <col min="12" max="12" width="0.6640625" style="145" customWidth="1"/>
    <col min="13" max="13" width="14.6640625" style="197" customWidth="1"/>
    <col min="14" max="16384" width="11" style="94"/>
  </cols>
  <sheetData>
    <row r="1" spans="1:13" ht="21.75" customHeight="1" x14ac:dyDescent="0.2">
      <c r="A1" s="89" t="s">
        <v>33</v>
      </c>
    </row>
    <row r="2" spans="1:13" ht="21.75" customHeight="1" x14ac:dyDescent="0.2">
      <c r="A2" s="89" t="s">
        <v>81</v>
      </c>
      <c r="B2" s="91"/>
      <c r="C2" s="91"/>
      <c r="D2" s="91"/>
      <c r="E2" s="91"/>
      <c r="F2" s="160"/>
      <c r="G2" s="160"/>
      <c r="H2" s="160"/>
      <c r="I2" s="215"/>
      <c r="J2" s="160"/>
      <c r="L2" s="160"/>
    </row>
    <row r="3" spans="1:13" ht="21.75" customHeight="1" x14ac:dyDescent="0.2">
      <c r="A3" s="161" t="str">
        <f>'PL 5 (TH)'!A3</f>
        <v>สำหรับงวดสามเดือนสิ้นสุดวันที่ 31 มีนาคม พ.ศ. 2565</v>
      </c>
      <c r="B3" s="97"/>
      <c r="C3" s="97"/>
      <c r="D3" s="97"/>
      <c r="E3" s="97"/>
      <c r="F3" s="162"/>
      <c r="G3" s="162"/>
      <c r="H3" s="162"/>
      <c r="I3" s="216"/>
      <c r="J3" s="162"/>
      <c r="K3" s="99"/>
      <c r="L3" s="162"/>
      <c r="M3" s="195"/>
    </row>
    <row r="4" spans="1:13" ht="21.6" customHeight="1" x14ac:dyDescent="0.2">
      <c r="A4" s="90"/>
      <c r="B4" s="91"/>
      <c r="C4" s="91"/>
      <c r="D4" s="91"/>
      <c r="E4" s="91"/>
      <c r="F4" s="160"/>
      <c r="G4" s="160"/>
      <c r="H4" s="160"/>
      <c r="I4" s="215"/>
      <c r="J4" s="160"/>
      <c r="L4" s="160"/>
    </row>
    <row r="5" spans="1:13" ht="21" customHeight="1" x14ac:dyDescent="0.2">
      <c r="A5" s="90"/>
      <c r="B5" s="91"/>
      <c r="C5" s="91"/>
      <c r="D5" s="91"/>
      <c r="E5" s="91"/>
      <c r="F5" s="160"/>
      <c r="G5" s="240" t="s">
        <v>1</v>
      </c>
      <c r="H5" s="240"/>
      <c r="I5" s="240" t="s">
        <v>1</v>
      </c>
      <c r="J5" s="100"/>
      <c r="K5" s="241" t="s">
        <v>2</v>
      </c>
      <c r="L5" s="241"/>
      <c r="M5" s="241" t="s">
        <v>2</v>
      </c>
    </row>
    <row r="6" spans="1:13" ht="21" customHeight="1" x14ac:dyDescent="0.2">
      <c r="A6" s="90"/>
      <c r="B6" s="91"/>
      <c r="C6" s="91"/>
      <c r="D6" s="91"/>
      <c r="E6" s="91"/>
      <c r="F6" s="160"/>
      <c r="G6" s="12" t="s">
        <v>3</v>
      </c>
      <c r="H6" s="102"/>
      <c r="I6" s="12" t="s">
        <v>3</v>
      </c>
      <c r="J6" s="103"/>
      <c r="K6" s="12" t="s">
        <v>3</v>
      </c>
      <c r="L6" s="104"/>
      <c r="M6" s="12" t="s">
        <v>3</v>
      </c>
    </row>
    <row r="7" spans="1:13" ht="21" customHeight="1" x14ac:dyDescent="0.2">
      <c r="E7" s="228" t="s">
        <v>6</v>
      </c>
      <c r="G7" s="107" t="s">
        <v>125</v>
      </c>
      <c r="H7" s="89"/>
      <c r="I7" s="189" t="s">
        <v>69</v>
      </c>
      <c r="J7" s="106"/>
      <c r="K7" s="107" t="s">
        <v>125</v>
      </c>
      <c r="L7" s="89"/>
      <c r="M7" s="189" t="s">
        <v>69</v>
      </c>
    </row>
    <row r="8" spans="1:13" ht="8.1" customHeight="1" x14ac:dyDescent="0.2">
      <c r="E8" s="142"/>
      <c r="G8" s="163"/>
      <c r="H8" s="89"/>
      <c r="I8" s="217"/>
      <c r="J8" s="106"/>
      <c r="K8" s="163"/>
      <c r="L8" s="89"/>
      <c r="M8" s="217"/>
    </row>
    <row r="9" spans="1:13" ht="21" customHeight="1" x14ac:dyDescent="0.2">
      <c r="A9" s="89" t="s">
        <v>82</v>
      </c>
      <c r="G9" s="164"/>
      <c r="H9" s="165"/>
      <c r="I9" s="218"/>
      <c r="J9" s="165"/>
      <c r="K9" s="166"/>
      <c r="L9" s="165"/>
      <c r="M9" s="222"/>
    </row>
    <row r="10" spans="1:13" ht="21" customHeight="1" x14ac:dyDescent="0.2">
      <c r="A10" s="100" t="s">
        <v>134</v>
      </c>
      <c r="G10" s="150">
        <f>'PL 5 (TH)'!G26</f>
        <v>198380059</v>
      </c>
      <c r="I10" s="206">
        <f>'PL 5 (TH)'!I26</f>
        <v>82614284</v>
      </c>
      <c r="K10" s="115">
        <f>'PL 5 (TH)'!K26</f>
        <v>6605463098</v>
      </c>
      <c r="M10" s="206">
        <f>'PL 5 (TH)'!M26</f>
        <v>2507095340</v>
      </c>
    </row>
    <row r="11" spans="1:13" ht="21" customHeight="1" x14ac:dyDescent="0.2">
      <c r="A11" s="89" t="s">
        <v>83</v>
      </c>
      <c r="G11" s="150"/>
      <c r="K11" s="150"/>
      <c r="M11" s="206"/>
    </row>
    <row r="12" spans="1:13" ht="21" customHeight="1" x14ac:dyDescent="0.2">
      <c r="A12" s="116"/>
      <c r="B12" s="100" t="s">
        <v>84</v>
      </c>
      <c r="E12" s="101"/>
      <c r="G12" s="150">
        <v>-23189</v>
      </c>
      <c r="I12" s="206">
        <v>-23326</v>
      </c>
      <c r="K12" s="115">
        <v>-767339</v>
      </c>
      <c r="M12" s="197">
        <v>-706999</v>
      </c>
    </row>
    <row r="13" spans="1:13" ht="21" customHeight="1" x14ac:dyDescent="0.2">
      <c r="A13" s="116"/>
      <c r="B13" s="100" t="s">
        <v>39</v>
      </c>
      <c r="E13" s="101"/>
      <c r="G13" s="150">
        <v>1220987</v>
      </c>
      <c r="I13" s="206">
        <v>1739799</v>
      </c>
      <c r="K13" s="115">
        <v>40575516</v>
      </c>
      <c r="M13" s="197">
        <v>52962389</v>
      </c>
    </row>
    <row r="14" spans="1:13" ht="21" customHeight="1" x14ac:dyDescent="0.2">
      <c r="A14" s="116"/>
      <c r="B14" s="100" t="s">
        <v>85</v>
      </c>
      <c r="E14" s="101">
        <v>7</v>
      </c>
      <c r="G14" s="150">
        <v>18239913</v>
      </c>
      <c r="I14" s="206">
        <v>22213208</v>
      </c>
      <c r="K14" s="115">
        <v>605886499</v>
      </c>
      <c r="M14" s="197">
        <v>675889698</v>
      </c>
    </row>
    <row r="15" spans="1:13" ht="21" customHeight="1" x14ac:dyDescent="0.2">
      <c r="A15" s="116"/>
      <c r="B15" s="100" t="s">
        <v>86</v>
      </c>
      <c r="E15" s="101"/>
      <c r="G15" s="150">
        <v>310734</v>
      </c>
      <c r="I15" s="206">
        <v>344643</v>
      </c>
      <c r="K15" s="115">
        <v>10319385</v>
      </c>
      <c r="M15" s="197">
        <v>10483013</v>
      </c>
    </row>
    <row r="16" spans="1:13" ht="21" customHeight="1" x14ac:dyDescent="0.2">
      <c r="B16" s="100" t="s">
        <v>57</v>
      </c>
      <c r="C16" s="100"/>
      <c r="E16" s="101"/>
      <c r="G16" s="150">
        <v>-8447019</v>
      </c>
      <c r="I16" s="206">
        <v>-7059690</v>
      </c>
      <c r="K16" s="115">
        <v>-280719013</v>
      </c>
      <c r="M16" s="197">
        <v>-215054432</v>
      </c>
    </row>
    <row r="17" spans="1:13" ht="21" customHeight="1" x14ac:dyDescent="0.2">
      <c r="B17" s="100" t="s">
        <v>110</v>
      </c>
      <c r="C17" s="100"/>
      <c r="E17" s="101"/>
      <c r="G17" s="150"/>
      <c r="K17" s="115"/>
    </row>
    <row r="18" spans="1:13" ht="21" customHeight="1" x14ac:dyDescent="0.2">
      <c r="B18" s="100"/>
      <c r="C18" s="100" t="s">
        <v>111</v>
      </c>
      <c r="E18" s="101"/>
      <c r="G18" s="150">
        <v>6818924</v>
      </c>
      <c r="I18" s="206">
        <v>9908213</v>
      </c>
      <c r="K18" s="115">
        <v>227838189</v>
      </c>
      <c r="M18" s="197">
        <v>303547630</v>
      </c>
    </row>
    <row r="19" spans="1:13" ht="21" customHeight="1" x14ac:dyDescent="0.2">
      <c r="B19" s="100" t="s">
        <v>138</v>
      </c>
      <c r="C19" s="100"/>
      <c r="E19" s="101"/>
      <c r="G19" s="150">
        <v>235842</v>
      </c>
      <c r="I19" s="206">
        <v>285700</v>
      </c>
      <c r="K19" s="115">
        <v>7878879</v>
      </c>
      <c r="M19" s="197">
        <v>8842920</v>
      </c>
    </row>
    <row r="20" spans="1:13" ht="21" customHeight="1" x14ac:dyDescent="0.2">
      <c r="B20" s="100" t="s">
        <v>140</v>
      </c>
      <c r="C20" s="100"/>
      <c r="E20" s="101"/>
      <c r="G20" s="150">
        <v>11781242</v>
      </c>
      <c r="I20" s="206">
        <v>0</v>
      </c>
      <c r="K20" s="115">
        <v>394145000</v>
      </c>
      <c r="M20" s="197">
        <v>0</v>
      </c>
    </row>
    <row r="21" spans="1:13" s="105" customFormat="1" ht="21" customHeight="1" x14ac:dyDescent="0.2">
      <c r="B21" s="100" t="s">
        <v>87</v>
      </c>
      <c r="C21" s="100"/>
      <c r="D21" s="100"/>
      <c r="E21" s="101"/>
      <c r="F21" s="145"/>
      <c r="G21" s="167"/>
      <c r="I21" s="208"/>
      <c r="K21" s="168"/>
      <c r="M21" s="223"/>
    </row>
    <row r="22" spans="1:13" s="105" customFormat="1" ht="21" customHeight="1" x14ac:dyDescent="0.2">
      <c r="B22" s="100"/>
      <c r="C22" s="100" t="s">
        <v>88</v>
      </c>
      <c r="D22" s="100"/>
      <c r="E22" s="101"/>
      <c r="F22" s="145"/>
      <c r="G22" s="150">
        <v>314282</v>
      </c>
      <c r="H22" s="145"/>
      <c r="I22" s="206">
        <v>403537</v>
      </c>
      <c r="J22" s="145"/>
      <c r="K22" s="115">
        <v>10481200</v>
      </c>
      <c r="L22" s="145"/>
      <c r="M22" s="197">
        <v>12275679</v>
      </c>
    </row>
    <row r="23" spans="1:13" ht="8.1" customHeight="1" x14ac:dyDescent="0.2">
      <c r="B23" s="100"/>
      <c r="C23" s="94"/>
      <c r="G23" s="150"/>
      <c r="K23" s="115"/>
    </row>
    <row r="24" spans="1:13" ht="21" customHeight="1" x14ac:dyDescent="0.2">
      <c r="A24" s="89" t="s">
        <v>89</v>
      </c>
      <c r="B24" s="116"/>
      <c r="C24" s="116"/>
      <c r="G24" s="150"/>
      <c r="K24" s="115"/>
    </row>
    <row r="25" spans="1:13" ht="21" customHeight="1" x14ac:dyDescent="0.2">
      <c r="A25" s="89"/>
      <c r="B25" s="116" t="s">
        <v>90</v>
      </c>
      <c r="C25" s="116"/>
      <c r="G25" s="150"/>
      <c r="K25" s="115"/>
    </row>
    <row r="26" spans="1:13" ht="21" customHeight="1" x14ac:dyDescent="0.2">
      <c r="B26" s="100" t="s">
        <v>91</v>
      </c>
      <c r="G26" s="150">
        <v>-255766778</v>
      </c>
      <c r="I26" s="206">
        <v>-21010815</v>
      </c>
      <c r="K26" s="115">
        <v>-8499873019</v>
      </c>
      <c r="M26" s="197">
        <v>-640037745</v>
      </c>
    </row>
    <row r="27" spans="1:13" ht="21" customHeight="1" x14ac:dyDescent="0.2">
      <c r="B27" s="100" t="s">
        <v>92</v>
      </c>
      <c r="G27" s="150">
        <v>-283240931</v>
      </c>
      <c r="I27" s="206">
        <v>-112948218</v>
      </c>
      <c r="K27" s="115">
        <v>-9412918894</v>
      </c>
      <c r="M27" s="197">
        <v>-3440662494</v>
      </c>
    </row>
    <row r="28" spans="1:13" ht="21" customHeight="1" x14ac:dyDescent="0.2">
      <c r="B28" s="100" t="s">
        <v>93</v>
      </c>
      <c r="C28" s="94"/>
      <c r="G28" s="150">
        <v>-488252</v>
      </c>
      <c r="I28" s="206">
        <v>43162</v>
      </c>
      <c r="K28" s="115">
        <v>-16226019</v>
      </c>
      <c r="M28" s="197">
        <v>1314828</v>
      </c>
    </row>
    <row r="29" spans="1:13" ht="21" customHeight="1" x14ac:dyDescent="0.2">
      <c r="B29" s="100" t="s">
        <v>18</v>
      </c>
      <c r="E29" s="169"/>
      <c r="G29" s="150">
        <v>290805055</v>
      </c>
      <c r="I29" s="206">
        <v>74554060</v>
      </c>
      <c r="K29" s="115">
        <v>9664296716</v>
      </c>
      <c r="M29" s="197">
        <v>2271088139</v>
      </c>
    </row>
    <row r="30" spans="1:13" ht="21" customHeight="1" x14ac:dyDescent="0.2">
      <c r="B30" s="100" t="s">
        <v>17</v>
      </c>
      <c r="C30" s="94"/>
      <c r="G30" s="170">
        <v>-7437300</v>
      </c>
      <c r="I30" s="219">
        <v>-7797538</v>
      </c>
      <c r="K30" s="114">
        <v>-247163097</v>
      </c>
      <c r="M30" s="195">
        <v>-237530943</v>
      </c>
    </row>
    <row r="31" spans="1:13" ht="8.1" customHeight="1" x14ac:dyDescent="0.2">
      <c r="G31" s="171"/>
      <c r="I31" s="220"/>
      <c r="K31" s="150"/>
      <c r="M31" s="206"/>
    </row>
    <row r="32" spans="1:13" ht="21" customHeight="1" x14ac:dyDescent="0.2">
      <c r="A32" s="89" t="s">
        <v>143</v>
      </c>
      <c r="E32" s="101"/>
      <c r="G32" s="150">
        <f>SUM(G10:G30)</f>
        <v>-27296431</v>
      </c>
      <c r="I32" s="206">
        <f>SUM(I10:I30)</f>
        <v>43267019</v>
      </c>
      <c r="K32" s="150">
        <f>SUM(K10:K30)</f>
        <v>-890782899</v>
      </c>
      <c r="M32" s="206">
        <f>SUM(M10:M30)</f>
        <v>1309507023</v>
      </c>
    </row>
    <row r="33" spans="1:13" ht="21" customHeight="1" x14ac:dyDescent="0.2">
      <c r="B33" s="100" t="s">
        <v>94</v>
      </c>
      <c r="E33" s="101"/>
      <c r="G33" s="150">
        <v>24082</v>
      </c>
      <c r="I33" s="206">
        <v>21582</v>
      </c>
      <c r="K33" s="115">
        <v>797401</v>
      </c>
      <c r="M33" s="197">
        <v>651224</v>
      </c>
    </row>
    <row r="34" spans="1:13" ht="21" customHeight="1" x14ac:dyDescent="0.2">
      <c r="B34" s="100" t="s">
        <v>95</v>
      </c>
      <c r="E34" s="101"/>
      <c r="G34" s="150">
        <v>-1214420</v>
      </c>
      <c r="I34" s="206">
        <v>-1751468</v>
      </c>
      <c r="K34" s="115">
        <v>-40380902</v>
      </c>
      <c r="M34" s="197">
        <v>-52996489</v>
      </c>
    </row>
    <row r="35" spans="1:13" ht="21" customHeight="1" x14ac:dyDescent="0.2">
      <c r="B35" s="100" t="s">
        <v>96</v>
      </c>
      <c r="E35" s="101"/>
      <c r="G35" s="170">
        <v>-304426</v>
      </c>
      <c r="I35" s="219">
        <v>-134159</v>
      </c>
      <c r="K35" s="114">
        <v>-10014264</v>
      </c>
      <c r="M35" s="195">
        <v>-4105588</v>
      </c>
    </row>
    <row r="36" spans="1:13" ht="8.1" customHeight="1" x14ac:dyDescent="0.2">
      <c r="E36" s="101"/>
      <c r="G36" s="150"/>
      <c r="K36" s="150"/>
      <c r="M36" s="206"/>
    </row>
    <row r="37" spans="1:13" ht="21" customHeight="1" x14ac:dyDescent="0.2">
      <c r="A37" s="89" t="s">
        <v>142</v>
      </c>
      <c r="B37" s="116"/>
      <c r="E37" s="101"/>
      <c r="G37" s="150"/>
      <c r="K37" s="150"/>
      <c r="M37" s="206"/>
    </row>
    <row r="38" spans="1:13" ht="21" customHeight="1" x14ac:dyDescent="0.2">
      <c r="A38" s="89"/>
      <c r="B38" s="116" t="s">
        <v>114</v>
      </c>
      <c r="E38" s="101"/>
      <c r="G38" s="170">
        <f>SUM(G32:G35)</f>
        <v>-28791195</v>
      </c>
      <c r="I38" s="219">
        <f>SUM(I32:I35)</f>
        <v>41402974</v>
      </c>
      <c r="K38" s="170">
        <f>SUM(K32:K35)</f>
        <v>-940380664</v>
      </c>
      <c r="M38" s="219">
        <f>SUM(M32:M35)</f>
        <v>1253056170</v>
      </c>
    </row>
    <row r="39" spans="1:13" ht="21" customHeight="1" x14ac:dyDescent="0.2">
      <c r="A39" s="89"/>
      <c r="B39" s="116"/>
      <c r="E39" s="101"/>
    </row>
    <row r="40" spans="1:13" ht="9" customHeight="1" x14ac:dyDescent="0.2">
      <c r="A40" s="89"/>
      <c r="B40" s="116"/>
      <c r="E40" s="101"/>
    </row>
    <row r="41" spans="1:13" ht="9.75" customHeight="1" x14ac:dyDescent="0.2">
      <c r="A41" s="89"/>
      <c r="B41" s="116"/>
      <c r="E41" s="101"/>
    </row>
    <row r="42" spans="1:13" ht="21.95" customHeight="1" x14ac:dyDescent="0.2">
      <c r="A42" s="246" t="s">
        <v>43</v>
      </c>
      <c r="B42" s="246"/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246"/>
    </row>
    <row r="43" spans="1:13" ht="21.75" customHeight="1" x14ac:dyDescent="0.2">
      <c r="A43" s="89" t="str">
        <f>+A1</f>
        <v xml:space="preserve">บริษัท สตาร์ ปิโตรเลียม รีไฟน์นิ่ง จำกัด (มหาชน) </v>
      </c>
    </row>
    <row r="44" spans="1:13" ht="21.75" customHeight="1" x14ac:dyDescent="0.2">
      <c r="A44" s="116" t="s">
        <v>97</v>
      </c>
      <c r="B44" s="91"/>
      <c r="C44" s="91"/>
      <c r="D44" s="91"/>
      <c r="E44" s="91"/>
      <c r="F44" s="160"/>
      <c r="G44" s="160"/>
      <c r="H44" s="160"/>
      <c r="I44" s="215"/>
      <c r="J44" s="160"/>
      <c r="L44" s="160"/>
    </row>
    <row r="45" spans="1:13" ht="21.75" customHeight="1" x14ac:dyDescent="0.2">
      <c r="A45" s="95" t="str">
        <f>'PL 5 (TH)'!A3</f>
        <v>สำหรับงวดสามเดือนสิ้นสุดวันที่ 31 มีนาคม พ.ศ. 2565</v>
      </c>
      <c r="B45" s="97"/>
      <c r="C45" s="97"/>
      <c r="D45" s="97"/>
      <c r="E45" s="97"/>
      <c r="F45" s="162"/>
      <c r="G45" s="162"/>
      <c r="H45" s="162"/>
      <c r="I45" s="216"/>
      <c r="J45" s="162"/>
      <c r="K45" s="99"/>
      <c r="L45" s="162"/>
      <c r="M45" s="195"/>
    </row>
    <row r="46" spans="1:13" ht="21.6" customHeight="1" x14ac:dyDescent="0.2">
      <c r="A46" s="90"/>
      <c r="B46" s="91"/>
      <c r="C46" s="91"/>
      <c r="D46" s="91"/>
      <c r="E46" s="91"/>
      <c r="F46" s="160"/>
      <c r="G46" s="160"/>
      <c r="H46" s="160"/>
      <c r="I46" s="215"/>
      <c r="J46" s="160"/>
      <c r="L46" s="160"/>
    </row>
    <row r="47" spans="1:13" ht="21.6" customHeight="1" x14ac:dyDescent="0.2">
      <c r="A47" s="90"/>
      <c r="B47" s="91"/>
      <c r="C47" s="91"/>
      <c r="D47" s="91"/>
      <c r="E47" s="91"/>
      <c r="F47" s="160"/>
      <c r="G47" s="240" t="s">
        <v>1</v>
      </c>
      <c r="H47" s="240"/>
      <c r="I47" s="240" t="s">
        <v>1</v>
      </c>
      <c r="J47" s="100"/>
      <c r="K47" s="241" t="s">
        <v>2</v>
      </c>
      <c r="L47" s="241"/>
      <c r="M47" s="241" t="s">
        <v>2</v>
      </c>
    </row>
    <row r="48" spans="1:13" ht="21.6" customHeight="1" x14ac:dyDescent="0.2">
      <c r="A48" s="90"/>
      <c r="B48" s="91"/>
      <c r="C48" s="91"/>
      <c r="D48" s="91"/>
      <c r="E48" s="91"/>
      <c r="F48" s="160"/>
      <c r="G48" s="12" t="s">
        <v>3</v>
      </c>
      <c r="H48" s="102"/>
      <c r="I48" s="12" t="s">
        <v>3</v>
      </c>
      <c r="J48" s="103"/>
      <c r="K48" s="12" t="s">
        <v>3</v>
      </c>
      <c r="L48" s="104"/>
      <c r="M48" s="12" t="s">
        <v>3</v>
      </c>
    </row>
    <row r="49" spans="1:13" ht="21.6" customHeight="1" x14ac:dyDescent="0.2">
      <c r="E49" s="228" t="s">
        <v>6</v>
      </c>
      <c r="G49" s="107" t="s">
        <v>125</v>
      </c>
      <c r="H49" s="89"/>
      <c r="I49" s="189" t="s">
        <v>69</v>
      </c>
      <c r="J49" s="106"/>
      <c r="K49" s="107" t="s">
        <v>125</v>
      </c>
      <c r="L49" s="89"/>
      <c r="M49" s="189" t="s">
        <v>69</v>
      </c>
    </row>
    <row r="50" spans="1:13" ht="8.1" customHeight="1" x14ac:dyDescent="0.2">
      <c r="E50" s="91"/>
      <c r="G50" s="150"/>
      <c r="K50" s="172"/>
      <c r="M50" s="224"/>
    </row>
    <row r="51" spans="1:13" ht="21.6" customHeight="1" x14ac:dyDescent="0.2">
      <c r="A51" s="89" t="s">
        <v>98</v>
      </c>
      <c r="E51" s="91"/>
      <c r="G51" s="150"/>
      <c r="K51" s="115"/>
    </row>
    <row r="52" spans="1:13" ht="21.6" customHeight="1" x14ac:dyDescent="0.2">
      <c r="A52" s="100" t="s">
        <v>117</v>
      </c>
      <c r="E52" s="91"/>
      <c r="G52" s="150"/>
      <c r="K52" s="115"/>
    </row>
    <row r="53" spans="1:13" ht="21.6" customHeight="1" x14ac:dyDescent="0.2">
      <c r="A53" s="100"/>
      <c r="B53" s="105" t="s">
        <v>51</v>
      </c>
      <c r="E53" s="91"/>
      <c r="G53" s="114">
        <v>-1249013</v>
      </c>
      <c r="I53" s="195">
        <v>-207777</v>
      </c>
      <c r="K53" s="114">
        <v>-41508334</v>
      </c>
      <c r="M53" s="195">
        <v>-6329368</v>
      </c>
    </row>
    <row r="54" spans="1:13" ht="8.1" customHeight="1" x14ac:dyDescent="0.2">
      <c r="A54" s="100"/>
      <c r="E54" s="91"/>
      <c r="F54" s="94"/>
      <c r="G54" s="150"/>
      <c r="H54" s="94"/>
      <c r="J54" s="94"/>
      <c r="K54" s="150"/>
      <c r="M54" s="206"/>
    </row>
    <row r="55" spans="1:13" ht="21.6" customHeight="1" x14ac:dyDescent="0.2">
      <c r="A55" s="89" t="s">
        <v>99</v>
      </c>
      <c r="E55" s="91"/>
      <c r="G55" s="114">
        <f>SUM(G53:G54)</f>
        <v>-1249013</v>
      </c>
      <c r="I55" s="195">
        <f>SUM(I53:I54)</f>
        <v>-207777</v>
      </c>
      <c r="K55" s="114">
        <f>SUM(K53:K54)</f>
        <v>-41508334</v>
      </c>
      <c r="M55" s="195">
        <f>SUM(M53:M54)</f>
        <v>-6329368</v>
      </c>
    </row>
    <row r="56" spans="1:13" ht="21.6" customHeight="1" x14ac:dyDescent="0.2">
      <c r="E56" s="91"/>
      <c r="G56" s="150"/>
      <c r="K56" s="150"/>
      <c r="M56" s="206"/>
    </row>
    <row r="57" spans="1:13" ht="21.6" customHeight="1" x14ac:dyDescent="0.2">
      <c r="A57" s="89" t="s">
        <v>100</v>
      </c>
      <c r="B57" s="100"/>
      <c r="C57" s="100"/>
      <c r="E57" s="91"/>
      <c r="G57" s="150"/>
      <c r="K57" s="150"/>
      <c r="M57" s="206"/>
    </row>
    <row r="58" spans="1:13" ht="21.6" customHeight="1" x14ac:dyDescent="0.2">
      <c r="A58" s="100" t="s">
        <v>144</v>
      </c>
      <c r="B58" s="100"/>
      <c r="C58" s="100"/>
      <c r="E58" s="91"/>
      <c r="G58" s="150"/>
      <c r="K58" s="150"/>
      <c r="M58" s="206"/>
    </row>
    <row r="59" spans="1:13" ht="21.6" customHeight="1" x14ac:dyDescent="0.2">
      <c r="A59" s="100"/>
      <c r="B59" s="100" t="s">
        <v>118</v>
      </c>
      <c r="C59" s="100"/>
      <c r="E59" s="91">
        <v>8</v>
      </c>
      <c r="G59" s="173">
        <v>-15000000</v>
      </c>
      <c r="I59" s="221">
        <v>0</v>
      </c>
      <c r="K59" s="173">
        <v>-505425000</v>
      </c>
      <c r="M59" s="221">
        <v>0</v>
      </c>
    </row>
    <row r="60" spans="1:13" ht="8.1" customHeight="1" x14ac:dyDescent="0.2">
      <c r="E60" s="91"/>
      <c r="G60" s="150"/>
      <c r="K60" s="150"/>
      <c r="M60" s="206"/>
    </row>
    <row r="61" spans="1:13" ht="21.6" customHeight="1" x14ac:dyDescent="0.2">
      <c r="A61" s="89" t="s">
        <v>141</v>
      </c>
      <c r="B61" s="100"/>
      <c r="C61" s="94"/>
      <c r="D61" s="94"/>
      <c r="E61" s="91"/>
      <c r="G61" s="114">
        <f>SUM(G59:G59)</f>
        <v>-15000000</v>
      </c>
      <c r="I61" s="195">
        <f>SUM(I59:I59)</f>
        <v>0</v>
      </c>
      <c r="K61" s="114">
        <f>SUM(K59:K59)</f>
        <v>-505425000</v>
      </c>
      <c r="M61" s="195">
        <f>SUM(M59:M59)</f>
        <v>0</v>
      </c>
    </row>
    <row r="62" spans="1:13" ht="21.6" customHeight="1" x14ac:dyDescent="0.2">
      <c r="E62" s="91"/>
      <c r="G62" s="150"/>
      <c r="K62" s="150"/>
      <c r="M62" s="206"/>
    </row>
    <row r="63" spans="1:13" ht="21.6" customHeight="1" x14ac:dyDescent="0.2">
      <c r="A63" s="116" t="s">
        <v>9</v>
      </c>
      <c r="E63" s="91"/>
      <c r="G63" s="150"/>
      <c r="K63" s="150"/>
      <c r="M63" s="206"/>
    </row>
    <row r="64" spans="1:13" ht="21.6" customHeight="1" x14ac:dyDescent="0.2">
      <c r="A64" s="94"/>
      <c r="B64" s="116" t="s">
        <v>139</v>
      </c>
      <c r="E64" s="91"/>
      <c r="G64" s="150">
        <f>SUM(G61,G55,G38)</f>
        <v>-45040208</v>
      </c>
      <c r="I64" s="206">
        <f>SUM(I61,I55,I38)</f>
        <v>41195197</v>
      </c>
      <c r="K64" s="150">
        <f>SUM(K61,K55,K38)</f>
        <v>-1487313998</v>
      </c>
      <c r="M64" s="206">
        <f>SUM(M61,M55,M38)</f>
        <v>1246726802</v>
      </c>
    </row>
    <row r="65" spans="1:13" ht="21.6" customHeight="1" x14ac:dyDescent="0.2">
      <c r="A65" s="100" t="s">
        <v>101</v>
      </c>
      <c r="E65" s="91"/>
      <c r="G65" s="150">
        <v>87660208</v>
      </c>
      <c r="I65" s="206">
        <v>54122578</v>
      </c>
      <c r="K65" s="150">
        <v>2944760616</v>
      </c>
      <c r="M65" s="206">
        <v>1634869479</v>
      </c>
    </row>
    <row r="66" spans="1:13" ht="21.6" customHeight="1" x14ac:dyDescent="0.2">
      <c r="A66" s="100" t="s">
        <v>119</v>
      </c>
      <c r="E66" s="91"/>
      <c r="G66" s="150"/>
      <c r="K66" s="150"/>
      <c r="M66" s="206"/>
    </row>
    <row r="67" spans="1:13" ht="21.6" customHeight="1" x14ac:dyDescent="0.2">
      <c r="B67" s="105" t="s">
        <v>120</v>
      </c>
      <c r="G67" s="114">
        <v>328873</v>
      </c>
      <c r="I67" s="195">
        <v>-481339</v>
      </c>
      <c r="K67" s="114">
        <v>-20579190</v>
      </c>
      <c r="M67" s="195">
        <v>106244199</v>
      </c>
    </row>
    <row r="68" spans="1:13" ht="8.1" customHeight="1" x14ac:dyDescent="0.2">
      <c r="G68" s="150"/>
      <c r="K68" s="150"/>
      <c r="M68" s="206"/>
    </row>
    <row r="69" spans="1:13" ht="18.75" customHeight="1" x14ac:dyDescent="0.2">
      <c r="A69" s="116" t="s">
        <v>122</v>
      </c>
      <c r="G69" s="150"/>
      <c r="K69" s="150"/>
      <c r="M69" s="206"/>
    </row>
    <row r="70" spans="1:13" ht="21.6" customHeight="1" thickBot="1" x14ac:dyDescent="0.25">
      <c r="A70" s="94"/>
      <c r="B70" s="89" t="s">
        <v>121</v>
      </c>
      <c r="G70" s="151">
        <f>SUM(G64:G67)</f>
        <v>42948873</v>
      </c>
      <c r="I70" s="212">
        <f>SUM(I64:I67)</f>
        <v>94836436</v>
      </c>
      <c r="K70" s="151">
        <f>SUM(K64:K67)</f>
        <v>1436867428</v>
      </c>
      <c r="M70" s="212">
        <f>SUM(M64:M67)</f>
        <v>2987840480</v>
      </c>
    </row>
    <row r="71" spans="1:13" ht="21.6" customHeight="1" thickTop="1" x14ac:dyDescent="0.2">
      <c r="B71" s="116"/>
      <c r="G71" s="150"/>
      <c r="K71" s="150"/>
      <c r="M71" s="206"/>
    </row>
    <row r="72" spans="1:13" ht="21.6" customHeight="1" x14ac:dyDescent="0.2">
      <c r="E72" s="101"/>
      <c r="G72" s="150"/>
      <c r="K72" s="150"/>
      <c r="M72" s="206"/>
    </row>
    <row r="73" spans="1:13" ht="21.6" customHeight="1" x14ac:dyDescent="0.2">
      <c r="A73" s="89" t="s">
        <v>102</v>
      </c>
      <c r="B73" s="91"/>
      <c r="E73" s="101"/>
      <c r="G73" s="150"/>
      <c r="K73" s="150"/>
      <c r="M73" s="206"/>
    </row>
    <row r="74" spans="1:13" ht="8.1" customHeight="1" x14ac:dyDescent="0.2">
      <c r="A74" s="174"/>
      <c r="B74" s="175"/>
      <c r="E74" s="101"/>
      <c r="G74" s="150"/>
      <c r="K74" s="150"/>
      <c r="M74" s="206"/>
    </row>
    <row r="75" spans="1:13" ht="21.6" customHeight="1" x14ac:dyDescent="0.2">
      <c r="A75" s="100" t="s">
        <v>103</v>
      </c>
      <c r="B75" s="100"/>
      <c r="E75" s="101"/>
      <c r="G75" s="150"/>
      <c r="K75" s="115"/>
    </row>
    <row r="76" spans="1:13" ht="21.6" customHeight="1" x14ac:dyDescent="0.2">
      <c r="A76" s="100"/>
      <c r="B76" s="100" t="s">
        <v>104</v>
      </c>
      <c r="E76" s="101"/>
      <c r="G76" s="150">
        <v>5334</v>
      </c>
      <c r="I76" s="206">
        <v>0</v>
      </c>
      <c r="K76" s="115">
        <v>178465</v>
      </c>
      <c r="M76" s="197">
        <v>0</v>
      </c>
    </row>
    <row r="77" spans="1:13" ht="21.6" customHeight="1" x14ac:dyDescent="0.2">
      <c r="A77" s="100"/>
      <c r="B77" s="100"/>
      <c r="E77" s="101"/>
    </row>
    <row r="78" spans="1:13" ht="21.6" customHeight="1" x14ac:dyDescent="0.2">
      <c r="A78" s="100"/>
      <c r="B78" s="100"/>
      <c r="E78" s="101"/>
    </row>
    <row r="79" spans="1:13" ht="21.6" customHeight="1" x14ac:dyDescent="0.2">
      <c r="A79" s="100"/>
      <c r="B79" s="100"/>
      <c r="E79" s="101"/>
    </row>
    <row r="80" spans="1:13" ht="21.6" customHeight="1" x14ac:dyDescent="0.2">
      <c r="A80" s="100"/>
      <c r="B80" s="100"/>
      <c r="E80" s="101"/>
    </row>
    <row r="81" spans="1:13" ht="21.6" customHeight="1" x14ac:dyDescent="0.2">
      <c r="A81" s="100"/>
      <c r="B81" s="100"/>
      <c r="E81" s="101"/>
    </row>
    <row r="82" spans="1:13" ht="17.25" customHeight="1" x14ac:dyDescent="0.2">
      <c r="A82" s="100"/>
      <c r="B82" s="100"/>
      <c r="E82" s="101"/>
    </row>
    <row r="83" spans="1:13" ht="21.95" customHeight="1" x14ac:dyDescent="0.2">
      <c r="A83" s="242" t="s">
        <v>43</v>
      </c>
      <c r="B83" s="242"/>
      <c r="C83" s="242"/>
      <c r="D83" s="242"/>
      <c r="E83" s="242"/>
      <c r="F83" s="242"/>
      <c r="G83" s="242"/>
      <c r="H83" s="242"/>
      <c r="I83" s="242"/>
      <c r="J83" s="242"/>
      <c r="K83" s="242"/>
      <c r="L83" s="242"/>
      <c r="M83" s="242"/>
    </row>
  </sheetData>
  <mergeCells count="6">
    <mergeCell ref="G47:I47"/>
    <mergeCell ref="K47:M47"/>
    <mergeCell ref="A83:M83"/>
    <mergeCell ref="G5:I5"/>
    <mergeCell ref="K5:M5"/>
    <mergeCell ref="A42:M42"/>
  </mergeCells>
  <pageMargins left="0.8" right="0.5" top="0.5" bottom="0.6" header="0.49" footer="0.4"/>
  <pageSetup paperSize="9" scale="95" firstPageNumber="8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 2-4 (TH)</vt:lpstr>
      <vt:lpstr>PL 5 (TH)</vt:lpstr>
      <vt:lpstr>Equity 6 USD (TH)</vt:lpstr>
      <vt:lpstr>Equity 7 THB (TH)</vt:lpstr>
      <vt:lpstr>CF 8-9 (TH)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Mevika Jaisue</cp:lastModifiedBy>
  <cp:lastPrinted>2022-05-05T06:33:41Z</cp:lastPrinted>
  <dcterms:created xsi:type="dcterms:W3CDTF">2013-05-03T09:25:02Z</dcterms:created>
  <dcterms:modified xsi:type="dcterms:W3CDTF">2022-05-05T06:33:43Z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</Properties>
</file>