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Dec2021 (Suphamas-14)\"/>
    </mc:Choice>
  </mc:AlternateContent>
  <xr:revisionPtr revIDLastSave="0" documentId="13_ncr:1_{6FCE0628-748B-4098-929C-BFB43F77D989}" xr6:coauthVersionLast="46" xr6:coauthVersionMax="46" xr10:uidLastSave="{00000000-0000-0000-0000-000000000000}"/>
  <bookViews>
    <workbookView xWindow="-120" yWindow="-120" windowWidth="24240" windowHeight="13140" tabRatio="819" activeTab="4" xr2:uid="{00000000-000D-0000-FFFF-FFFF00000000}"/>
  </bookViews>
  <sheets>
    <sheet name="6-7 BS" sheetId="1" r:id="rId1"/>
    <sheet name="8 PL 12 month" sheetId="2" r:id="rId2"/>
    <sheet name="9Equity " sheetId="3" r:id="rId3"/>
    <sheet name="10Equity" sheetId="4" r:id="rId4"/>
    <sheet name="11-12 CF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44" roundtripDataSignature="AMtx7mgqgy8EZW4jIyjWsBCjN/bvRD0KBg=="/>
    </ext>
  </extLst>
</workbook>
</file>

<file path=xl/calcChain.xml><?xml version="1.0" encoding="utf-8"?>
<calcChain xmlns="http://schemas.openxmlformats.org/spreadsheetml/2006/main">
  <c r="N22" i="4" l="1"/>
  <c r="K79" i="1" l="1"/>
  <c r="G79" i="1"/>
  <c r="A102" i="5"/>
  <c r="K86" i="5"/>
  <c r="G86" i="5"/>
  <c r="M76" i="5"/>
  <c r="K76" i="5"/>
  <c r="I76" i="5"/>
  <c r="G76" i="5"/>
  <c r="M65" i="5"/>
  <c r="K65" i="5"/>
  <c r="I65" i="5"/>
  <c r="G65" i="5"/>
  <c r="A54" i="5"/>
  <c r="A51" i="5"/>
  <c r="M35" i="5"/>
  <c r="M42" i="5" s="1"/>
  <c r="I35" i="5"/>
  <c r="I42" i="5" s="1"/>
  <c r="A11" i="5"/>
  <c r="A3" i="5"/>
  <c r="A31" i="4"/>
  <c r="N18" i="4"/>
  <c r="N21" i="4" s="1"/>
  <c r="L18" i="4"/>
  <c r="L21" i="4" s="1"/>
  <c r="J18" i="4"/>
  <c r="J21" i="4" s="1"/>
  <c r="J24" i="4" s="1"/>
  <c r="H18" i="4"/>
  <c r="H21" i="4" s="1"/>
  <c r="H24" i="4" s="1"/>
  <c r="F18" i="4"/>
  <c r="F21" i="4" s="1"/>
  <c r="F24" i="4" s="1"/>
  <c r="P16" i="4"/>
  <c r="P15" i="4"/>
  <c r="P14" i="4"/>
  <c r="A31" i="3"/>
  <c r="E19" i="3"/>
  <c r="K16" i="3"/>
  <c r="K19" i="3" s="1"/>
  <c r="I16" i="3"/>
  <c r="I19" i="3" s="1"/>
  <c r="I22" i="3" s="1"/>
  <c r="G16" i="3"/>
  <c r="G19" i="3" s="1"/>
  <c r="G22" i="3" s="1"/>
  <c r="E16" i="3"/>
  <c r="M14" i="3"/>
  <c r="M13" i="3"/>
  <c r="M12" i="3"/>
  <c r="M16" i="3" s="1"/>
  <c r="A3" i="3"/>
  <c r="A3" i="4" s="1"/>
  <c r="A51" i="2"/>
  <c r="M40" i="2"/>
  <c r="K40" i="2"/>
  <c r="I40" i="2"/>
  <c r="G40" i="2"/>
  <c r="M14" i="2"/>
  <c r="M17" i="2" s="1"/>
  <c r="M22" i="2" s="1"/>
  <c r="M27" i="2" s="1"/>
  <c r="M30" i="2" s="1"/>
  <c r="K14" i="2"/>
  <c r="K17" i="2" s="1"/>
  <c r="K22" i="2" s="1"/>
  <c r="K27" i="2" s="1"/>
  <c r="I14" i="2"/>
  <c r="I17" i="2" s="1"/>
  <c r="I22" i="2" s="1"/>
  <c r="I27" i="2" s="1"/>
  <c r="I30" i="2" s="1"/>
  <c r="G14" i="2"/>
  <c r="A105" i="1"/>
  <c r="M101" i="1"/>
  <c r="I101" i="1"/>
  <c r="M79" i="1"/>
  <c r="I79" i="1"/>
  <c r="M70" i="1"/>
  <c r="K70" i="1"/>
  <c r="I70" i="1"/>
  <c r="G70" i="1"/>
  <c r="A52" i="1"/>
  <c r="A50" i="1"/>
  <c r="A1" i="2" s="1"/>
  <c r="A1" i="3" s="1"/>
  <c r="A1" i="5" s="1"/>
  <c r="A52" i="5" s="1"/>
  <c r="M30" i="1"/>
  <c r="K30" i="1"/>
  <c r="I30" i="1"/>
  <c r="G30" i="1"/>
  <c r="M19" i="1"/>
  <c r="K19" i="1"/>
  <c r="I19" i="1"/>
  <c r="G19" i="1"/>
  <c r="G17" i="2" l="1"/>
  <c r="G22" i="2" s="1"/>
  <c r="G27" i="2" s="1"/>
  <c r="M81" i="1"/>
  <c r="M103" i="1" s="1"/>
  <c r="P18" i="4"/>
  <c r="M32" i="1"/>
  <c r="G81" i="1"/>
  <c r="K81" i="1"/>
  <c r="M19" i="3"/>
  <c r="I86" i="5"/>
  <c r="M86" i="5"/>
  <c r="N24" i="4"/>
  <c r="K32" i="1"/>
  <c r="I81" i="1"/>
  <c r="I103" i="1" s="1"/>
  <c r="I32" i="1"/>
  <c r="G32" i="1"/>
  <c r="K11" i="5"/>
  <c r="K35" i="5" s="1"/>
  <c r="K42" i="5" s="1"/>
  <c r="K30" i="2"/>
  <c r="L22" i="4" s="1"/>
  <c r="M48" i="2"/>
  <c r="M43" i="2"/>
  <c r="I43" i="2"/>
  <c r="I48" i="2"/>
  <c r="P21" i="4"/>
  <c r="E22" i="3"/>
  <c r="G11" i="5" l="1"/>
  <c r="G35" i="5" s="1"/>
  <c r="G42" i="5" s="1"/>
  <c r="G30" i="2"/>
  <c r="G43" i="2" s="1"/>
  <c r="K20" i="3" s="1"/>
  <c r="K48" i="2"/>
  <c r="K43" i="2"/>
  <c r="G48" i="2" l="1"/>
  <c r="P22" i="4"/>
  <c r="P24" i="4" s="1"/>
  <c r="L24" i="4"/>
  <c r="K101" i="1" s="1"/>
  <c r="K103" i="1" s="1"/>
  <c r="M20" i="3"/>
  <c r="M22" i="3" s="1"/>
  <c r="K22" i="3"/>
  <c r="G101" i="1" s="1"/>
  <c r="G103" i="1" s="1"/>
</calcChain>
</file>

<file path=xl/sharedStrings.xml><?xml version="1.0" encoding="utf-8"?>
<sst xmlns="http://schemas.openxmlformats.org/spreadsheetml/2006/main" count="242" uniqueCount="161">
  <si>
    <t>Star Petroleum Refining Public Company Limited</t>
  </si>
  <si>
    <t>Statement of Financial Position</t>
  </si>
  <si>
    <t>As at 31 December 2021</t>
  </si>
  <si>
    <t>Unit: US Dollar</t>
  </si>
  <si>
    <t>Unit: Baht</t>
  </si>
  <si>
    <t>31 December</t>
  </si>
  <si>
    <t>Notes</t>
  </si>
  <si>
    <t xml:space="preserve"> 2021</t>
  </si>
  <si>
    <t xml:space="preserve"> 2020</t>
  </si>
  <si>
    <t>Assets</t>
  </si>
  <si>
    <t>Current assets</t>
  </si>
  <si>
    <t>Cash and cash equivalents</t>
  </si>
  <si>
    <t>Trade and other receivables</t>
  </si>
  <si>
    <t>Inventories</t>
  </si>
  <si>
    <t>Other current assets</t>
  </si>
  <si>
    <t>Total current assets</t>
  </si>
  <si>
    <t>Non-current assets</t>
  </si>
  <si>
    <t>Prepaid income tax</t>
  </si>
  <si>
    <t>Derivative assets</t>
  </si>
  <si>
    <t>Property, plant and equipment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</si>
  <si>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</si>
  <si>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</si>
  <si>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</si>
  <si>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</si>
  <si>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</si>
  <si>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__________________________________        Director  __________________________________</t>
  </si>
  <si>
    <t xml:space="preserve">                                       (Mr. Nicolas Michel Bossut)                                                  (Mr. Robert Joseph Dobrik)</t>
  </si>
  <si>
    <t>The notes to the financial statements are an integral part of these financial statements.</t>
  </si>
  <si>
    <t>Liabilities and equity</t>
  </si>
  <si>
    <t>Current liabilities</t>
  </si>
  <si>
    <t>financial institutions</t>
  </si>
  <si>
    <t>Current portion of long-term borrowings</t>
  </si>
  <si>
    <t>from financial institutions</t>
  </si>
  <si>
    <t>Trade and other payables</t>
  </si>
  <si>
    <t>Excise tax payable</t>
  </si>
  <si>
    <t>Value added tax payable</t>
  </si>
  <si>
    <t>Other current liabilities</t>
  </si>
  <si>
    <t>Total current liabilities</t>
  </si>
  <si>
    <t>Non-current liabilities</t>
  </si>
  <si>
    <t>Long-term borrowings from</t>
  </si>
  <si>
    <t>Employee benefit obligations</t>
  </si>
  <si>
    <t>Total non-current liabilities</t>
  </si>
  <si>
    <t>Total liabilities</t>
  </si>
  <si>
    <t>Equity</t>
  </si>
  <si>
    <t>Share capital</t>
  </si>
  <si>
    <t xml:space="preserve">Ordinary shares </t>
  </si>
  <si>
    <t>4,335,902,125 shares at</t>
  </si>
  <si>
    <t>par value of Baht 6.92 each</t>
  </si>
  <si>
    <t xml:space="preserve">Issued and paid-up share capital </t>
  </si>
  <si>
    <t>Ordinary shares</t>
  </si>
  <si>
    <t>4,335,902,125 shares paid-up</t>
  </si>
  <si>
    <t>at Baht 6.92 each</t>
  </si>
  <si>
    <t>Premium on share capital</t>
  </si>
  <si>
    <t xml:space="preserve">Retained earnings </t>
  </si>
  <si>
    <t>Appropriated - legal reserve</t>
  </si>
  <si>
    <t xml:space="preserve">Unappropriated </t>
  </si>
  <si>
    <t>Other components of equity</t>
  </si>
  <si>
    <t>Total equity</t>
  </si>
  <si>
    <t>Total liabilities and equity</t>
  </si>
  <si>
    <t>Statement of Comprehensive Income</t>
  </si>
  <si>
    <t>For the year ended 31 December 2021</t>
  </si>
  <si>
    <t xml:space="preserve">Sales </t>
  </si>
  <si>
    <t xml:space="preserve">Liquefied Petroleum Gas  </t>
  </si>
  <si>
    <t>and fuel subsidies</t>
  </si>
  <si>
    <t>Total revenue</t>
  </si>
  <si>
    <t>Cost of sales</t>
  </si>
  <si>
    <t>Other income</t>
  </si>
  <si>
    <t>Gain on exchange rate</t>
  </si>
  <si>
    <t>Administrative expenses</t>
  </si>
  <si>
    <t>Other expenses</t>
  </si>
  <si>
    <t>Finance costs</t>
  </si>
  <si>
    <t xml:space="preserve">Income tax </t>
  </si>
  <si>
    <t>Other comprehensive income:</t>
  </si>
  <si>
    <t xml:space="preserve">Items that will not be reclassified </t>
  </si>
  <si>
    <t>subsequently to profit or loss</t>
  </si>
  <si>
    <t>Currency translation differences</t>
  </si>
  <si>
    <t xml:space="preserve">Remeasurement of employee </t>
  </si>
  <si>
    <t>benefit obligations, net of tax</t>
  </si>
  <si>
    <t>Other comprehensive income</t>
  </si>
  <si>
    <t>for the year</t>
  </si>
  <si>
    <t>Total comprehensive income</t>
  </si>
  <si>
    <t xml:space="preserve">Statement of Changes in Equity </t>
  </si>
  <si>
    <t>Retained earnings</t>
  </si>
  <si>
    <t>Issued and</t>
  </si>
  <si>
    <t>paid-up</t>
  </si>
  <si>
    <t>Premium on</t>
  </si>
  <si>
    <t>Appropriated</t>
  </si>
  <si>
    <t>share capital</t>
  </si>
  <si>
    <t>legal reserve</t>
  </si>
  <si>
    <t>Unappropriated</t>
  </si>
  <si>
    <t>Beginning balance 1 January 2020</t>
  </si>
  <si>
    <t>Dividends</t>
  </si>
  <si>
    <t>Total comprehensive income for the year</t>
  </si>
  <si>
    <t>Ending balance 31 December 2020</t>
  </si>
  <si>
    <t>Beginning balance 1 January 2021</t>
  </si>
  <si>
    <t>Ending balance 31 December 2021</t>
  </si>
  <si>
    <t>Statement of Changes in Equity</t>
  </si>
  <si>
    <t xml:space="preserve">Other </t>
  </si>
  <si>
    <t>components</t>
  </si>
  <si>
    <t xml:space="preserve">of equity </t>
  </si>
  <si>
    <t xml:space="preserve">Exchange </t>
  </si>
  <si>
    <t xml:space="preserve">differences on </t>
  </si>
  <si>
    <t>translation</t>
  </si>
  <si>
    <t xml:space="preserve">Statement of Cash Flows </t>
  </si>
  <si>
    <t>Cash flows from operating activities</t>
  </si>
  <si>
    <t>Adjustments for:</t>
  </si>
  <si>
    <t>Finance income</t>
  </si>
  <si>
    <t>Depreciation</t>
  </si>
  <si>
    <t xml:space="preserve">Loss from disposal and write-off </t>
  </si>
  <si>
    <t>of fixed assets and intangible assets</t>
  </si>
  <si>
    <t>Gain from foreign exchange rate</t>
  </si>
  <si>
    <t>Reversal of write down of inventory to</t>
  </si>
  <si>
    <t>Retirement benefit expenses</t>
  </si>
  <si>
    <t>Change in operating assets and liabilities</t>
  </si>
  <si>
    <t>Other current and non-current assets</t>
  </si>
  <si>
    <t>Other current and non-current liabilities</t>
  </si>
  <si>
    <t>Interest received</t>
  </si>
  <si>
    <t>Interest paid</t>
  </si>
  <si>
    <t>Income tax return received</t>
  </si>
  <si>
    <t>Income tax paid</t>
  </si>
  <si>
    <t>Statement of Cash Flows</t>
  </si>
  <si>
    <t>Cash flows from investing activities</t>
  </si>
  <si>
    <t>Net cash used in investing activities</t>
  </si>
  <si>
    <t>Cash flows from financing activities</t>
  </si>
  <si>
    <t>borrowings from financial institutions</t>
  </si>
  <si>
    <t>Proceeds from long-term borrowings</t>
  </si>
  <si>
    <t>Dividends paid to shareholders</t>
  </si>
  <si>
    <t>at the beginning of year</t>
  </si>
  <si>
    <t>at the ending of year</t>
  </si>
  <si>
    <t>Non-cash item</t>
  </si>
  <si>
    <t>Fair value (loss) gain on derivatives</t>
  </si>
  <si>
    <t>Profit (loss) before expenses</t>
  </si>
  <si>
    <t>Profit (loss) before income tax</t>
  </si>
  <si>
    <t>Profit (loss) for the year</t>
  </si>
  <si>
    <t xml:space="preserve">Basic earnings (loss) per share </t>
  </si>
  <si>
    <t xml:space="preserve">Earnings (loss) per share </t>
  </si>
  <si>
    <t>Fair value loss (gain) on derivatives</t>
  </si>
  <si>
    <t>Cash generated (used in) from operations</t>
  </si>
  <si>
    <t>Net cash generated (used in) from</t>
  </si>
  <si>
    <t>operating activities</t>
  </si>
  <si>
    <t>Net cash (used in) generated from</t>
  </si>
  <si>
    <t xml:space="preserve"> </t>
  </si>
  <si>
    <t>financing activities</t>
  </si>
  <si>
    <t>Gross profit (loss)</t>
  </si>
  <si>
    <t>Derivative liabilities</t>
  </si>
  <si>
    <t>for the year, net of tax</t>
  </si>
  <si>
    <t xml:space="preserve">Purchases of fixed assets and </t>
  </si>
  <si>
    <t>intangible assets</t>
  </si>
  <si>
    <t xml:space="preserve">Acquisitions of fixed assets and </t>
  </si>
  <si>
    <t>Net repayments from short-term</t>
  </si>
  <si>
    <t>Repayments of long-term borrowings</t>
  </si>
  <si>
    <t>net realizable value</t>
  </si>
  <si>
    <t>Amortization</t>
  </si>
  <si>
    <t>Authorized share capital</t>
  </si>
  <si>
    <t xml:space="preserve">Loss on obsolete materials </t>
  </si>
  <si>
    <t>and supplies</t>
  </si>
  <si>
    <t xml:space="preserve">Net increase in cash and </t>
  </si>
  <si>
    <t>cash equivalents</t>
  </si>
  <si>
    <t xml:space="preserve">Adjustment from foreign exchange </t>
  </si>
  <si>
    <t xml:space="preserve">intangible assets which have </t>
  </si>
  <si>
    <t>not been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</si>
</sst>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;\-"/>
    <numFmt numFmtId="165" formatCode="#,##0;\ \(#,##0\);\-"/>
    <numFmt numFmtId="166" formatCode="_(#,##0_);\(#,##0\);_(&quot;-&quot;??_)"/>
    <numFmt numFmtId="167" formatCode="#,##0;\(#,##0\)"/>
    <numFmt numFmtId="168" formatCode="_(* #,##0.00_);_(* \(#,##0.00\);_(* &quot;-&quot;??_);_(@_)"/>
    <numFmt numFmtId="169" formatCode="#,##0.00;\(#,##0.00\);\-"/>
  </numFmts>
  <fonts count="11" x14ac:knownFonts="1">
    <font>
      <sz val="10"/>
      <color rgb="FF000000"/>
      <name val="Times New Roman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FFFFF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7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167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0" fontId="2" fillId="0" borderId="0" xfId="0" applyFont="1" applyFill="1" applyAlignment="1"/>
    <xf numFmtId="164" fontId="6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167" fontId="7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8" fontId="2" fillId="0" borderId="0" xfId="0" applyNumberFormat="1" applyFont="1" applyFill="1" applyAlignment="1">
      <alignment vertical="center"/>
    </xf>
    <xf numFmtId="169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vertical="center"/>
    </xf>
    <xf numFmtId="3" fontId="2" fillId="3" borderId="3" xfId="0" applyNumberFormat="1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vertical="center"/>
    </xf>
    <xf numFmtId="164" fontId="2" fillId="3" borderId="4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168" fontId="2" fillId="3" borderId="2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167" fontId="1" fillId="0" borderId="0" xfId="0" applyNumberFormat="1" applyFont="1" applyFill="1" applyAlignment="1">
      <alignment horizontal="right" vertical="center"/>
    </xf>
    <xf numFmtId="167" fontId="1" fillId="0" borderId="0" xfId="0" applyNumberFormat="1" applyFont="1" applyFill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7" fontId="2" fillId="0" borderId="0" xfId="0" applyNumberFormat="1" applyFont="1" applyFill="1" applyAlignment="1">
      <alignment horizontal="right" vertical="center"/>
    </xf>
    <xf numFmtId="164" fontId="2" fillId="3" borderId="4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7" fontId="1" fillId="0" borderId="0" xfId="0" applyNumberFormat="1" applyFont="1" applyFill="1" applyAlignment="1">
      <alignment horizontal="right"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vertical="center"/>
    </xf>
    <xf numFmtId="167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Alignment="1">
      <alignment horizontal="center" vertical="center"/>
    </xf>
    <xf numFmtId="165" fontId="1" fillId="3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/>
    </xf>
    <xf numFmtId="167" fontId="2" fillId="3" borderId="2" xfId="0" applyNumberFormat="1" applyFont="1" applyFill="1" applyBorder="1" applyAlignment="1">
      <alignment vertical="center"/>
    </xf>
    <xf numFmtId="167" fontId="2" fillId="3" borderId="3" xfId="0" applyNumberFormat="1" applyFont="1" applyFill="1" applyBorder="1" applyAlignment="1">
      <alignment vertical="center"/>
    </xf>
    <xf numFmtId="167" fontId="2" fillId="3" borderId="2" xfId="0" applyNumberFormat="1" applyFont="1" applyFill="1" applyBorder="1" applyAlignment="1">
      <alignment horizontal="right" vertical="center"/>
    </xf>
    <xf numFmtId="167" fontId="2" fillId="3" borderId="3" xfId="0" applyNumberFormat="1" applyFont="1" applyFill="1" applyBorder="1" applyAlignment="1">
      <alignment horizontal="right" vertical="center"/>
    </xf>
    <xf numFmtId="165" fontId="2" fillId="3" borderId="3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vertical="center"/>
    </xf>
    <xf numFmtId="165" fontId="2" fillId="3" borderId="4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left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7" Type="http://schemas.openxmlformats.org/officeDocument/2006/relationships/sharedStrings" Target="sharedStrings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44" Type="http://customschemas.google.com/relationships/workbookmetadata" Target="metadata"/><Relationship Id="rId4" Type="http://schemas.openxmlformats.org/officeDocument/2006/relationships/worksheet" Target="worksheets/sheet4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opLeftCell="A88" zoomScaleNormal="100" zoomScaleSheetLayoutView="120" workbookViewId="0">
      <selection activeCell="O111" sqref="O111"/>
    </sheetView>
  </sheetViews>
  <sheetFormatPr defaultColWidth="14.5" defaultRowHeight="15" customHeight="1" x14ac:dyDescent="0.2"/>
  <cols>
    <col min="1" max="3" width="1.5" style="95" customWidth="1"/>
    <col min="4" max="4" width="31.83203125" style="95" customWidth="1"/>
    <col min="5" max="5" width="5.83203125" style="95" customWidth="1"/>
    <col min="6" max="6" width="0.6640625" style="95" customWidth="1"/>
    <col min="7" max="7" width="14.6640625" style="95" customWidth="1"/>
    <col min="8" max="8" width="0.6640625" style="95" customWidth="1"/>
    <col min="9" max="9" width="14.6640625" style="95" customWidth="1"/>
    <col min="10" max="10" width="0.6640625" style="95" customWidth="1"/>
    <col min="11" max="11" width="15.6640625" style="95" customWidth="1"/>
    <col min="12" max="12" width="0.6640625" style="95" customWidth="1"/>
    <col min="13" max="13" width="15.6640625" style="95" customWidth="1"/>
    <col min="14" max="16384" width="14.5" style="95"/>
  </cols>
  <sheetData>
    <row r="1" spans="1:13" ht="16.5" customHeight="1" x14ac:dyDescent="0.2">
      <c r="A1" s="4" t="s">
        <v>0</v>
      </c>
      <c r="B1" s="3"/>
      <c r="C1" s="3"/>
      <c r="D1" s="3"/>
      <c r="E1" s="3"/>
      <c r="F1" s="3"/>
      <c r="G1" s="5"/>
      <c r="H1" s="6"/>
      <c r="I1" s="5"/>
      <c r="J1" s="3"/>
      <c r="K1" s="5"/>
      <c r="L1" s="6"/>
      <c r="M1" s="5"/>
    </row>
    <row r="2" spans="1:13" ht="16.5" customHeight="1" x14ac:dyDescent="0.2">
      <c r="A2" s="7" t="s">
        <v>1</v>
      </c>
      <c r="B2" s="4"/>
      <c r="C2" s="94"/>
      <c r="D2" s="94"/>
      <c r="E2" s="94"/>
      <c r="F2" s="94"/>
      <c r="G2" s="5"/>
      <c r="H2" s="8"/>
      <c r="I2" s="5"/>
      <c r="J2" s="94"/>
      <c r="K2" s="5"/>
      <c r="L2" s="8"/>
      <c r="M2" s="5"/>
    </row>
    <row r="3" spans="1:13" ht="16.5" customHeight="1" x14ac:dyDescent="0.2">
      <c r="A3" s="9" t="s">
        <v>2</v>
      </c>
      <c r="B3" s="9"/>
      <c r="C3" s="10"/>
      <c r="D3" s="10"/>
      <c r="E3" s="10"/>
      <c r="F3" s="10"/>
      <c r="G3" s="2"/>
      <c r="H3" s="11"/>
      <c r="I3" s="2"/>
      <c r="J3" s="10"/>
      <c r="K3" s="2"/>
      <c r="L3" s="11"/>
      <c r="M3" s="2"/>
    </row>
    <row r="4" spans="1:13" ht="16.5" customHeight="1" x14ac:dyDescent="0.2">
      <c r="A4" s="4"/>
      <c r="B4" s="4"/>
      <c r="C4" s="94"/>
      <c r="D4" s="94"/>
      <c r="E4" s="94"/>
      <c r="F4" s="94"/>
      <c r="G4" s="5"/>
      <c r="H4" s="8"/>
      <c r="I4" s="5"/>
      <c r="J4" s="94"/>
      <c r="K4" s="5"/>
      <c r="L4" s="8"/>
      <c r="M4" s="5"/>
    </row>
    <row r="5" spans="1:13" ht="16.5" customHeight="1" x14ac:dyDescent="0.2">
      <c r="A5" s="4"/>
      <c r="B5" s="4"/>
      <c r="C5" s="94"/>
      <c r="D5" s="94"/>
      <c r="E5" s="94"/>
      <c r="F5" s="94"/>
      <c r="G5" s="5"/>
      <c r="H5" s="8"/>
      <c r="I5" s="5"/>
      <c r="J5" s="94"/>
      <c r="K5" s="5"/>
      <c r="L5" s="8"/>
      <c r="M5" s="5"/>
    </row>
    <row r="6" spans="1:13" ht="16.5" customHeight="1" x14ac:dyDescent="0.2">
      <c r="A6" s="4"/>
      <c r="B6" s="4"/>
      <c r="C6" s="94"/>
      <c r="D6" s="94"/>
      <c r="E6" s="94"/>
      <c r="F6" s="94"/>
      <c r="G6" s="100" t="s">
        <v>3</v>
      </c>
      <c r="H6" s="101"/>
      <c r="I6" s="101"/>
      <c r="J6" s="94"/>
      <c r="K6" s="100" t="s">
        <v>4</v>
      </c>
      <c r="L6" s="101"/>
      <c r="M6" s="101"/>
    </row>
    <row r="7" spans="1:13" ht="16.5" customHeight="1" x14ac:dyDescent="0.2">
      <c r="A7" s="4"/>
      <c r="B7" s="4"/>
      <c r="C7" s="94"/>
      <c r="D7" s="94"/>
      <c r="E7" s="94"/>
      <c r="F7" s="94"/>
      <c r="G7" s="12" t="s">
        <v>5</v>
      </c>
      <c r="H7" s="13"/>
      <c r="I7" s="12" t="s">
        <v>5</v>
      </c>
      <c r="J7" s="94"/>
      <c r="K7" s="12" t="s">
        <v>5</v>
      </c>
      <c r="L7" s="13"/>
      <c r="M7" s="12" t="s">
        <v>5</v>
      </c>
    </row>
    <row r="8" spans="1:13" ht="16.5" customHeight="1" x14ac:dyDescent="0.2">
      <c r="A8" s="3"/>
      <c r="B8" s="3"/>
      <c r="C8" s="3"/>
      <c r="D8" s="3"/>
      <c r="E8" s="14" t="s">
        <v>6</v>
      </c>
      <c r="F8" s="3"/>
      <c r="G8" s="15" t="s">
        <v>7</v>
      </c>
      <c r="H8" s="3"/>
      <c r="I8" s="15" t="s">
        <v>8</v>
      </c>
      <c r="J8" s="3"/>
      <c r="K8" s="15" t="s">
        <v>7</v>
      </c>
      <c r="L8" s="3"/>
      <c r="M8" s="15" t="s">
        <v>8</v>
      </c>
    </row>
    <row r="9" spans="1:13" ht="16.5" customHeight="1" x14ac:dyDescent="0.2">
      <c r="A9" s="3"/>
      <c r="B9" s="3"/>
      <c r="C9" s="3"/>
      <c r="D9" s="3"/>
      <c r="E9" s="16"/>
      <c r="F9" s="3"/>
      <c r="G9" s="29"/>
      <c r="H9" s="3"/>
      <c r="I9" s="12"/>
      <c r="J9" s="3"/>
      <c r="K9" s="29"/>
      <c r="L9" s="3"/>
      <c r="M9" s="12"/>
    </row>
    <row r="10" spans="1:13" ht="16.5" customHeight="1" x14ac:dyDescent="0.2">
      <c r="A10" s="4" t="s">
        <v>9</v>
      </c>
      <c r="B10" s="3"/>
      <c r="C10" s="3"/>
      <c r="D10" s="3"/>
      <c r="E10" s="3"/>
      <c r="F10" s="3"/>
      <c r="G10" s="30"/>
      <c r="H10" s="6"/>
      <c r="I10" s="17"/>
      <c r="J10" s="3"/>
      <c r="K10" s="30"/>
      <c r="L10" s="6"/>
      <c r="M10" s="17"/>
    </row>
    <row r="11" spans="1:13" ht="16.5" customHeight="1" x14ac:dyDescent="0.2">
      <c r="A11" s="4"/>
      <c r="B11" s="3"/>
      <c r="C11" s="3"/>
      <c r="D11" s="3"/>
      <c r="E11" s="3"/>
      <c r="F11" s="3"/>
      <c r="G11" s="30"/>
      <c r="H11" s="6"/>
      <c r="I11" s="17"/>
      <c r="J11" s="3"/>
      <c r="K11" s="30"/>
      <c r="L11" s="6"/>
      <c r="M11" s="17"/>
    </row>
    <row r="12" spans="1:13" ht="16.5" customHeight="1" x14ac:dyDescent="0.2">
      <c r="A12" s="7" t="s">
        <v>10</v>
      </c>
      <c r="B12" s="3"/>
      <c r="C12" s="3"/>
      <c r="D12" s="3"/>
      <c r="E12" s="94"/>
      <c r="F12" s="94"/>
      <c r="G12" s="28"/>
      <c r="H12" s="6"/>
      <c r="I12" s="5"/>
      <c r="J12" s="94"/>
      <c r="K12" s="28"/>
      <c r="L12" s="6"/>
      <c r="M12" s="5"/>
    </row>
    <row r="13" spans="1:13" ht="16.5" customHeight="1" x14ac:dyDescent="0.2">
      <c r="A13" s="7"/>
      <c r="B13" s="3"/>
      <c r="C13" s="3"/>
      <c r="D13" s="3"/>
      <c r="E13" s="94"/>
      <c r="F13" s="94"/>
      <c r="G13" s="28"/>
      <c r="H13" s="6"/>
      <c r="I13" s="5"/>
      <c r="J13" s="94"/>
      <c r="K13" s="28"/>
      <c r="L13" s="6"/>
      <c r="M13" s="5"/>
    </row>
    <row r="14" spans="1:13" ht="16.5" customHeight="1" x14ac:dyDescent="0.2">
      <c r="A14" s="3" t="s">
        <v>11</v>
      </c>
      <c r="B14" s="3"/>
      <c r="C14" s="3"/>
      <c r="D14" s="3"/>
      <c r="E14" s="94">
        <v>8</v>
      </c>
      <c r="F14" s="94"/>
      <c r="G14" s="28">
        <v>87660208</v>
      </c>
      <c r="H14" s="3"/>
      <c r="I14" s="5">
        <v>54122578</v>
      </c>
      <c r="J14" s="94"/>
      <c r="K14" s="28">
        <v>2944760616</v>
      </c>
      <c r="L14" s="18"/>
      <c r="M14" s="5">
        <v>1634869479</v>
      </c>
    </row>
    <row r="15" spans="1:13" ht="16.5" customHeight="1" x14ac:dyDescent="0.2">
      <c r="A15" s="3" t="s">
        <v>12</v>
      </c>
      <c r="B15" s="3"/>
      <c r="C15" s="3"/>
      <c r="D15" s="3"/>
      <c r="E15" s="94">
        <v>9</v>
      </c>
      <c r="F15" s="94"/>
      <c r="G15" s="28">
        <v>393839471</v>
      </c>
      <c r="H15" s="3"/>
      <c r="I15" s="5">
        <v>282190905</v>
      </c>
      <c r="J15" s="94"/>
      <c r="K15" s="28">
        <v>13219212310</v>
      </c>
      <c r="L15" s="18"/>
      <c r="M15" s="5">
        <v>8514604793</v>
      </c>
    </row>
    <row r="16" spans="1:13" ht="16.5" customHeight="1" x14ac:dyDescent="0.2">
      <c r="A16" s="3" t="s">
        <v>13</v>
      </c>
      <c r="B16" s="3"/>
      <c r="C16" s="3"/>
      <c r="D16" s="3"/>
      <c r="E16" s="94">
        <v>10</v>
      </c>
      <c r="F16" s="94"/>
      <c r="G16" s="28">
        <v>490759457</v>
      </c>
      <c r="H16" s="3"/>
      <c r="I16" s="5">
        <v>299657559</v>
      </c>
      <c r="J16" s="94"/>
      <c r="K16" s="28">
        <v>16486033359</v>
      </c>
      <c r="L16" s="18"/>
      <c r="M16" s="5">
        <v>9051695940</v>
      </c>
    </row>
    <row r="17" spans="1:13" ht="16.5" customHeight="1" x14ac:dyDescent="0.2">
      <c r="A17" s="3" t="s">
        <v>14</v>
      </c>
      <c r="B17" s="3"/>
      <c r="C17" s="3"/>
      <c r="D17" s="3"/>
      <c r="E17" s="94"/>
      <c r="F17" s="94"/>
      <c r="G17" s="31">
        <v>2407812</v>
      </c>
      <c r="H17" s="3"/>
      <c r="I17" s="2">
        <v>4037251</v>
      </c>
      <c r="J17" s="94"/>
      <c r="K17" s="31">
        <v>80864925</v>
      </c>
      <c r="L17" s="18"/>
      <c r="M17" s="2">
        <v>121486110</v>
      </c>
    </row>
    <row r="18" spans="1:13" ht="16.5" customHeight="1" x14ac:dyDescent="0.2">
      <c r="A18" s="3"/>
      <c r="B18" s="3"/>
      <c r="C18" s="3"/>
      <c r="D18" s="3"/>
      <c r="E18" s="94"/>
      <c r="F18" s="94"/>
      <c r="G18" s="32"/>
      <c r="H18" s="3"/>
      <c r="I18" s="19"/>
      <c r="J18" s="94"/>
      <c r="K18" s="32"/>
      <c r="L18" s="3"/>
      <c r="M18" s="19"/>
    </row>
    <row r="19" spans="1:13" ht="16.5" customHeight="1" x14ac:dyDescent="0.2">
      <c r="A19" s="7" t="s">
        <v>15</v>
      </c>
      <c r="B19" s="3"/>
      <c r="C19" s="3"/>
      <c r="D19" s="3"/>
      <c r="E19" s="94"/>
      <c r="F19" s="94"/>
      <c r="G19" s="31">
        <f>SUM(G14:G17)</f>
        <v>974666948</v>
      </c>
      <c r="H19" s="3"/>
      <c r="I19" s="2">
        <f>SUM(I14:I17)</f>
        <v>640008293</v>
      </c>
      <c r="J19" s="94"/>
      <c r="K19" s="31">
        <f>SUM(K14:K17)</f>
        <v>32730871210</v>
      </c>
      <c r="L19" s="3"/>
      <c r="M19" s="2">
        <f>SUM(M14:M17)</f>
        <v>19322656322</v>
      </c>
    </row>
    <row r="20" spans="1:13" ht="16.5" customHeight="1" x14ac:dyDescent="0.2">
      <c r="A20" s="3"/>
      <c r="B20" s="3"/>
      <c r="C20" s="3"/>
      <c r="D20" s="3"/>
      <c r="E20" s="94"/>
      <c r="F20" s="94"/>
      <c r="G20" s="32"/>
      <c r="H20" s="3"/>
      <c r="I20" s="19"/>
      <c r="J20" s="94"/>
      <c r="K20" s="32"/>
      <c r="L20" s="3"/>
      <c r="M20" s="19"/>
    </row>
    <row r="21" spans="1:13" ht="16.5" customHeight="1" x14ac:dyDescent="0.2">
      <c r="A21" s="7" t="s">
        <v>16</v>
      </c>
      <c r="B21" s="3"/>
      <c r="C21" s="3"/>
      <c r="D21" s="3"/>
      <c r="E21" s="94"/>
      <c r="F21" s="94"/>
      <c r="G21" s="32"/>
      <c r="H21" s="3"/>
      <c r="I21" s="19"/>
      <c r="J21" s="94"/>
      <c r="K21" s="32"/>
      <c r="L21" s="3"/>
      <c r="M21" s="19"/>
    </row>
    <row r="22" spans="1:13" ht="16.5" customHeight="1" x14ac:dyDescent="0.2">
      <c r="A22" s="7"/>
      <c r="B22" s="3"/>
      <c r="C22" s="3"/>
      <c r="D22" s="3"/>
      <c r="E22" s="94"/>
      <c r="F22" s="94"/>
      <c r="G22" s="32"/>
      <c r="H22" s="3"/>
      <c r="I22" s="19"/>
      <c r="J22" s="94"/>
      <c r="K22" s="32"/>
      <c r="L22" s="3"/>
      <c r="M22" s="19"/>
    </row>
    <row r="23" spans="1:13" ht="16.5" customHeight="1" x14ac:dyDescent="0.2">
      <c r="A23" s="3" t="s">
        <v>17</v>
      </c>
      <c r="B23" s="3"/>
      <c r="C23" s="3"/>
      <c r="D23" s="3"/>
      <c r="E23" s="94"/>
      <c r="F23" s="94"/>
      <c r="G23" s="32">
        <v>651414</v>
      </c>
      <c r="H23" s="3"/>
      <c r="I23" s="19">
        <v>5886063</v>
      </c>
      <c r="J23" s="94"/>
      <c r="K23" s="32">
        <v>21882877</v>
      </c>
      <c r="L23" s="3"/>
      <c r="M23" s="19">
        <v>177799123</v>
      </c>
    </row>
    <row r="24" spans="1:13" ht="16.5" customHeight="1" x14ac:dyDescent="0.2">
      <c r="A24" s="3" t="s">
        <v>18</v>
      </c>
      <c r="B24" s="3"/>
      <c r="C24" s="3"/>
      <c r="D24" s="3"/>
      <c r="E24" s="94">
        <v>5</v>
      </c>
      <c r="F24" s="94"/>
      <c r="G24" s="32">
        <v>0</v>
      </c>
      <c r="H24" s="3"/>
      <c r="I24" s="19">
        <v>4595786</v>
      </c>
      <c r="J24" s="94"/>
      <c r="K24" s="32">
        <v>0</v>
      </c>
      <c r="L24" s="3"/>
      <c r="M24" s="19">
        <v>138838484</v>
      </c>
    </row>
    <row r="25" spans="1:13" ht="16.5" customHeight="1" x14ac:dyDescent="0.2">
      <c r="A25" s="3" t="s">
        <v>19</v>
      </c>
      <c r="B25" s="3"/>
      <c r="C25" s="3"/>
      <c r="D25" s="3"/>
      <c r="E25" s="94">
        <v>11</v>
      </c>
      <c r="F25" s="94"/>
      <c r="G25" s="28">
        <v>720951014</v>
      </c>
      <c r="H25" s="3"/>
      <c r="I25" s="5">
        <v>799694980</v>
      </c>
      <c r="J25" s="94"/>
      <c r="K25" s="28">
        <v>24218835325</v>
      </c>
      <c r="L25" s="18"/>
      <c r="M25" s="5">
        <v>24156226332</v>
      </c>
    </row>
    <row r="26" spans="1:13" ht="16.5" customHeight="1" x14ac:dyDescent="0.2">
      <c r="A26" s="3" t="s">
        <v>20</v>
      </c>
      <c r="B26" s="3"/>
      <c r="C26" s="3"/>
      <c r="D26" s="3"/>
      <c r="E26" s="94"/>
      <c r="F26" s="94"/>
      <c r="G26" s="28">
        <v>2764266</v>
      </c>
      <c r="H26" s="3"/>
      <c r="I26" s="5">
        <v>3077237</v>
      </c>
      <c r="J26" s="94"/>
      <c r="K26" s="28">
        <v>92859696</v>
      </c>
      <c r="L26" s="18"/>
      <c r="M26" s="5">
        <v>92953474</v>
      </c>
    </row>
    <row r="27" spans="1:13" ht="16.5" customHeight="1" x14ac:dyDescent="0.2">
      <c r="A27" s="3" t="s">
        <v>21</v>
      </c>
      <c r="B27" s="3"/>
      <c r="C27" s="3"/>
      <c r="D27" s="3"/>
      <c r="E27" s="94">
        <v>14</v>
      </c>
      <c r="F27" s="94"/>
      <c r="G27" s="28">
        <v>44284150</v>
      </c>
      <c r="H27" s="3"/>
      <c r="I27" s="5">
        <v>80702869</v>
      </c>
      <c r="J27" s="94"/>
      <c r="K27" s="28">
        <v>1487633007</v>
      </c>
      <c r="L27" s="18"/>
      <c r="M27" s="5">
        <v>2437775411</v>
      </c>
    </row>
    <row r="28" spans="1:13" ht="16.5" customHeight="1" x14ac:dyDescent="0.2">
      <c r="A28" s="3" t="s">
        <v>22</v>
      </c>
      <c r="B28" s="3"/>
      <c r="C28" s="3"/>
      <c r="D28" s="3"/>
      <c r="E28" s="3"/>
      <c r="F28" s="3"/>
      <c r="G28" s="31">
        <v>5173868</v>
      </c>
      <c r="H28" s="3"/>
      <c r="I28" s="2">
        <v>7111890</v>
      </c>
      <c r="J28" s="3"/>
      <c r="K28" s="31">
        <v>173805190</v>
      </c>
      <c r="L28" s="18"/>
      <c r="M28" s="2">
        <v>214827453</v>
      </c>
    </row>
    <row r="29" spans="1:13" ht="16.5" customHeight="1" x14ac:dyDescent="0.2">
      <c r="A29" s="3"/>
      <c r="B29" s="3"/>
      <c r="C29" s="3"/>
      <c r="D29" s="3"/>
      <c r="E29" s="3"/>
      <c r="F29" s="3"/>
      <c r="G29" s="32"/>
      <c r="H29" s="3"/>
      <c r="I29" s="19"/>
      <c r="J29" s="3"/>
      <c r="K29" s="32"/>
      <c r="L29" s="3"/>
      <c r="M29" s="19"/>
    </row>
    <row r="30" spans="1:13" ht="16.5" customHeight="1" x14ac:dyDescent="0.2">
      <c r="A30" s="7" t="s">
        <v>23</v>
      </c>
      <c r="B30" s="3"/>
      <c r="C30" s="3"/>
      <c r="D30" s="3"/>
      <c r="E30" s="3"/>
      <c r="F30" s="3"/>
      <c r="G30" s="31">
        <f>SUM(G23:G28)</f>
        <v>773824712</v>
      </c>
      <c r="H30" s="3"/>
      <c r="I30" s="2">
        <f>SUM(I23:I28)</f>
        <v>901068825</v>
      </c>
      <c r="J30" s="3"/>
      <c r="K30" s="31">
        <f>SUM(K23:K28)</f>
        <v>25995016095</v>
      </c>
      <c r="L30" s="3"/>
      <c r="M30" s="2">
        <f>SUM(M23:M28)</f>
        <v>27218420277</v>
      </c>
    </row>
    <row r="31" spans="1:13" ht="16.5" customHeight="1" x14ac:dyDescent="0.2">
      <c r="A31" s="3"/>
      <c r="B31" s="3"/>
      <c r="C31" s="3"/>
      <c r="D31" s="3"/>
      <c r="E31" s="3"/>
      <c r="F31" s="3"/>
      <c r="G31" s="32"/>
      <c r="H31" s="3"/>
      <c r="I31" s="19"/>
      <c r="J31" s="3"/>
      <c r="K31" s="32"/>
      <c r="L31" s="3"/>
      <c r="M31" s="19"/>
    </row>
    <row r="32" spans="1:13" ht="16.5" customHeight="1" x14ac:dyDescent="0.2">
      <c r="A32" s="7" t="s">
        <v>24</v>
      </c>
      <c r="B32" s="3"/>
      <c r="C32" s="3"/>
      <c r="D32" s="3"/>
      <c r="E32" s="20"/>
      <c r="F32" s="20"/>
      <c r="G32" s="33">
        <f>SUM(G19,G30)</f>
        <v>1748491660</v>
      </c>
      <c r="H32" s="3"/>
      <c r="I32" s="21">
        <f>SUM(I19,I30)</f>
        <v>1541077118</v>
      </c>
      <c r="J32" s="20"/>
      <c r="K32" s="33">
        <f>SUM(K19,K30)</f>
        <v>58725887305</v>
      </c>
      <c r="L32" s="3"/>
      <c r="M32" s="21">
        <f>SUM(M19,M30)</f>
        <v>46541076599</v>
      </c>
    </row>
    <row r="33" spans="1:13" ht="16.5" customHeight="1" x14ac:dyDescent="0.2">
      <c r="A33" s="3"/>
      <c r="B33" s="3"/>
      <c r="C33" s="3"/>
      <c r="D33" s="3"/>
      <c r="E33" s="94"/>
      <c r="F33" s="94"/>
      <c r="G33" s="5"/>
      <c r="H33" s="3"/>
      <c r="I33" s="5"/>
      <c r="J33" s="94"/>
      <c r="K33" s="5"/>
      <c r="L33" s="3"/>
      <c r="M33" s="5"/>
    </row>
    <row r="34" spans="1:13" ht="16.5" customHeight="1" x14ac:dyDescent="0.2">
      <c r="A34" s="3"/>
      <c r="B34" s="3"/>
      <c r="C34" s="3"/>
      <c r="D34" s="3"/>
      <c r="E34" s="94"/>
      <c r="F34" s="94"/>
      <c r="G34" s="5"/>
      <c r="H34" s="3"/>
      <c r="I34" s="5"/>
      <c r="J34" s="94"/>
      <c r="K34" s="5"/>
      <c r="L34" s="3"/>
      <c r="M34" s="5"/>
    </row>
    <row r="35" spans="1:13" ht="16.5" customHeight="1" x14ac:dyDescent="0.2">
      <c r="A35" s="3"/>
      <c r="B35" s="3"/>
      <c r="C35" s="3"/>
      <c r="D35" s="3"/>
      <c r="E35" s="94"/>
      <c r="F35" s="94"/>
      <c r="G35" s="5"/>
      <c r="H35" s="3"/>
      <c r="I35" s="5"/>
      <c r="J35" s="94"/>
      <c r="K35" s="5"/>
      <c r="L35" s="3"/>
      <c r="M35" s="5"/>
    </row>
    <row r="36" spans="1:13" ht="16.5" customHeight="1" x14ac:dyDescent="0.2">
      <c r="A36" s="3"/>
      <c r="B36" s="3"/>
      <c r="C36" s="3"/>
      <c r="D36" s="3"/>
      <c r="E36" s="94"/>
      <c r="F36" s="94"/>
      <c r="G36" s="5"/>
      <c r="H36" s="3"/>
      <c r="I36" s="5"/>
      <c r="J36" s="94"/>
      <c r="K36" s="5"/>
      <c r="L36" s="3"/>
      <c r="M36" s="5"/>
    </row>
    <row r="37" spans="1:13" ht="14.25" customHeight="1" x14ac:dyDescent="0.2">
      <c r="A37" s="3"/>
      <c r="B37" s="3"/>
      <c r="C37" s="3"/>
      <c r="D37" s="3"/>
      <c r="E37" s="94"/>
      <c r="F37" s="94"/>
      <c r="G37" s="5"/>
      <c r="H37" s="3"/>
      <c r="I37" s="5"/>
      <c r="J37" s="94"/>
      <c r="K37" s="5"/>
      <c r="L37" s="3"/>
      <c r="M37" s="5"/>
    </row>
    <row r="38" spans="1:13" ht="16.5" customHeight="1" x14ac:dyDescent="0.2">
      <c r="A38" s="3"/>
      <c r="B38" s="3"/>
      <c r="C38" s="3"/>
      <c r="D38" s="3"/>
      <c r="E38" s="94"/>
      <c r="F38" s="94"/>
      <c r="G38" s="5"/>
      <c r="H38" s="3"/>
      <c r="I38" s="5"/>
      <c r="J38" s="94"/>
      <c r="K38" s="5"/>
      <c r="L38" s="3"/>
      <c r="M38" s="5"/>
    </row>
    <row r="39" spans="1:13" ht="16.5" customHeight="1" x14ac:dyDescent="0.2">
      <c r="A39" s="3"/>
      <c r="B39" s="3"/>
      <c r="C39" s="3"/>
      <c r="D39" s="3"/>
      <c r="E39" s="94"/>
      <c r="F39" s="94"/>
      <c r="G39" s="5"/>
      <c r="H39" s="3"/>
      <c r="I39" s="5"/>
      <c r="J39" s="94"/>
      <c r="K39" s="5"/>
      <c r="L39" s="3"/>
      <c r="M39" s="5"/>
    </row>
    <row r="40" spans="1:13" ht="16.5" customHeight="1" x14ac:dyDescent="0.2">
      <c r="A40" s="3"/>
      <c r="B40" s="3"/>
      <c r="C40" s="3"/>
      <c r="D40" s="3"/>
      <c r="E40" s="94"/>
      <c r="F40" s="94"/>
      <c r="G40" s="5"/>
      <c r="H40" s="3"/>
      <c r="I40" s="5"/>
      <c r="J40" s="94"/>
      <c r="K40" s="5"/>
      <c r="L40" s="3"/>
      <c r="M40" s="5"/>
    </row>
    <row r="41" spans="1:13" ht="16.5" customHeight="1" x14ac:dyDescent="0.2">
      <c r="A41" s="3"/>
      <c r="B41" s="3"/>
      <c r="C41" s="3"/>
      <c r="D41" s="3"/>
      <c r="E41" s="94"/>
      <c r="F41" s="94"/>
      <c r="G41" s="5"/>
      <c r="H41" s="3"/>
      <c r="I41" s="5"/>
      <c r="J41" s="94"/>
      <c r="K41" s="5"/>
      <c r="L41" s="3"/>
      <c r="M41" s="5"/>
    </row>
    <row r="42" spans="1:13" ht="16.5" customHeight="1" x14ac:dyDescent="0.2">
      <c r="A42" s="3"/>
      <c r="B42" s="3"/>
      <c r="C42" s="3"/>
      <c r="D42" s="3"/>
      <c r="E42" s="94"/>
      <c r="F42" s="94"/>
      <c r="G42" s="5"/>
      <c r="H42" s="3"/>
      <c r="I42" s="5"/>
      <c r="J42" s="94"/>
      <c r="K42" s="5"/>
      <c r="L42" s="3"/>
      <c r="M42" s="5"/>
    </row>
    <row r="43" spans="1:13" ht="16.5" customHeight="1" x14ac:dyDescent="0.2">
      <c r="A43" s="102" t="s">
        <v>25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</row>
    <row r="44" spans="1:13" ht="16.5" customHeight="1" x14ac:dyDescent="0.2">
      <c r="A44" s="104" t="s">
        <v>26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</row>
    <row r="45" spans="1:13" ht="16.5" customHeight="1" x14ac:dyDescent="0.2">
      <c r="A45" s="96"/>
    </row>
    <row r="46" spans="1:13" ht="16.5" customHeight="1" x14ac:dyDescent="0.2">
      <c r="A46" s="96"/>
    </row>
    <row r="47" spans="1:13" ht="18.75" customHeight="1" x14ac:dyDescent="0.2">
      <c r="A47" s="96"/>
    </row>
    <row r="48" spans="1:13" s="98" customFormat="1" ht="15.75" customHeight="1" x14ac:dyDescent="0.2">
      <c r="A48" s="99"/>
    </row>
    <row r="49" spans="1:13" ht="21.95" customHeight="1" x14ac:dyDescent="0.2">
      <c r="A49" s="22" t="s">
        <v>27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</row>
    <row r="50" spans="1:13" ht="16.5" customHeight="1" x14ac:dyDescent="0.2">
      <c r="A50" s="4" t="str">
        <f>$A1:$HY1</f>
        <v>Star Petroleum Refining Public Company Limited</v>
      </c>
      <c r="B50" s="3"/>
      <c r="C50" s="3"/>
      <c r="D50" s="3"/>
      <c r="E50" s="3"/>
      <c r="F50" s="3"/>
      <c r="G50" s="5"/>
      <c r="H50" s="6"/>
      <c r="I50" s="5"/>
      <c r="J50" s="3"/>
      <c r="K50" s="5"/>
      <c r="L50" s="6"/>
      <c r="M50" s="5"/>
    </row>
    <row r="51" spans="1:13" ht="16.5" customHeight="1" x14ac:dyDescent="0.2">
      <c r="A51" s="4" t="s">
        <v>1</v>
      </c>
      <c r="B51" s="94"/>
      <c r="C51" s="94"/>
      <c r="D51" s="94"/>
      <c r="E51" s="94"/>
      <c r="F51" s="94"/>
      <c r="G51" s="5"/>
      <c r="H51" s="8"/>
      <c r="I51" s="5"/>
      <c r="J51" s="94"/>
      <c r="K51" s="5"/>
      <c r="L51" s="8"/>
      <c r="M51" s="5"/>
    </row>
    <row r="52" spans="1:13" ht="16.5" customHeight="1" x14ac:dyDescent="0.2">
      <c r="A52" s="9" t="str">
        <f>A3</f>
        <v>As at 31 December 2021</v>
      </c>
      <c r="B52" s="10"/>
      <c r="C52" s="10"/>
      <c r="D52" s="10"/>
      <c r="E52" s="10"/>
      <c r="F52" s="10"/>
      <c r="G52" s="2"/>
      <c r="H52" s="11"/>
      <c r="I52" s="2"/>
      <c r="J52" s="10"/>
      <c r="K52" s="2"/>
      <c r="L52" s="11"/>
      <c r="M52" s="2"/>
    </row>
    <row r="53" spans="1:13" ht="16.5" customHeight="1" x14ac:dyDescent="0.2">
      <c r="A53" s="4"/>
      <c r="B53" s="94"/>
      <c r="C53" s="94"/>
      <c r="D53" s="94"/>
      <c r="E53" s="94"/>
      <c r="F53" s="94"/>
      <c r="G53" s="5"/>
      <c r="H53" s="8"/>
      <c r="I53" s="5"/>
      <c r="J53" s="94"/>
      <c r="K53" s="5"/>
      <c r="L53" s="8"/>
      <c r="M53" s="5"/>
    </row>
    <row r="54" spans="1:13" ht="16.5" customHeight="1" x14ac:dyDescent="0.2">
      <c r="A54" s="4"/>
      <c r="B54" s="94"/>
      <c r="C54" s="94"/>
      <c r="D54" s="94"/>
      <c r="E54" s="94"/>
      <c r="F54" s="94"/>
      <c r="G54" s="5"/>
      <c r="H54" s="8"/>
      <c r="I54" s="5"/>
      <c r="J54" s="94"/>
      <c r="K54" s="5"/>
      <c r="L54" s="8"/>
      <c r="M54" s="5"/>
    </row>
    <row r="55" spans="1:13" ht="16.5" customHeight="1" x14ac:dyDescent="0.2">
      <c r="A55" s="4"/>
      <c r="B55" s="94"/>
      <c r="C55" s="94"/>
      <c r="D55" s="94"/>
      <c r="E55" s="94"/>
      <c r="F55" s="94"/>
      <c r="G55" s="100" t="s">
        <v>3</v>
      </c>
      <c r="H55" s="101"/>
      <c r="I55" s="101"/>
      <c r="J55" s="94"/>
      <c r="K55" s="100" t="s">
        <v>4</v>
      </c>
      <c r="L55" s="101"/>
      <c r="M55" s="101"/>
    </row>
    <row r="56" spans="1:13" ht="16.5" customHeight="1" x14ac:dyDescent="0.2">
      <c r="A56" s="4"/>
      <c r="B56" s="94"/>
      <c r="C56" s="94"/>
      <c r="D56" s="94"/>
      <c r="E56" s="94"/>
      <c r="F56" s="94"/>
      <c r="G56" s="12" t="s">
        <v>5</v>
      </c>
      <c r="H56" s="13"/>
      <c r="I56" s="12" t="s">
        <v>5</v>
      </c>
      <c r="J56" s="94"/>
      <c r="K56" s="12" t="s">
        <v>5</v>
      </c>
      <c r="L56" s="13"/>
      <c r="M56" s="12" t="s">
        <v>5</v>
      </c>
    </row>
    <row r="57" spans="1:13" ht="16.5" customHeight="1" x14ac:dyDescent="0.2">
      <c r="A57" s="3"/>
      <c r="B57" s="3"/>
      <c r="C57" s="3"/>
      <c r="D57" s="3"/>
      <c r="E57" s="14" t="s">
        <v>6</v>
      </c>
      <c r="F57" s="3"/>
      <c r="G57" s="15" t="s">
        <v>7</v>
      </c>
      <c r="H57" s="3"/>
      <c r="I57" s="15" t="s">
        <v>8</v>
      </c>
      <c r="J57" s="3"/>
      <c r="K57" s="15" t="s">
        <v>7</v>
      </c>
      <c r="L57" s="3"/>
      <c r="M57" s="15" t="s">
        <v>8</v>
      </c>
    </row>
    <row r="58" spans="1:13" s="98" customFormat="1" ht="7.5" customHeight="1" x14ac:dyDescent="0.2">
      <c r="A58" s="4"/>
      <c r="B58" s="7"/>
      <c r="C58" s="7"/>
      <c r="D58" s="7"/>
      <c r="E58" s="7"/>
      <c r="F58" s="7"/>
      <c r="G58" s="29"/>
      <c r="H58" s="23"/>
      <c r="I58" s="12"/>
      <c r="J58" s="7"/>
      <c r="K58" s="29"/>
      <c r="L58" s="23"/>
      <c r="M58" s="12"/>
    </row>
    <row r="59" spans="1:13" ht="16.5" customHeight="1" x14ac:dyDescent="0.2">
      <c r="A59" s="4" t="s">
        <v>28</v>
      </c>
      <c r="B59" s="7"/>
      <c r="C59" s="7"/>
      <c r="D59" s="7"/>
      <c r="E59" s="7"/>
      <c r="F59" s="7"/>
      <c r="G59" s="29"/>
      <c r="H59" s="23"/>
      <c r="I59" s="12"/>
      <c r="J59" s="7"/>
      <c r="K59" s="29"/>
      <c r="L59" s="23"/>
      <c r="M59" s="12"/>
    </row>
    <row r="60" spans="1:13" ht="7.5" customHeight="1" x14ac:dyDescent="0.2">
      <c r="A60" s="4"/>
      <c r="B60" s="7"/>
      <c r="C60" s="7"/>
      <c r="D60" s="7"/>
      <c r="E60" s="7"/>
      <c r="F60" s="7"/>
      <c r="G60" s="29"/>
      <c r="H60" s="23"/>
      <c r="I60" s="12"/>
      <c r="J60" s="7"/>
      <c r="K60" s="29"/>
      <c r="L60" s="23"/>
      <c r="M60" s="12"/>
    </row>
    <row r="61" spans="1:13" ht="16.5" customHeight="1" x14ac:dyDescent="0.2">
      <c r="A61" s="7" t="s">
        <v>29</v>
      </c>
      <c r="B61" s="3"/>
      <c r="C61" s="3"/>
      <c r="D61" s="3"/>
      <c r="E61" s="3"/>
      <c r="F61" s="3"/>
      <c r="G61" s="28"/>
      <c r="H61" s="3"/>
      <c r="I61" s="5"/>
      <c r="J61" s="3"/>
      <c r="K61" s="28"/>
      <c r="L61" s="3"/>
      <c r="M61" s="5"/>
    </row>
    <row r="62" spans="1:13" ht="7.5" customHeight="1" x14ac:dyDescent="0.2">
      <c r="A62" s="4"/>
      <c r="B62" s="7"/>
      <c r="C62" s="7"/>
      <c r="D62" s="7"/>
      <c r="E62" s="7"/>
      <c r="F62" s="7"/>
      <c r="G62" s="29"/>
      <c r="H62" s="23"/>
      <c r="I62" s="12"/>
      <c r="J62" s="7"/>
      <c r="K62" s="29"/>
      <c r="L62" s="23"/>
      <c r="M62" s="12"/>
    </row>
    <row r="63" spans="1:13" ht="16.5" customHeight="1" x14ac:dyDescent="0.2">
      <c r="A63" s="3" t="s">
        <v>31</v>
      </c>
      <c r="B63" s="3"/>
      <c r="C63" s="3"/>
      <c r="D63" s="3"/>
      <c r="E63" s="94"/>
      <c r="F63" s="3"/>
      <c r="G63" s="28"/>
      <c r="H63" s="5"/>
      <c r="I63" s="5"/>
      <c r="J63" s="3"/>
      <c r="K63" s="28"/>
      <c r="L63" s="18"/>
      <c r="M63" s="5"/>
    </row>
    <row r="64" spans="1:13" ht="16.5" customHeight="1" x14ac:dyDescent="0.2">
      <c r="A64" s="3"/>
      <c r="B64" s="3" t="s">
        <v>32</v>
      </c>
      <c r="C64" s="3"/>
      <c r="D64" s="3"/>
      <c r="E64" s="94">
        <v>12</v>
      </c>
      <c r="F64" s="3"/>
      <c r="G64" s="28">
        <v>139307275</v>
      </c>
      <c r="H64" s="5"/>
      <c r="I64" s="5">
        <v>45673307</v>
      </c>
      <c r="J64" s="3"/>
      <c r="K64" s="28">
        <v>4679743764</v>
      </c>
      <c r="L64" s="18"/>
      <c r="M64" s="5">
        <v>1379645927</v>
      </c>
    </row>
    <row r="65" spans="1:13" ht="16.5" customHeight="1" x14ac:dyDescent="0.2">
      <c r="A65" s="3" t="s">
        <v>33</v>
      </c>
      <c r="B65" s="3"/>
      <c r="C65" s="3"/>
      <c r="D65" s="3"/>
      <c r="E65" s="94">
        <v>13</v>
      </c>
      <c r="F65" s="3"/>
      <c r="G65" s="28">
        <v>415584080</v>
      </c>
      <c r="H65" s="5"/>
      <c r="I65" s="5">
        <v>258910182</v>
      </c>
      <c r="J65" s="3"/>
      <c r="K65" s="28">
        <v>13960674449</v>
      </c>
      <c r="L65" s="18"/>
      <c r="M65" s="5">
        <v>7820848078</v>
      </c>
    </row>
    <row r="66" spans="1:13" ht="16.5" customHeight="1" x14ac:dyDescent="0.2">
      <c r="A66" s="3" t="s">
        <v>34</v>
      </c>
      <c r="B66" s="3"/>
      <c r="C66" s="3"/>
      <c r="D66" s="3"/>
      <c r="E66" s="94"/>
      <c r="F66" s="3"/>
      <c r="G66" s="28">
        <v>35681309</v>
      </c>
      <c r="H66" s="5"/>
      <c r="I66" s="5">
        <v>39940949</v>
      </c>
      <c r="J66" s="3"/>
      <c r="K66" s="28">
        <v>1198638651</v>
      </c>
      <c r="L66" s="18"/>
      <c r="M66" s="5">
        <v>1206488249</v>
      </c>
    </row>
    <row r="67" spans="1:13" ht="16.5" customHeight="1" x14ac:dyDescent="0.2">
      <c r="A67" s="3" t="s">
        <v>35</v>
      </c>
      <c r="B67" s="3"/>
      <c r="C67" s="3"/>
      <c r="D67" s="3"/>
      <c r="E67" s="94"/>
      <c r="F67" s="3"/>
      <c r="G67" s="28">
        <v>5345381</v>
      </c>
      <c r="H67" s="5"/>
      <c r="I67" s="5">
        <v>10677254</v>
      </c>
      <c r="J67" s="3"/>
      <c r="K67" s="28">
        <v>179566846</v>
      </c>
      <c r="L67" s="18"/>
      <c r="M67" s="5">
        <v>322525677</v>
      </c>
    </row>
    <row r="68" spans="1:13" ht="16.5" customHeight="1" x14ac:dyDescent="0.2">
      <c r="A68" s="3" t="s">
        <v>36</v>
      </c>
      <c r="B68" s="3"/>
      <c r="C68" s="3"/>
      <c r="D68" s="3"/>
      <c r="E68" s="94"/>
      <c r="F68" s="94"/>
      <c r="G68" s="31">
        <v>363214</v>
      </c>
      <c r="H68" s="3"/>
      <c r="I68" s="2">
        <v>343635</v>
      </c>
      <c r="J68" s="94"/>
      <c r="K68" s="31">
        <v>12201412</v>
      </c>
      <c r="L68" s="18"/>
      <c r="M68" s="2">
        <v>10380125</v>
      </c>
    </row>
    <row r="69" spans="1:13" ht="7.5" customHeight="1" x14ac:dyDescent="0.2">
      <c r="A69" s="4"/>
      <c r="B69" s="7"/>
      <c r="C69" s="7"/>
      <c r="D69" s="7"/>
      <c r="E69" s="7"/>
      <c r="F69" s="7"/>
      <c r="G69" s="29"/>
      <c r="H69" s="23"/>
      <c r="I69" s="12"/>
      <c r="J69" s="7"/>
      <c r="K69" s="29"/>
      <c r="L69" s="23"/>
      <c r="M69" s="12"/>
    </row>
    <row r="70" spans="1:13" ht="16.5" customHeight="1" x14ac:dyDescent="0.2">
      <c r="A70" s="7" t="s">
        <v>37</v>
      </c>
      <c r="B70" s="3"/>
      <c r="C70" s="3"/>
      <c r="D70" s="3"/>
      <c r="E70" s="94"/>
      <c r="F70" s="94"/>
      <c r="G70" s="31">
        <f>SUM(G63:G68)</f>
        <v>596281259</v>
      </c>
      <c r="H70" s="5"/>
      <c r="I70" s="2">
        <f>SUM(I63:I68)</f>
        <v>355545327</v>
      </c>
      <c r="J70" s="94"/>
      <c r="K70" s="31">
        <f>SUM(K63:K68)</f>
        <v>20030825122</v>
      </c>
      <c r="L70" s="5"/>
      <c r="M70" s="2">
        <f>SUM(M63:M68)</f>
        <v>10739888056</v>
      </c>
    </row>
    <row r="71" spans="1:13" ht="15" customHeight="1" x14ac:dyDescent="0.2">
      <c r="A71" s="3"/>
      <c r="B71" s="3"/>
      <c r="C71" s="3"/>
      <c r="D71" s="3"/>
      <c r="E71" s="94"/>
      <c r="F71" s="94"/>
      <c r="G71" s="32"/>
      <c r="H71" s="3"/>
      <c r="I71" s="19"/>
      <c r="J71" s="94"/>
      <c r="K71" s="32"/>
      <c r="L71" s="3"/>
      <c r="M71" s="19"/>
    </row>
    <row r="72" spans="1:13" ht="16.5" customHeight="1" x14ac:dyDescent="0.2">
      <c r="A72" s="7" t="s">
        <v>38</v>
      </c>
      <c r="B72" s="3"/>
      <c r="C72" s="3"/>
      <c r="D72" s="3"/>
      <c r="E72" s="94"/>
      <c r="F72" s="94"/>
      <c r="G72" s="32"/>
      <c r="H72" s="3"/>
      <c r="I72" s="19"/>
      <c r="J72" s="94"/>
      <c r="K72" s="32"/>
      <c r="L72" s="3"/>
      <c r="M72" s="19"/>
    </row>
    <row r="73" spans="1:13" ht="7.5" customHeight="1" x14ac:dyDescent="0.2">
      <c r="A73" s="4"/>
      <c r="B73" s="7"/>
      <c r="C73" s="7"/>
      <c r="D73" s="7"/>
      <c r="E73" s="7"/>
      <c r="F73" s="7"/>
      <c r="G73" s="29"/>
      <c r="H73" s="23"/>
      <c r="I73" s="12"/>
      <c r="J73" s="7"/>
      <c r="K73" s="29"/>
      <c r="L73" s="23"/>
      <c r="M73" s="12"/>
    </row>
    <row r="74" spans="1:13" ht="16.5" customHeight="1" x14ac:dyDescent="0.2">
      <c r="A74" s="3" t="s">
        <v>144</v>
      </c>
      <c r="B74" s="3"/>
      <c r="C74" s="3"/>
      <c r="D74" s="3"/>
      <c r="E74" s="94">
        <v>5</v>
      </c>
      <c r="F74" s="94"/>
      <c r="G74" s="28">
        <v>9125341</v>
      </c>
      <c r="H74" s="3"/>
      <c r="I74" s="5">
        <v>0</v>
      </c>
      <c r="J74" s="94"/>
      <c r="K74" s="28">
        <v>306546651</v>
      </c>
      <c r="L74" s="18"/>
      <c r="M74" s="5">
        <v>0</v>
      </c>
    </row>
    <row r="75" spans="1:13" ht="16.5" customHeight="1" x14ac:dyDescent="0.2">
      <c r="A75" s="3" t="s">
        <v>39</v>
      </c>
      <c r="B75" s="3"/>
      <c r="C75" s="3"/>
      <c r="D75" s="3"/>
      <c r="E75" s="94"/>
      <c r="F75" s="94"/>
      <c r="G75" s="28"/>
      <c r="H75" s="3"/>
      <c r="I75" s="5"/>
      <c r="J75" s="94"/>
      <c r="K75" s="28"/>
      <c r="L75" s="18"/>
      <c r="M75" s="5"/>
    </row>
    <row r="76" spans="1:13" ht="16.5" customHeight="1" x14ac:dyDescent="0.2">
      <c r="A76" s="3"/>
      <c r="B76" s="3" t="s">
        <v>30</v>
      </c>
      <c r="C76" s="3"/>
      <c r="D76" s="3"/>
      <c r="E76" s="94">
        <v>12</v>
      </c>
      <c r="F76" s="94"/>
      <c r="G76" s="28">
        <v>100438964</v>
      </c>
      <c r="H76" s="3"/>
      <c r="I76" s="5">
        <v>293223106</v>
      </c>
      <c r="J76" s="94"/>
      <c r="K76" s="28">
        <v>3374048091</v>
      </c>
      <c r="L76" s="18"/>
      <c r="M76" s="5">
        <v>8857344378</v>
      </c>
    </row>
    <row r="77" spans="1:13" ht="16.5" customHeight="1" x14ac:dyDescent="0.2">
      <c r="A77" s="3" t="s">
        <v>40</v>
      </c>
      <c r="B77" s="3"/>
      <c r="C77" s="3"/>
      <c r="D77" s="3"/>
      <c r="E77" s="94">
        <v>15</v>
      </c>
      <c r="F77" s="94"/>
      <c r="G77" s="31">
        <v>19163003</v>
      </c>
      <c r="H77" s="3"/>
      <c r="I77" s="2">
        <v>17107340</v>
      </c>
      <c r="J77" s="94"/>
      <c r="K77" s="31">
        <v>643740829</v>
      </c>
      <c r="L77" s="18"/>
      <c r="M77" s="2">
        <v>516757997</v>
      </c>
    </row>
    <row r="78" spans="1:13" ht="7.5" customHeight="1" x14ac:dyDescent="0.2">
      <c r="A78" s="4"/>
      <c r="B78" s="7"/>
      <c r="C78" s="7"/>
      <c r="D78" s="7"/>
      <c r="E78" s="7"/>
      <c r="F78" s="7"/>
      <c r="G78" s="29"/>
      <c r="H78" s="23"/>
      <c r="I78" s="12"/>
      <c r="J78" s="7"/>
      <c r="K78" s="29"/>
      <c r="L78" s="23"/>
      <c r="M78" s="12"/>
    </row>
    <row r="79" spans="1:13" ht="16.5" customHeight="1" x14ac:dyDescent="0.2">
      <c r="A79" s="7" t="s">
        <v>41</v>
      </c>
      <c r="B79" s="3"/>
      <c r="C79" s="3"/>
      <c r="D79" s="3"/>
      <c r="E79" s="94"/>
      <c r="F79" s="94"/>
      <c r="G79" s="31">
        <f>SUM(G74:G77)</f>
        <v>128727308</v>
      </c>
      <c r="H79" s="5"/>
      <c r="I79" s="2">
        <f>SUM(I75:I77)</f>
        <v>310330446</v>
      </c>
      <c r="J79" s="94"/>
      <c r="K79" s="31">
        <f>SUM(K74:K77)</f>
        <v>4324335571</v>
      </c>
      <c r="L79" s="5"/>
      <c r="M79" s="2">
        <f>SUM(M75:M77)</f>
        <v>9374102375</v>
      </c>
    </row>
    <row r="80" spans="1:13" ht="7.5" customHeight="1" x14ac:dyDescent="0.2">
      <c r="A80" s="4"/>
      <c r="B80" s="7"/>
      <c r="C80" s="7"/>
      <c r="D80" s="7"/>
      <c r="E80" s="7"/>
      <c r="F80" s="7"/>
      <c r="G80" s="29"/>
      <c r="H80" s="23"/>
      <c r="I80" s="12"/>
      <c r="J80" s="7"/>
      <c r="K80" s="29"/>
      <c r="L80" s="23"/>
      <c r="M80" s="12"/>
    </row>
    <row r="81" spans="1:13" ht="16.5" customHeight="1" x14ac:dyDescent="0.2">
      <c r="A81" s="7" t="s">
        <v>42</v>
      </c>
      <c r="B81" s="3"/>
      <c r="C81" s="3"/>
      <c r="D81" s="3"/>
      <c r="E81" s="94"/>
      <c r="F81" s="94"/>
      <c r="G81" s="31">
        <f>SUM(G70,G79)</f>
        <v>725008567</v>
      </c>
      <c r="H81" s="5"/>
      <c r="I81" s="2">
        <f>SUM(I70,I79)</f>
        <v>665875773</v>
      </c>
      <c r="J81" s="94"/>
      <c r="K81" s="31">
        <f>SUM(K70,K79)</f>
        <v>24355160693</v>
      </c>
      <c r="L81" s="5"/>
      <c r="M81" s="2">
        <f>SUM(M70,M79)</f>
        <v>20113990431</v>
      </c>
    </row>
    <row r="82" spans="1:13" ht="7.5" customHeight="1" x14ac:dyDescent="0.2">
      <c r="A82" s="4"/>
      <c r="B82" s="7"/>
      <c r="C82" s="7"/>
      <c r="D82" s="7"/>
      <c r="E82" s="7"/>
      <c r="F82" s="7"/>
      <c r="G82" s="29"/>
      <c r="H82" s="23"/>
      <c r="I82" s="12"/>
      <c r="J82" s="7"/>
      <c r="K82" s="29"/>
      <c r="L82" s="23"/>
      <c r="M82" s="12"/>
    </row>
    <row r="83" spans="1:13" ht="16.5" customHeight="1" x14ac:dyDescent="0.2">
      <c r="A83" s="7" t="s">
        <v>43</v>
      </c>
      <c r="B83" s="3"/>
      <c r="C83" s="3"/>
      <c r="D83" s="3"/>
      <c r="E83" s="94"/>
      <c r="F83" s="94"/>
      <c r="G83" s="32"/>
      <c r="H83" s="3"/>
      <c r="I83" s="19"/>
      <c r="J83" s="94"/>
      <c r="K83" s="32"/>
      <c r="L83" s="3"/>
      <c r="M83" s="19"/>
    </row>
    <row r="84" spans="1:13" ht="7.5" customHeight="1" x14ac:dyDescent="0.2">
      <c r="A84" s="4"/>
      <c r="B84" s="7"/>
      <c r="C84" s="7"/>
      <c r="D84" s="7"/>
      <c r="E84" s="7"/>
      <c r="F84" s="7"/>
      <c r="G84" s="29"/>
      <c r="H84" s="23"/>
      <c r="I84" s="12"/>
      <c r="J84" s="7"/>
      <c r="K84" s="29"/>
      <c r="L84" s="23"/>
      <c r="M84" s="12"/>
    </row>
    <row r="85" spans="1:13" ht="16.5" customHeight="1" x14ac:dyDescent="0.2">
      <c r="A85" s="3" t="s">
        <v>44</v>
      </c>
      <c r="B85" s="3"/>
      <c r="C85" s="3"/>
      <c r="D85" s="3"/>
      <c r="E85" s="94"/>
      <c r="F85" s="94"/>
      <c r="G85" s="32"/>
      <c r="H85" s="3"/>
      <c r="I85" s="19"/>
      <c r="J85" s="94"/>
      <c r="K85" s="32"/>
      <c r="L85" s="3"/>
      <c r="M85" s="19"/>
    </row>
    <row r="86" spans="1:13" ht="16.5" customHeight="1" x14ac:dyDescent="0.2">
      <c r="A86" s="7"/>
      <c r="B86" s="3" t="s">
        <v>153</v>
      </c>
      <c r="C86" s="3"/>
      <c r="D86" s="3"/>
      <c r="E86" s="94">
        <v>16</v>
      </c>
      <c r="F86" s="94"/>
      <c r="G86" s="34"/>
      <c r="H86" s="3"/>
      <c r="I86" s="3"/>
      <c r="J86" s="94"/>
      <c r="K86" s="34"/>
      <c r="L86" s="3"/>
      <c r="M86" s="3"/>
    </row>
    <row r="87" spans="1:13" ht="16.5" customHeight="1" x14ac:dyDescent="0.2">
      <c r="A87" s="7"/>
      <c r="B87" s="3"/>
      <c r="C87" s="96" t="s">
        <v>45</v>
      </c>
      <c r="D87" s="3"/>
      <c r="E87" s="94"/>
      <c r="F87" s="94"/>
      <c r="G87" s="34"/>
      <c r="H87" s="3"/>
      <c r="I87" s="3"/>
      <c r="J87" s="94"/>
      <c r="K87" s="32"/>
      <c r="L87" s="3"/>
      <c r="M87" s="19"/>
    </row>
    <row r="88" spans="1:13" ht="16.5" customHeight="1" x14ac:dyDescent="0.2">
      <c r="A88" s="7"/>
      <c r="B88" s="3"/>
      <c r="C88" s="96"/>
      <c r="D88" s="3" t="s">
        <v>46</v>
      </c>
      <c r="E88" s="94"/>
      <c r="F88" s="94"/>
      <c r="G88" s="34"/>
      <c r="H88" s="3"/>
      <c r="I88" s="3"/>
      <c r="J88" s="94"/>
      <c r="K88" s="32"/>
      <c r="L88" s="3"/>
      <c r="M88" s="19"/>
    </row>
    <row r="89" spans="1:13" ht="16.5" customHeight="1" x14ac:dyDescent="0.2">
      <c r="A89" s="3"/>
      <c r="B89" s="3"/>
      <c r="C89" s="3"/>
      <c r="D89" s="96" t="s">
        <v>47</v>
      </c>
      <c r="E89" s="3"/>
      <c r="F89" s="24"/>
      <c r="G89" s="33">
        <v>864713808</v>
      </c>
      <c r="H89" s="3"/>
      <c r="I89" s="21">
        <v>864713808</v>
      </c>
      <c r="J89" s="24"/>
      <c r="K89" s="33">
        <v>30004442705</v>
      </c>
      <c r="L89" s="18"/>
      <c r="M89" s="21">
        <v>30004442705</v>
      </c>
    </row>
    <row r="90" spans="1:13" ht="7.5" customHeight="1" x14ac:dyDescent="0.2">
      <c r="A90" s="4"/>
      <c r="B90" s="7"/>
      <c r="C90" s="7"/>
      <c r="D90" s="7"/>
      <c r="E90" s="7"/>
      <c r="F90" s="7"/>
      <c r="G90" s="29"/>
      <c r="H90" s="23"/>
      <c r="I90" s="12"/>
      <c r="J90" s="7"/>
      <c r="K90" s="29"/>
      <c r="L90" s="23"/>
      <c r="M90" s="12"/>
    </row>
    <row r="91" spans="1:13" ht="16.5" customHeight="1" x14ac:dyDescent="0.2">
      <c r="A91" s="3"/>
      <c r="B91" s="3" t="s">
        <v>48</v>
      </c>
      <c r="C91" s="3"/>
      <c r="D91" s="3"/>
      <c r="E91" s="3"/>
      <c r="F91" s="3"/>
      <c r="G91" s="34"/>
      <c r="H91" s="3"/>
      <c r="I91" s="3"/>
      <c r="J91" s="3"/>
      <c r="K91" s="34"/>
      <c r="L91" s="18"/>
      <c r="M91" s="3"/>
    </row>
    <row r="92" spans="1:13" ht="16.5" customHeight="1" x14ac:dyDescent="0.2">
      <c r="A92" s="3"/>
      <c r="B92" s="3"/>
      <c r="C92" s="96" t="s">
        <v>49</v>
      </c>
      <c r="D92" s="3"/>
      <c r="E92" s="94"/>
      <c r="F92" s="94"/>
      <c r="G92" s="34"/>
      <c r="H92" s="3"/>
      <c r="I92" s="3"/>
      <c r="J92" s="94"/>
      <c r="K92" s="34"/>
      <c r="L92" s="18"/>
      <c r="M92" s="3"/>
    </row>
    <row r="93" spans="1:13" ht="16.5" customHeight="1" x14ac:dyDescent="0.2">
      <c r="A93" s="3"/>
      <c r="B93" s="3"/>
      <c r="C93" s="96"/>
      <c r="D93" s="3" t="s">
        <v>50</v>
      </c>
      <c r="E93" s="94"/>
      <c r="F93" s="94"/>
      <c r="G93" s="34"/>
      <c r="H93" s="3"/>
      <c r="I93" s="3"/>
      <c r="J93" s="94"/>
      <c r="K93" s="34"/>
      <c r="L93" s="18"/>
      <c r="M93" s="3"/>
    </row>
    <row r="94" spans="1:13" ht="16.5" customHeight="1" x14ac:dyDescent="0.2">
      <c r="A94" s="3"/>
      <c r="B94" s="96"/>
      <c r="C94" s="3"/>
      <c r="D94" s="3" t="s">
        <v>51</v>
      </c>
      <c r="E94" s="94"/>
      <c r="F94" s="94"/>
      <c r="G94" s="28">
        <v>864713808</v>
      </c>
      <c r="H94" s="3"/>
      <c r="I94" s="5">
        <v>864713808</v>
      </c>
      <c r="J94" s="94"/>
      <c r="K94" s="28">
        <v>30004442705</v>
      </c>
      <c r="L94" s="18"/>
      <c r="M94" s="5">
        <v>30004442705</v>
      </c>
    </row>
    <row r="95" spans="1:13" ht="16.5" customHeight="1" x14ac:dyDescent="0.2">
      <c r="A95" s="3" t="s">
        <v>52</v>
      </c>
      <c r="B95" s="3"/>
      <c r="C95" s="3"/>
      <c r="D95" s="3"/>
      <c r="E95" s="3"/>
      <c r="F95" s="3"/>
      <c r="G95" s="28">
        <v>31917416</v>
      </c>
      <c r="H95" s="3"/>
      <c r="I95" s="5">
        <v>31917416</v>
      </c>
      <c r="J95" s="3"/>
      <c r="K95" s="28">
        <v>977711111</v>
      </c>
      <c r="L95" s="18"/>
      <c r="M95" s="5">
        <v>977711111</v>
      </c>
    </row>
    <row r="96" spans="1:13" ht="16.5" customHeight="1" x14ac:dyDescent="0.2">
      <c r="A96" s="3" t="s">
        <v>53</v>
      </c>
      <c r="B96" s="3"/>
      <c r="C96" s="3"/>
      <c r="D96" s="3"/>
      <c r="E96" s="3"/>
      <c r="F96" s="3"/>
      <c r="G96" s="32"/>
      <c r="H96" s="3"/>
      <c r="I96" s="19"/>
      <c r="J96" s="3"/>
      <c r="K96" s="32"/>
      <c r="L96" s="18"/>
      <c r="M96" s="19"/>
    </row>
    <row r="97" spans="1:13" ht="16.5" customHeight="1" x14ac:dyDescent="0.2">
      <c r="A97" s="3"/>
      <c r="B97" s="3" t="s">
        <v>54</v>
      </c>
      <c r="C97" s="3"/>
      <c r="D97" s="3"/>
      <c r="E97" s="94">
        <v>17</v>
      </c>
      <c r="F97" s="3"/>
      <c r="G97" s="28">
        <v>87865911</v>
      </c>
      <c r="H97" s="3"/>
      <c r="I97" s="5">
        <v>87865911</v>
      </c>
      <c r="J97" s="3"/>
      <c r="K97" s="28">
        <v>3000444271</v>
      </c>
      <c r="L97" s="18"/>
      <c r="M97" s="5">
        <v>3000444271</v>
      </c>
    </row>
    <row r="98" spans="1:13" ht="16.5" customHeight="1" x14ac:dyDescent="0.2">
      <c r="A98" s="3"/>
      <c r="B98" s="3" t="s">
        <v>55</v>
      </c>
      <c r="C98" s="3"/>
      <c r="D98" s="3"/>
      <c r="E98" s="3"/>
      <c r="F98" s="3"/>
      <c r="G98" s="28">
        <v>38985958</v>
      </c>
      <c r="H98" s="3"/>
      <c r="I98" s="5">
        <v>-109295790</v>
      </c>
      <c r="J98" s="3"/>
      <c r="K98" s="28">
        <v>4595530147</v>
      </c>
      <c r="L98" s="18"/>
      <c r="M98" s="5">
        <v>-108482479</v>
      </c>
    </row>
    <row r="99" spans="1:13" ht="16.5" customHeight="1" x14ac:dyDescent="0.2">
      <c r="A99" s="3" t="s">
        <v>56</v>
      </c>
      <c r="B99" s="3"/>
      <c r="C99" s="3"/>
      <c r="D99" s="3"/>
      <c r="E99" s="3"/>
      <c r="F99" s="3"/>
      <c r="G99" s="31">
        <v>0</v>
      </c>
      <c r="H99" s="3"/>
      <c r="I99" s="2">
        <v>0</v>
      </c>
      <c r="J99" s="3"/>
      <c r="K99" s="31">
        <v>-4207401622</v>
      </c>
      <c r="L99" s="18"/>
      <c r="M99" s="2">
        <v>-7447029440</v>
      </c>
    </row>
    <row r="100" spans="1:13" ht="7.5" customHeight="1" x14ac:dyDescent="0.2">
      <c r="A100" s="4"/>
      <c r="B100" s="7"/>
      <c r="C100" s="7"/>
      <c r="D100" s="7"/>
      <c r="E100" s="7"/>
      <c r="F100" s="7"/>
      <c r="G100" s="29"/>
      <c r="H100" s="23"/>
      <c r="I100" s="12"/>
      <c r="J100" s="7"/>
      <c r="K100" s="29"/>
      <c r="L100" s="23"/>
      <c r="M100" s="12"/>
    </row>
    <row r="101" spans="1:13" ht="16.5" customHeight="1" x14ac:dyDescent="0.2">
      <c r="A101" s="7" t="s">
        <v>57</v>
      </c>
      <c r="B101" s="3"/>
      <c r="C101" s="3"/>
      <c r="D101" s="3"/>
      <c r="E101" s="3"/>
      <c r="F101" s="3"/>
      <c r="G101" s="31">
        <f>SUM(G94:G99)</f>
        <v>1023483093</v>
      </c>
      <c r="H101" s="3"/>
      <c r="I101" s="2">
        <f>SUM(I94:I99)</f>
        <v>875201345</v>
      </c>
      <c r="J101" s="3"/>
      <c r="K101" s="31">
        <f>SUM(K94:K99)</f>
        <v>34370726612</v>
      </c>
      <c r="L101" s="3"/>
      <c r="M101" s="2">
        <f>SUM(M94:M99)</f>
        <v>26427086168</v>
      </c>
    </row>
    <row r="102" spans="1:13" ht="7.5" customHeight="1" x14ac:dyDescent="0.2">
      <c r="A102" s="4"/>
      <c r="B102" s="7"/>
      <c r="C102" s="7"/>
      <c r="D102" s="7"/>
      <c r="E102" s="7"/>
      <c r="F102" s="7"/>
      <c r="G102" s="29"/>
      <c r="H102" s="23"/>
      <c r="I102" s="12"/>
      <c r="J102" s="7"/>
      <c r="K102" s="29"/>
      <c r="L102" s="23"/>
      <c r="M102" s="12"/>
    </row>
    <row r="103" spans="1:13" ht="16.5" customHeight="1" x14ac:dyDescent="0.2">
      <c r="A103" s="7" t="s">
        <v>58</v>
      </c>
      <c r="B103" s="7"/>
      <c r="C103" s="3"/>
      <c r="D103" s="3"/>
      <c r="E103" s="3"/>
      <c r="F103" s="3"/>
      <c r="G103" s="33">
        <f>SUM(G101,G81)</f>
        <v>1748491660</v>
      </c>
      <c r="H103" s="3"/>
      <c r="I103" s="21">
        <f>SUM(I101,I81)</f>
        <v>1541077118</v>
      </c>
      <c r="J103" s="3"/>
      <c r="K103" s="33">
        <f>SUM(K101,K81)</f>
        <v>58725887305</v>
      </c>
      <c r="L103" s="3"/>
      <c r="M103" s="21">
        <f>SUM(M101,M81)</f>
        <v>46541076599</v>
      </c>
    </row>
    <row r="104" spans="1:13" ht="9" customHeight="1" x14ac:dyDescent="0.2">
      <c r="A104" s="25"/>
      <c r="B104" s="25"/>
      <c r="C104" s="26"/>
      <c r="D104" s="26"/>
      <c r="E104" s="26"/>
      <c r="F104" s="26"/>
      <c r="G104" s="27"/>
      <c r="H104" s="26"/>
      <c r="I104" s="27"/>
      <c r="J104" s="26"/>
      <c r="K104" s="27"/>
      <c r="L104" s="26"/>
      <c r="M104" s="27"/>
    </row>
    <row r="105" spans="1:13" ht="21.95" customHeight="1" x14ac:dyDescent="0.2">
      <c r="A105" s="22" t="str">
        <f>A49</f>
        <v>The notes to the financial statements are an integral part of these financial statements.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</row>
  </sheetData>
  <mergeCells count="6">
    <mergeCell ref="G6:I6"/>
    <mergeCell ref="K6:M6"/>
    <mergeCell ref="A43:M43"/>
    <mergeCell ref="A44:M44"/>
    <mergeCell ref="G55:I55"/>
    <mergeCell ref="K55:M55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zoomScaleNormal="100" zoomScaleSheetLayoutView="120" workbookViewId="0">
      <selection activeCell="N47" sqref="N47"/>
    </sheetView>
  </sheetViews>
  <sheetFormatPr defaultColWidth="14.5" defaultRowHeight="15" customHeight="1" x14ac:dyDescent="0.2"/>
  <cols>
    <col min="1" max="3" width="1.5" style="95" customWidth="1"/>
    <col min="4" max="4" width="29.1640625" style="95" customWidth="1"/>
    <col min="5" max="5" width="6.33203125" style="95" customWidth="1"/>
    <col min="6" max="6" width="0.6640625" style="95" customWidth="1"/>
    <col min="7" max="7" width="16" style="95" customWidth="1"/>
    <col min="8" max="8" width="0.6640625" style="95" customWidth="1"/>
    <col min="9" max="9" width="16" style="95" customWidth="1"/>
    <col min="10" max="10" width="0.6640625" style="95" customWidth="1"/>
    <col min="11" max="11" width="18.1640625" style="95" customWidth="1"/>
    <col min="12" max="12" width="0.6640625" style="95" customWidth="1"/>
    <col min="13" max="13" width="18.1640625" style="95" customWidth="1"/>
    <col min="14" max="16384" width="14.5" style="95"/>
  </cols>
  <sheetData>
    <row r="1" spans="1:13" ht="16.5" customHeight="1" x14ac:dyDescent="0.2">
      <c r="A1" s="4" t="str">
        <f>'6-7 BS'!A50</f>
        <v>Star Petroleum Refining Public Company Limited</v>
      </c>
      <c r="B1" s="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16.5" customHeight="1" x14ac:dyDescent="0.2">
      <c r="A2" s="4" t="s">
        <v>59</v>
      </c>
      <c r="B2" s="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16.5" customHeight="1" x14ac:dyDescent="0.2">
      <c r="A3" s="9" t="s">
        <v>60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6.5" customHeight="1" x14ac:dyDescent="0.2">
      <c r="A4" s="4"/>
      <c r="B4" s="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ht="16.5" customHeight="1" x14ac:dyDescent="0.2">
      <c r="A5" s="4"/>
      <c r="B5" s="4"/>
      <c r="C5" s="94"/>
      <c r="D5" s="94"/>
      <c r="E5" s="94"/>
      <c r="F5" s="94"/>
      <c r="G5" s="35"/>
      <c r="H5" s="35"/>
      <c r="I5" s="35"/>
      <c r="J5" s="35"/>
      <c r="K5" s="35"/>
      <c r="L5" s="35"/>
      <c r="M5" s="35"/>
    </row>
    <row r="6" spans="1:13" ht="16.5" customHeight="1" x14ac:dyDescent="0.2">
      <c r="A6" s="4"/>
      <c r="B6" s="4"/>
      <c r="C6" s="94"/>
      <c r="D6" s="94"/>
      <c r="E6" s="94"/>
      <c r="F6" s="94"/>
      <c r="G6" s="100" t="s">
        <v>3</v>
      </c>
      <c r="H6" s="101"/>
      <c r="I6" s="101"/>
      <c r="J6" s="93"/>
      <c r="K6" s="100" t="s">
        <v>4</v>
      </c>
      <c r="L6" s="101"/>
      <c r="M6" s="101"/>
    </row>
    <row r="7" spans="1:13" ht="16.5" customHeight="1" x14ac:dyDescent="0.2">
      <c r="A7" s="4"/>
      <c r="B7" s="4"/>
      <c r="C7" s="94"/>
      <c r="D7" s="94"/>
      <c r="E7" s="94"/>
      <c r="F7" s="94"/>
      <c r="G7" s="36" t="s">
        <v>5</v>
      </c>
      <c r="H7" s="37"/>
      <c r="I7" s="36" t="s">
        <v>5</v>
      </c>
      <c r="J7" s="1"/>
      <c r="K7" s="36" t="s">
        <v>5</v>
      </c>
      <c r="L7" s="37"/>
      <c r="M7" s="36" t="s">
        <v>5</v>
      </c>
    </row>
    <row r="8" spans="1:13" ht="16.5" customHeight="1" x14ac:dyDescent="0.2">
      <c r="A8" s="3"/>
      <c r="B8" s="3"/>
      <c r="C8" s="3"/>
      <c r="D8" s="3"/>
      <c r="E8" s="14" t="s">
        <v>6</v>
      </c>
      <c r="F8" s="94"/>
      <c r="G8" s="38" t="s">
        <v>7</v>
      </c>
      <c r="H8" s="1"/>
      <c r="I8" s="38" t="s">
        <v>8</v>
      </c>
      <c r="J8" s="1"/>
      <c r="K8" s="38" t="s">
        <v>7</v>
      </c>
      <c r="L8" s="1"/>
      <c r="M8" s="38" t="s">
        <v>8</v>
      </c>
    </row>
    <row r="9" spans="1:13" ht="16.5" customHeight="1" x14ac:dyDescent="0.2">
      <c r="A9" s="3"/>
      <c r="B9" s="3"/>
      <c r="C9" s="3"/>
      <c r="D9" s="3"/>
      <c r="E9" s="3"/>
      <c r="F9" s="16"/>
      <c r="G9" s="49"/>
      <c r="H9" s="16"/>
      <c r="I9" s="16"/>
      <c r="J9" s="16"/>
      <c r="K9" s="49"/>
      <c r="L9" s="16"/>
      <c r="M9" s="16"/>
    </row>
    <row r="10" spans="1:13" ht="16.5" customHeight="1" x14ac:dyDescent="0.2">
      <c r="A10" s="1" t="s">
        <v>61</v>
      </c>
      <c r="B10" s="1"/>
      <c r="C10" s="1"/>
      <c r="D10" s="1"/>
      <c r="E10" s="94">
        <v>7</v>
      </c>
      <c r="F10" s="3"/>
      <c r="G10" s="50">
        <v>5283719416</v>
      </c>
      <c r="H10" s="3"/>
      <c r="I10" s="18">
        <v>4133813730</v>
      </c>
      <c r="J10" s="3"/>
      <c r="K10" s="50">
        <v>170330857757</v>
      </c>
      <c r="L10" s="3"/>
      <c r="M10" s="18">
        <v>129598693006</v>
      </c>
    </row>
    <row r="11" spans="1:13" ht="16.5" customHeight="1" x14ac:dyDescent="0.2">
      <c r="A11" s="1" t="s">
        <v>62</v>
      </c>
      <c r="B11" s="1"/>
      <c r="C11" s="1"/>
      <c r="D11" s="1"/>
      <c r="E11" s="94"/>
      <c r="F11" s="3"/>
      <c r="G11" s="50"/>
      <c r="H11" s="3"/>
      <c r="I11" s="18"/>
      <c r="J11" s="3"/>
      <c r="K11" s="50"/>
      <c r="L11" s="3"/>
      <c r="M11" s="18"/>
    </row>
    <row r="12" spans="1:13" ht="16.5" customHeight="1" x14ac:dyDescent="0.2">
      <c r="A12" s="1"/>
      <c r="B12" s="1" t="s">
        <v>63</v>
      </c>
      <c r="C12" s="1"/>
      <c r="D12" s="1"/>
      <c r="E12" s="94"/>
      <c r="F12" s="3"/>
      <c r="G12" s="51">
        <v>66261976</v>
      </c>
      <c r="H12" s="3"/>
      <c r="I12" s="39">
        <v>18143115</v>
      </c>
      <c r="J12" s="3"/>
      <c r="K12" s="51">
        <v>2153537031</v>
      </c>
      <c r="L12" s="3"/>
      <c r="M12" s="39">
        <v>564702865</v>
      </c>
    </row>
    <row r="13" spans="1:13" ht="16.5" customHeight="1" x14ac:dyDescent="0.2">
      <c r="A13" s="1"/>
      <c r="B13" s="1"/>
      <c r="C13" s="1"/>
      <c r="D13" s="1"/>
      <c r="E13" s="94"/>
      <c r="F13" s="3"/>
      <c r="G13" s="50"/>
      <c r="H13" s="3"/>
      <c r="I13" s="18"/>
      <c r="J13" s="3"/>
      <c r="K13" s="50"/>
      <c r="L13" s="3"/>
      <c r="M13" s="18"/>
    </row>
    <row r="14" spans="1:13" ht="16.5" customHeight="1" x14ac:dyDescent="0.2">
      <c r="A14" s="40" t="s">
        <v>64</v>
      </c>
      <c r="B14" s="1"/>
      <c r="C14" s="1"/>
      <c r="D14" s="1"/>
      <c r="E14" s="94"/>
      <c r="F14" s="3"/>
      <c r="G14" s="52">
        <f>SUM(G10:G12)</f>
        <v>5349981392</v>
      </c>
      <c r="H14" s="18"/>
      <c r="I14" s="5">
        <f>SUM(I10:I12)</f>
        <v>4151956845</v>
      </c>
      <c r="J14" s="18"/>
      <c r="K14" s="52">
        <f>SUM(K10:K12)</f>
        <v>172484394788</v>
      </c>
      <c r="L14" s="18"/>
      <c r="M14" s="5">
        <f>SUM(M10:M12)</f>
        <v>130163395871</v>
      </c>
    </row>
    <row r="15" spans="1:13" ht="16.5" customHeight="1" x14ac:dyDescent="0.2">
      <c r="A15" s="1" t="s">
        <v>65</v>
      </c>
      <c r="B15" s="1"/>
      <c r="C15" s="1"/>
      <c r="D15" s="1"/>
      <c r="E15" s="94">
        <v>18</v>
      </c>
      <c r="F15" s="3"/>
      <c r="G15" s="53">
        <v>-5132897959</v>
      </c>
      <c r="H15" s="3"/>
      <c r="I15" s="2">
        <v>-4369639121</v>
      </c>
      <c r="J15" s="3"/>
      <c r="K15" s="53">
        <v>-165598311928</v>
      </c>
      <c r="L15" s="3"/>
      <c r="M15" s="2">
        <v>-137168953725</v>
      </c>
    </row>
    <row r="16" spans="1:13" ht="16.5" customHeight="1" x14ac:dyDescent="0.2">
      <c r="A16" s="41"/>
      <c r="B16" s="41"/>
      <c r="C16" s="41"/>
      <c r="D16" s="41"/>
      <c r="E16" s="3"/>
      <c r="F16" s="3"/>
      <c r="G16" s="54"/>
      <c r="H16" s="3"/>
      <c r="I16" s="19"/>
      <c r="J16" s="3"/>
      <c r="K16" s="54"/>
      <c r="L16" s="3"/>
      <c r="M16" s="19"/>
    </row>
    <row r="17" spans="1:13" ht="16.5" customHeight="1" x14ac:dyDescent="0.2">
      <c r="A17" s="40" t="s">
        <v>143</v>
      </c>
      <c r="B17" s="1"/>
      <c r="C17" s="1"/>
      <c r="D17" s="1"/>
      <c r="E17" s="3"/>
      <c r="F17" s="3"/>
      <c r="G17" s="52">
        <f>SUM(G14:G15)</f>
        <v>217083433</v>
      </c>
      <c r="H17" s="5"/>
      <c r="I17" s="5">
        <f>SUM(I14:I15)</f>
        <v>-217682276</v>
      </c>
      <c r="J17" s="5"/>
      <c r="K17" s="52">
        <f>SUM(K14:K15)</f>
        <v>6886082860</v>
      </c>
      <c r="L17" s="5"/>
      <c r="M17" s="5">
        <f>SUM(M14:M15)</f>
        <v>-7005557854</v>
      </c>
    </row>
    <row r="18" spans="1:13" ht="16.5" customHeight="1" x14ac:dyDescent="0.2">
      <c r="A18" s="1" t="s">
        <v>66</v>
      </c>
      <c r="B18" s="1"/>
      <c r="C18" s="1"/>
      <c r="D18" s="1"/>
      <c r="E18" s="94"/>
      <c r="F18" s="94"/>
      <c r="G18" s="52">
        <v>1911344</v>
      </c>
      <c r="H18" s="94"/>
      <c r="I18" s="5">
        <v>2280777</v>
      </c>
      <c r="J18" s="94"/>
      <c r="K18" s="52">
        <v>61763349</v>
      </c>
      <c r="L18" s="94"/>
      <c r="M18" s="5">
        <v>70789763</v>
      </c>
    </row>
    <row r="19" spans="1:13" ht="16.5" customHeight="1" x14ac:dyDescent="0.2">
      <c r="A19" s="1" t="s">
        <v>67</v>
      </c>
      <c r="B19" s="1"/>
      <c r="C19" s="1"/>
      <c r="D19" s="1"/>
      <c r="E19" s="94"/>
      <c r="F19" s="94"/>
      <c r="G19" s="52">
        <v>11255166</v>
      </c>
      <c r="H19" s="94"/>
      <c r="I19" s="5">
        <v>9848106</v>
      </c>
      <c r="J19" s="94"/>
      <c r="K19" s="52">
        <v>358743463</v>
      </c>
      <c r="L19" s="94"/>
      <c r="M19" s="5">
        <v>319753567</v>
      </c>
    </row>
    <row r="20" spans="1:13" ht="16.5" customHeight="1" x14ac:dyDescent="0.2">
      <c r="A20" s="1" t="s">
        <v>130</v>
      </c>
      <c r="B20" s="1"/>
      <c r="C20" s="1"/>
      <c r="D20" s="1"/>
      <c r="E20" s="94"/>
      <c r="F20" s="94"/>
      <c r="G20" s="53">
        <v>-13721127</v>
      </c>
      <c r="H20" s="94"/>
      <c r="I20" s="2">
        <v>4595786</v>
      </c>
      <c r="J20" s="94"/>
      <c r="K20" s="53">
        <v>-432882467</v>
      </c>
      <c r="L20" s="94"/>
      <c r="M20" s="2">
        <v>143901982</v>
      </c>
    </row>
    <row r="21" spans="1:13" ht="16.5" customHeight="1" x14ac:dyDescent="0.2">
      <c r="A21" s="41"/>
      <c r="B21" s="41"/>
      <c r="C21" s="41"/>
      <c r="D21" s="41"/>
      <c r="E21" s="94"/>
      <c r="F21" s="94"/>
      <c r="G21" s="54"/>
      <c r="H21" s="94"/>
      <c r="I21" s="19"/>
      <c r="J21" s="94"/>
      <c r="K21" s="54"/>
      <c r="L21" s="94"/>
      <c r="M21" s="19"/>
    </row>
    <row r="22" spans="1:13" ht="16.5" customHeight="1" x14ac:dyDescent="0.2">
      <c r="A22" s="40" t="s">
        <v>131</v>
      </c>
      <c r="B22" s="1"/>
      <c r="C22" s="1"/>
      <c r="D22" s="1"/>
      <c r="E22" s="94"/>
      <c r="F22" s="94"/>
      <c r="G22" s="52">
        <f>SUM(G17:G20)</f>
        <v>216528816</v>
      </c>
      <c r="H22" s="5"/>
      <c r="I22" s="5">
        <f>SUM(I17:I20)</f>
        <v>-200957607</v>
      </c>
      <c r="J22" s="5"/>
      <c r="K22" s="52">
        <f>SUM(K17:K20)</f>
        <v>6873707205</v>
      </c>
      <c r="L22" s="5"/>
      <c r="M22" s="5">
        <f>SUM(M17:M20)</f>
        <v>-6471112542</v>
      </c>
    </row>
    <row r="23" spans="1:13" ht="16.5" customHeight="1" x14ac:dyDescent="0.2">
      <c r="A23" s="1" t="s">
        <v>68</v>
      </c>
      <c r="B23" s="1"/>
      <c r="C23" s="40"/>
      <c r="D23" s="1"/>
      <c r="E23" s="94">
        <v>18</v>
      </c>
      <c r="F23" s="3"/>
      <c r="G23" s="52">
        <v>-23581965</v>
      </c>
      <c r="H23" s="3"/>
      <c r="I23" s="5">
        <v>-28783315</v>
      </c>
      <c r="J23" s="3"/>
      <c r="K23" s="52">
        <v>-748975451</v>
      </c>
      <c r="L23" s="3"/>
      <c r="M23" s="5">
        <v>-910800842</v>
      </c>
    </row>
    <row r="24" spans="1:13" ht="16.5" customHeight="1" x14ac:dyDescent="0.2">
      <c r="A24" s="1" t="s">
        <v>69</v>
      </c>
      <c r="B24" s="1"/>
      <c r="C24" s="40"/>
      <c r="D24" s="1"/>
      <c r="E24" s="94"/>
      <c r="F24" s="3"/>
      <c r="G24" s="52">
        <v>0</v>
      </c>
      <c r="H24" s="3"/>
      <c r="I24" s="5">
        <v>-20522</v>
      </c>
      <c r="J24" s="3"/>
      <c r="K24" s="52">
        <v>0</v>
      </c>
      <c r="L24" s="3"/>
      <c r="M24" s="5">
        <v>-628066</v>
      </c>
    </row>
    <row r="25" spans="1:13" ht="16.5" customHeight="1" x14ac:dyDescent="0.2">
      <c r="A25" s="1" t="s">
        <v>70</v>
      </c>
      <c r="B25" s="1"/>
      <c r="C25" s="1"/>
      <c r="D25" s="40"/>
      <c r="E25" s="94"/>
      <c r="F25" s="94"/>
      <c r="G25" s="53">
        <v>-6599587</v>
      </c>
      <c r="H25" s="94"/>
      <c r="I25" s="2">
        <v>-5634548</v>
      </c>
      <c r="J25" s="94"/>
      <c r="K25" s="53">
        <v>-211825905</v>
      </c>
      <c r="L25" s="94"/>
      <c r="M25" s="2">
        <v>-177330906</v>
      </c>
    </row>
    <row r="26" spans="1:13" ht="16.5" customHeight="1" x14ac:dyDescent="0.2">
      <c r="A26" s="3"/>
      <c r="B26" s="1"/>
      <c r="C26" s="1"/>
      <c r="D26" s="40"/>
      <c r="E26" s="94"/>
      <c r="F26" s="94"/>
      <c r="G26" s="54"/>
      <c r="H26" s="94"/>
      <c r="I26" s="19"/>
      <c r="J26" s="94"/>
      <c r="K26" s="54"/>
      <c r="L26" s="94"/>
      <c r="M26" s="19"/>
    </row>
    <row r="27" spans="1:13" ht="16.5" customHeight="1" x14ac:dyDescent="0.2">
      <c r="A27" s="42" t="s">
        <v>132</v>
      </c>
      <c r="B27" s="40"/>
      <c r="C27" s="1"/>
      <c r="D27" s="1"/>
      <c r="E27" s="3"/>
      <c r="F27" s="94"/>
      <c r="G27" s="52">
        <f>SUM(G22:G25)</f>
        <v>186347264</v>
      </c>
      <c r="H27" s="5"/>
      <c r="I27" s="5">
        <f>SUM(I22:I25)</f>
        <v>-235395992</v>
      </c>
      <c r="J27" s="5"/>
      <c r="K27" s="52">
        <f>SUM(K22:K25)</f>
        <v>5912905849</v>
      </c>
      <c r="L27" s="5"/>
      <c r="M27" s="5">
        <f>SUM(M22:M25)</f>
        <v>-7559872356</v>
      </c>
    </row>
    <row r="28" spans="1:13" ht="16.5" customHeight="1" x14ac:dyDescent="0.2">
      <c r="A28" s="43" t="s">
        <v>71</v>
      </c>
      <c r="B28" s="1"/>
      <c r="C28" s="1"/>
      <c r="D28" s="1"/>
      <c r="E28" s="94">
        <v>19</v>
      </c>
      <c r="F28" s="94"/>
      <c r="G28" s="53">
        <v>-36748078</v>
      </c>
      <c r="H28" s="5"/>
      <c r="I28" s="2">
        <v>48380591</v>
      </c>
      <c r="J28" s="94"/>
      <c r="K28" s="53">
        <v>-1166442880</v>
      </c>
      <c r="L28" s="5"/>
      <c r="M28" s="2">
        <v>1555031831</v>
      </c>
    </row>
    <row r="29" spans="1:13" ht="16.5" customHeight="1" x14ac:dyDescent="0.2">
      <c r="A29" s="43"/>
      <c r="B29" s="1"/>
      <c r="C29" s="1"/>
      <c r="D29" s="1"/>
      <c r="E29" s="94"/>
      <c r="F29" s="94"/>
      <c r="G29" s="54"/>
      <c r="H29" s="5"/>
      <c r="I29" s="19"/>
      <c r="J29" s="94"/>
      <c r="K29" s="54"/>
      <c r="L29" s="5"/>
      <c r="M29" s="19"/>
    </row>
    <row r="30" spans="1:13" ht="16.5" customHeight="1" x14ac:dyDescent="0.2">
      <c r="A30" s="40" t="s">
        <v>133</v>
      </c>
      <c r="B30" s="1"/>
      <c r="C30" s="1"/>
      <c r="D30" s="1"/>
      <c r="E30" s="94"/>
      <c r="F30" s="94"/>
      <c r="G30" s="52">
        <f>SUM(G27:G28)</f>
        <v>149599186</v>
      </c>
      <c r="H30" s="5"/>
      <c r="I30" s="5">
        <f>SUM(I27:I28)</f>
        <v>-187015401</v>
      </c>
      <c r="J30" s="5"/>
      <c r="K30" s="52">
        <f>SUM(K27:K28)</f>
        <v>4746462969</v>
      </c>
      <c r="L30" s="5"/>
      <c r="M30" s="5">
        <f>SUM(M27:M28)</f>
        <v>-6004840525</v>
      </c>
    </row>
    <row r="31" spans="1:13" ht="16.5" customHeight="1" x14ac:dyDescent="0.2">
      <c r="A31" s="40"/>
      <c r="B31" s="1"/>
      <c r="C31" s="1"/>
      <c r="D31" s="1"/>
      <c r="E31" s="94"/>
      <c r="F31" s="94"/>
      <c r="G31" s="52"/>
      <c r="H31" s="5"/>
      <c r="I31" s="5"/>
      <c r="J31" s="94"/>
      <c r="K31" s="52"/>
      <c r="L31" s="5"/>
      <c r="M31" s="5"/>
    </row>
    <row r="32" spans="1:13" ht="16.5" customHeight="1" x14ac:dyDescent="0.2">
      <c r="A32" s="7" t="s">
        <v>72</v>
      </c>
      <c r="B32" s="1"/>
      <c r="C32" s="1"/>
      <c r="D32" s="1"/>
      <c r="E32" s="94"/>
      <c r="F32" s="94"/>
      <c r="G32" s="52"/>
      <c r="H32" s="5"/>
      <c r="I32" s="5"/>
      <c r="J32" s="94"/>
      <c r="K32" s="52"/>
      <c r="L32" s="5"/>
      <c r="M32" s="5"/>
    </row>
    <row r="33" spans="1:13" ht="16.5" customHeight="1" x14ac:dyDescent="0.2">
      <c r="A33" s="7"/>
      <c r="B33" s="44" t="s">
        <v>73</v>
      </c>
      <c r="C33" s="1"/>
      <c r="D33" s="1"/>
      <c r="E33" s="94"/>
      <c r="F33" s="94"/>
      <c r="G33" s="52"/>
      <c r="H33" s="5"/>
      <c r="I33" s="5"/>
      <c r="J33" s="94"/>
      <c r="K33" s="52"/>
      <c r="L33" s="5"/>
      <c r="M33" s="5"/>
    </row>
    <row r="34" spans="1:13" ht="16.5" customHeight="1" x14ac:dyDescent="0.2">
      <c r="A34" s="7"/>
      <c r="B34" s="44" t="s">
        <v>74</v>
      </c>
      <c r="C34" s="1"/>
      <c r="D34" s="1"/>
      <c r="E34" s="94"/>
      <c r="F34" s="94"/>
      <c r="G34" s="52"/>
      <c r="H34" s="5"/>
      <c r="I34" s="5"/>
      <c r="J34" s="94"/>
      <c r="K34" s="52"/>
      <c r="L34" s="5"/>
      <c r="M34" s="5"/>
    </row>
    <row r="35" spans="1:13" ht="16.5" customHeight="1" x14ac:dyDescent="0.2">
      <c r="A35" s="3"/>
      <c r="B35" s="3"/>
      <c r="C35" s="3" t="s">
        <v>75</v>
      </c>
      <c r="D35" s="1"/>
      <c r="E35" s="3"/>
      <c r="F35" s="3"/>
      <c r="G35" s="52">
        <v>0</v>
      </c>
      <c r="H35" s="5"/>
      <c r="I35" s="5">
        <v>0</v>
      </c>
      <c r="J35" s="3"/>
      <c r="K35" s="52">
        <v>3239627818</v>
      </c>
      <c r="L35" s="5"/>
      <c r="M35" s="5">
        <v>226889034</v>
      </c>
    </row>
    <row r="36" spans="1:13" ht="16.5" customHeight="1" x14ac:dyDescent="0.2">
      <c r="A36" s="3"/>
      <c r="B36" s="3"/>
      <c r="C36" s="3" t="s">
        <v>76</v>
      </c>
      <c r="D36" s="1"/>
      <c r="E36" s="3"/>
      <c r="F36" s="3"/>
      <c r="G36" s="52"/>
      <c r="H36" s="5"/>
      <c r="I36" s="5"/>
      <c r="J36" s="3"/>
      <c r="K36" s="52"/>
      <c r="L36" s="5"/>
      <c r="M36" s="5"/>
    </row>
    <row r="37" spans="1:13" ht="16.5" customHeight="1" x14ac:dyDescent="0.2">
      <c r="A37" s="3"/>
      <c r="B37" s="3"/>
      <c r="C37" s="3"/>
      <c r="D37" s="1" t="s">
        <v>77</v>
      </c>
      <c r="E37" s="3"/>
      <c r="F37" s="3"/>
      <c r="G37" s="53">
        <v>-1317438</v>
      </c>
      <c r="H37" s="5"/>
      <c r="I37" s="2">
        <v>0</v>
      </c>
      <c r="J37" s="3"/>
      <c r="K37" s="53">
        <v>-42450343</v>
      </c>
      <c r="L37" s="5"/>
      <c r="M37" s="2">
        <v>0</v>
      </c>
    </row>
    <row r="38" spans="1:13" ht="16.5" customHeight="1" x14ac:dyDescent="0.2">
      <c r="A38" s="3"/>
      <c r="B38" s="3"/>
      <c r="C38" s="3"/>
      <c r="D38" s="3"/>
      <c r="E38" s="3"/>
      <c r="F38" s="3"/>
      <c r="G38" s="52"/>
      <c r="H38" s="5"/>
      <c r="I38" s="5"/>
      <c r="J38" s="3"/>
      <c r="K38" s="52"/>
      <c r="L38" s="5"/>
      <c r="M38" s="5"/>
    </row>
    <row r="39" spans="1:13" ht="16.5" customHeight="1" x14ac:dyDescent="0.2">
      <c r="A39" s="3" t="s">
        <v>78</v>
      </c>
      <c r="B39" s="3"/>
      <c r="C39" s="3"/>
      <c r="D39" s="3"/>
      <c r="E39" s="3"/>
      <c r="F39" s="3"/>
      <c r="G39" s="52"/>
      <c r="H39" s="5"/>
      <c r="I39" s="5"/>
      <c r="J39" s="3"/>
      <c r="K39" s="52"/>
      <c r="L39" s="5"/>
      <c r="M39" s="5"/>
    </row>
    <row r="40" spans="1:13" ht="16.5" customHeight="1" x14ac:dyDescent="0.2">
      <c r="A40" s="3"/>
      <c r="B40" s="3" t="s">
        <v>145</v>
      </c>
      <c r="C40" s="3"/>
      <c r="D40" s="3"/>
      <c r="E40" s="94"/>
      <c r="F40" s="94"/>
      <c r="G40" s="53">
        <f>SUM(G35:G37)</f>
        <v>-1317438</v>
      </c>
      <c r="H40" s="5"/>
      <c r="I40" s="2">
        <f>SUM(I35:I37)</f>
        <v>0</v>
      </c>
      <c r="J40" s="3"/>
      <c r="K40" s="53">
        <f>SUM(K35:K37)</f>
        <v>3197177475</v>
      </c>
      <c r="L40" s="5"/>
      <c r="M40" s="2">
        <f>SUM(M35:M37)</f>
        <v>226889034</v>
      </c>
    </row>
    <row r="41" spans="1:13" ht="16.5" customHeight="1" x14ac:dyDescent="0.2">
      <c r="A41" s="3"/>
      <c r="B41" s="3"/>
      <c r="C41" s="3"/>
      <c r="D41" s="3"/>
      <c r="E41" s="94"/>
      <c r="F41" s="94"/>
      <c r="G41" s="52"/>
      <c r="H41" s="5"/>
      <c r="I41" s="5"/>
      <c r="J41" s="3"/>
      <c r="K41" s="52"/>
      <c r="L41" s="5"/>
      <c r="M41" s="5"/>
    </row>
    <row r="42" spans="1:13" ht="16.5" customHeight="1" x14ac:dyDescent="0.2">
      <c r="A42" s="7" t="s">
        <v>80</v>
      </c>
      <c r="B42" s="3"/>
      <c r="C42" s="3"/>
      <c r="D42" s="3"/>
      <c r="E42" s="94"/>
      <c r="F42" s="94"/>
      <c r="G42" s="52"/>
      <c r="H42" s="5"/>
      <c r="I42" s="5"/>
      <c r="J42" s="3"/>
      <c r="K42" s="52"/>
      <c r="L42" s="5"/>
      <c r="M42" s="5"/>
    </row>
    <row r="43" spans="1:13" ht="16.5" customHeight="1" x14ac:dyDescent="0.2">
      <c r="A43" s="3"/>
      <c r="B43" s="7" t="s">
        <v>79</v>
      </c>
      <c r="C43" s="3"/>
      <c r="D43" s="3"/>
      <c r="E43" s="94"/>
      <c r="F43" s="94"/>
      <c r="G43" s="55">
        <f>SUM(G30,G40)</f>
        <v>148281748</v>
      </c>
      <c r="H43" s="5"/>
      <c r="I43" s="21">
        <f>SUM(I30,I40)</f>
        <v>-187015401</v>
      </c>
      <c r="J43" s="3"/>
      <c r="K43" s="55">
        <f>SUM(K30,K40)</f>
        <v>7943640444</v>
      </c>
      <c r="L43" s="5"/>
      <c r="M43" s="21">
        <f>SUM(M30,M40)</f>
        <v>-5777951491</v>
      </c>
    </row>
    <row r="44" spans="1:13" ht="16.5" customHeight="1" x14ac:dyDescent="0.2">
      <c r="A44" s="7"/>
      <c r="B44" s="3"/>
      <c r="C44" s="3"/>
      <c r="D44" s="3"/>
      <c r="E44" s="94"/>
      <c r="F44" s="94"/>
      <c r="G44" s="56"/>
      <c r="H44" s="5"/>
      <c r="I44" s="94"/>
      <c r="J44" s="3"/>
      <c r="K44" s="56"/>
      <c r="L44" s="5"/>
      <c r="M44" s="94"/>
    </row>
    <row r="45" spans="1:13" ht="16.5" customHeight="1" x14ac:dyDescent="0.2">
      <c r="A45" s="40"/>
      <c r="B45" s="1"/>
      <c r="C45" s="1"/>
      <c r="D45" s="1"/>
      <c r="E45" s="45"/>
      <c r="F45" s="45"/>
      <c r="G45" s="56"/>
      <c r="H45" s="5"/>
      <c r="I45" s="94"/>
      <c r="J45" s="94"/>
      <c r="K45" s="56"/>
      <c r="L45" s="5"/>
      <c r="M45" s="94"/>
    </row>
    <row r="46" spans="1:13" ht="16.5" customHeight="1" x14ac:dyDescent="0.2">
      <c r="A46" s="40" t="s">
        <v>135</v>
      </c>
      <c r="B46" s="7"/>
      <c r="C46" s="41"/>
      <c r="D46" s="41"/>
      <c r="E46" s="45">
        <v>20</v>
      </c>
      <c r="F46" s="41"/>
      <c r="G46" s="57"/>
      <c r="H46" s="3"/>
      <c r="I46" s="3"/>
      <c r="J46" s="3"/>
      <c r="K46" s="57"/>
      <c r="L46" s="3"/>
      <c r="M46" s="3"/>
    </row>
    <row r="47" spans="1:13" ht="16.5" customHeight="1" x14ac:dyDescent="0.2">
      <c r="A47" s="40"/>
      <c r="B47" s="40"/>
      <c r="C47" s="1"/>
      <c r="D47" s="1"/>
      <c r="E47" s="1"/>
      <c r="F47" s="45"/>
      <c r="G47" s="56"/>
      <c r="H47" s="94"/>
      <c r="I47" s="94"/>
      <c r="J47" s="94"/>
      <c r="K47" s="56"/>
      <c r="L47" s="94"/>
      <c r="M47" s="94"/>
    </row>
    <row r="48" spans="1:13" ht="16.5" customHeight="1" x14ac:dyDescent="0.2">
      <c r="A48" s="1" t="s">
        <v>134</v>
      </c>
      <c r="B48" s="1"/>
      <c r="C48" s="1"/>
      <c r="D48" s="1"/>
      <c r="E48" s="45"/>
      <c r="F48" s="45"/>
      <c r="G48" s="58">
        <f>G30/4335902125</f>
        <v>3.4502436099154335E-2</v>
      </c>
      <c r="H48" s="3"/>
      <c r="I48" s="46">
        <f>I30/4335902125</f>
        <v>-4.3131831763845455E-2</v>
      </c>
      <c r="J48" s="3"/>
      <c r="K48" s="58">
        <f>K30/4335902125</f>
        <v>1.0946886788870955</v>
      </c>
      <c r="L48" s="47"/>
      <c r="M48" s="46">
        <f>M30/4335902125</f>
        <v>-1.3849114559983293</v>
      </c>
    </row>
    <row r="49" spans="1:13" ht="16.5" customHeight="1" x14ac:dyDescent="0.2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</row>
    <row r="50" spans="1:13" s="98" customFormat="1" ht="16.5" customHeight="1" x14ac:dyDescent="0.2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3" ht="21.95" customHeight="1" x14ac:dyDescent="0.2">
      <c r="A51" s="22" t="str">
        <f>'6-7 BS'!A49</f>
        <v>The notes to the financial statements are an integral part of these financial statements.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</row>
  </sheetData>
  <mergeCells count="2">
    <mergeCell ref="G6:I6"/>
    <mergeCell ref="K6:M6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"/>
  <sheetViews>
    <sheetView topLeftCell="A10" zoomScaleNormal="100" zoomScaleSheetLayoutView="120" workbookViewId="0">
      <selection activeCell="G25" sqref="G25"/>
    </sheetView>
  </sheetViews>
  <sheetFormatPr defaultColWidth="14.5" defaultRowHeight="15" customHeight="1" x14ac:dyDescent="0.2"/>
  <cols>
    <col min="1" max="1" width="1.6640625" style="95" customWidth="1"/>
    <col min="2" max="2" width="39.6640625" style="95" customWidth="1"/>
    <col min="3" max="3" width="8.33203125" style="95" customWidth="1"/>
    <col min="4" max="4" width="1" style="95" customWidth="1"/>
    <col min="5" max="5" width="15.6640625" style="95" customWidth="1"/>
    <col min="6" max="6" width="1" style="95" customWidth="1"/>
    <col min="7" max="7" width="16.6640625" style="95" customWidth="1"/>
    <col min="8" max="8" width="1" style="95" customWidth="1"/>
    <col min="9" max="9" width="15.6640625" style="95" customWidth="1"/>
    <col min="10" max="10" width="1" style="95" customWidth="1"/>
    <col min="11" max="11" width="16.33203125" style="95" customWidth="1"/>
    <col min="12" max="12" width="1" style="95" customWidth="1"/>
    <col min="13" max="13" width="16.33203125" style="95" customWidth="1"/>
    <col min="14" max="16384" width="14.5" style="95"/>
  </cols>
  <sheetData>
    <row r="1" spans="1:13" ht="16.5" customHeight="1" x14ac:dyDescent="0.2">
      <c r="A1" s="7" t="str">
        <f>'8 PL 12 month'!A1</f>
        <v>Star Petroleum Refining Public Company Limited</v>
      </c>
      <c r="B1" s="3"/>
      <c r="C1" s="94"/>
      <c r="D1" s="3"/>
      <c r="E1" s="19"/>
      <c r="F1" s="24"/>
      <c r="G1" s="19"/>
      <c r="H1" s="24"/>
      <c r="I1" s="19"/>
      <c r="J1" s="24"/>
      <c r="K1" s="19"/>
      <c r="L1" s="24"/>
      <c r="M1" s="19"/>
    </row>
    <row r="2" spans="1:13" ht="16.5" customHeight="1" x14ac:dyDescent="0.2">
      <c r="A2" s="7" t="s">
        <v>81</v>
      </c>
      <c r="B2" s="3"/>
      <c r="C2" s="94"/>
      <c r="D2" s="3"/>
      <c r="E2" s="19"/>
      <c r="F2" s="24"/>
      <c r="G2" s="19"/>
      <c r="H2" s="24"/>
      <c r="I2" s="19"/>
      <c r="J2" s="24"/>
      <c r="K2" s="19"/>
      <c r="L2" s="24"/>
      <c r="M2" s="19"/>
    </row>
    <row r="3" spans="1:13" ht="16.5" customHeight="1" x14ac:dyDescent="0.2">
      <c r="A3" s="59" t="str">
        <f>'8 PL 12 month'!A3</f>
        <v>For the year ended 31 December 2021</v>
      </c>
      <c r="B3" s="22"/>
      <c r="C3" s="10"/>
      <c r="D3" s="22"/>
      <c r="E3" s="60"/>
      <c r="F3" s="61"/>
      <c r="G3" s="60"/>
      <c r="H3" s="61"/>
      <c r="I3" s="60"/>
      <c r="J3" s="61"/>
      <c r="K3" s="60"/>
      <c r="L3" s="61"/>
      <c r="M3" s="60"/>
    </row>
    <row r="4" spans="1:13" ht="16.5" customHeight="1" x14ac:dyDescent="0.2">
      <c r="A4" s="3"/>
      <c r="B4" s="3"/>
      <c r="C4" s="94"/>
      <c r="D4" s="3"/>
      <c r="E4" s="19"/>
      <c r="F4" s="24"/>
      <c r="G4" s="19"/>
      <c r="H4" s="24"/>
      <c r="I4" s="19"/>
      <c r="J4" s="24"/>
      <c r="K4" s="19"/>
      <c r="L4" s="24"/>
      <c r="M4" s="19"/>
    </row>
    <row r="5" spans="1:13" ht="16.5" customHeight="1" x14ac:dyDescent="0.2">
      <c r="A5" s="3"/>
      <c r="B5" s="3"/>
      <c r="C5" s="94"/>
      <c r="D5" s="3"/>
      <c r="E5" s="19"/>
      <c r="F5" s="24"/>
      <c r="G5" s="19"/>
      <c r="H5" s="24"/>
      <c r="I5" s="19"/>
      <c r="J5" s="24"/>
      <c r="K5" s="19"/>
      <c r="L5" s="24"/>
      <c r="M5" s="19"/>
    </row>
    <row r="6" spans="1:13" ht="16.5" customHeight="1" x14ac:dyDescent="0.2">
      <c r="A6" s="3"/>
      <c r="B6" s="3"/>
      <c r="C6" s="94"/>
      <c r="D6" s="3"/>
      <c r="E6" s="100" t="s">
        <v>3</v>
      </c>
      <c r="F6" s="101"/>
      <c r="G6" s="101"/>
      <c r="H6" s="101"/>
      <c r="I6" s="101"/>
      <c r="J6" s="101"/>
      <c r="K6" s="101"/>
      <c r="L6" s="101"/>
      <c r="M6" s="101"/>
    </row>
    <row r="7" spans="1:13" ht="16.5" customHeight="1" x14ac:dyDescent="0.2">
      <c r="A7" s="3"/>
      <c r="B7" s="3"/>
      <c r="C7" s="94"/>
      <c r="D7" s="3"/>
      <c r="E7" s="12"/>
      <c r="F7" s="62"/>
      <c r="G7" s="3"/>
      <c r="H7" s="62"/>
      <c r="I7" s="105" t="s">
        <v>82</v>
      </c>
      <c r="J7" s="101"/>
      <c r="K7" s="101"/>
      <c r="L7" s="62"/>
      <c r="M7" s="12"/>
    </row>
    <row r="8" spans="1:13" ht="16.5" customHeight="1" x14ac:dyDescent="0.2">
      <c r="A8" s="3"/>
      <c r="B8" s="3"/>
      <c r="C8" s="94"/>
      <c r="D8" s="3"/>
      <c r="E8" s="12" t="s">
        <v>83</v>
      </c>
      <c r="F8" s="62"/>
      <c r="G8" s="3"/>
      <c r="H8" s="62"/>
      <c r="I8" s="63"/>
      <c r="J8" s="63"/>
      <c r="K8" s="63"/>
      <c r="L8" s="62"/>
      <c r="M8" s="12"/>
    </row>
    <row r="9" spans="1:13" ht="16.5" customHeight="1" x14ac:dyDescent="0.2">
      <c r="A9" s="3"/>
      <c r="B9" s="3"/>
      <c r="C9" s="94"/>
      <c r="D9" s="3"/>
      <c r="E9" s="12" t="s">
        <v>84</v>
      </c>
      <c r="F9" s="62"/>
      <c r="G9" s="12" t="s">
        <v>85</v>
      </c>
      <c r="H9" s="62"/>
      <c r="I9" s="12" t="s">
        <v>86</v>
      </c>
      <c r="J9" s="63"/>
      <c r="K9" s="63"/>
      <c r="L9" s="62"/>
      <c r="M9" s="12"/>
    </row>
    <row r="10" spans="1:13" ht="16.5" customHeight="1" x14ac:dyDescent="0.2">
      <c r="A10" s="3"/>
      <c r="B10" s="3"/>
      <c r="C10" s="64"/>
      <c r="D10" s="3"/>
      <c r="E10" s="15" t="s">
        <v>87</v>
      </c>
      <c r="F10" s="62"/>
      <c r="G10" s="15" t="s">
        <v>87</v>
      </c>
      <c r="H10" s="62"/>
      <c r="I10" s="15" t="s">
        <v>88</v>
      </c>
      <c r="J10" s="65"/>
      <c r="K10" s="15" t="s">
        <v>89</v>
      </c>
      <c r="L10" s="62"/>
      <c r="M10" s="15" t="s">
        <v>57</v>
      </c>
    </row>
    <row r="11" spans="1:13" ht="16.5" customHeight="1" x14ac:dyDescent="0.2">
      <c r="A11" s="7"/>
      <c r="B11" s="65"/>
      <c r="C11" s="63"/>
      <c r="D11" s="3"/>
      <c r="E11" s="19"/>
      <c r="F11" s="5"/>
      <c r="G11" s="19"/>
      <c r="H11" s="5"/>
      <c r="I11" s="19"/>
      <c r="J11" s="19"/>
      <c r="K11" s="19"/>
      <c r="L11" s="19"/>
      <c r="M11" s="19"/>
    </row>
    <row r="12" spans="1:13" ht="16.5" customHeight="1" x14ac:dyDescent="0.2">
      <c r="A12" s="65" t="s">
        <v>90</v>
      </c>
      <c r="B12" s="24"/>
      <c r="C12" s="64"/>
      <c r="D12" s="3"/>
      <c r="E12" s="19">
        <v>864713808</v>
      </c>
      <c r="F12" s="5"/>
      <c r="G12" s="19">
        <v>31917416</v>
      </c>
      <c r="H12" s="5"/>
      <c r="I12" s="19">
        <v>87865911</v>
      </c>
      <c r="J12" s="19"/>
      <c r="K12" s="19">
        <v>86238523</v>
      </c>
      <c r="L12" s="19"/>
      <c r="M12" s="19">
        <f t="shared" ref="M12:M14" si="0">SUM(E12:K12)</f>
        <v>1070735658</v>
      </c>
    </row>
    <row r="13" spans="1:13" ht="16.5" customHeight="1" x14ac:dyDescent="0.2">
      <c r="A13" s="24" t="s">
        <v>91</v>
      </c>
      <c r="B13" s="24"/>
      <c r="C13" s="64"/>
      <c r="D13" s="3"/>
      <c r="E13" s="19">
        <v>0</v>
      </c>
      <c r="F13" s="5"/>
      <c r="G13" s="19">
        <v>0</v>
      </c>
      <c r="H13" s="5"/>
      <c r="I13" s="19">
        <v>0</v>
      </c>
      <c r="J13" s="19"/>
      <c r="K13" s="5">
        <v>-8518912</v>
      </c>
      <c r="L13" s="19"/>
      <c r="M13" s="19">
        <f t="shared" si="0"/>
        <v>-8518912</v>
      </c>
    </row>
    <row r="14" spans="1:13" ht="16.5" customHeight="1" x14ac:dyDescent="0.2">
      <c r="A14" s="24" t="s">
        <v>92</v>
      </c>
      <c r="B14" s="24"/>
      <c r="C14" s="64"/>
      <c r="D14" s="3"/>
      <c r="E14" s="2">
        <v>0</v>
      </c>
      <c r="F14" s="5"/>
      <c r="G14" s="2">
        <v>0</v>
      </c>
      <c r="H14" s="5"/>
      <c r="I14" s="2">
        <v>0</v>
      </c>
      <c r="J14" s="19"/>
      <c r="K14" s="60">
        <v>-187015401</v>
      </c>
      <c r="L14" s="19"/>
      <c r="M14" s="60">
        <f t="shared" si="0"/>
        <v>-187015401</v>
      </c>
    </row>
    <row r="15" spans="1:13" ht="16.5" customHeight="1" x14ac:dyDescent="0.2">
      <c r="A15" s="65"/>
      <c r="B15" s="24"/>
      <c r="C15" s="64"/>
      <c r="D15" s="3"/>
      <c r="E15" s="5"/>
      <c r="F15" s="5"/>
      <c r="G15" s="5"/>
      <c r="H15" s="5"/>
      <c r="I15" s="5"/>
      <c r="J15" s="19"/>
      <c r="K15" s="19"/>
      <c r="L15" s="19"/>
      <c r="M15" s="19"/>
    </row>
    <row r="16" spans="1:13" ht="16.5" customHeight="1" x14ac:dyDescent="0.2">
      <c r="A16" s="7" t="s">
        <v>93</v>
      </c>
      <c r="B16" s="65"/>
      <c r="C16" s="63"/>
      <c r="D16" s="3"/>
      <c r="E16" s="66">
        <f>SUM(E12:E14)</f>
        <v>864713808</v>
      </c>
      <c r="F16" s="5"/>
      <c r="G16" s="66">
        <f>SUM(G12:G14)</f>
        <v>31917416</v>
      </c>
      <c r="H16" s="5"/>
      <c r="I16" s="66">
        <f>SUM(I12:I14)</f>
        <v>87865911</v>
      </c>
      <c r="J16" s="19"/>
      <c r="K16" s="66">
        <f>SUM(K12:K14)</f>
        <v>-109295790</v>
      </c>
      <c r="L16" s="19"/>
      <c r="M16" s="66">
        <f>SUM(M12:M14)</f>
        <v>875201345</v>
      </c>
    </row>
    <row r="17" spans="1:13" ht="16.5" customHeight="1" x14ac:dyDescent="0.2">
      <c r="A17" s="7"/>
      <c r="B17" s="65"/>
      <c r="C17" s="63"/>
      <c r="D17" s="3"/>
      <c r="E17" s="19"/>
      <c r="F17" s="5"/>
      <c r="G17" s="19"/>
      <c r="H17" s="5"/>
      <c r="I17" s="19"/>
      <c r="J17" s="19"/>
      <c r="K17" s="19"/>
      <c r="L17" s="19"/>
      <c r="M17" s="19"/>
    </row>
    <row r="18" spans="1:13" ht="16.5" customHeight="1" x14ac:dyDescent="0.2">
      <c r="A18" s="7"/>
      <c r="B18" s="65"/>
      <c r="C18" s="63"/>
      <c r="D18" s="3"/>
      <c r="E18" s="19"/>
      <c r="F18" s="5"/>
      <c r="G18" s="19"/>
      <c r="H18" s="5"/>
      <c r="I18" s="19"/>
      <c r="J18" s="19"/>
      <c r="K18" s="19"/>
      <c r="L18" s="19"/>
      <c r="M18" s="19"/>
    </row>
    <row r="19" spans="1:13" ht="16.5" customHeight="1" x14ac:dyDescent="0.2">
      <c r="A19" s="65" t="s">
        <v>94</v>
      </c>
      <c r="B19" s="24"/>
      <c r="C19" s="64"/>
      <c r="D19" s="3"/>
      <c r="E19" s="54">
        <f>E16</f>
        <v>864713808</v>
      </c>
      <c r="F19" s="5"/>
      <c r="G19" s="54">
        <f>G16</f>
        <v>31917416</v>
      </c>
      <c r="H19" s="5"/>
      <c r="I19" s="54">
        <f>I16</f>
        <v>87865911</v>
      </c>
      <c r="J19" s="19"/>
      <c r="K19" s="54">
        <f>K16</f>
        <v>-109295790</v>
      </c>
      <c r="L19" s="19"/>
      <c r="M19" s="54">
        <f t="shared" ref="M19:M20" si="1">SUM(E19:K19)</f>
        <v>875201345</v>
      </c>
    </row>
    <row r="20" spans="1:13" ht="16.5" customHeight="1" x14ac:dyDescent="0.2">
      <c r="A20" s="24" t="s">
        <v>92</v>
      </c>
      <c r="B20" s="24"/>
      <c r="C20" s="64"/>
      <c r="D20" s="3"/>
      <c r="E20" s="53">
        <v>0</v>
      </c>
      <c r="F20" s="5"/>
      <c r="G20" s="53">
        <v>0</v>
      </c>
      <c r="H20" s="5"/>
      <c r="I20" s="53">
        <v>0</v>
      </c>
      <c r="J20" s="19"/>
      <c r="K20" s="69">
        <f>'8 PL 12 month'!G43</f>
        <v>148281748</v>
      </c>
      <c r="L20" s="19"/>
      <c r="M20" s="69">
        <f t="shared" si="1"/>
        <v>148281748</v>
      </c>
    </row>
    <row r="21" spans="1:13" ht="16.5" customHeight="1" x14ac:dyDescent="0.2">
      <c r="A21" s="65"/>
      <c r="B21" s="24"/>
      <c r="C21" s="64"/>
      <c r="D21" s="3"/>
      <c r="E21" s="52"/>
      <c r="F21" s="5"/>
      <c r="G21" s="52"/>
      <c r="H21" s="5"/>
      <c r="I21" s="52"/>
      <c r="J21" s="19"/>
      <c r="K21" s="54"/>
      <c r="L21" s="19"/>
      <c r="M21" s="54"/>
    </row>
    <row r="22" spans="1:13" ht="16.5" customHeight="1" x14ac:dyDescent="0.2">
      <c r="A22" s="7" t="s">
        <v>95</v>
      </c>
      <c r="B22" s="65"/>
      <c r="C22" s="63"/>
      <c r="D22" s="3"/>
      <c r="E22" s="68">
        <f>SUM(E19:E20)</f>
        <v>864713808</v>
      </c>
      <c r="F22" s="5"/>
      <c r="G22" s="68">
        <f>SUM(G19:G20)</f>
        <v>31917416</v>
      </c>
      <c r="H22" s="5"/>
      <c r="I22" s="68">
        <f>SUM(I19:I20)</f>
        <v>87865911</v>
      </c>
      <c r="J22" s="19"/>
      <c r="K22" s="68">
        <f>SUM(K19:K20)</f>
        <v>38985958</v>
      </c>
      <c r="L22" s="19"/>
      <c r="M22" s="68">
        <f>SUM(M19:M20)</f>
        <v>1023483093</v>
      </c>
    </row>
    <row r="23" spans="1:13" ht="16.5" customHeight="1" x14ac:dyDescent="0.2">
      <c r="A23" s="7"/>
      <c r="B23" s="65"/>
      <c r="C23" s="63"/>
      <c r="D23" s="3"/>
      <c r="E23" s="19"/>
      <c r="F23" s="5"/>
      <c r="G23" s="19"/>
      <c r="H23" s="5"/>
      <c r="I23" s="19"/>
      <c r="J23" s="19"/>
      <c r="K23" s="19"/>
      <c r="L23" s="19"/>
      <c r="M23" s="19"/>
    </row>
    <row r="24" spans="1:13" ht="16.5" customHeight="1" x14ac:dyDescent="0.2">
      <c r="A24" s="7"/>
      <c r="B24" s="65"/>
      <c r="C24" s="63"/>
      <c r="D24" s="3"/>
      <c r="E24" s="19"/>
      <c r="F24" s="5"/>
      <c r="G24" s="19"/>
      <c r="H24" s="5"/>
      <c r="I24" s="19"/>
      <c r="J24" s="19"/>
      <c r="K24" s="19"/>
      <c r="L24" s="19"/>
      <c r="M24" s="19"/>
    </row>
    <row r="25" spans="1:13" ht="16.5" customHeight="1" x14ac:dyDescent="0.2">
      <c r="A25" s="7"/>
      <c r="B25" s="65"/>
      <c r="C25" s="63"/>
      <c r="D25" s="3"/>
      <c r="E25" s="19"/>
      <c r="F25" s="5"/>
      <c r="G25" s="19"/>
      <c r="H25" s="5"/>
      <c r="I25" s="19"/>
      <c r="J25" s="19"/>
      <c r="K25" s="19"/>
      <c r="L25" s="19"/>
      <c r="M25" s="19"/>
    </row>
    <row r="26" spans="1:13" ht="16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6.5" customHeight="1" x14ac:dyDescent="0.2">
      <c r="A27" s="7"/>
      <c r="B27" s="24"/>
      <c r="C27" s="24"/>
      <c r="D27" s="3"/>
      <c r="E27" s="19"/>
      <c r="F27" s="5"/>
      <c r="G27" s="19"/>
      <c r="H27" s="19"/>
      <c r="I27" s="19"/>
      <c r="J27" s="19"/>
      <c r="K27" s="19"/>
      <c r="L27" s="19"/>
      <c r="M27" s="19"/>
    </row>
    <row r="28" spans="1:13" ht="17.25" customHeight="1" x14ac:dyDescent="0.2">
      <c r="A28" s="7"/>
      <c r="B28" s="65"/>
      <c r="C28" s="63"/>
      <c r="D28" s="3"/>
      <c r="E28" s="19"/>
      <c r="F28" s="5"/>
      <c r="G28" s="19"/>
      <c r="H28" s="5"/>
      <c r="I28" s="19"/>
      <c r="J28" s="19"/>
      <c r="K28" s="19"/>
      <c r="L28" s="19"/>
      <c r="M28" s="19"/>
    </row>
    <row r="29" spans="1:13" ht="17.25" customHeight="1" x14ac:dyDescent="0.2">
      <c r="A29" s="7"/>
      <c r="B29" s="65"/>
      <c r="C29" s="63"/>
      <c r="D29" s="3"/>
      <c r="E29" s="19"/>
      <c r="F29" s="5"/>
      <c r="G29" s="19"/>
      <c r="H29" s="5"/>
      <c r="I29" s="19"/>
      <c r="J29" s="19"/>
      <c r="K29" s="19"/>
      <c r="L29" s="19"/>
      <c r="M29" s="19"/>
    </row>
    <row r="30" spans="1:13" ht="15" customHeight="1" x14ac:dyDescent="0.2">
      <c r="A30" s="7"/>
      <c r="B30" s="65"/>
      <c r="C30" s="63"/>
      <c r="D30" s="3"/>
      <c r="E30" s="19"/>
      <c r="F30" s="67"/>
      <c r="G30" s="19"/>
      <c r="H30" s="67"/>
      <c r="I30" s="19"/>
      <c r="J30" s="24"/>
      <c r="K30" s="19"/>
      <c r="L30" s="24"/>
      <c r="M30" s="19"/>
    </row>
    <row r="31" spans="1:13" ht="21.95" customHeight="1" x14ac:dyDescent="0.2">
      <c r="A31" s="106" t="str">
        <f>'6-7 BS'!A49</f>
        <v>The notes to the financial statements are an integral part of these financial statements.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</sheetData>
  <mergeCells count="3">
    <mergeCell ref="E6:M6"/>
    <mergeCell ref="I7:K7"/>
    <mergeCell ref="A31:M31"/>
  </mergeCells>
  <pageMargins left="1.1000000000000001" right="1.1000000000000001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1"/>
  <sheetViews>
    <sheetView topLeftCell="A9" zoomScaleNormal="100" zoomScaleSheetLayoutView="120" workbookViewId="0">
      <selection activeCell="H29" sqref="H29"/>
    </sheetView>
  </sheetViews>
  <sheetFormatPr defaultColWidth="14.5" defaultRowHeight="16.5" customHeight="1" x14ac:dyDescent="0.2"/>
  <cols>
    <col min="1" max="2" width="1.83203125" style="95" customWidth="1"/>
    <col min="3" max="3" width="30.33203125" style="95" customWidth="1"/>
    <col min="4" max="4" width="6.83203125" style="95" customWidth="1"/>
    <col min="5" max="5" width="1" style="95" customWidth="1"/>
    <col min="6" max="6" width="16.6640625" style="95" customWidth="1"/>
    <col min="7" max="7" width="1" style="95" customWidth="1"/>
    <col min="8" max="8" width="16.6640625" style="95" customWidth="1"/>
    <col min="9" max="9" width="1" style="95" customWidth="1"/>
    <col min="10" max="10" width="16.6640625" style="95" customWidth="1"/>
    <col min="11" max="11" width="1" style="95" customWidth="1"/>
    <col min="12" max="12" width="16.6640625" style="95" customWidth="1"/>
    <col min="13" max="13" width="1" style="95" customWidth="1"/>
    <col min="14" max="14" width="16.6640625" style="95" customWidth="1"/>
    <col min="15" max="15" width="1" style="95" customWidth="1"/>
    <col min="16" max="16" width="16.6640625" style="95" customWidth="1"/>
    <col min="17" max="16384" width="14.5" style="95"/>
  </cols>
  <sheetData>
    <row r="1" spans="1:16" ht="16.5" customHeight="1" x14ac:dyDescent="0.2">
      <c r="A1" s="7" t="s">
        <v>0</v>
      </c>
      <c r="B1" s="3"/>
      <c r="C1" s="3"/>
      <c r="D1" s="3"/>
      <c r="E1" s="3"/>
      <c r="F1" s="19"/>
      <c r="G1" s="24"/>
      <c r="H1" s="19"/>
      <c r="I1" s="24"/>
      <c r="J1" s="19"/>
      <c r="K1" s="24"/>
      <c r="L1" s="19"/>
      <c r="M1" s="24"/>
      <c r="N1" s="24"/>
      <c r="O1" s="24"/>
      <c r="P1" s="19"/>
    </row>
    <row r="2" spans="1:16" ht="16.5" customHeight="1" x14ac:dyDescent="0.2">
      <c r="A2" s="7" t="s">
        <v>96</v>
      </c>
      <c r="B2" s="3"/>
      <c r="C2" s="3"/>
      <c r="D2" s="3"/>
      <c r="E2" s="3"/>
      <c r="F2" s="19"/>
      <c r="G2" s="24"/>
      <c r="H2" s="19"/>
      <c r="I2" s="24"/>
      <c r="J2" s="19"/>
      <c r="K2" s="24"/>
      <c r="L2" s="19"/>
      <c r="M2" s="24"/>
      <c r="N2" s="24"/>
      <c r="O2" s="24"/>
      <c r="P2" s="19"/>
    </row>
    <row r="3" spans="1:16" ht="16.5" customHeight="1" x14ac:dyDescent="0.2">
      <c r="A3" s="59" t="str">
        <f>'9Equity '!A3</f>
        <v>For the year ended 31 December 2021</v>
      </c>
      <c r="B3" s="22"/>
      <c r="C3" s="22"/>
      <c r="D3" s="22"/>
      <c r="E3" s="22"/>
      <c r="F3" s="60"/>
      <c r="G3" s="61"/>
      <c r="H3" s="60"/>
      <c r="I3" s="61"/>
      <c r="J3" s="60"/>
      <c r="K3" s="61"/>
      <c r="L3" s="60"/>
      <c r="M3" s="61"/>
      <c r="N3" s="61"/>
      <c r="O3" s="61"/>
      <c r="P3" s="60"/>
    </row>
    <row r="4" spans="1:16" ht="16.5" customHeight="1" x14ac:dyDescent="0.2">
      <c r="A4" s="3"/>
      <c r="B4" s="3"/>
      <c r="C4" s="3"/>
      <c r="D4" s="3"/>
      <c r="E4" s="3"/>
      <c r="F4" s="19"/>
      <c r="G4" s="24"/>
      <c r="H4" s="19"/>
      <c r="I4" s="24"/>
      <c r="J4" s="19"/>
      <c r="K4" s="24"/>
      <c r="L4" s="19"/>
      <c r="M4" s="24"/>
      <c r="N4" s="24"/>
      <c r="O4" s="24"/>
      <c r="P4" s="19"/>
    </row>
    <row r="5" spans="1:16" ht="16.5" customHeight="1" x14ac:dyDescent="0.2">
      <c r="A5" s="3"/>
      <c r="B5" s="3"/>
      <c r="C5" s="3"/>
      <c r="D5" s="3"/>
      <c r="E5" s="3"/>
      <c r="F5" s="19"/>
      <c r="G5" s="3"/>
      <c r="H5" s="19"/>
      <c r="I5" s="3"/>
      <c r="J5" s="19"/>
      <c r="K5" s="3"/>
      <c r="L5" s="19"/>
      <c r="M5" s="3"/>
      <c r="N5" s="3"/>
      <c r="O5" s="3"/>
      <c r="P5" s="19"/>
    </row>
    <row r="6" spans="1:16" ht="16.5" customHeight="1" x14ac:dyDescent="0.2">
      <c r="A6" s="3"/>
      <c r="B6" s="3"/>
      <c r="C6" s="3"/>
      <c r="D6" s="3"/>
      <c r="E6" s="3"/>
      <c r="F6" s="100" t="s">
        <v>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ht="16.5" customHeight="1" x14ac:dyDescent="0.2">
      <c r="A7" s="3"/>
      <c r="B7" s="3"/>
      <c r="C7" s="3"/>
      <c r="D7" s="3"/>
      <c r="E7" s="3"/>
      <c r="F7" s="3"/>
      <c r="G7" s="62"/>
      <c r="H7" s="3"/>
      <c r="I7" s="62"/>
      <c r="J7" s="19"/>
      <c r="K7" s="3"/>
      <c r="L7" s="19"/>
      <c r="M7" s="62"/>
      <c r="N7" s="70" t="s">
        <v>97</v>
      </c>
      <c r="O7" s="62"/>
      <c r="P7" s="12"/>
    </row>
    <row r="8" spans="1:16" ht="16.5" customHeight="1" x14ac:dyDescent="0.2">
      <c r="A8" s="3"/>
      <c r="B8" s="3"/>
      <c r="C8" s="3"/>
      <c r="D8" s="3"/>
      <c r="E8" s="3"/>
      <c r="F8" s="3"/>
      <c r="G8" s="62"/>
      <c r="H8" s="3"/>
      <c r="I8" s="62"/>
      <c r="J8" s="19"/>
      <c r="K8" s="3"/>
      <c r="L8" s="19"/>
      <c r="M8" s="62"/>
      <c r="N8" s="70" t="s">
        <v>98</v>
      </c>
      <c r="O8" s="62"/>
      <c r="P8" s="12"/>
    </row>
    <row r="9" spans="1:16" ht="16.5" customHeight="1" x14ac:dyDescent="0.2">
      <c r="A9" s="3"/>
      <c r="B9" s="3"/>
      <c r="C9" s="3"/>
      <c r="D9" s="3"/>
      <c r="E9" s="3"/>
      <c r="F9" s="12"/>
      <c r="G9" s="62"/>
      <c r="H9" s="3"/>
      <c r="I9" s="62"/>
      <c r="J9" s="105" t="s">
        <v>82</v>
      </c>
      <c r="K9" s="101"/>
      <c r="L9" s="101"/>
      <c r="M9" s="62"/>
      <c r="N9" s="71" t="s">
        <v>99</v>
      </c>
      <c r="O9" s="62"/>
      <c r="P9" s="12"/>
    </row>
    <row r="10" spans="1:16" ht="16.5" customHeight="1" x14ac:dyDescent="0.2">
      <c r="A10" s="3"/>
      <c r="B10" s="3"/>
      <c r="C10" s="3"/>
      <c r="D10" s="3"/>
      <c r="E10" s="3"/>
      <c r="F10" s="12" t="s">
        <v>83</v>
      </c>
      <c r="G10" s="3"/>
      <c r="H10" s="3"/>
      <c r="I10" s="3"/>
      <c r="J10" s="19"/>
      <c r="K10" s="3"/>
      <c r="L10" s="19"/>
      <c r="M10" s="62"/>
      <c r="N10" s="72" t="s">
        <v>100</v>
      </c>
      <c r="O10" s="62"/>
      <c r="P10" s="12"/>
    </row>
    <row r="11" spans="1:16" ht="16.5" customHeight="1" x14ac:dyDescent="0.2">
      <c r="A11" s="3"/>
      <c r="B11" s="3"/>
      <c r="C11" s="3"/>
      <c r="D11" s="3"/>
      <c r="E11" s="3"/>
      <c r="F11" s="12" t="s">
        <v>84</v>
      </c>
      <c r="G11" s="62"/>
      <c r="H11" s="12" t="s">
        <v>85</v>
      </c>
      <c r="I11" s="62"/>
      <c r="J11" s="12" t="s">
        <v>86</v>
      </c>
      <c r="K11" s="63"/>
      <c r="L11" s="63"/>
      <c r="M11" s="62"/>
      <c r="N11" s="70" t="s">
        <v>101</v>
      </c>
      <c r="O11" s="62"/>
      <c r="P11" s="12"/>
    </row>
    <row r="12" spans="1:16" ht="16.5" customHeight="1" x14ac:dyDescent="0.2">
      <c r="A12" s="3"/>
      <c r="B12" s="3"/>
      <c r="C12" s="3"/>
      <c r="D12" s="94"/>
      <c r="E12" s="3"/>
      <c r="F12" s="15" t="s">
        <v>87</v>
      </c>
      <c r="G12" s="62"/>
      <c r="H12" s="15" t="s">
        <v>87</v>
      </c>
      <c r="I12" s="62"/>
      <c r="J12" s="15" t="s">
        <v>88</v>
      </c>
      <c r="K12" s="65"/>
      <c r="L12" s="15" t="s">
        <v>89</v>
      </c>
      <c r="M12" s="62"/>
      <c r="N12" s="71" t="s">
        <v>102</v>
      </c>
      <c r="O12" s="62"/>
      <c r="P12" s="15" t="s">
        <v>57</v>
      </c>
    </row>
    <row r="13" spans="1:16" ht="16.5" customHeight="1" x14ac:dyDescent="0.2">
      <c r="A13" s="3"/>
      <c r="B13" s="3"/>
      <c r="C13" s="3"/>
      <c r="D13" s="3"/>
      <c r="E13" s="3"/>
      <c r="F13" s="12"/>
      <c r="G13" s="62"/>
      <c r="H13" s="12"/>
      <c r="I13" s="62"/>
      <c r="J13" s="12"/>
      <c r="K13" s="62"/>
      <c r="L13" s="12"/>
      <c r="M13" s="62"/>
      <c r="N13" s="62"/>
      <c r="O13" s="62"/>
      <c r="P13" s="12"/>
    </row>
    <row r="14" spans="1:16" ht="16.5" customHeight="1" x14ac:dyDescent="0.2">
      <c r="A14" s="65" t="s">
        <v>90</v>
      </c>
      <c r="B14" s="24"/>
      <c r="C14" s="3"/>
      <c r="D14" s="94"/>
      <c r="E14" s="3"/>
      <c r="F14" s="19">
        <v>30004442705</v>
      </c>
      <c r="G14" s="19"/>
      <c r="H14" s="19">
        <v>977711111</v>
      </c>
      <c r="I14" s="19"/>
      <c r="J14" s="19">
        <v>3000444271</v>
      </c>
      <c r="K14" s="19"/>
      <c r="L14" s="19">
        <v>6167351929</v>
      </c>
      <c r="M14" s="19"/>
      <c r="N14" s="19">
        <v>-7673918474</v>
      </c>
      <c r="O14" s="19"/>
      <c r="P14" s="19">
        <f t="shared" ref="P14:P16" si="0">SUM(F14:N14)</f>
        <v>32476031542</v>
      </c>
    </row>
    <row r="15" spans="1:16" ht="16.5" customHeight="1" x14ac:dyDescent="0.2">
      <c r="A15" s="96" t="s">
        <v>91</v>
      </c>
      <c r="B15" s="96"/>
      <c r="C15" s="3"/>
      <c r="D15" s="94"/>
      <c r="E15" s="3">
        <v>9</v>
      </c>
      <c r="F15" s="19">
        <v>0</v>
      </c>
      <c r="G15" s="19"/>
      <c r="H15" s="19">
        <v>0</v>
      </c>
      <c r="I15" s="19"/>
      <c r="J15" s="19">
        <v>0</v>
      </c>
      <c r="K15" s="5"/>
      <c r="L15" s="5">
        <v>-270993883</v>
      </c>
      <c r="M15" s="19"/>
      <c r="N15" s="19">
        <v>0</v>
      </c>
      <c r="O15" s="19"/>
      <c r="P15" s="19">
        <f t="shared" si="0"/>
        <v>-270993883</v>
      </c>
    </row>
    <row r="16" spans="1:16" ht="16.5" customHeight="1" x14ac:dyDescent="0.2">
      <c r="A16" s="24" t="s">
        <v>92</v>
      </c>
      <c r="B16" s="24"/>
      <c r="C16" s="3"/>
      <c r="D16" s="94"/>
      <c r="E16" s="3"/>
      <c r="F16" s="2">
        <v>0</v>
      </c>
      <c r="G16" s="5"/>
      <c r="H16" s="2">
        <v>0</v>
      </c>
      <c r="I16" s="5"/>
      <c r="J16" s="2">
        <v>0</v>
      </c>
      <c r="K16" s="19"/>
      <c r="L16" s="60">
        <v>-6004840525</v>
      </c>
      <c r="M16" s="19"/>
      <c r="N16" s="60">
        <v>226889034</v>
      </c>
      <c r="O16" s="19"/>
      <c r="P16" s="60">
        <f t="shared" si="0"/>
        <v>-5777951491</v>
      </c>
    </row>
    <row r="17" spans="1:16" ht="16.5" customHeight="1" x14ac:dyDescent="0.2">
      <c r="A17" s="65"/>
      <c r="B17" s="24"/>
      <c r="C17" s="3"/>
      <c r="D17" s="3"/>
      <c r="E17" s="3"/>
      <c r="F17" s="5"/>
      <c r="G17" s="5"/>
      <c r="H17" s="5"/>
      <c r="I17" s="5"/>
      <c r="J17" s="5"/>
      <c r="K17" s="19"/>
      <c r="L17" s="19"/>
      <c r="M17" s="19"/>
      <c r="N17" s="19"/>
      <c r="O17" s="19"/>
      <c r="P17" s="19"/>
    </row>
    <row r="18" spans="1:16" ht="16.5" customHeight="1" x14ac:dyDescent="0.2">
      <c r="A18" s="7" t="s">
        <v>93</v>
      </c>
      <c r="B18" s="65"/>
      <c r="C18" s="3"/>
      <c r="D18" s="3"/>
      <c r="E18" s="3"/>
      <c r="F18" s="66">
        <f>SUM(F14:F16)</f>
        <v>30004442705</v>
      </c>
      <c r="G18" s="19"/>
      <c r="H18" s="66">
        <f>SUM(H14:H16)</f>
        <v>977711111</v>
      </c>
      <c r="I18" s="19"/>
      <c r="J18" s="66">
        <f>SUM(J14:J16)</f>
        <v>3000444271</v>
      </c>
      <c r="K18" s="19"/>
      <c r="L18" s="66">
        <f>SUM(L14:L16)</f>
        <v>-108482479</v>
      </c>
      <c r="M18" s="19"/>
      <c r="N18" s="66">
        <f>SUM(N14:N16)</f>
        <v>-7447029440</v>
      </c>
      <c r="O18" s="19"/>
      <c r="P18" s="66">
        <f>SUM(P14:P16)</f>
        <v>26427086168</v>
      </c>
    </row>
    <row r="19" spans="1:16" ht="16.5" customHeight="1" x14ac:dyDescent="0.2">
      <c r="A19" s="7"/>
      <c r="B19" s="65"/>
      <c r="C19" s="3"/>
      <c r="D19" s="3"/>
      <c r="E19" s="3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16.5" customHeight="1" x14ac:dyDescent="0.2">
      <c r="A20" s="7"/>
      <c r="B20" s="65"/>
      <c r="C20" s="3"/>
      <c r="D20" s="3"/>
      <c r="E20" s="3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pans="1:16" ht="16.5" customHeight="1" x14ac:dyDescent="0.2">
      <c r="A21" s="65" t="s">
        <v>94</v>
      </c>
      <c r="B21" s="24"/>
      <c r="C21" s="3"/>
      <c r="D21" s="94"/>
      <c r="E21" s="3"/>
      <c r="F21" s="54">
        <f>F18</f>
        <v>30004442705</v>
      </c>
      <c r="G21" s="19"/>
      <c r="H21" s="54">
        <f>H18</f>
        <v>977711111</v>
      </c>
      <c r="I21" s="19"/>
      <c r="J21" s="54">
        <f>J18</f>
        <v>3000444271</v>
      </c>
      <c r="K21" s="19"/>
      <c r="L21" s="54">
        <f>L18</f>
        <v>-108482479</v>
      </c>
      <c r="M21" s="19"/>
      <c r="N21" s="54">
        <f>N18</f>
        <v>-7447029440</v>
      </c>
      <c r="O21" s="19"/>
      <c r="P21" s="54">
        <f t="shared" ref="P21:P22" si="1">SUM(F21:N21)</f>
        <v>26427086168</v>
      </c>
    </row>
    <row r="22" spans="1:16" ht="16.5" customHeight="1" x14ac:dyDescent="0.2">
      <c r="A22" s="24" t="s">
        <v>92</v>
      </c>
      <c r="B22" s="24"/>
      <c r="C22" s="3"/>
      <c r="D22" s="94"/>
      <c r="E22" s="3"/>
      <c r="F22" s="53">
        <v>0</v>
      </c>
      <c r="G22" s="5"/>
      <c r="H22" s="53">
        <v>0</v>
      </c>
      <c r="I22" s="5"/>
      <c r="J22" s="53">
        <v>0</v>
      </c>
      <c r="K22" s="19"/>
      <c r="L22" s="69">
        <f>'8 PL 12 month'!K30+'8 PL 12 month'!K37</f>
        <v>4704012626</v>
      </c>
      <c r="M22" s="19"/>
      <c r="N22" s="69">
        <f>'8 PL 12 month'!K35</f>
        <v>3239627818</v>
      </c>
      <c r="O22" s="19"/>
      <c r="P22" s="69">
        <f t="shared" si="1"/>
        <v>7943640444</v>
      </c>
    </row>
    <row r="23" spans="1:16" ht="16.5" customHeight="1" x14ac:dyDescent="0.2">
      <c r="A23" s="65"/>
      <c r="B23" s="24"/>
      <c r="C23" s="3"/>
      <c r="D23" s="3"/>
      <c r="E23" s="3"/>
      <c r="F23" s="52"/>
      <c r="G23" s="5"/>
      <c r="H23" s="52"/>
      <c r="I23" s="5"/>
      <c r="J23" s="52"/>
      <c r="K23" s="19"/>
      <c r="L23" s="54"/>
      <c r="M23" s="19"/>
      <c r="N23" s="54"/>
      <c r="O23" s="19"/>
      <c r="P23" s="54"/>
    </row>
    <row r="24" spans="1:16" ht="16.5" customHeight="1" x14ac:dyDescent="0.2">
      <c r="A24" s="7" t="s">
        <v>95</v>
      </c>
      <c r="B24" s="65"/>
      <c r="C24" s="3"/>
      <c r="D24" s="3"/>
      <c r="E24" s="3"/>
      <c r="F24" s="68">
        <f>SUM(F21:F22)</f>
        <v>30004442705</v>
      </c>
      <c r="G24" s="19"/>
      <c r="H24" s="68">
        <f>SUM(H21:H22)</f>
        <v>977711111</v>
      </c>
      <c r="I24" s="19"/>
      <c r="J24" s="68">
        <f>SUM(J21:J22)</f>
        <v>3000444271</v>
      </c>
      <c r="K24" s="19"/>
      <c r="L24" s="68">
        <f>SUM(L21:L22)</f>
        <v>4595530147</v>
      </c>
      <c r="M24" s="19"/>
      <c r="N24" s="68">
        <f>SUM(N21:N22)</f>
        <v>-4207401622</v>
      </c>
      <c r="O24" s="19"/>
      <c r="P24" s="68">
        <f>SUM(P21:P22)</f>
        <v>34370726612</v>
      </c>
    </row>
    <row r="25" spans="1:16" ht="16.5" customHeight="1" x14ac:dyDescent="0.2">
      <c r="A25" s="7"/>
      <c r="B25" s="65"/>
      <c r="C25" s="3"/>
      <c r="D25" s="3"/>
      <c r="E25" s="3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16.5" customHeight="1" x14ac:dyDescent="0.2">
      <c r="A26" s="7"/>
      <c r="B26" s="65"/>
      <c r="C26" s="3"/>
      <c r="D26" s="3"/>
      <c r="E26" s="3"/>
      <c r="F26" s="18"/>
      <c r="G26" s="19"/>
      <c r="H26" s="18"/>
      <c r="I26" s="18"/>
      <c r="J26" s="18"/>
      <c r="K26" s="18"/>
      <c r="L26" s="18"/>
      <c r="M26" s="18"/>
      <c r="N26" s="24"/>
      <c r="O26" s="18"/>
      <c r="P26" s="18"/>
    </row>
    <row r="27" spans="1:16" ht="16.5" customHeight="1" x14ac:dyDescent="0.2">
      <c r="A27" s="7"/>
      <c r="B27" s="65"/>
      <c r="C27" s="3"/>
      <c r="D27" s="3"/>
      <c r="E27" s="3"/>
      <c r="F27" s="18"/>
      <c r="G27" s="19"/>
      <c r="H27" s="18"/>
      <c r="I27" s="18"/>
      <c r="J27" s="18"/>
      <c r="K27" s="18"/>
      <c r="L27" s="18"/>
      <c r="M27" s="18"/>
      <c r="N27" s="24"/>
      <c r="O27" s="18"/>
      <c r="P27" s="18"/>
    </row>
    <row r="28" spans="1:16" ht="16.5" customHeight="1" x14ac:dyDescent="0.2">
      <c r="A28" s="7"/>
      <c r="B28" s="65"/>
      <c r="C28" s="3"/>
      <c r="D28" s="3"/>
      <c r="E28" s="3"/>
      <c r="F28" s="18"/>
      <c r="G28" s="19"/>
      <c r="H28" s="18"/>
      <c r="I28" s="18"/>
      <c r="J28" s="18"/>
      <c r="K28" s="18"/>
      <c r="L28" s="18"/>
      <c r="M28" s="18"/>
      <c r="N28" s="24"/>
      <c r="O28" s="18"/>
      <c r="P28" s="18"/>
    </row>
    <row r="29" spans="1:16" ht="16.5" customHeight="1" x14ac:dyDescent="0.2">
      <c r="A29" s="7"/>
      <c r="B29" s="65"/>
      <c r="C29" s="3"/>
      <c r="D29" s="3"/>
      <c r="E29" s="3"/>
      <c r="F29" s="18"/>
      <c r="G29" s="19"/>
      <c r="H29" s="18"/>
      <c r="I29" s="18"/>
      <c r="J29" s="18"/>
      <c r="K29" s="18"/>
      <c r="L29" s="18"/>
      <c r="M29" s="18"/>
      <c r="N29" s="24"/>
      <c r="O29" s="18"/>
      <c r="P29" s="18"/>
    </row>
    <row r="30" spans="1:16" ht="16.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21.95" customHeight="1" x14ac:dyDescent="0.2">
      <c r="A31" s="106" t="str">
        <f>+'6-7 BS'!A49</f>
        <v>The notes to the financial statements are an integral part of these financial statements.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</row>
  </sheetData>
  <mergeCells count="3">
    <mergeCell ref="F6:P6"/>
    <mergeCell ref="J9:L9"/>
    <mergeCell ref="A31:P31"/>
  </mergeCells>
  <pageMargins left="0.7" right="0.7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2"/>
  <sheetViews>
    <sheetView tabSelected="1" zoomScaleNormal="100" zoomScaleSheetLayoutView="120" workbookViewId="0">
      <selection activeCell="P20" sqref="P20"/>
    </sheetView>
  </sheetViews>
  <sheetFormatPr defaultColWidth="14.5" defaultRowHeight="16.5" customHeight="1" x14ac:dyDescent="0.2"/>
  <cols>
    <col min="1" max="3" width="1.5" style="95" customWidth="1"/>
    <col min="4" max="4" width="34.6640625" style="95" customWidth="1"/>
    <col min="5" max="5" width="5.6640625" style="95" customWidth="1"/>
    <col min="6" max="6" width="0.6640625" style="95" customWidth="1"/>
    <col min="7" max="7" width="13.83203125" style="95" customWidth="1"/>
    <col min="8" max="8" width="0.6640625" style="95" customWidth="1"/>
    <col min="9" max="9" width="14.83203125" style="95" customWidth="1"/>
    <col min="10" max="10" width="0.6640625" style="95" customWidth="1"/>
    <col min="11" max="11" width="16.1640625" style="95" customWidth="1"/>
    <col min="12" max="12" width="0.6640625" style="95" customWidth="1"/>
    <col min="13" max="13" width="15.83203125" style="95" customWidth="1"/>
    <col min="14" max="16384" width="14.5" style="95"/>
  </cols>
  <sheetData>
    <row r="1" spans="1:13" ht="16.5" customHeight="1" x14ac:dyDescent="0.2">
      <c r="A1" s="7" t="str">
        <f>'9Equity '!A1</f>
        <v>Star Petroleum Refining Public Company Limited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6.5" customHeight="1" x14ac:dyDescent="0.2">
      <c r="A2" s="4" t="s">
        <v>103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16.5" customHeight="1" x14ac:dyDescent="0.2">
      <c r="A3" s="9" t="str">
        <f>'8 PL 12 month'!A3</f>
        <v>For the year ended 31 December 2021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6.5" customHeight="1" x14ac:dyDescent="0.2">
      <c r="A4" s="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ht="16.5" customHeight="1" x14ac:dyDescent="0.2">
      <c r="A5" s="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</row>
    <row r="6" spans="1:13" ht="16.5" customHeight="1" x14ac:dyDescent="0.2">
      <c r="A6" s="4"/>
      <c r="B6" s="94"/>
      <c r="C6" s="94"/>
      <c r="D6" s="94"/>
      <c r="E6" s="94"/>
      <c r="F6" s="94"/>
      <c r="G6" s="100" t="s">
        <v>3</v>
      </c>
      <c r="H6" s="101"/>
      <c r="I6" s="101"/>
      <c r="J6" s="73"/>
      <c r="K6" s="100" t="s">
        <v>4</v>
      </c>
      <c r="L6" s="101"/>
      <c r="M6" s="101"/>
    </row>
    <row r="7" spans="1:13" ht="16.5" customHeight="1" x14ac:dyDescent="0.2">
      <c r="A7" s="4"/>
      <c r="B7" s="4"/>
      <c r="C7" s="94"/>
      <c r="D7" s="94"/>
      <c r="E7" s="94"/>
      <c r="F7" s="94"/>
      <c r="G7" s="12" t="s">
        <v>5</v>
      </c>
      <c r="H7" s="13"/>
      <c r="I7" s="12" t="s">
        <v>5</v>
      </c>
      <c r="J7" s="3"/>
      <c r="K7" s="12" t="s">
        <v>5</v>
      </c>
      <c r="L7" s="13"/>
      <c r="M7" s="12" t="s">
        <v>5</v>
      </c>
    </row>
    <row r="8" spans="1:13" ht="16.5" customHeight="1" x14ac:dyDescent="0.2">
      <c r="A8" s="3"/>
      <c r="B8" s="3"/>
      <c r="C8" s="3"/>
      <c r="D8" s="3"/>
      <c r="E8" s="14" t="s">
        <v>6</v>
      </c>
      <c r="F8" s="94"/>
      <c r="G8" s="15" t="s">
        <v>7</v>
      </c>
      <c r="H8" s="3"/>
      <c r="I8" s="15" t="s">
        <v>8</v>
      </c>
      <c r="J8" s="3"/>
      <c r="K8" s="15" t="s">
        <v>7</v>
      </c>
      <c r="L8" s="3"/>
      <c r="M8" s="15" t="s">
        <v>8</v>
      </c>
    </row>
    <row r="9" spans="1:13" ht="16.5" customHeight="1" x14ac:dyDescent="0.2">
      <c r="A9" s="3"/>
      <c r="B9" s="3"/>
      <c r="C9" s="3"/>
      <c r="D9" s="3"/>
      <c r="E9" s="16"/>
      <c r="F9" s="94"/>
      <c r="G9" s="83"/>
      <c r="H9" s="94"/>
      <c r="I9" s="74"/>
      <c r="J9" s="94"/>
      <c r="K9" s="83"/>
      <c r="L9" s="94"/>
      <c r="M9" s="74"/>
    </row>
    <row r="10" spans="1:13" ht="16.5" customHeight="1" x14ac:dyDescent="0.2">
      <c r="A10" s="7" t="s">
        <v>104</v>
      </c>
      <c r="B10" s="3"/>
      <c r="C10" s="3"/>
      <c r="D10" s="3"/>
      <c r="E10" s="3"/>
      <c r="F10" s="3"/>
      <c r="G10" s="57"/>
      <c r="H10" s="3"/>
      <c r="I10" s="3"/>
      <c r="J10" s="3"/>
      <c r="K10" s="57"/>
      <c r="L10" s="3"/>
      <c r="M10" s="3"/>
    </row>
    <row r="11" spans="1:13" ht="16.5" customHeight="1" x14ac:dyDescent="0.2">
      <c r="A11" s="24" t="str">
        <f>'8 PL 12 month'!A27</f>
        <v>Profit (loss) before income tax</v>
      </c>
      <c r="B11" s="3"/>
      <c r="C11" s="3"/>
      <c r="D11" s="3"/>
      <c r="E11" s="3"/>
      <c r="F11" s="3"/>
      <c r="G11" s="84">
        <f>'8 PL 12 month'!G27</f>
        <v>186347264</v>
      </c>
      <c r="H11" s="3"/>
      <c r="I11" s="76">
        <v>-235395992</v>
      </c>
      <c r="J11" s="3"/>
      <c r="K11" s="84">
        <f>'8 PL 12 month'!K27</f>
        <v>5912905849</v>
      </c>
      <c r="L11" s="6"/>
      <c r="M11" s="76">
        <v>-7559872356</v>
      </c>
    </row>
    <row r="12" spans="1:13" ht="16.5" customHeight="1" x14ac:dyDescent="0.2">
      <c r="A12" s="24"/>
      <c r="B12" s="3"/>
      <c r="C12" s="3"/>
      <c r="D12" s="3"/>
      <c r="E12" s="3"/>
      <c r="F12" s="3"/>
      <c r="G12" s="84"/>
      <c r="H12" s="3"/>
      <c r="I12" s="76"/>
      <c r="J12" s="3"/>
      <c r="K12" s="84"/>
      <c r="L12" s="6"/>
      <c r="M12" s="76"/>
    </row>
    <row r="13" spans="1:13" ht="16.5" customHeight="1" x14ac:dyDescent="0.2">
      <c r="A13" s="7" t="s">
        <v>105</v>
      </c>
      <c r="B13" s="3"/>
      <c r="C13" s="3"/>
      <c r="D13" s="3"/>
      <c r="E13" s="3"/>
      <c r="F13" s="3"/>
      <c r="G13" s="85"/>
      <c r="H13" s="3"/>
      <c r="I13" s="24"/>
      <c r="J13" s="3"/>
      <c r="K13" s="85"/>
      <c r="L13" s="6"/>
      <c r="M13" s="24"/>
    </row>
    <row r="14" spans="1:13" ht="16.5" customHeight="1" x14ac:dyDescent="0.2">
      <c r="A14" s="7"/>
      <c r="B14" s="3" t="s">
        <v>106</v>
      </c>
      <c r="C14" s="3"/>
      <c r="D14" s="3"/>
      <c r="E14" s="94"/>
      <c r="F14" s="3"/>
      <c r="G14" s="85">
        <v>-104742</v>
      </c>
      <c r="H14" s="3"/>
      <c r="I14" s="24">
        <v>-25966</v>
      </c>
      <c r="J14" s="3"/>
      <c r="K14" s="85">
        <v>-3363082</v>
      </c>
      <c r="L14" s="6"/>
      <c r="M14" s="24">
        <v>-815767</v>
      </c>
    </row>
    <row r="15" spans="1:13" ht="16.5" customHeight="1" x14ac:dyDescent="0.2">
      <c r="A15" s="7"/>
      <c r="B15" s="3" t="s">
        <v>70</v>
      </c>
      <c r="C15" s="3"/>
      <c r="D15" s="3"/>
      <c r="E15" s="94"/>
      <c r="F15" s="3"/>
      <c r="G15" s="85">
        <v>6599587</v>
      </c>
      <c r="H15" s="3"/>
      <c r="I15" s="24">
        <v>5634548</v>
      </c>
      <c r="J15" s="24"/>
      <c r="K15" s="85">
        <v>211825905</v>
      </c>
      <c r="L15" s="24"/>
      <c r="M15" s="24">
        <v>177330906</v>
      </c>
    </row>
    <row r="16" spans="1:13" ht="16.5" customHeight="1" x14ac:dyDescent="0.2">
      <c r="A16" s="3"/>
      <c r="B16" s="3" t="s">
        <v>107</v>
      </c>
      <c r="C16" s="3"/>
      <c r="D16" s="3"/>
      <c r="E16" s="94">
        <v>11</v>
      </c>
      <c r="F16" s="3"/>
      <c r="G16" s="85">
        <v>81222506</v>
      </c>
      <c r="H16" s="3"/>
      <c r="I16" s="24">
        <v>88427294</v>
      </c>
      <c r="J16" s="24"/>
      <c r="K16" s="85">
        <v>2602249083</v>
      </c>
      <c r="L16" s="24"/>
      <c r="M16" s="24">
        <v>2782632959</v>
      </c>
    </row>
    <row r="17" spans="1:13" ht="16.5" customHeight="1" x14ac:dyDescent="0.2">
      <c r="A17" s="3"/>
      <c r="B17" s="3" t="s">
        <v>152</v>
      </c>
      <c r="C17" s="3"/>
      <c r="D17" s="3"/>
      <c r="E17" s="94"/>
      <c r="F17" s="3"/>
      <c r="G17" s="85">
        <v>1302937</v>
      </c>
      <c r="H17" s="3"/>
      <c r="I17" s="24">
        <v>1565069</v>
      </c>
      <c r="J17" s="24"/>
      <c r="K17" s="85">
        <v>41818153</v>
      </c>
      <c r="L17" s="24"/>
      <c r="M17" s="24">
        <v>49272369</v>
      </c>
    </row>
    <row r="18" spans="1:13" ht="16.5" customHeight="1" x14ac:dyDescent="0.2">
      <c r="A18" s="3"/>
      <c r="B18" s="3" t="s">
        <v>108</v>
      </c>
      <c r="C18" s="3"/>
      <c r="D18" s="3"/>
      <c r="E18" s="94"/>
      <c r="F18" s="3"/>
      <c r="G18" s="85"/>
      <c r="H18" s="3"/>
      <c r="I18" s="24"/>
      <c r="J18" s="3"/>
      <c r="K18" s="84"/>
      <c r="L18" s="6"/>
      <c r="M18" s="76"/>
    </row>
    <row r="19" spans="1:13" ht="16.5" customHeight="1" x14ac:dyDescent="0.2">
      <c r="A19" s="3"/>
      <c r="B19" s="3"/>
      <c r="C19" s="3" t="s">
        <v>109</v>
      </c>
      <c r="D19" s="3"/>
      <c r="E19" s="94"/>
      <c r="F19" s="3"/>
      <c r="G19" s="84">
        <v>0</v>
      </c>
      <c r="H19" s="3"/>
      <c r="I19" s="24">
        <v>20522</v>
      </c>
      <c r="J19" s="3"/>
      <c r="K19" s="84">
        <v>0</v>
      </c>
      <c r="L19" s="6"/>
      <c r="M19" s="76">
        <v>628066</v>
      </c>
    </row>
    <row r="20" spans="1:13" ht="16.5" customHeight="1" x14ac:dyDescent="0.2">
      <c r="A20" s="3"/>
      <c r="B20" s="3" t="s">
        <v>110</v>
      </c>
      <c r="C20" s="3"/>
      <c r="D20" s="3"/>
      <c r="E20" s="94"/>
      <c r="F20" s="3"/>
      <c r="G20" s="85">
        <v>-17318760</v>
      </c>
      <c r="H20" s="3"/>
      <c r="I20" s="24">
        <v>-1203578</v>
      </c>
      <c r="J20" s="3"/>
      <c r="K20" s="85">
        <v>-557161827</v>
      </c>
      <c r="L20" s="6"/>
      <c r="M20" s="24">
        <v>-37866248</v>
      </c>
    </row>
    <row r="21" spans="1:13" ht="16.5" customHeight="1" x14ac:dyDescent="0.2">
      <c r="A21" s="3"/>
      <c r="B21" s="3" t="s">
        <v>136</v>
      </c>
      <c r="C21" s="3"/>
      <c r="D21" s="3"/>
      <c r="E21" s="94"/>
      <c r="F21" s="3"/>
      <c r="G21" s="85">
        <v>13721127</v>
      </c>
      <c r="H21" s="3"/>
      <c r="I21" s="76">
        <v>-4595786</v>
      </c>
      <c r="J21" s="3"/>
      <c r="K21" s="85">
        <v>432882467</v>
      </c>
      <c r="L21" s="6"/>
      <c r="M21" s="76">
        <v>-143901982</v>
      </c>
    </row>
    <row r="22" spans="1:13" ht="16.5" customHeight="1" x14ac:dyDescent="0.2">
      <c r="A22" s="3"/>
      <c r="B22" s="3" t="s">
        <v>154</v>
      </c>
      <c r="C22" s="3"/>
      <c r="D22" s="3"/>
      <c r="E22" s="94"/>
      <c r="F22" s="3"/>
      <c r="G22" s="85"/>
      <c r="H22" s="3"/>
      <c r="I22" s="76"/>
      <c r="J22" s="3"/>
      <c r="K22" s="85"/>
      <c r="L22" s="6"/>
      <c r="M22" s="76"/>
    </row>
    <row r="23" spans="1:13" ht="16.5" customHeight="1" x14ac:dyDescent="0.2">
      <c r="A23" s="3"/>
      <c r="B23" s="3"/>
      <c r="C23" s="3" t="s">
        <v>155</v>
      </c>
      <c r="D23" s="3"/>
      <c r="E23" s="94">
        <v>10</v>
      </c>
      <c r="F23" s="3"/>
      <c r="G23" s="85">
        <v>928367</v>
      </c>
      <c r="H23" s="3"/>
      <c r="I23" s="24">
        <v>856765</v>
      </c>
      <c r="J23" s="3"/>
      <c r="K23" s="85">
        <v>29359226</v>
      </c>
      <c r="L23" s="6"/>
      <c r="M23" s="24">
        <v>27092384</v>
      </c>
    </row>
    <row r="24" spans="1:13" ht="16.5" customHeight="1" x14ac:dyDescent="0.2">
      <c r="A24" s="3"/>
      <c r="B24" s="3" t="s">
        <v>111</v>
      </c>
      <c r="C24" s="3"/>
      <c r="D24" s="3"/>
      <c r="E24" s="94"/>
      <c r="F24" s="3"/>
      <c r="G24" s="85"/>
      <c r="H24" s="3"/>
      <c r="I24" s="24"/>
      <c r="J24" s="3"/>
      <c r="K24" s="85"/>
      <c r="L24" s="6"/>
      <c r="M24" s="24"/>
    </row>
    <row r="25" spans="1:13" ht="16.5" customHeight="1" x14ac:dyDescent="0.2">
      <c r="A25" s="3"/>
      <c r="B25" s="3"/>
      <c r="C25" s="3" t="s">
        <v>151</v>
      </c>
      <c r="D25" s="3"/>
      <c r="E25" s="94">
        <v>10</v>
      </c>
      <c r="F25" s="3"/>
      <c r="G25" s="84">
        <v>0</v>
      </c>
      <c r="H25" s="75"/>
      <c r="I25" s="24">
        <v>-1755173</v>
      </c>
      <c r="J25" s="3"/>
      <c r="K25" s="84">
        <v>0</v>
      </c>
      <c r="L25" s="6"/>
      <c r="M25" s="24">
        <v>-55220188</v>
      </c>
    </row>
    <row r="26" spans="1:13" ht="16.5" customHeight="1" x14ac:dyDescent="0.2">
      <c r="A26" s="3"/>
      <c r="B26" s="3" t="s">
        <v>112</v>
      </c>
      <c r="C26" s="3"/>
      <c r="D26" s="3"/>
      <c r="E26" s="94"/>
      <c r="F26" s="3"/>
      <c r="G26" s="85">
        <v>2323860</v>
      </c>
      <c r="H26" s="3"/>
      <c r="I26" s="24">
        <v>1044012</v>
      </c>
      <c r="J26" s="3"/>
      <c r="K26" s="90">
        <v>72839539</v>
      </c>
      <c r="L26" s="6"/>
      <c r="M26" s="6">
        <v>32822196</v>
      </c>
    </row>
    <row r="27" spans="1:13" ht="16.5" customHeight="1" x14ac:dyDescent="0.2">
      <c r="A27" s="3"/>
      <c r="B27" s="3"/>
      <c r="C27" s="3"/>
      <c r="D27" s="3"/>
      <c r="E27" s="94"/>
      <c r="F27" s="3"/>
      <c r="G27" s="85"/>
      <c r="H27" s="3"/>
      <c r="I27" s="24"/>
      <c r="J27" s="3"/>
      <c r="K27" s="90"/>
      <c r="L27" s="6"/>
      <c r="M27" s="6"/>
    </row>
    <row r="28" spans="1:13" ht="16.5" customHeight="1" x14ac:dyDescent="0.2">
      <c r="A28" s="7" t="s">
        <v>113</v>
      </c>
      <c r="B28" s="7"/>
      <c r="C28" s="7"/>
      <c r="D28" s="3"/>
      <c r="E28" s="3"/>
      <c r="F28" s="3"/>
      <c r="G28" s="57"/>
      <c r="H28" s="3"/>
      <c r="I28" s="3"/>
      <c r="J28" s="3"/>
      <c r="K28" s="85"/>
      <c r="L28" s="6"/>
      <c r="M28" s="24"/>
    </row>
    <row r="29" spans="1:13" ht="16.5" customHeight="1" x14ac:dyDescent="0.2">
      <c r="A29" s="3"/>
      <c r="B29" s="3" t="s">
        <v>12</v>
      </c>
      <c r="C29" s="3"/>
      <c r="D29" s="3"/>
      <c r="E29" s="3"/>
      <c r="F29" s="3"/>
      <c r="G29" s="85">
        <v>-111219810</v>
      </c>
      <c r="H29" s="3"/>
      <c r="I29" s="24">
        <v>-45280854</v>
      </c>
      <c r="J29" s="3"/>
      <c r="K29" s="85">
        <v>-3578052518</v>
      </c>
      <c r="L29" s="6"/>
      <c r="M29" s="24">
        <v>-1424599045</v>
      </c>
    </row>
    <row r="30" spans="1:13" ht="16.5" customHeight="1" x14ac:dyDescent="0.2">
      <c r="A30" s="3"/>
      <c r="B30" s="3" t="s">
        <v>13</v>
      </c>
      <c r="C30" s="3"/>
      <c r="D30" s="3"/>
      <c r="E30" s="3"/>
      <c r="F30" s="3"/>
      <c r="G30" s="85">
        <v>-192030265</v>
      </c>
      <c r="H30" s="3"/>
      <c r="I30" s="24">
        <v>289955889</v>
      </c>
      <c r="J30" s="3"/>
      <c r="K30" s="85">
        <v>-6177805658</v>
      </c>
      <c r="L30" s="3"/>
      <c r="M30" s="24">
        <v>9122418191</v>
      </c>
    </row>
    <row r="31" spans="1:13" ht="16.5" customHeight="1" x14ac:dyDescent="0.2">
      <c r="A31" s="3"/>
      <c r="B31" s="3" t="s">
        <v>114</v>
      </c>
      <c r="C31" s="3"/>
      <c r="D31" s="3"/>
      <c r="E31" s="3"/>
      <c r="F31" s="3"/>
      <c r="G31" s="85">
        <v>3383506</v>
      </c>
      <c r="H31" s="3"/>
      <c r="I31" s="24">
        <v>12205349</v>
      </c>
      <c r="J31" s="3"/>
      <c r="K31" s="85">
        <v>108850776</v>
      </c>
      <c r="L31" s="3"/>
      <c r="M31" s="24">
        <v>383997352</v>
      </c>
    </row>
    <row r="32" spans="1:13" ht="16.5" customHeight="1" x14ac:dyDescent="0.2">
      <c r="A32" s="3"/>
      <c r="B32" s="3" t="s">
        <v>33</v>
      </c>
      <c r="C32" s="3"/>
      <c r="D32" s="3"/>
      <c r="E32" s="77"/>
      <c r="F32" s="77"/>
      <c r="G32" s="85">
        <v>156760818</v>
      </c>
      <c r="H32" s="77"/>
      <c r="I32" s="24">
        <v>-186151416</v>
      </c>
      <c r="J32" s="77"/>
      <c r="K32" s="85">
        <v>5043152287</v>
      </c>
      <c r="L32" s="6"/>
      <c r="M32" s="24">
        <v>-5856584149</v>
      </c>
    </row>
    <row r="33" spans="1:13" ht="16.5" customHeight="1" x14ac:dyDescent="0.2">
      <c r="A33" s="3"/>
      <c r="B33" s="3" t="s">
        <v>115</v>
      </c>
      <c r="C33" s="3"/>
      <c r="D33" s="3"/>
      <c r="E33" s="77"/>
      <c r="F33" s="77"/>
      <c r="G33" s="86">
        <v>-9432042</v>
      </c>
      <c r="H33" s="6"/>
      <c r="I33" s="61">
        <v>19440506</v>
      </c>
      <c r="J33" s="77"/>
      <c r="K33" s="86">
        <v>-303438217</v>
      </c>
      <c r="L33" s="6"/>
      <c r="M33" s="61">
        <v>611625536</v>
      </c>
    </row>
    <row r="34" spans="1:13" ht="16.5" customHeight="1" x14ac:dyDescent="0.2">
      <c r="A34" s="3"/>
      <c r="B34" s="3"/>
      <c r="C34" s="3"/>
      <c r="D34" s="3"/>
      <c r="E34" s="3"/>
      <c r="F34" s="3"/>
      <c r="G34" s="85"/>
      <c r="H34" s="3"/>
      <c r="I34" s="24"/>
      <c r="J34" s="3"/>
      <c r="K34" s="85"/>
      <c r="L34" s="3"/>
      <c r="M34" s="24"/>
    </row>
    <row r="35" spans="1:13" ht="16.5" customHeight="1" x14ac:dyDescent="0.2">
      <c r="A35" s="3" t="s">
        <v>137</v>
      </c>
      <c r="B35" s="3"/>
      <c r="C35" s="3"/>
      <c r="D35" s="3"/>
      <c r="E35" s="94"/>
      <c r="F35" s="3"/>
      <c r="G35" s="84">
        <f>SUM(G11:G33)</f>
        <v>122484353</v>
      </c>
      <c r="H35" s="67"/>
      <c r="I35" s="76">
        <f>SUM(I11:I33)</f>
        <v>-55258811</v>
      </c>
      <c r="J35" s="3"/>
      <c r="K35" s="84">
        <f>SUM(K11:K33)</f>
        <v>3836061983</v>
      </c>
      <c r="L35" s="67"/>
      <c r="M35" s="76">
        <f>SUM(M11:M33)</f>
        <v>-1891039776</v>
      </c>
    </row>
    <row r="36" spans="1:13" ht="16.5" customHeight="1" x14ac:dyDescent="0.2">
      <c r="A36" s="3"/>
      <c r="B36" s="3" t="s">
        <v>116</v>
      </c>
      <c r="C36" s="3"/>
      <c r="D36" s="3"/>
      <c r="E36" s="94"/>
      <c r="F36" s="3"/>
      <c r="G36" s="87">
        <v>104074</v>
      </c>
      <c r="H36" s="6"/>
      <c r="I36" s="67">
        <v>25369</v>
      </c>
      <c r="J36" s="3"/>
      <c r="K36" s="84">
        <v>3338545</v>
      </c>
      <c r="L36" s="6"/>
      <c r="M36" s="76">
        <v>797761</v>
      </c>
    </row>
    <row r="37" spans="1:13" ht="16.5" customHeight="1" x14ac:dyDescent="0.2">
      <c r="A37" s="3"/>
      <c r="B37" s="3" t="s">
        <v>117</v>
      </c>
      <c r="C37" s="3"/>
      <c r="D37" s="3"/>
      <c r="E37" s="94"/>
      <c r="F37" s="3"/>
      <c r="G37" s="87">
        <v>-6674183</v>
      </c>
      <c r="H37" s="6"/>
      <c r="I37" s="67">
        <v>-5519150</v>
      </c>
      <c r="J37" s="3"/>
      <c r="K37" s="84">
        <v>-213462008</v>
      </c>
      <c r="L37" s="6"/>
      <c r="M37" s="76">
        <v>-173862718</v>
      </c>
    </row>
    <row r="38" spans="1:13" ht="16.5" customHeight="1" x14ac:dyDescent="0.2">
      <c r="A38" s="3"/>
      <c r="B38" s="3" t="s">
        <v>118</v>
      </c>
      <c r="C38" s="3"/>
      <c r="D38" s="3"/>
      <c r="E38" s="94"/>
      <c r="F38" s="3"/>
      <c r="G38" s="87">
        <v>5611664</v>
      </c>
      <c r="H38" s="6"/>
      <c r="I38" s="76">
        <v>19172882</v>
      </c>
      <c r="J38" s="3"/>
      <c r="K38" s="84">
        <v>173254945</v>
      </c>
      <c r="L38" s="6"/>
      <c r="M38" s="76">
        <v>621360485</v>
      </c>
    </row>
    <row r="39" spans="1:13" ht="16.5" customHeight="1" x14ac:dyDescent="0.2">
      <c r="A39" s="3"/>
      <c r="B39" s="3" t="s">
        <v>119</v>
      </c>
      <c r="C39" s="3"/>
      <c r="D39" s="3"/>
      <c r="E39" s="94"/>
      <c r="F39" s="3"/>
      <c r="G39" s="88">
        <v>-534847</v>
      </c>
      <c r="H39" s="6"/>
      <c r="I39" s="78">
        <v>-152885</v>
      </c>
      <c r="J39" s="3"/>
      <c r="K39" s="89">
        <v>-17338699</v>
      </c>
      <c r="L39" s="6"/>
      <c r="M39" s="79">
        <v>-4778651</v>
      </c>
    </row>
    <row r="40" spans="1:13" ht="16.5" customHeight="1" x14ac:dyDescent="0.2">
      <c r="A40" s="3"/>
      <c r="B40" s="3"/>
      <c r="C40" s="3"/>
      <c r="D40" s="3"/>
      <c r="E40" s="94"/>
      <c r="F40" s="3"/>
      <c r="G40" s="87"/>
      <c r="H40" s="6"/>
      <c r="I40" s="67"/>
      <c r="J40" s="3"/>
      <c r="K40" s="84"/>
      <c r="L40" s="6"/>
      <c r="M40" s="76"/>
    </row>
    <row r="41" spans="1:13" ht="16.5" customHeight="1" x14ac:dyDescent="0.2">
      <c r="A41" s="7" t="s">
        <v>138</v>
      </c>
      <c r="B41" s="3"/>
      <c r="C41" s="3"/>
      <c r="D41" s="3"/>
      <c r="E41" s="94"/>
      <c r="F41" s="3"/>
      <c r="G41" s="87"/>
      <c r="H41" s="6"/>
      <c r="I41" s="67"/>
      <c r="J41" s="3"/>
      <c r="K41" s="84"/>
      <c r="L41" s="6"/>
      <c r="M41" s="76"/>
    </row>
    <row r="42" spans="1:13" ht="16.5" customHeight="1" x14ac:dyDescent="0.2">
      <c r="A42" s="7"/>
      <c r="B42" s="7" t="s">
        <v>139</v>
      </c>
      <c r="C42" s="3"/>
      <c r="D42" s="3"/>
      <c r="E42" s="94"/>
      <c r="F42" s="3"/>
      <c r="G42" s="89">
        <f>SUM(G35:G39)</f>
        <v>120991061</v>
      </c>
      <c r="H42" s="67"/>
      <c r="I42" s="79">
        <f>SUM(I35:I39)</f>
        <v>-41732595</v>
      </c>
      <c r="J42" s="3"/>
      <c r="K42" s="89">
        <f>SUM(K35:K39)</f>
        <v>3781854766</v>
      </c>
      <c r="L42" s="67"/>
      <c r="M42" s="79">
        <f>SUM(M35:M39)</f>
        <v>-1447522899</v>
      </c>
    </row>
    <row r="43" spans="1:13" ht="16.5" customHeight="1" x14ac:dyDescent="0.2">
      <c r="A43" s="3"/>
      <c r="B43" s="3"/>
      <c r="C43" s="3"/>
      <c r="D43" s="3"/>
      <c r="E43" s="94"/>
      <c r="F43" s="3"/>
      <c r="G43" s="24"/>
      <c r="H43" s="3"/>
      <c r="I43" s="24"/>
      <c r="J43" s="3"/>
      <c r="K43" s="24"/>
      <c r="L43" s="3"/>
      <c r="M43" s="24"/>
    </row>
    <row r="44" spans="1:13" ht="16.5" customHeight="1" x14ac:dyDescent="0.2">
      <c r="A44" s="3"/>
      <c r="B44" s="3"/>
      <c r="C44" s="3"/>
      <c r="D44" s="3"/>
      <c r="E44" s="94"/>
      <c r="F44" s="3"/>
      <c r="G44" s="24"/>
      <c r="H44" s="3"/>
      <c r="I44" s="24"/>
      <c r="J44" s="3"/>
      <c r="K44" s="24"/>
      <c r="L44" s="3"/>
      <c r="M44" s="24"/>
    </row>
    <row r="45" spans="1:13" ht="16.5" customHeight="1" x14ac:dyDescent="0.2">
      <c r="A45" s="3"/>
      <c r="B45" s="7"/>
      <c r="C45" s="3"/>
      <c r="D45" s="3"/>
      <c r="E45" s="94"/>
      <c r="F45" s="3"/>
      <c r="G45" s="24"/>
      <c r="H45" s="3"/>
      <c r="I45" s="24"/>
      <c r="J45" s="3"/>
      <c r="K45" s="24"/>
      <c r="L45" s="3"/>
      <c r="M45" s="24"/>
    </row>
    <row r="46" spans="1:13" ht="16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6.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8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s="98" customFormat="1" ht="18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0.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21.95" customHeight="1" x14ac:dyDescent="0.2">
      <c r="A51" s="22" t="str">
        <f>'6-7 BS'!A49</f>
        <v>The notes to the financial statements are an integral part of these financial statements.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1:13" ht="16.5" customHeight="1" x14ac:dyDescent="0.2">
      <c r="A52" s="7" t="str">
        <f>A1</f>
        <v>Star Petroleum Refining Public Company Limited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6.5" customHeight="1" x14ac:dyDescent="0.2">
      <c r="A53" s="4" t="s">
        <v>120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</row>
    <row r="54" spans="1:13" ht="16.5" customHeight="1" x14ac:dyDescent="0.2">
      <c r="A54" s="9" t="str">
        <f>'8 PL 12 month'!A3</f>
        <v>For the year ended 31 December 2021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 ht="16.5" customHeight="1" x14ac:dyDescent="0.2">
      <c r="A55" s="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</row>
    <row r="56" spans="1:13" ht="16.5" customHeight="1" x14ac:dyDescent="0.2">
      <c r="A56" s="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</row>
    <row r="57" spans="1:13" ht="16.5" customHeight="1" x14ac:dyDescent="0.2">
      <c r="A57" s="4"/>
      <c r="B57" s="94"/>
      <c r="C57" s="94"/>
      <c r="D57" s="94"/>
      <c r="E57" s="94"/>
      <c r="F57" s="94"/>
      <c r="G57" s="100" t="s">
        <v>3</v>
      </c>
      <c r="H57" s="101"/>
      <c r="I57" s="101"/>
      <c r="J57" s="73"/>
      <c r="K57" s="100" t="s">
        <v>4</v>
      </c>
      <c r="L57" s="101"/>
      <c r="M57" s="101"/>
    </row>
    <row r="58" spans="1:13" ht="16.5" customHeight="1" x14ac:dyDescent="0.2">
      <c r="A58" s="4"/>
      <c r="B58" s="4"/>
      <c r="C58" s="94"/>
      <c r="D58" s="94"/>
      <c r="E58" s="94"/>
      <c r="F58" s="94"/>
      <c r="G58" s="12" t="s">
        <v>5</v>
      </c>
      <c r="H58" s="13"/>
      <c r="I58" s="12" t="s">
        <v>5</v>
      </c>
      <c r="J58" s="3"/>
      <c r="K58" s="12" t="s">
        <v>5</v>
      </c>
      <c r="L58" s="13"/>
      <c r="M58" s="12" t="s">
        <v>5</v>
      </c>
    </row>
    <row r="59" spans="1:13" ht="16.5" customHeight="1" x14ac:dyDescent="0.2">
      <c r="A59" s="3"/>
      <c r="B59" s="3"/>
      <c r="C59" s="3"/>
      <c r="D59" s="3"/>
      <c r="E59" s="14" t="s">
        <v>6</v>
      </c>
      <c r="F59" s="94"/>
      <c r="G59" s="15" t="s">
        <v>7</v>
      </c>
      <c r="H59" s="3"/>
      <c r="I59" s="15" t="s">
        <v>8</v>
      </c>
      <c r="J59" s="3"/>
      <c r="K59" s="15" t="s">
        <v>7</v>
      </c>
      <c r="L59" s="3"/>
      <c r="M59" s="15" t="s">
        <v>8</v>
      </c>
    </row>
    <row r="60" spans="1:13" ht="16.5" customHeight="1" x14ac:dyDescent="0.2">
      <c r="A60" s="3"/>
      <c r="B60" s="3"/>
      <c r="C60" s="3"/>
      <c r="D60" s="3"/>
      <c r="E60" s="94"/>
      <c r="F60" s="94"/>
      <c r="G60" s="83"/>
      <c r="H60" s="94"/>
      <c r="I60" s="74"/>
      <c r="J60" s="94"/>
      <c r="K60" s="83"/>
      <c r="L60" s="94"/>
      <c r="M60" s="74"/>
    </row>
    <row r="61" spans="1:13" ht="16.5" customHeight="1" x14ac:dyDescent="0.2">
      <c r="A61" s="7" t="s">
        <v>121</v>
      </c>
      <c r="B61" s="3"/>
      <c r="C61" s="3"/>
      <c r="D61" s="3"/>
      <c r="E61" s="94"/>
      <c r="F61" s="3"/>
      <c r="G61" s="57"/>
      <c r="H61" s="3"/>
      <c r="I61" s="3"/>
      <c r="J61" s="3"/>
      <c r="K61" s="57"/>
      <c r="L61" s="3"/>
      <c r="M61" s="3"/>
    </row>
    <row r="62" spans="1:13" ht="16.5" customHeight="1" x14ac:dyDescent="0.2">
      <c r="A62" s="3" t="s">
        <v>146</v>
      </c>
      <c r="B62" s="3"/>
      <c r="C62" s="3"/>
      <c r="D62" s="3"/>
      <c r="E62" s="94"/>
      <c r="F62" s="3"/>
      <c r="G62" s="57"/>
      <c r="H62" s="3"/>
      <c r="I62" s="3"/>
      <c r="J62" s="3"/>
      <c r="K62" s="57"/>
      <c r="L62" s="3"/>
      <c r="M62" s="3"/>
    </row>
    <row r="63" spans="1:13" ht="16.5" customHeight="1" x14ac:dyDescent="0.2">
      <c r="A63" s="3"/>
      <c r="B63" s="3" t="s">
        <v>147</v>
      </c>
      <c r="C63" s="3"/>
      <c r="D63" s="3"/>
      <c r="E63" s="94"/>
      <c r="F63" s="3"/>
      <c r="G63" s="89">
        <v>-3211910</v>
      </c>
      <c r="H63" s="76"/>
      <c r="I63" s="79">
        <v>-11111157</v>
      </c>
      <c r="J63" s="3"/>
      <c r="K63" s="89">
        <v>-103330367</v>
      </c>
      <c r="L63" s="76"/>
      <c r="M63" s="79">
        <v>-349572554</v>
      </c>
    </row>
    <row r="64" spans="1:13" ht="16.5" customHeight="1" x14ac:dyDescent="0.2">
      <c r="A64" s="3"/>
      <c r="B64" s="3"/>
      <c r="C64" s="3"/>
      <c r="D64" s="3"/>
      <c r="E64" s="94"/>
      <c r="F64" s="3"/>
      <c r="G64" s="84"/>
      <c r="H64" s="3"/>
      <c r="I64" s="76"/>
      <c r="J64" s="3"/>
      <c r="K64" s="84"/>
      <c r="L64" s="3"/>
      <c r="M64" s="76"/>
    </row>
    <row r="65" spans="1:13" ht="16.5" customHeight="1" x14ac:dyDescent="0.2">
      <c r="A65" s="7" t="s">
        <v>122</v>
      </c>
      <c r="B65" s="3"/>
      <c r="C65" s="3"/>
      <c r="D65" s="3"/>
      <c r="E65" s="94"/>
      <c r="F65" s="3"/>
      <c r="G65" s="89">
        <f>SUM(G63)</f>
        <v>-3211910</v>
      </c>
      <c r="H65" s="76"/>
      <c r="I65" s="79">
        <f>SUM(I63)</f>
        <v>-11111157</v>
      </c>
      <c r="J65" s="3"/>
      <c r="K65" s="89">
        <f>SUM(K63)</f>
        <v>-103330367</v>
      </c>
      <c r="L65" s="76"/>
      <c r="M65" s="79">
        <f>SUM(M63)</f>
        <v>-349572554</v>
      </c>
    </row>
    <row r="66" spans="1:13" ht="16.5" customHeight="1" x14ac:dyDescent="0.2">
      <c r="A66" s="35"/>
      <c r="B66" s="3"/>
      <c r="C66" s="3"/>
      <c r="D66" s="3"/>
      <c r="E66" s="3"/>
      <c r="F66" s="3"/>
      <c r="G66" s="84"/>
      <c r="H66" s="3"/>
      <c r="I66" s="76"/>
      <c r="J66" s="3"/>
      <c r="K66" s="84"/>
      <c r="L66" s="3"/>
      <c r="M66" s="76"/>
    </row>
    <row r="67" spans="1:13" ht="16.5" customHeight="1" x14ac:dyDescent="0.2">
      <c r="A67" s="7" t="s">
        <v>123</v>
      </c>
      <c r="B67" s="3"/>
      <c r="C67" s="3"/>
      <c r="D67" s="3"/>
      <c r="E67" s="3"/>
      <c r="F67" s="3"/>
      <c r="G67" s="84"/>
      <c r="H67" s="3"/>
      <c r="I67" s="76"/>
      <c r="J67" s="3"/>
      <c r="K67" s="84"/>
      <c r="L67" s="3"/>
      <c r="M67" s="76"/>
    </row>
    <row r="68" spans="1:13" ht="16.5" customHeight="1" x14ac:dyDescent="0.2">
      <c r="A68" s="3" t="s">
        <v>149</v>
      </c>
      <c r="B68" s="3"/>
      <c r="C68" s="3"/>
      <c r="D68" s="3"/>
      <c r="E68" s="3"/>
      <c r="F68" s="3"/>
      <c r="G68" s="84"/>
      <c r="H68" s="3"/>
      <c r="I68" s="76"/>
      <c r="J68" s="3"/>
      <c r="K68" s="84"/>
      <c r="L68" s="3"/>
      <c r="M68" s="76"/>
    </row>
    <row r="69" spans="1:13" ht="16.5" customHeight="1" x14ac:dyDescent="0.2">
      <c r="A69" s="7"/>
      <c r="B69" s="3" t="s">
        <v>124</v>
      </c>
      <c r="C69" s="3"/>
      <c r="D69" s="3"/>
      <c r="E69" s="94">
        <v>12</v>
      </c>
      <c r="F69" s="3"/>
      <c r="G69" s="84">
        <v>0</v>
      </c>
      <c r="H69" s="3"/>
      <c r="I69" s="76">
        <v>-217884012</v>
      </c>
      <c r="J69" s="3"/>
      <c r="K69" s="84">
        <v>0</v>
      </c>
      <c r="L69" s="3"/>
      <c r="M69" s="76">
        <v>-6891921285</v>
      </c>
    </row>
    <row r="70" spans="1:13" ht="16.5" customHeight="1" x14ac:dyDescent="0.2">
      <c r="A70" s="3" t="s">
        <v>125</v>
      </c>
      <c r="B70" s="3"/>
      <c r="C70" s="3"/>
      <c r="D70" s="3"/>
      <c r="E70" s="94"/>
      <c r="F70" s="3"/>
      <c r="G70" s="84"/>
      <c r="H70" s="3"/>
      <c r="I70" s="76"/>
      <c r="J70" s="3"/>
      <c r="K70" s="84"/>
      <c r="L70" s="3"/>
      <c r="M70" s="76"/>
    </row>
    <row r="71" spans="1:13" ht="16.5" customHeight="1" x14ac:dyDescent="0.2">
      <c r="A71" s="3"/>
      <c r="B71" s="3" t="s">
        <v>32</v>
      </c>
      <c r="C71" s="3"/>
      <c r="D71" s="3"/>
      <c r="E71" s="94">
        <v>12</v>
      </c>
      <c r="F71" s="3"/>
      <c r="G71" s="84">
        <v>0</v>
      </c>
      <c r="H71" s="3"/>
      <c r="I71" s="76">
        <v>340000000</v>
      </c>
      <c r="J71" s="3"/>
      <c r="K71" s="84">
        <v>0</v>
      </c>
      <c r="L71" s="3"/>
      <c r="M71" s="76">
        <v>10735327000</v>
      </c>
    </row>
    <row r="72" spans="1:13" ht="16.5" customHeight="1" x14ac:dyDescent="0.2">
      <c r="A72" s="3" t="s">
        <v>150</v>
      </c>
      <c r="B72" s="3"/>
      <c r="C72" s="3"/>
      <c r="D72" s="3"/>
      <c r="E72" s="94">
        <v>12</v>
      </c>
      <c r="F72" s="3"/>
      <c r="G72" s="84">
        <v>-85000000</v>
      </c>
      <c r="H72" s="3"/>
      <c r="I72" s="76">
        <v>-7500000</v>
      </c>
      <c r="J72" s="3"/>
      <c r="K72" s="84">
        <v>-2843965000</v>
      </c>
      <c r="L72" s="3"/>
      <c r="M72" s="76">
        <v>-226395000</v>
      </c>
    </row>
    <row r="73" spans="1:13" ht="16.5" customHeight="1" x14ac:dyDescent="0.2">
      <c r="A73" s="3" t="s">
        <v>126</v>
      </c>
      <c r="B73" s="3"/>
      <c r="C73" s="3"/>
      <c r="D73" s="3"/>
      <c r="E73" s="3"/>
      <c r="F73" s="3"/>
      <c r="G73" s="89">
        <v>0</v>
      </c>
      <c r="H73" s="3"/>
      <c r="I73" s="79">
        <v>-8327311</v>
      </c>
      <c r="J73" s="3"/>
      <c r="K73" s="89">
        <v>0</v>
      </c>
      <c r="L73" s="3"/>
      <c r="M73" s="79">
        <v>-270993883</v>
      </c>
    </row>
    <row r="74" spans="1:13" ht="16.5" customHeight="1" x14ac:dyDescent="0.2">
      <c r="A74" s="3"/>
      <c r="B74" s="3"/>
      <c r="C74" s="3"/>
      <c r="D74" s="3"/>
      <c r="E74" s="3"/>
      <c r="F74" s="3"/>
      <c r="G74" s="84"/>
      <c r="H74" s="3"/>
      <c r="I74" s="76"/>
      <c r="J74" s="3"/>
      <c r="K74" s="84"/>
      <c r="L74" s="3"/>
      <c r="M74" s="76"/>
    </row>
    <row r="75" spans="1:13" ht="16.5" customHeight="1" x14ac:dyDescent="0.2">
      <c r="A75" s="7" t="s">
        <v>140</v>
      </c>
      <c r="B75" s="3"/>
      <c r="C75" s="3"/>
      <c r="D75" s="3"/>
      <c r="E75" s="3"/>
      <c r="F75" s="3"/>
      <c r="G75" s="84"/>
      <c r="H75" s="3"/>
      <c r="I75" s="76"/>
      <c r="J75" s="3"/>
      <c r="K75" s="84"/>
      <c r="L75" s="3"/>
      <c r="M75" s="76"/>
    </row>
    <row r="76" spans="1:13" ht="16.5" customHeight="1" x14ac:dyDescent="0.2">
      <c r="A76" s="7" t="s">
        <v>141</v>
      </c>
      <c r="B76" s="7" t="s">
        <v>142</v>
      </c>
      <c r="C76" s="3"/>
      <c r="D76" s="3"/>
      <c r="E76" s="3"/>
      <c r="F76" s="3"/>
      <c r="G76" s="89">
        <f>SUM(G68:G73)</f>
        <v>-85000000</v>
      </c>
      <c r="H76" s="76"/>
      <c r="I76" s="79">
        <f>SUM(I68:I73)</f>
        <v>106288677</v>
      </c>
      <c r="J76" s="3"/>
      <c r="K76" s="89">
        <f>SUM(K68:K73)</f>
        <v>-2843965000</v>
      </c>
      <c r="L76" s="76"/>
      <c r="M76" s="79">
        <f>SUM(M68:M73)</f>
        <v>3346016832</v>
      </c>
    </row>
    <row r="77" spans="1:13" ht="16.5" customHeight="1" x14ac:dyDescent="0.2">
      <c r="A77" s="3"/>
      <c r="B77" s="3"/>
      <c r="C77" s="3"/>
      <c r="D77" s="3"/>
      <c r="E77" s="3"/>
      <c r="F77" s="3"/>
      <c r="G77" s="84"/>
      <c r="H77" s="3"/>
      <c r="I77" s="76"/>
      <c r="J77" s="3"/>
      <c r="K77" s="84"/>
      <c r="L77" s="3"/>
      <c r="M77" s="76"/>
    </row>
    <row r="78" spans="1:13" ht="16.5" customHeight="1" x14ac:dyDescent="0.2">
      <c r="A78" s="7" t="s">
        <v>156</v>
      </c>
      <c r="B78" s="3"/>
      <c r="C78" s="3"/>
      <c r="D78" s="3"/>
      <c r="E78" s="3"/>
      <c r="F78" s="3"/>
      <c r="G78" s="84"/>
      <c r="H78" s="3"/>
      <c r="I78" s="76"/>
      <c r="J78" s="3"/>
      <c r="K78" s="84"/>
      <c r="L78" s="3"/>
      <c r="M78" s="76"/>
    </row>
    <row r="79" spans="1:13" ht="16.5" customHeight="1" x14ac:dyDescent="0.2">
      <c r="A79" s="7"/>
      <c r="B79" s="7" t="s">
        <v>157</v>
      </c>
      <c r="C79" s="7"/>
      <c r="D79" s="7"/>
      <c r="E79" s="3"/>
      <c r="F79" s="3"/>
      <c r="G79" s="84">
        <v>32779151</v>
      </c>
      <c r="H79" s="76"/>
      <c r="I79" s="76">
        <v>53444925</v>
      </c>
      <c r="J79" s="3"/>
      <c r="K79" s="84">
        <v>834559399</v>
      </c>
      <c r="L79" s="76"/>
      <c r="M79" s="76">
        <v>1548921379</v>
      </c>
    </row>
    <row r="80" spans="1:13" ht="16.5" customHeight="1" x14ac:dyDescent="0.2">
      <c r="A80" s="3" t="s">
        <v>11</v>
      </c>
      <c r="B80" s="3"/>
      <c r="C80" s="3"/>
      <c r="D80" s="3"/>
      <c r="E80" s="3"/>
      <c r="F80" s="3"/>
      <c r="G80" s="84"/>
      <c r="H80" s="76"/>
      <c r="I80" s="76"/>
      <c r="J80" s="3"/>
      <c r="K80" s="84"/>
      <c r="L80" s="76"/>
      <c r="M80" s="76"/>
    </row>
    <row r="81" spans="1:13" ht="16.5" customHeight="1" x14ac:dyDescent="0.2">
      <c r="A81" s="3"/>
      <c r="B81" s="3" t="s">
        <v>127</v>
      </c>
      <c r="C81" s="3"/>
      <c r="D81" s="3"/>
      <c r="E81" s="3"/>
      <c r="F81" s="3"/>
      <c r="G81" s="84">
        <v>54122578</v>
      </c>
      <c r="H81" s="3"/>
      <c r="I81" s="76">
        <v>665301</v>
      </c>
      <c r="J81" s="3"/>
      <c r="K81" s="84">
        <v>1634869479</v>
      </c>
      <c r="L81" s="6"/>
      <c r="M81" s="76">
        <v>20179037</v>
      </c>
    </row>
    <row r="82" spans="1:13" ht="16.5" customHeight="1" x14ac:dyDescent="0.2">
      <c r="A82" s="3" t="s">
        <v>158</v>
      </c>
      <c r="B82" s="3"/>
      <c r="C82" s="3"/>
      <c r="D82" s="3"/>
      <c r="E82" s="3"/>
      <c r="F82" s="3"/>
      <c r="G82" s="84"/>
      <c r="H82" s="3"/>
      <c r="I82" s="76"/>
      <c r="J82" s="3"/>
      <c r="K82" s="84"/>
      <c r="L82" s="6"/>
      <c r="M82" s="76"/>
    </row>
    <row r="83" spans="1:13" ht="16.5" customHeight="1" x14ac:dyDescent="0.2">
      <c r="A83" s="3"/>
      <c r="B83" s="3" t="s">
        <v>102</v>
      </c>
      <c r="C83" s="3"/>
      <c r="D83" s="3"/>
      <c r="E83" s="3"/>
      <c r="F83" s="3"/>
      <c r="G83" s="89">
        <v>758479</v>
      </c>
      <c r="H83" s="3"/>
      <c r="I83" s="79">
        <v>12352</v>
      </c>
      <c r="J83" s="3"/>
      <c r="K83" s="89">
        <v>475331738.00000036</v>
      </c>
      <c r="L83" s="6"/>
      <c r="M83" s="79">
        <v>65769063</v>
      </c>
    </row>
    <row r="84" spans="1:13" ht="16.5" customHeight="1" x14ac:dyDescent="0.2">
      <c r="A84" s="3"/>
      <c r="B84" s="3"/>
      <c r="C84" s="3"/>
      <c r="D84" s="3"/>
      <c r="E84" s="3"/>
      <c r="F84" s="3"/>
      <c r="G84" s="84"/>
      <c r="H84" s="3"/>
      <c r="I84" s="76"/>
      <c r="J84" s="3"/>
      <c r="K84" s="84"/>
      <c r="L84" s="3"/>
      <c r="M84" s="76"/>
    </row>
    <row r="85" spans="1:13" ht="16.5" customHeight="1" x14ac:dyDescent="0.2">
      <c r="A85" s="7" t="s">
        <v>11</v>
      </c>
      <c r="B85" s="3"/>
      <c r="C85" s="3"/>
      <c r="D85" s="3"/>
      <c r="E85" s="3"/>
      <c r="F85" s="3"/>
      <c r="G85" s="84"/>
      <c r="H85" s="3"/>
      <c r="I85" s="76"/>
      <c r="J85" s="3"/>
      <c r="K85" s="84"/>
      <c r="L85" s="3"/>
      <c r="M85" s="76"/>
    </row>
    <row r="86" spans="1:13" ht="16.5" customHeight="1" x14ac:dyDescent="0.2">
      <c r="A86" s="3"/>
      <c r="B86" s="7" t="s">
        <v>128</v>
      </c>
      <c r="C86" s="3"/>
      <c r="D86" s="3"/>
      <c r="E86" s="94">
        <v>8</v>
      </c>
      <c r="F86" s="3"/>
      <c r="G86" s="91">
        <f>SUM(G79:G83)</f>
        <v>87660208</v>
      </c>
      <c r="H86" s="76"/>
      <c r="I86" s="80">
        <f>SUM(I79:I83)</f>
        <v>54122578</v>
      </c>
      <c r="J86" s="3"/>
      <c r="K86" s="91">
        <f>SUM(K79:K83)</f>
        <v>2944760616.0000005</v>
      </c>
      <c r="L86" s="76"/>
      <c r="M86" s="80">
        <f>SUM(M79:M83)</f>
        <v>1634869479</v>
      </c>
    </row>
    <row r="87" spans="1:13" ht="16.5" customHeight="1" x14ac:dyDescent="0.2">
      <c r="A87" s="3"/>
      <c r="B87" s="3"/>
      <c r="C87" s="3"/>
      <c r="D87" s="3"/>
      <c r="E87" s="3"/>
      <c r="F87" s="3"/>
      <c r="G87" s="84"/>
      <c r="H87" s="3"/>
      <c r="I87" s="76"/>
      <c r="J87" s="3"/>
      <c r="K87" s="84"/>
      <c r="L87" s="3"/>
      <c r="M87" s="76"/>
    </row>
    <row r="88" spans="1:13" ht="16.5" customHeight="1" x14ac:dyDescent="0.2">
      <c r="A88" s="7"/>
      <c r="B88" s="3"/>
      <c r="C88" s="3"/>
      <c r="D88" s="3"/>
      <c r="E88" s="3"/>
      <c r="F88" s="3"/>
      <c r="G88" s="57"/>
      <c r="H88" s="3"/>
      <c r="I88" s="3"/>
      <c r="J88" s="3"/>
      <c r="K88" s="57"/>
      <c r="L88" s="3"/>
      <c r="M88" s="3"/>
    </row>
    <row r="89" spans="1:13" ht="16.5" customHeight="1" x14ac:dyDescent="0.2">
      <c r="A89" s="4" t="s">
        <v>129</v>
      </c>
      <c r="B89" s="94"/>
      <c r="C89" s="94"/>
      <c r="D89" s="94"/>
      <c r="E89" s="94"/>
      <c r="F89" s="94"/>
      <c r="G89" s="56"/>
      <c r="H89" s="94"/>
      <c r="I89" s="94"/>
      <c r="J89" s="94"/>
      <c r="K89" s="56"/>
      <c r="L89" s="94"/>
      <c r="M89" s="94"/>
    </row>
    <row r="90" spans="1:13" ht="16.5" customHeight="1" x14ac:dyDescent="0.2">
      <c r="A90" s="81"/>
      <c r="B90" s="82"/>
      <c r="C90" s="82"/>
      <c r="D90" s="82"/>
      <c r="E90" s="82"/>
      <c r="F90" s="82"/>
      <c r="G90" s="92"/>
      <c r="H90" s="82"/>
      <c r="I90" s="82"/>
      <c r="J90" s="82"/>
      <c r="K90" s="92"/>
      <c r="L90" s="82"/>
      <c r="M90" s="82"/>
    </row>
    <row r="91" spans="1:13" ht="16.5" customHeight="1" x14ac:dyDescent="0.2">
      <c r="A91" s="3" t="s">
        <v>148</v>
      </c>
      <c r="B91" s="3"/>
      <c r="C91" s="3"/>
      <c r="D91" s="3"/>
      <c r="E91" s="3"/>
      <c r="F91" s="3"/>
      <c r="G91" s="57"/>
      <c r="H91" s="3"/>
      <c r="I91" s="3"/>
      <c r="J91" s="3"/>
      <c r="K91" s="57"/>
      <c r="L91" s="3"/>
      <c r="M91" s="3"/>
    </row>
    <row r="92" spans="1:13" ht="16.5" customHeight="1" x14ac:dyDescent="0.2">
      <c r="A92" s="3"/>
      <c r="B92" s="3" t="s">
        <v>159</v>
      </c>
      <c r="C92" s="3"/>
      <c r="D92" s="3"/>
      <c r="E92" s="3"/>
      <c r="F92" s="3"/>
      <c r="G92" s="57"/>
      <c r="H92" s="3"/>
      <c r="I92" s="3"/>
      <c r="J92" s="3"/>
      <c r="K92" s="57"/>
      <c r="L92" s="3"/>
      <c r="M92" s="3"/>
    </row>
    <row r="93" spans="1:13" ht="16.5" customHeight="1" x14ac:dyDescent="0.2">
      <c r="A93" s="3"/>
      <c r="B93" s="3" t="s">
        <v>160</v>
      </c>
      <c r="C93" s="3"/>
      <c r="D93" s="3"/>
      <c r="E93" s="3"/>
      <c r="F93" s="3"/>
      <c r="G93" s="87">
        <v>266131.26</v>
      </c>
      <c r="H93" s="67"/>
      <c r="I93" s="67">
        <v>114154.83</v>
      </c>
      <c r="J93" s="3"/>
      <c r="K93" s="50">
        <v>8940120.7799999993</v>
      </c>
      <c r="L93" s="24"/>
      <c r="M93" s="18">
        <v>3448252</v>
      </c>
    </row>
    <row r="94" spans="1:13" ht="16.5" customHeight="1" x14ac:dyDescent="0.2">
      <c r="A94" s="3"/>
      <c r="B94" s="3"/>
      <c r="C94" s="3"/>
      <c r="D94" s="3"/>
      <c r="E94" s="3"/>
      <c r="F94" s="3"/>
      <c r="G94" s="67"/>
      <c r="H94" s="67"/>
      <c r="I94" s="67"/>
      <c r="J94" s="3"/>
      <c r="K94" s="67"/>
      <c r="L94" s="24"/>
      <c r="M94" s="67"/>
    </row>
    <row r="95" spans="1:13" ht="16.5" customHeight="1" x14ac:dyDescent="0.2">
      <c r="A95" s="3"/>
      <c r="B95" s="3"/>
      <c r="C95" s="3"/>
      <c r="D95" s="3"/>
      <c r="E95" s="3"/>
      <c r="F95" s="3"/>
      <c r="G95" s="67"/>
      <c r="H95" s="67"/>
      <c r="I95" s="67"/>
      <c r="J95" s="3"/>
      <c r="K95" s="67"/>
      <c r="L95" s="24"/>
      <c r="M95" s="67"/>
    </row>
    <row r="96" spans="1:13" ht="16.5" customHeight="1" x14ac:dyDescent="0.2">
      <c r="A96" s="3"/>
      <c r="B96" s="3"/>
      <c r="C96" s="3"/>
      <c r="D96" s="3"/>
      <c r="E96" s="3"/>
      <c r="F96" s="3"/>
      <c r="G96" s="67"/>
      <c r="H96" s="67"/>
      <c r="I96" s="67"/>
      <c r="J96" s="3"/>
      <c r="K96" s="67"/>
      <c r="L96" s="3"/>
      <c r="M96" s="76"/>
    </row>
    <row r="97" spans="1:13" ht="16.5" customHeight="1" x14ac:dyDescent="0.2">
      <c r="A97" s="3"/>
      <c r="B97" s="3"/>
      <c r="C97" s="3"/>
      <c r="D97" s="3"/>
      <c r="E97" s="3"/>
      <c r="F97" s="3"/>
      <c r="G97" s="67"/>
      <c r="H97" s="67"/>
      <c r="I97" s="67"/>
      <c r="J97" s="3"/>
      <c r="K97" s="67"/>
      <c r="L97" s="24"/>
      <c r="M97" s="67"/>
    </row>
    <row r="98" spans="1:13" ht="16.5" customHeight="1" x14ac:dyDescent="0.2">
      <c r="A98" s="3"/>
      <c r="B98" s="3"/>
      <c r="C98" s="3"/>
      <c r="D98" s="3"/>
      <c r="E98" s="3"/>
      <c r="F98" s="3"/>
      <c r="G98" s="67"/>
      <c r="H98" s="67"/>
      <c r="I98" s="67"/>
      <c r="J98" s="3"/>
      <c r="K98" s="67"/>
      <c r="L98" s="24"/>
      <c r="M98" s="67"/>
    </row>
    <row r="99" spans="1:13" s="98" customFormat="1" ht="16.5" customHeight="1" x14ac:dyDescent="0.2">
      <c r="A99" s="3"/>
      <c r="B99" s="3"/>
      <c r="C99" s="3"/>
      <c r="D99" s="3"/>
      <c r="E99" s="3"/>
      <c r="F99" s="3"/>
      <c r="G99" s="67"/>
      <c r="H99" s="67"/>
      <c r="I99" s="67"/>
      <c r="J99" s="3"/>
      <c r="K99" s="67"/>
      <c r="L99" s="24"/>
      <c r="M99" s="67"/>
    </row>
    <row r="100" spans="1:13" ht="17.25" customHeight="1" x14ac:dyDescent="0.2">
      <c r="A100" s="3"/>
      <c r="B100" s="3"/>
      <c r="C100" s="3"/>
      <c r="D100" s="3"/>
      <c r="E100" s="3"/>
      <c r="F100" s="3"/>
      <c r="G100" s="67"/>
      <c r="H100" s="67"/>
      <c r="I100" s="67"/>
      <c r="J100" s="3"/>
      <c r="K100" s="67"/>
      <c r="L100" s="24"/>
      <c r="M100" s="67"/>
    </row>
    <row r="101" spans="1:13" ht="12.75" customHeight="1" x14ac:dyDescent="0.2">
      <c r="A101" s="3"/>
      <c r="B101" s="3"/>
      <c r="C101" s="3"/>
      <c r="D101" s="3"/>
      <c r="E101" s="3"/>
      <c r="F101" s="3"/>
      <c r="G101" s="67"/>
      <c r="H101" s="67"/>
      <c r="I101" s="67"/>
      <c r="J101" s="3"/>
      <c r="K101" s="67"/>
      <c r="L101" s="24"/>
      <c r="M101" s="67"/>
    </row>
    <row r="102" spans="1:13" ht="21.95" customHeight="1" x14ac:dyDescent="0.2">
      <c r="A102" s="22" t="str">
        <f>'6-7 BS'!A49:B49</f>
        <v>The notes to the financial statements are an integral part of these financial statements.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</row>
  </sheetData>
  <mergeCells count="4">
    <mergeCell ref="G6:I6"/>
    <mergeCell ref="K6:M6"/>
    <mergeCell ref="G57:I57"/>
    <mergeCell ref="K57:M57"/>
  </mergeCells>
  <pageMargins left="0.8" right="0.5" top="0.5" bottom="0.6" header="0.49" footer="0.4"/>
  <pageSetup paperSize="9" scale="92" firstPageNumber="11" orientation="portrait" useFirstPageNumber="1" horizontalDpi="1200" verticalDpi="1200" r:id="rId1"/>
  <headerFooter>
    <oddFooter>&amp;R&amp;"Arial,Regular"&amp;9&amp;P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6-7 BS</vt:lpstr>
      <vt:lpstr>8 PL 12 month</vt:lpstr>
      <vt:lpstr>9Equity </vt:lpstr>
      <vt:lpstr>10Equity</vt:lpstr>
      <vt:lpstr>11-12 CF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Nutsara W.</dc:creator>
  <cp:lastModifiedBy>Budsakorn Saengwattanapan</cp:lastModifiedBy>
  <cp:lastPrinted>2022-02-18T02:20:59Z</cp:lastPrinted>
  <dcterms:created xsi:type="dcterms:W3CDTF">2001-03-23T09:28:11Z</dcterms:created>
  <dcterms:modified xsi:type="dcterms:W3CDTF">2022-02-18T02:21:00Z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