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dompornt002\Documents\SPRC 2021 YE\SPRC 2021 Final\FS\21.2.22\"/>
    </mc:Choice>
  </mc:AlternateContent>
  <xr:revisionPtr revIDLastSave="0" documentId="13_ncr:1_{EEA523DB-FB22-4A81-99CE-40C1DCBA286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9-10 BS" sheetId="1" r:id="rId1"/>
    <sheet name="11 PL 12 month" sheetId="2" r:id="rId2"/>
    <sheet name="12   Equity" sheetId="3" r:id="rId3"/>
    <sheet name="13Equity" sheetId="6" r:id="rId4"/>
    <sheet name="14-15 CF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3" l="1"/>
  <c r="L11" i="3"/>
  <c r="L10" i="3"/>
  <c r="L14" i="3" l="1"/>
  <c r="H22" i="6" l="1"/>
  <c r="L20" i="6"/>
  <c r="G13" i="2"/>
  <c r="G16" i="2" s="1"/>
  <c r="G22" i="2" s="1"/>
  <c r="G27" i="2" s="1"/>
  <c r="I13" i="2"/>
  <c r="K13" i="2"/>
  <c r="K16" i="2" s="1"/>
  <c r="K22" i="2" s="1"/>
  <c r="K27" i="2" s="1"/>
  <c r="M13" i="2"/>
  <c r="M16" i="2"/>
  <c r="M22" i="2"/>
  <c r="M27" i="2" s="1"/>
  <c r="M30" i="2" s="1"/>
  <c r="I16" i="2"/>
  <c r="I22" i="2" s="1"/>
  <c r="I27" i="2" s="1"/>
  <c r="I30" i="2" s="1"/>
  <c r="M70" i="1"/>
  <c r="K70" i="1"/>
  <c r="I70" i="1"/>
  <c r="G70" i="1"/>
  <c r="G72" i="1" s="1"/>
  <c r="G92" i="1" s="1"/>
  <c r="K40" i="2"/>
  <c r="L16" i="6"/>
  <c r="L19" i="6" s="1"/>
  <c r="J16" i="6"/>
  <c r="J19" i="6" s="1"/>
  <c r="H16" i="6"/>
  <c r="H19" i="6" s="1"/>
  <c r="K90" i="1"/>
  <c r="F16" i="6"/>
  <c r="F19" i="6" s="1"/>
  <c r="F22" i="6" s="1"/>
  <c r="D16" i="6"/>
  <c r="D19" i="6" s="1"/>
  <c r="N14" i="6"/>
  <c r="N13" i="6"/>
  <c r="N12" i="6"/>
  <c r="N16" i="6" s="1"/>
  <c r="J14" i="3"/>
  <c r="J17" i="3" s="1"/>
  <c r="H14" i="3"/>
  <c r="H17" i="3"/>
  <c r="H20" i="3" s="1"/>
  <c r="F14" i="3"/>
  <c r="F17" i="3" s="1"/>
  <c r="F20" i="3" s="1"/>
  <c r="D14" i="3"/>
  <c r="D17" i="3" s="1"/>
  <c r="M40" i="2"/>
  <c r="I40" i="2"/>
  <c r="M90" i="1"/>
  <c r="M62" i="1"/>
  <c r="M72" i="1" s="1"/>
  <c r="M92" i="1" s="1"/>
  <c r="I90" i="1"/>
  <c r="I62" i="1"/>
  <c r="I72" i="1" s="1"/>
  <c r="I92" i="1" s="1"/>
  <c r="M28" i="1"/>
  <c r="M17" i="1"/>
  <c r="M30" i="1"/>
  <c r="I28" i="1"/>
  <c r="I30" i="1" s="1"/>
  <c r="I17" i="1"/>
  <c r="G40" i="2"/>
  <c r="N62" i="7"/>
  <c r="J62" i="7"/>
  <c r="L62" i="7"/>
  <c r="H62" i="7"/>
  <c r="A10" i="7"/>
  <c r="K62" i="1"/>
  <c r="G62" i="1"/>
  <c r="N53" i="7"/>
  <c r="N65" i="7" s="1"/>
  <c r="N69" i="7" s="1"/>
  <c r="N32" i="7"/>
  <c r="N38" i="7"/>
  <c r="J53" i="7"/>
  <c r="J32" i="7"/>
  <c r="J38" i="7"/>
  <c r="J65" i="7" s="1"/>
  <c r="J69" i="7" s="1"/>
  <c r="L53" i="7"/>
  <c r="H53" i="7"/>
  <c r="K28" i="1"/>
  <c r="K30" i="1" s="1"/>
  <c r="G28" i="1"/>
  <c r="K17" i="1"/>
  <c r="G17" i="1"/>
  <c r="G30" i="1"/>
  <c r="A1" i="7"/>
  <c r="A42" i="7" s="1"/>
  <c r="A44" i="7"/>
  <c r="A41" i="7"/>
  <c r="A83" i="7" s="1"/>
  <c r="A94" i="1"/>
  <c r="A28" i="6"/>
  <c r="A3" i="3"/>
  <c r="A3" i="6" s="1"/>
  <c r="A46" i="1"/>
  <c r="A44" i="1"/>
  <c r="A1" i="2" s="1"/>
  <c r="A1" i="3" s="1"/>
  <c r="A29" i="3"/>
  <c r="A49" i="2"/>
  <c r="K72" i="1"/>
  <c r="K92" i="1" s="1"/>
  <c r="G90" i="1"/>
  <c r="L22" i="6" l="1"/>
  <c r="D20" i="3"/>
  <c r="L17" i="3"/>
  <c r="A3" i="7"/>
  <c r="G30" i="2"/>
  <c r="H10" i="7"/>
  <c r="H32" i="7" s="1"/>
  <c r="H38" i="7" s="1"/>
  <c r="H65" i="7" s="1"/>
  <c r="H69" i="7" s="1"/>
  <c r="K30" i="2"/>
  <c r="L10" i="7"/>
  <c r="L32" i="7" s="1"/>
  <c r="L38" i="7" s="1"/>
  <c r="L65" i="7" s="1"/>
  <c r="L69" i="7" s="1"/>
  <c r="I46" i="2"/>
  <c r="I42" i="2"/>
  <c r="M42" i="2"/>
  <c r="M46" i="2"/>
  <c r="N19" i="6"/>
  <c r="D22" i="6"/>
  <c r="G42" i="2" l="1"/>
  <c r="J18" i="3" s="1"/>
  <c r="G46" i="2"/>
  <c r="J20" i="6"/>
  <c r="K46" i="2"/>
  <c r="K42" i="2"/>
  <c r="L18" i="3" l="1"/>
  <c r="L20" i="3" s="1"/>
  <c r="J20" i="3"/>
  <c r="J22" i="6"/>
  <c r="N20" i="6"/>
  <c r="N22" i="6" s="1"/>
</calcChain>
</file>

<file path=xl/sharedStrings.xml><?xml version="1.0" encoding="utf-8"?>
<sst xmlns="http://schemas.openxmlformats.org/spreadsheetml/2006/main" count="229" uniqueCount="146">
  <si>
    <t>บริษัท สตาร์ ปิโตรเลียม รีไฟน์นิ่ง จำกัด (มหาชน)</t>
  </si>
  <si>
    <t>งบแสดงฐานะการเงิน</t>
  </si>
  <si>
    <t>31 ธันวาคม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</si>
  <si>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</si>
  <si>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</si>
  <si>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</si>
  <si>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</si>
  <si>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</si>
  <si>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</si>
  <si>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</si>
  <si>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</si>
  <si>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</si>
  <si>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</si>
  <si>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</si>
  <si>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</si>
  <si>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</si>
  <si>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</si>
  <si>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</si>
  <si>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</si>
  <si>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</si>
  <si>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</si>
  <si>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</si>
  <si>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</si>
  <si>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</si>
  <si>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</si>
  <si>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</si>
  <si>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</si>
  <si>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ยังไม่ได้จัดสรร</t>
  </si>
  <si>
    <t>งบกำไรขาดทุนเบ็ดเสร็จ</t>
  </si>
  <si>
    <t>รายได้จากการขาย</t>
  </si>
  <si>
    <t>เงินชดเชยจากการจำหน่าย</t>
  </si>
  <si>
    <t>รายได้รวม</t>
  </si>
  <si>
    <t>ต้นทุนขาย</t>
  </si>
  <si>
    <t>รายได้อื่น</t>
  </si>
  <si>
    <t>กำไรจากอัตราแลกเปลี่ยน</t>
  </si>
  <si>
    <t>ค่าใช้จ่ายในการบริหาร</t>
  </si>
  <si>
    <t>ค่าใช้จ่ายอื่น</t>
  </si>
  <si>
    <t>ต้นทุนทางการเงิน</t>
  </si>
  <si>
    <t>ผลต่างของอัตราแลกเปลี่ยนจาก</t>
  </si>
  <si>
    <t>การแปลงค่างบการเงิน</t>
  </si>
  <si>
    <t>ทุนที่ออกและ</t>
  </si>
  <si>
    <t>ทุนสำรองตามกฎหมาย</t>
  </si>
  <si>
    <t>รวมส่วนของ</t>
  </si>
  <si>
    <t>ชำระแล้ว</t>
  </si>
  <si>
    <t>เงินปันผล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</si>
  <si>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</si>
  <si>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</si>
  <si>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</si>
  <si>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</si>
  <si>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</si>
  <si>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</si>
  <si>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ลูกหนี้การค้าและลูกหนี้อื่น</t>
  </si>
  <si>
    <t xml:space="preserve">สินค้าคงเหลือ </t>
  </si>
  <si>
    <t>จ่ายภาษีเงินได้</t>
  </si>
  <si>
    <t>เงินปันผลจ่ายให้ผู้ถือหุ้น</t>
  </si>
  <si>
    <t>เงินสดและรายการเทียบเท่าเงินสดต้นปี</t>
  </si>
  <si>
    <t>รายการปรับปรุงจากการแปลงค่าเงินต่างประเทศ</t>
  </si>
  <si>
    <t>เงินสดและรายการเทียบเท่าเงินสดปลายปี</t>
  </si>
  <si>
    <t>รายการที่ไม่กระทบเงินสด</t>
  </si>
  <si>
    <t>ดอกเบี้ยรับ</t>
  </si>
  <si>
    <t>ดอกเบี้ยจ่าย</t>
  </si>
  <si>
    <t>ก๊าซปิโตรเลียมเหลวและน้ำมัน</t>
  </si>
  <si>
    <t>ภาระผูกพันผลประโยชน์พนักงาน</t>
  </si>
  <si>
    <t>จัดสรรแล้ว - ทุนสำรองตามกฎหมาย</t>
  </si>
  <si>
    <t>องค์ประกอบอื่นของ</t>
  </si>
  <si>
    <t>หน่วย: ดอลลาร์สหรัฐอเมริกา</t>
  </si>
  <si>
    <t>หน่วย: บาท</t>
  </si>
  <si>
    <t>กระแสเงินสดจากกิจกรรมจัดหาเงิน</t>
  </si>
  <si>
    <t>กระแสเงินสดจากกิจกรรมลงทุน</t>
  </si>
  <si>
    <t>ค่าใช้จ่ายผลประโยชน์พนักงาน</t>
  </si>
  <si>
    <t>หลังการเลิกจ้างหรือเกษียณอายุ</t>
  </si>
  <si>
    <t>เงินสดสุทธิใช้ไปในกิจกรรมลงทุน</t>
  </si>
  <si>
    <t>กำไรหรือขาดทุนในภายหลัง</t>
  </si>
  <si>
    <t xml:space="preserve">  </t>
  </si>
  <si>
    <t>ภาษีมูลค่าเพิ่มค้างจ่าย</t>
  </si>
  <si>
    <t>ภาษีเงินได้นิติบุคคล</t>
  </si>
  <si>
    <t>มูลค่าตราไว้หุ้นละ 6.92 บาท</t>
  </si>
  <si>
    <t xml:space="preserve">หุ้นสามัญจำนวน 4,335,902,125 หุ้น </t>
  </si>
  <si>
    <t>มูลค่าที่ชำระแล้วหุ้นละ 6.92 บาท</t>
  </si>
  <si>
    <t xml:space="preserve">  รายการที่จะไม่จัดประเภทรายการใหม่ไปยัง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</si>
  <si>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</si>
  <si>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</si>
  <si>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</si>
  <si>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</si>
  <si>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เจ้าของ</t>
  </si>
  <si>
    <t>งบแสดงการเปลี่ยนแปลงส่วนของเจ้าของ</t>
  </si>
  <si>
    <t>กรรมการ   ________________________________________       กรรมการ  ________________________________________</t>
  </si>
  <si>
    <t>กำไรขาดทุนเบ็ดเสร็จอื่น:</t>
  </si>
  <si>
    <t>กำไรขาดทุนเบ็ดเสร็จรวมสำหรับปี</t>
  </si>
  <si>
    <t>การเปลี่ยนแปลงของสินทรัพย์และหนี้สินดำเนินงาน</t>
  </si>
  <si>
    <t>หมายเหตุประกอบงบการเงินเป็นส่วนหนึ่งของงบการเงินนี้</t>
  </si>
  <si>
    <t>ที่ดิน อาคารและอุปกรณ์</t>
  </si>
  <si>
    <t>สินทรัพย์ไม่มีตัวตน</t>
  </si>
  <si>
    <t>สินค้าคงเหลือ</t>
  </si>
  <si>
    <t xml:space="preserve">                         (นายนิโคลัส ไมเคิล บอสสึท)</t>
  </si>
  <si>
    <t>ภาษีสรรพสามิตค้างจ่าย</t>
  </si>
  <si>
    <t>องค์ประกอบอื่นของส่วนของเจ้าของ</t>
  </si>
  <si>
    <t>ภาษีเงินได้จ่ายล่วงหน้า</t>
  </si>
  <si>
    <t>หนี้สินหมุนเวียนและไม่หมุนเวียนอื่น</t>
  </si>
  <si>
    <t>สินทรัพย์หมุนเวียนและไม่หมุนเวียนอื่น</t>
  </si>
  <si>
    <t>สินทรัพย์ภาษีเงินได้รอการตัดบัญชี</t>
  </si>
  <si>
    <t>เงินสดจ่ายเพื่อซื้อสินทรัพย์ถาวรและสินทรัพย์ไม่มีตัวตน</t>
  </si>
  <si>
    <t>พ.ศ. 2563</t>
  </si>
  <si>
    <t>ยอดคงเหลือสิ้นปี วันที่ 31 ธันวาคม พ.ศ. 2563</t>
  </si>
  <si>
    <t>ยอดคงเหลือต้นปี วันที่ 1 มกราคม พ.ศ. 2563</t>
  </si>
  <si>
    <t>สินทรัพย์อนุพันธ์ทางการเงิน</t>
  </si>
  <si>
    <t>ส่วนของเงินกู้ยืมระยะยาวจากสถาบันการเงิน</t>
  </si>
  <si>
    <t>ที่มีกำหนดชำระภายในหนึ่งปี</t>
  </si>
  <si>
    <t>เงินกู้ยืมระยะยาวจากสถาบันการเงิน</t>
  </si>
  <si>
    <t>เงินสดรับจากเงินกู้ยืมระยะยาวจากสถาบันการเงิน</t>
  </si>
  <si>
    <t>ผลต่างของ</t>
  </si>
  <si>
    <t>อัตราแลกเปลี่ยนจาก</t>
  </si>
  <si>
    <t>ของอนุพันธ์ทางการเงิน</t>
  </si>
  <si>
    <t>ขาดทุนจากการจำหน่ายและตัดจำหน่าย</t>
  </si>
  <si>
    <t>สินทรัพย์ถาวรและสินทรัพย์ไม่มีตัวตน</t>
  </si>
  <si>
    <t>กลับรายการขาดทุนจากการลดมูลค่าสินค้าคงเหลือ</t>
  </si>
  <si>
    <t>จากสถาบันการเงิน</t>
  </si>
  <si>
    <t>ภาษีเงินได้รับคืน</t>
  </si>
  <si>
    <t>เงินสดจ่ายคืนเงินกู้ยืมระยะยาวจากสถาบันการเงิน</t>
  </si>
  <si>
    <t>โดยยังไม่ได้ชำระเงิน</t>
  </si>
  <si>
    <t>การซื้อสินทรัพย์ถาวรและสินทรัพย์ไม่มีตัวตน</t>
  </si>
  <si>
    <t>พ.ศ. 2564</t>
  </si>
  <si>
    <t>สำหรับปีสิ้นสุดวันที่ 31 ธันวาคม พ.ศ. 2564</t>
  </si>
  <si>
    <t>ณ วันที่ 31 ธันวาคม พ.ศ. 2564</t>
  </si>
  <si>
    <t>ยอดคงเหลือต้นปี วันที่ 1 มกราคม พ.ศ. 2564</t>
  </si>
  <si>
    <t>ยอดคงเหลือสิ้นปี วันที่ 31 ธันวาคม พ.ศ. 2564</t>
  </si>
  <si>
    <t>(นายโรเบิร์ต โจเซฟ โดบริค)</t>
  </si>
  <si>
    <t>(ขาดทุน) กำไรจากมูลค่ายุติธรรม</t>
  </si>
  <si>
    <t>กำไร (ขาดทุน) ก่อนค่าใช้จ่าย</t>
  </si>
  <si>
    <t>กำไร (ขาดทุน) ก่อนภาษีเงินได้</t>
  </si>
  <si>
    <t>กำไร (ขาดทุน) สำหรับปี</t>
  </si>
  <si>
    <t>กำไร (ขาดทุน) ต่อหุ้น</t>
  </si>
  <si>
    <t>กำไร (ขาดทุน) ต่อหุ้นขั้นพื้นฐาน</t>
  </si>
  <si>
    <t>เงินสดสุทธิ (ใช้ไป) ได้มาจากกิจกรรมจัดหาเงิน</t>
  </si>
  <si>
    <t>เงินสดสุทธิได้มา (ใช้ไป) จากกิจกรรมดำเนินงาน</t>
  </si>
  <si>
    <t>เงินสดได้มา (ใช้ไป) จากการดำเนินงาน</t>
  </si>
  <si>
    <t>กำไร (ขาดทุน) ขั้นต้น</t>
  </si>
  <si>
    <t>หนี้สินอนุพันธ์ทางการเงิน</t>
  </si>
  <si>
    <t>ประโยชน์พนักงาน สุทธิจากภาษี</t>
  </si>
  <si>
    <t>กำไรขาดทุนเบ็ดเสร็จอื่นสำหรับปี สุทธิจากภาษี</t>
  </si>
  <si>
    <t>ขาดทุนจากสินค้าและวัสดุอื่นล้าสมัย</t>
  </si>
  <si>
    <t>เงินสดจ่ายสุทธิจากเงินกู้ยืมระยะสั้น</t>
  </si>
  <si>
    <t>เงินสดและรายการเทียบเท่าเงินสดเพิ่มขึ้นสุทธิ</t>
  </si>
  <si>
    <t>ขาดทุน (กำไร) จากมูลค่ายุติธรรมของ</t>
  </si>
  <si>
    <t>อนุพันธ์ทางการเงิน</t>
  </si>
  <si>
    <t>การวัดมูลค่าใหม่ของภาระผูกพันผล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</si>
</sst>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;\(#,##0\);\-"/>
    <numFmt numFmtId="165" formatCode="_(* #,##0_);_(* \(#,##0\);_(* &quot;-&quot;??_);_(@_)"/>
    <numFmt numFmtId="166" formatCode="_(#,##0_);\(#,##0\);_(&quot;-&quot;??_)"/>
    <numFmt numFmtId="167" formatCode="#,##0;\(#,##0\)"/>
    <numFmt numFmtId="168" formatCode="#,##0;\ \(#,##0\);\-"/>
    <numFmt numFmtId="169" formatCode="#,##0.00;\ \(#,##0.00\);\-"/>
    <numFmt numFmtId="170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4"/>
      <name val="Cordia New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10"/>
      <name val="Times New Roman"/>
      <family val="1"/>
      <charset val="222"/>
    </font>
    <font>
      <b/>
      <sz val="13"/>
      <name val="Browallia New"/>
      <family val="2"/>
    </font>
    <font>
      <sz val="13"/>
      <name val="Browallia New"/>
      <family val="2"/>
    </font>
    <font>
      <b/>
      <sz val="13"/>
      <color indexed="8"/>
      <name val="Browallia New"/>
      <family val="2"/>
    </font>
    <font>
      <sz val="13"/>
      <color indexed="8"/>
      <name val="Browallia New"/>
      <family val="2"/>
    </font>
    <font>
      <sz val="13"/>
      <color indexed="12"/>
      <name val="Browallia New"/>
      <family val="2"/>
    </font>
    <font>
      <i/>
      <sz val="13"/>
      <name val="Browallia New"/>
      <family val="2"/>
    </font>
    <font>
      <b/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1"/>
      <name val="Browallia New"/>
      <family val="2"/>
    </font>
    <font>
      <b/>
      <sz val="13"/>
      <color theme="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3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3" fillId="0" borderId="0"/>
    <xf numFmtId="0" fontId="4" fillId="0" borderId="0"/>
    <xf numFmtId="0" fontId="13" fillId="0" borderId="0"/>
    <xf numFmtId="0" fontId="1" fillId="0" borderId="0"/>
    <xf numFmtId="0" fontId="3" fillId="0" borderId="0"/>
  </cellStyleXfs>
  <cellXfs count="207">
    <xf numFmtId="0" fontId="0" fillId="0" borderId="0" xfId="0"/>
    <xf numFmtId="0" fontId="5" fillId="0" borderId="0" xfId="7" applyFont="1" applyFill="1" applyAlignment="1">
      <alignment vertical="center"/>
    </xf>
    <xf numFmtId="0" fontId="6" fillId="0" borderId="0" xfId="7" applyFont="1" applyFill="1" applyAlignment="1">
      <alignment vertical="center"/>
    </xf>
    <xf numFmtId="164" fontId="6" fillId="0" borderId="0" xfId="7" applyNumberFormat="1" applyFont="1" applyFill="1" applyAlignment="1">
      <alignment horizontal="right" vertical="center"/>
    </xf>
    <xf numFmtId="0" fontId="5" fillId="0" borderId="1" xfId="7" applyFont="1" applyFill="1" applyBorder="1" applyAlignment="1">
      <alignment horizontal="left" vertical="center"/>
    </xf>
    <xf numFmtId="0" fontId="6" fillId="0" borderId="1" xfId="7" applyFont="1" applyFill="1" applyBorder="1" applyAlignment="1">
      <alignment vertical="center"/>
    </xf>
    <xf numFmtId="0" fontId="6" fillId="0" borderId="1" xfId="7" applyFont="1" applyFill="1" applyBorder="1" applyAlignment="1">
      <alignment horizontal="center" vertical="center"/>
    </xf>
    <xf numFmtId="164" fontId="6" fillId="0" borderId="1" xfId="7" applyNumberFormat="1" applyFont="1" applyFill="1" applyBorder="1" applyAlignment="1">
      <alignment horizontal="right" vertical="center"/>
    </xf>
    <xf numFmtId="0" fontId="5" fillId="0" borderId="0" xfId="7" applyFont="1" applyFill="1" applyBorder="1" applyAlignment="1">
      <alignment horizontal="left" vertical="center"/>
    </xf>
    <xf numFmtId="0" fontId="6" fillId="0" borderId="0" xfId="7" applyFont="1" applyFill="1" applyBorder="1" applyAlignment="1">
      <alignment vertical="center"/>
    </xf>
    <xf numFmtId="164" fontId="5" fillId="0" borderId="0" xfId="7" applyNumberFormat="1" applyFont="1" applyFill="1" applyAlignment="1">
      <alignment horizontal="right" vertical="center"/>
    </xf>
    <xf numFmtId="0" fontId="5" fillId="0" borderId="0" xfId="7" applyFont="1" applyFill="1" applyAlignment="1">
      <alignment horizontal="left" vertical="center"/>
    </xf>
    <xf numFmtId="0" fontId="5" fillId="0" borderId="0" xfId="7" applyFont="1" applyFill="1" applyBorder="1" applyAlignment="1">
      <alignment vertical="center"/>
    </xf>
    <xf numFmtId="164" fontId="7" fillId="0" borderId="1" xfId="7" applyNumberFormat="1" applyFont="1" applyFill="1" applyBorder="1" applyAlignment="1">
      <alignment horizontal="right" vertical="center"/>
    </xf>
    <xf numFmtId="0" fontId="5" fillId="0" borderId="0" xfId="7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3" fontId="6" fillId="0" borderId="0" xfId="1" applyNumberFormat="1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7" applyFont="1" applyFill="1" applyAlignment="1">
      <alignment vertical="center"/>
    </xf>
    <xf numFmtId="164" fontId="14" fillId="0" borderId="0" xfId="7" applyNumberFormat="1" applyFont="1" applyFill="1" applyAlignment="1">
      <alignment horizontal="right" vertical="center"/>
    </xf>
    <xf numFmtId="0" fontId="14" fillId="0" borderId="0" xfId="7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vertical="center"/>
    </xf>
    <xf numFmtId="3" fontId="14" fillId="0" borderId="0" xfId="1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7" applyFont="1" applyFill="1" applyBorder="1" applyAlignment="1">
      <alignment horizontal="left" vertical="center"/>
    </xf>
    <xf numFmtId="164" fontId="5" fillId="0" borderId="0" xfId="7" applyNumberFormat="1" applyFont="1" applyFill="1" applyBorder="1" applyAlignment="1">
      <alignment horizontal="right" vertical="center"/>
    </xf>
    <xf numFmtId="0" fontId="15" fillId="0" borderId="0" xfId="7" applyFont="1" applyFill="1" applyAlignment="1">
      <alignment horizontal="left" vertical="center"/>
    </xf>
    <xf numFmtId="0" fontId="15" fillId="0" borderId="1" xfId="7" applyFont="1" applyFill="1" applyBorder="1" applyAlignment="1">
      <alignment horizontal="left" vertical="center"/>
    </xf>
    <xf numFmtId="0" fontId="14" fillId="0" borderId="1" xfId="7" applyFont="1" applyFill="1" applyBorder="1" applyAlignment="1">
      <alignment vertical="center"/>
    </xf>
    <xf numFmtId="0" fontId="14" fillId="0" borderId="1" xfId="7" applyFont="1" applyFill="1" applyBorder="1" applyAlignment="1">
      <alignment horizontal="center" vertical="center"/>
    </xf>
    <xf numFmtId="164" fontId="14" fillId="0" borderId="1" xfId="7" applyNumberFormat="1" applyFont="1" applyFill="1" applyBorder="1" applyAlignment="1">
      <alignment horizontal="right" vertical="center"/>
    </xf>
    <xf numFmtId="0" fontId="5" fillId="0" borderId="0" xfId="7" applyFont="1" applyFill="1" applyBorder="1" applyAlignment="1">
      <alignment horizontal="center" vertical="center"/>
    </xf>
    <xf numFmtId="166" fontId="5" fillId="0" borderId="0" xfId="7" applyNumberFormat="1" applyFont="1" applyFill="1" applyBorder="1" applyAlignment="1">
      <alignment horizontal="left" vertical="center"/>
    </xf>
    <xf numFmtId="164" fontId="5" fillId="0" borderId="1" xfId="7" applyNumberFormat="1" applyFont="1" applyFill="1" applyBorder="1" applyAlignment="1">
      <alignment horizontal="right" vertical="center"/>
    </xf>
    <xf numFmtId="164" fontId="6" fillId="0" borderId="0" xfId="8" applyNumberFormat="1" applyFont="1" applyFill="1" applyBorder="1" applyAlignment="1">
      <alignment horizontal="right" vertical="center"/>
    </xf>
    <xf numFmtId="37" fontId="6" fillId="0" borderId="0" xfId="1" applyNumberFormat="1" applyFont="1" applyFill="1" applyAlignment="1">
      <alignment vertical="center"/>
    </xf>
    <xf numFmtId="164" fontId="6" fillId="0" borderId="0" xfId="7" applyNumberFormat="1" applyFont="1" applyFill="1" applyAlignment="1">
      <alignment vertical="center"/>
    </xf>
    <xf numFmtId="164" fontId="6" fillId="0" borderId="1" xfId="8" applyNumberFormat="1" applyFont="1" applyFill="1" applyBorder="1" applyAlignment="1">
      <alignment horizontal="right" vertical="center"/>
    </xf>
    <xf numFmtId="37" fontId="6" fillId="0" borderId="0" xfId="1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164" fontId="6" fillId="0" borderId="0" xfId="8" applyNumberFormat="1" applyFont="1" applyFill="1" applyBorder="1" applyAlignment="1">
      <alignment vertical="center"/>
    </xf>
    <xf numFmtId="164" fontId="6" fillId="0" borderId="0" xfId="8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0" fontId="5" fillId="0" borderId="0" xfId="7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37" fontId="6" fillId="0" borderId="0" xfId="7" applyNumberFormat="1" applyFont="1" applyFill="1" applyAlignment="1">
      <alignment vertical="center"/>
    </xf>
    <xf numFmtId="37" fontId="6" fillId="0" borderId="0" xfId="7" applyNumberFormat="1" applyFont="1" applyFill="1" applyBorder="1" applyAlignment="1">
      <alignment vertical="center"/>
    </xf>
    <xf numFmtId="164" fontId="6" fillId="0" borderId="2" xfId="8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/>
    </xf>
    <xf numFmtId="0" fontId="6" fillId="0" borderId="0" xfId="8" applyFont="1" applyFill="1" applyAlignment="1">
      <alignment vertical="center"/>
    </xf>
    <xf numFmtId="0" fontId="6" fillId="0" borderId="0" xfId="8" applyFont="1" applyFill="1" applyAlignment="1">
      <alignment horizontal="center" vertical="center"/>
    </xf>
    <xf numFmtId="167" fontId="6" fillId="0" borderId="0" xfId="8" applyNumberFormat="1" applyFont="1" applyFill="1" applyAlignment="1">
      <alignment vertical="center"/>
    </xf>
    <xf numFmtId="0" fontId="6" fillId="0" borderId="0" xfId="6" applyFont="1" applyFill="1" applyAlignment="1">
      <alignment vertical="center"/>
    </xf>
    <xf numFmtId="167" fontId="6" fillId="0" borderId="1" xfId="8" applyNumberFormat="1" applyFont="1" applyFill="1" applyBorder="1" applyAlignment="1">
      <alignment vertical="center"/>
    </xf>
    <xf numFmtId="0" fontId="5" fillId="0" borderId="0" xfId="8" applyFont="1" applyFill="1" applyBorder="1" applyAlignment="1">
      <alignment vertical="center"/>
    </xf>
    <xf numFmtId="0" fontId="6" fillId="0" borderId="0" xfId="8" applyFont="1" applyFill="1" applyBorder="1" applyAlignment="1">
      <alignment vertical="center"/>
    </xf>
    <xf numFmtId="0" fontId="6" fillId="0" borderId="0" xfId="8" applyFont="1" applyFill="1" applyBorder="1" applyAlignment="1">
      <alignment horizontal="center" vertical="center"/>
    </xf>
    <xf numFmtId="167" fontId="6" fillId="0" borderId="0" xfId="8" applyNumberFormat="1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1" xfId="8" applyFont="1" applyFill="1" applyBorder="1" applyAlignment="1">
      <alignment vertical="center"/>
    </xf>
    <xf numFmtId="0" fontId="6" fillId="0" borderId="1" xfId="8" applyFont="1" applyFill="1" applyBorder="1" applyAlignment="1">
      <alignment horizontal="center" vertical="center"/>
    </xf>
    <xf numFmtId="164" fontId="6" fillId="0" borderId="0" xfId="5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vertical="center"/>
    </xf>
    <xf numFmtId="164" fontId="5" fillId="0" borderId="0" xfId="7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64" fontId="6" fillId="0" borderId="0" xfId="8" applyNumberFormat="1" applyFont="1" applyFill="1" applyAlignment="1">
      <alignment horizontal="right" vertical="center"/>
    </xf>
    <xf numFmtId="164" fontId="6" fillId="0" borderId="0" xfId="8" applyNumberFormat="1" applyFont="1" applyFill="1" applyAlignment="1">
      <alignment vertical="center"/>
    </xf>
    <xf numFmtId="164" fontId="6" fillId="0" borderId="1" xfId="8" applyNumberFormat="1" applyFont="1" applyFill="1" applyBorder="1" applyAlignment="1">
      <alignment vertical="center"/>
    </xf>
    <xf numFmtId="164" fontId="6" fillId="0" borderId="2" xfId="8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5" fontId="6" fillId="0" borderId="0" xfId="7" applyNumberFormat="1" applyFont="1" applyFill="1" applyAlignment="1">
      <alignment vertical="center"/>
    </xf>
    <xf numFmtId="165" fontId="6" fillId="0" borderId="1" xfId="7" applyNumberFormat="1" applyFont="1" applyFill="1" applyBorder="1" applyAlignment="1">
      <alignment vertical="center"/>
    </xf>
    <xf numFmtId="165" fontId="5" fillId="0" borderId="0" xfId="7" applyNumberFormat="1" applyFont="1" applyFill="1" applyBorder="1" applyAlignment="1">
      <alignment horizontal="left" vertical="center"/>
    </xf>
    <xf numFmtId="166" fontId="5" fillId="0" borderId="0" xfId="7" applyNumberFormat="1" applyFont="1" applyFill="1" applyAlignment="1">
      <alignment horizontal="center" vertical="center"/>
    </xf>
    <xf numFmtId="168" fontId="6" fillId="0" borderId="0" xfId="0" applyNumberFormat="1" applyFont="1" applyFill="1" applyBorder="1" applyAlignment="1">
      <alignment vertical="center"/>
    </xf>
    <xf numFmtId="168" fontId="6" fillId="0" borderId="0" xfId="1" applyNumberFormat="1" applyFont="1" applyFill="1" applyAlignment="1">
      <alignment vertical="center"/>
    </xf>
    <xf numFmtId="168" fontId="6" fillId="0" borderId="0" xfId="7" applyNumberFormat="1" applyFont="1" applyFill="1" applyAlignment="1">
      <alignment vertical="center"/>
    </xf>
    <xf numFmtId="168" fontId="6" fillId="0" borderId="1" xfId="0" applyNumberFormat="1" applyFont="1" applyFill="1" applyBorder="1" applyAlignment="1">
      <alignment vertical="center"/>
    </xf>
    <xf numFmtId="168" fontId="6" fillId="0" borderId="0" xfId="7" applyNumberFormat="1" applyFont="1" applyFill="1" applyBorder="1" applyAlignment="1">
      <alignment vertical="center"/>
    </xf>
    <xf numFmtId="168" fontId="6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168" fontId="6" fillId="0" borderId="0" xfId="1" applyNumberFormat="1" applyFont="1" applyFill="1" applyAlignment="1">
      <alignment horizontal="right" vertical="center"/>
    </xf>
    <xf numFmtId="168" fontId="6" fillId="0" borderId="2" xfId="0" applyNumberFormat="1" applyFont="1" applyFill="1" applyBorder="1" applyAlignment="1">
      <alignment vertical="center"/>
    </xf>
    <xf numFmtId="0" fontId="11" fillId="0" borderId="0" xfId="7" applyFont="1" applyFill="1" applyAlignment="1">
      <alignment horizontal="center" vertical="center"/>
    </xf>
    <xf numFmtId="169" fontId="6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0" fontId="6" fillId="2" borderId="0" xfId="7" applyFont="1" applyFill="1" applyAlignment="1">
      <alignment vertical="center"/>
    </xf>
    <xf numFmtId="0" fontId="14" fillId="2" borderId="0" xfId="7" applyFont="1" applyFill="1" applyAlignment="1">
      <alignment vertical="center"/>
    </xf>
    <xf numFmtId="164" fontId="14" fillId="2" borderId="1" xfId="0" applyNumberFormat="1" applyFont="1" applyFill="1" applyBorder="1" applyAlignment="1">
      <alignment horizontal="right" vertical="center"/>
    </xf>
    <xf numFmtId="3" fontId="14" fillId="2" borderId="0" xfId="1" applyNumberFormat="1" applyFont="1" applyFill="1" applyAlignment="1">
      <alignment vertical="center"/>
    </xf>
    <xf numFmtId="165" fontId="6" fillId="2" borderId="0" xfId="7" applyNumberFormat="1" applyFont="1" applyFill="1" applyAlignment="1">
      <alignment vertical="center"/>
    </xf>
    <xf numFmtId="168" fontId="6" fillId="2" borderId="0" xfId="0" applyNumberFormat="1" applyFont="1" applyFill="1" applyBorder="1" applyAlignment="1">
      <alignment vertical="center"/>
    </xf>
    <xf numFmtId="168" fontId="6" fillId="2" borderId="1" xfId="0" applyNumberFormat="1" applyFont="1" applyFill="1" applyBorder="1" applyAlignment="1">
      <alignment vertical="center"/>
    </xf>
    <xf numFmtId="168" fontId="6" fillId="2" borderId="2" xfId="0" applyNumberFormat="1" applyFont="1" applyFill="1" applyBorder="1" applyAlignment="1">
      <alignment vertical="center"/>
    </xf>
    <xf numFmtId="0" fontId="11" fillId="2" borderId="0" xfId="7" applyFont="1" applyFill="1" applyAlignment="1">
      <alignment horizontal="center" vertical="center"/>
    </xf>
    <xf numFmtId="169" fontId="6" fillId="2" borderId="0" xfId="0" applyNumberFormat="1" applyFont="1" applyFill="1" applyBorder="1" applyAlignment="1">
      <alignment vertical="center"/>
    </xf>
    <xf numFmtId="164" fontId="6" fillId="2" borderId="0" xfId="8" applyNumberFormat="1" applyFont="1" applyFill="1" applyBorder="1" applyAlignment="1">
      <alignment vertical="center"/>
    </xf>
    <xf numFmtId="164" fontId="6" fillId="2" borderId="0" xfId="8" applyNumberFormat="1" applyFont="1" applyFill="1" applyBorder="1" applyAlignment="1">
      <alignment horizontal="right" vertical="center"/>
    </xf>
    <xf numFmtId="164" fontId="6" fillId="2" borderId="1" xfId="8" applyNumberFormat="1" applyFont="1" applyFill="1" applyBorder="1" applyAlignment="1">
      <alignment horizontal="right" vertical="center"/>
    </xf>
    <xf numFmtId="164" fontId="6" fillId="2" borderId="2" xfId="8" applyNumberFormat="1" applyFont="1" applyFill="1" applyBorder="1" applyAlignment="1">
      <alignment vertical="center"/>
    </xf>
    <xf numFmtId="164" fontId="6" fillId="2" borderId="1" xfId="8" applyNumberFormat="1" applyFont="1" applyFill="1" applyBorder="1" applyAlignment="1">
      <alignment vertical="center"/>
    </xf>
    <xf numFmtId="0" fontId="6" fillId="2" borderId="0" xfId="7" applyFont="1" applyFill="1" applyBorder="1" applyAlignment="1">
      <alignment vertical="center"/>
    </xf>
    <xf numFmtId="37" fontId="6" fillId="2" borderId="0" xfId="1" applyNumberFormat="1" applyFont="1" applyFill="1" applyAlignment="1">
      <alignment vertical="center"/>
    </xf>
    <xf numFmtId="0" fontId="5" fillId="2" borderId="0" xfId="7" applyFont="1" applyFill="1" applyAlignment="1">
      <alignment vertical="center"/>
    </xf>
    <xf numFmtId="164" fontId="6" fillId="2" borderId="0" xfId="0" applyNumberFormat="1" applyFont="1" applyFill="1" applyAlignment="1">
      <alignment horizontal="right" vertical="center"/>
    </xf>
    <xf numFmtId="37" fontId="6" fillId="2" borderId="0" xfId="7" applyNumberFormat="1" applyFont="1" applyFill="1" applyAlignment="1">
      <alignment vertical="center"/>
    </xf>
    <xf numFmtId="37" fontId="6" fillId="2" borderId="0" xfId="7" applyNumberFormat="1" applyFont="1" applyFill="1" applyBorder="1" applyAlignment="1">
      <alignment vertical="center"/>
    </xf>
    <xf numFmtId="164" fontId="6" fillId="2" borderId="2" xfId="8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14" fillId="2" borderId="0" xfId="0" applyNumberFormat="1" applyFont="1" applyFill="1" applyBorder="1" applyAlignment="1">
      <alignment horizontal="right" vertical="center"/>
    </xf>
    <xf numFmtId="164" fontId="14" fillId="2" borderId="2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0" borderId="2" xfId="0" applyNumberFormat="1" applyFont="1" applyFill="1" applyBorder="1" applyAlignment="1">
      <alignment horizontal="right" vertical="center"/>
    </xf>
    <xf numFmtId="0" fontId="5" fillId="0" borderId="0" xfId="7" applyFont="1" applyFill="1" applyBorder="1" applyAlignment="1">
      <alignment horizontal="left" vertical="top"/>
    </xf>
    <xf numFmtId="0" fontId="5" fillId="0" borderId="0" xfId="7" applyFont="1" applyFill="1" applyBorder="1" applyAlignment="1">
      <alignment vertical="top"/>
    </xf>
    <xf numFmtId="0" fontId="6" fillId="0" borderId="0" xfId="7" applyFont="1" applyFill="1" applyAlignment="1">
      <alignment horizontal="center" vertical="top"/>
    </xf>
    <xf numFmtId="0" fontId="6" fillId="0" borderId="0" xfId="7" applyFont="1" applyFill="1" applyAlignment="1">
      <alignment vertical="top"/>
    </xf>
    <xf numFmtId="0" fontId="5" fillId="0" borderId="0" xfId="7" applyFont="1" applyFill="1" applyBorder="1" applyAlignment="1">
      <alignment horizontal="center" vertical="top"/>
    </xf>
    <xf numFmtId="0" fontId="5" fillId="0" borderId="0" xfId="7" applyFont="1" applyFill="1" applyAlignment="1">
      <alignment vertical="top"/>
    </xf>
    <xf numFmtId="164" fontId="5" fillId="0" borderId="0" xfId="7" applyNumberFormat="1" applyFont="1" applyFill="1" applyAlignment="1">
      <alignment horizontal="right" vertical="top"/>
    </xf>
    <xf numFmtId="164" fontId="7" fillId="0" borderId="1" xfId="7" applyNumberFormat="1" applyFont="1" applyFill="1" applyBorder="1" applyAlignment="1">
      <alignment horizontal="right" vertical="top"/>
    </xf>
    <xf numFmtId="0" fontId="5" fillId="0" borderId="0" xfId="7" applyFont="1" applyFill="1" applyBorder="1" applyAlignment="1">
      <alignment horizontal="right" vertical="top"/>
    </xf>
    <xf numFmtId="0" fontId="5" fillId="0" borderId="0" xfId="7" applyFont="1" applyFill="1" applyAlignment="1">
      <alignment horizontal="left" vertical="top"/>
    </xf>
    <xf numFmtId="0" fontId="6" fillId="2" borderId="0" xfId="7" applyFont="1" applyFill="1" applyAlignment="1">
      <alignment vertical="top"/>
    </xf>
    <xf numFmtId="164" fontId="6" fillId="0" borderId="0" xfId="7" applyNumberFormat="1" applyFont="1" applyFill="1" applyAlignment="1">
      <alignment horizontal="right" vertical="top"/>
    </xf>
    <xf numFmtId="3" fontId="6" fillId="2" borderId="0" xfId="1" applyNumberFormat="1" applyFont="1" applyFill="1" applyAlignment="1">
      <alignment vertical="top"/>
    </xf>
    <xf numFmtId="3" fontId="6" fillId="0" borderId="0" xfId="1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168" fontId="14" fillId="2" borderId="0" xfId="0" applyNumberFormat="1" applyFont="1" applyFill="1" applyBorder="1" applyAlignment="1">
      <alignment vertical="top"/>
    </xf>
    <xf numFmtId="168" fontId="14" fillId="0" borderId="0" xfId="0" applyNumberFormat="1" applyFont="1" applyFill="1" applyBorder="1" applyAlignment="1">
      <alignment vertical="top"/>
    </xf>
    <xf numFmtId="168" fontId="14" fillId="2" borderId="1" xfId="0" applyNumberFormat="1" applyFont="1" applyFill="1" applyBorder="1" applyAlignment="1">
      <alignment vertical="top"/>
    </xf>
    <xf numFmtId="168" fontId="14" fillId="0" borderId="1" xfId="0" applyNumberFormat="1" applyFont="1" applyFill="1" applyBorder="1" applyAlignment="1">
      <alignment vertical="top"/>
    </xf>
    <xf numFmtId="0" fontId="14" fillId="0" borderId="0" xfId="7" applyFont="1" applyFill="1" applyAlignment="1">
      <alignment vertical="top"/>
    </xf>
    <xf numFmtId="0" fontId="14" fillId="0" borderId="0" xfId="0" applyFont="1" applyFill="1" applyAlignment="1">
      <alignment vertical="top"/>
    </xf>
    <xf numFmtId="3" fontId="14" fillId="2" borderId="0" xfId="7" applyNumberFormat="1" applyFont="1" applyFill="1" applyBorder="1" applyAlignment="1">
      <alignment vertical="top"/>
    </xf>
    <xf numFmtId="3" fontId="14" fillId="0" borderId="0" xfId="7" applyNumberFormat="1" applyFont="1" applyFill="1" applyBorder="1" applyAlignment="1">
      <alignment vertical="top"/>
    </xf>
    <xf numFmtId="0" fontId="14" fillId="2" borderId="0" xfId="7" applyFont="1" applyFill="1" applyAlignment="1">
      <alignment vertical="top"/>
    </xf>
    <xf numFmtId="0" fontId="6" fillId="0" borderId="0" xfId="7" applyFont="1" applyFill="1" applyAlignment="1">
      <alignment horizontal="right" vertical="top"/>
    </xf>
    <xf numFmtId="166" fontId="6" fillId="0" borderId="0" xfId="7" applyNumberFormat="1" applyFont="1" applyFill="1" applyBorder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167" fontId="6" fillId="0" borderId="0" xfId="0" applyNumberFormat="1" applyFont="1" applyFill="1" applyBorder="1" applyAlignment="1">
      <alignment vertical="top"/>
    </xf>
    <xf numFmtId="167" fontId="14" fillId="2" borderId="2" xfId="0" applyNumberFormat="1" applyFont="1" applyFill="1" applyBorder="1" applyAlignment="1">
      <alignment vertical="top"/>
    </xf>
    <xf numFmtId="167" fontId="14" fillId="0" borderId="2" xfId="0" applyNumberFormat="1" applyFont="1" applyFill="1" applyBorder="1" applyAlignment="1">
      <alignment vertical="top"/>
    </xf>
    <xf numFmtId="167" fontId="6" fillId="2" borderId="2" xfId="0" applyNumberFormat="1" applyFont="1" applyFill="1" applyBorder="1" applyAlignment="1">
      <alignment vertical="top"/>
    </xf>
    <xf numFmtId="167" fontId="6" fillId="0" borderId="2" xfId="0" applyNumberFormat="1" applyFont="1" applyFill="1" applyBorder="1" applyAlignment="1">
      <alignment vertical="top"/>
    </xf>
    <xf numFmtId="167" fontId="14" fillId="2" borderId="0" xfId="0" applyNumberFormat="1" applyFont="1" applyFill="1" applyBorder="1" applyAlignment="1">
      <alignment vertical="top"/>
    </xf>
    <xf numFmtId="167" fontId="14" fillId="0" borderId="0" xfId="0" applyNumberFormat="1" applyFont="1" applyFill="1" applyBorder="1" applyAlignment="1">
      <alignment vertical="top"/>
    </xf>
    <xf numFmtId="167" fontId="6" fillId="2" borderId="0" xfId="0" applyNumberFormat="1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14" fillId="0" borderId="0" xfId="7" applyFont="1" applyFill="1" applyAlignment="1">
      <alignment horizontal="right" vertical="top"/>
    </xf>
    <xf numFmtId="0" fontId="14" fillId="0" borderId="0" xfId="0" applyFont="1" applyFill="1" applyAlignment="1">
      <alignment horizontal="right" vertical="top"/>
    </xf>
    <xf numFmtId="0" fontId="6" fillId="0" borderId="0" xfId="7" applyFont="1" applyFill="1" applyBorder="1" applyAlignment="1">
      <alignment vertical="top"/>
    </xf>
    <xf numFmtId="168" fontId="14" fillId="2" borderId="2" xfId="0" applyNumberFormat="1" applyFont="1" applyFill="1" applyBorder="1" applyAlignment="1">
      <alignment vertical="top"/>
    </xf>
    <xf numFmtId="168" fontId="14" fillId="0" borderId="2" xfId="0" applyNumberFormat="1" applyFont="1" applyFill="1" applyBorder="1" applyAlignment="1">
      <alignment vertical="top"/>
    </xf>
    <xf numFmtId="167" fontId="5" fillId="0" borderId="0" xfId="8" applyNumberFormat="1" applyFont="1" applyFill="1" applyBorder="1" applyAlignment="1">
      <alignment horizontal="center" vertical="center"/>
    </xf>
    <xf numFmtId="167" fontId="5" fillId="0" borderId="0" xfId="8" applyNumberFormat="1" applyFont="1" applyFill="1" applyBorder="1" applyAlignment="1">
      <alignment horizontal="right" vertical="center"/>
    </xf>
    <xf numFmtId="167" fontId="6" fillId="0" borderId="0" xfId="8" applyNumberFormat="1" applyFont="1" applyFill="1" applyAlignment="1">
      <alignment horizontal="center" vertical="center"/>
    </xf>
    <xf numFmtId="167" fontId="5" fillId="0" borderId="0" xfId="8" applyNumberFormat="1" applyFont="1" applyFill="1" applyAlignment="1">
      <alignment horizontal="right" vertical="center"/>
    </xf>
    <xf numFmtId="0" fontId="5" fillId="0" borderId="0" xfId="8" applyFont="1" applyFill="1" applyAlignment="1">
      <alignment horizontal="right" vertical="center"/>
    </xf>
    <xf numFmtId="167" fontId="5" fillId="0" borderId="0" xfId="8" applyNumberFormat="1" applyFont="1" applyFill="1" applyAlignment="1">
      <alignment horizontal="right" vertical="center" wrapText="1"/>
    </xf>
    <xf numFmtId="0" fontId="5" fillId="0" borderId="0" xfId="5" applyFont="1" applyFill="1" applyBorder="1" applyAlignment="1">
      <alignment horizontal="right" vertical="center"/>
    </xf>
    <xf numFmtId="0" fontId="5" fillId="0" borderId="3" xfId="5" applyFont="1" applyFill="1" applyBorder="1" applyAlignment="1">
      <alignment horizontal="right" vertical="center"/>
    </xf>
    <xf numFmtId="0" fontId="5" fillId="0" borderId="0" xfId="5" applyFont="1" applyFill="1" applyBorder="1" applyAlignment="1">
      <alignment horizontal="center" vertical="center"/>
    </xf>
    <xf numFmtId="167" fontId="5" fillId="0" borderId="3" xfId="8" applyNumberFormat="1" applyFont="1" applyFill="1" applyBorder="1" applyAlignment="1">
      <alignment horizontal="right" vertical="center"/>
    </xf>
    <xf numFmtId="0" fontId="5" fillId="0" borderId="0" xfId="5" applyFont="1" applyFill="1" applyAlignment="1">
      <alignment horizontal="right" vertical="center"/>
    </xf>
    <xf numFmtId="0" fontId="5" fillId="0" borderId="1" xfId="5" applyFont="1" applyFill="1" applyBorder="1" applyAlignment="1">
      <alignment horizontal="right" vertical="center"/>
    </xf>
    <xf numFmtId="167" fontId="5" fillId="0" borderId="0" xfId="8" applyNumberFormat="1" applyFont="1" applyFill="1" applyAlignment="1">
      <alignment vertical="center"/>
    </xf>
    <xf numFmtId="167" fontId="5" fillId="0" borderId="1" xfId="8" applyNumberFormat="1" applyFont="1" applyFill="1" applyBorder="1" applyAlignment="1">
      <alignment horizontal="right" vertical="center"/>
    </xf>
    <xf numFmtId="0" fontId="5" fillId="0" borderId="0" xfId="5" applyFont="1" applyFill="1" applyAlignment="1">
      <alignment vertical="center"/>
    </xf>
    <xf numFmtId="164" fontId="6" fillId="0" borderId="0" xfId="5" applyNumberFormat="1" applyFont="1" applyFill="1" applyBorder="1" applyAlignment="1">
      <alignment vertical="center"/>
    </xf>
    <xf numFmtId="0" fontId="6" fillId="0" borderId="0" xfId="4" applyFont="1" applyFill="1" applyBorder="1" applyAlignment="1">
      <alignment vertical="center"/>
    </xf>
    <xf numFmtId="164" fontId="6" fillId="0" borderId="1" xfId="5" applyNumberFormat="1" applyFont="1" applyFill="1" applyBorder="1" applyAlignment="1">
      <alignment horizontal="right" vertical="center"/>
    </xf>
    <xf numFmtId="167" fontId="5" fillId="0" borderId="0" xfId="8" applyNumberFormat="1" applyFont="1" applyFill="1" applyBorder="1" applyAlignment="1">
      <alignment vertical="center"/>
    </xf>
    <xf numFmtId="164" fontId="6" fillId="2" borderId="1" xfId="5" applyNumberFormat="1" applyFont="1" applyFill="1" applyBorder="1" applyAlignment="1">
      <alignment horizontal="right" vertical="center"/>
    </xf>
    <xf numFmtId="170" fontId="14" fillId="0" borderId="0" xfId="1" applyNumberFormat="1" applyFont="1" applyFill="1" applyAlignment="1">
      <alignment horizontal="right" vertical="center"/>
    </xf>
    <xf numFmtId="166" fontId="5" fillId="0" borderId="0" xfId="7" applyNumberFormat="1" applyFont="1" applyFill="1" applyAlignment="1">
      <alignment vertical="center"/>
    </xf>
    <xf numFmtId="166" fontId="5" fillId="0" borderId="1" xfId="7" applyNumberFormat="1" applyFont="1" applyFill="1" applyBorder="1" applyAlignment="1">
      <alignment vertical="center"/>
    </xf>
    <xf numFmtId="0" fontId="6" fillId="0" borderId="0" xfId="7" applyFont="1" applyFill="1" applyAlignment="1">
      <alignment horizontal="left" vertical="top"/>
    </xf>
    <xf numFmtId="0" fontId="5" fillId="0" borderId="1" xfId="7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top"/>
    </xf>
    <xf numFmtId="0" fontId="6" fillId="0" borderId="0" xfId="7" applyFont="1" applyFill="1" applyBorder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166" fontId="5" fillId="0" borderId="0" xfId="7" applyNumberFormat="1" applyFont="1" applyFill="1" applyAlignment="1">
      <alignment horizontal="left" vertical="center"/>
    </xf>
    <xf numFmtId="0" fontId="6" fillId="0" borderId="0" xfId="7" applyFont="1" applyFill="1" applyAlignment="1">
      <alignment horizontal="center" vertical="center"/>
    </xf>
    <xf numFmtId="0" fontId="6" fillId="0" borderId="0" xfId="7" applyFont="1" applyFill="1" applyAlignment="1">
      <alignment horizontal="left" vertical="top"/>
    </xf>
    <xf numFmtId="0" fontId="5" fillId="0" borderId="1" xfId="7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top"/>
    </xf>
    <xf numFmtId="0" fontId="6" fillId="0" borderId="0" xfId="7" applyFont="1" applyFill="1" applyBorder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166" fontId="5" fillId="0" borderId="0" xfId="7" applyNumberFormat="1" applyFont="1" applyFill="1" applyAlignment="1">
      <alignment horizontal="left" vertical="center"/>
    </xf>
    <xf numFmtId="166" fontId="5" fillId="0" borderId="1" xfId="7" applyNumberFormat="1" applyFont="1" applyFill="1" applyBorder="1" applyAlignment="1">
      <alignment horizontal="left" vertical="center"/>
    </xf>
    <xf numFmtId="164" fontId="5" fillId="0" borderId="1" xfId="7" applyNumberFormat="1" applyFont="1" applyFill="1" applyBorder="1" applyAlignment="1">
      <alignment horizontal="center" vertical="center"/>
    </xf>
    <xf numFmtId="167" fontId="5" fillId="0" borderId="1" xfId="8" applyNumberFormat="1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</cellXfs>
  <cellStyles count="9">
    <cellStyle name="Comma" xfId="1" builtinId="3"/>
    <cellStyle name="Comma 3" xfId="2" xr:uid="{00000000-0005-0000-0000-000001000000}"/>
    <cellStyle name="Comma 5" xfId="3" xr:uid="{00000000-0005-0000-0000-000002000000}"/>
    <cellStyle name="Normal" xfId="0" builtinId="0"/>
    <cellStyle name="Normal 23" xfId="4" xr:uid="{00000000-0005-0000-0000-000004000000}"/>
    <cellStyle name="Normal 4" xfId="5" xr:uid="{00000000-0005-0000-0000-000005000000}"/>
    <cellStyle name="Normal 5" xfId="6" xr:uid="{00000000-0005-0000-0000-000006000000}"/>
    <cellStyle name="Normal_Mar12_SPRC FS02-Thai" xfId="7" xr:uid="{00000000-0005-0000-0000-000007000000}"/>
    <cellStyle name="Normal_SPRC_page 5-6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4"/>
  <sheetViews>
    <sheetView tabSelected="1" zoomScaleNormal="100" zoomScaleSheetLayoutView="90" zoomScalePageLayoutView="85" workbookViewId="0">
      <selection activeCell="D8" sqref="D8"/>
    </sheetView>
  </sheetViews>
  <sheetFormatPr defaultColWidth="10.85546875" defaultRowHeight="21.75" customHeight="1" x14ac:dyDescent="0.25"/>
  <cols>
    <col min="1" max="3" width="1.7109375" style="2" customWidth="1"/>
    <col min="4" max="4" width="28.140625" style="2" customWidth="1"/>
    <col min="5" max="5" width="7" style="194" customWidth="1"/>
    <col min="6" max="6" width="0.85546875" style="2" customWidth="1"/>
    <col min="7" max="7" width="12.7109375" style="2" customWidth="1"/>
    <col min="8" max="8" width="0.85546875" style="2" customWidth="1"/>
    <col min="9" max="9" width="12.7109375" style="2" customWidth="1"/>
    <col min="10" max="10" width="0.85546875" style="3" customWidth="1"/>
    <col min="11" max="11" width="12.7109375" style="2" customWidth="1"/>
    <col min="12" max="12" width="1" style="2" customWidth="1"/>
    <col min="13" max="13" width="12.7109375" style="2" customWidth="1"/>
    <col min="14" max="16384" width="10.85546875" style="2"/>
  </cols>
  <sheetData>
    <row r="1" spans="1:13" ht="21.75" customHeight="1" x14ac:dyDescent="0.25">
      <c r="A1" s="1" t="s">
        <v>0</v>
      </c>
    </row>
    <row r="2" spans="1:13" ht="21.75" customHeight="1" x14ac:dyDescent="0.25">
      <c r="A2" s="1" t="s">
        <v>1</v>
      </c>
    </row>
    <row r="3" spans="1:13" ht="21.75" customHeight="1" x14ac:dyDescent="0.25">
      <c r="A3" s="4" t="s">
        <v>123</v>
      </c>
      <c r="B3" s="5"/>
      <c r="C3" s="5"/>
      <c r="D3" s="5"/>
      <c r="E3" s="6"/>
      <c r="F3" s="5"/>
      <c r="G3" s="5"/>
      <c r="H3" s="5"/>
      <c r="I3" s="5"/>
      <c r="J3" s="7"/>
      <c r="K3" s="5"/>
      <c r="L3" s="5"/>
      <c r="M3" s="5"/>
    </row>
    <row r="4" spans="1:13" ht="21.75" customHeight="1" x14ac:dyDescent="0.25">
      <c r="A4" s="8"/>
      <c r="B4" s="9"/>
      <c r="C4" s="9"/>
      <c r="D4" s="9"/>
      <c r="E4" s="193"/>
      <c r="F4" s="9"/>
      <c r="G4" s="10"/>
      <c r="H4" s="10"/>
      <c r="I4" s="10"/>
      <c r="J4" s="10"/>
      <c r="K4" s="10"/>
      <c r="L4" s="10"/>
      <c r="M4" s="10"/>
    </row>
    <row r="5" spans="1:13" ht="21.75" customHeight="1" x14ac:dyDescent="0.25">
      <c r="A5" s="11"/>
      <c r="G5" s="198" t="s">
        <v>65</v>
      </c>
      <c r="H5" s="198"/>
      <c r="I5" s="198"/>
      <c r="J5" s="12"/>
      <c r="K5" s="198" t="s">
        <v>66</v>
      </c>
      <c r="L5" s="198"/>
      <c r="M5" s="198"/>
    </row>
    <row r="6" spans="1:13" ht="21.75" customHeight="1" x14ac:dyDescent="0.25">
      <c r="A6" s="11"/>
      <c r="G6" s="10" t="s">
        <v>2</v>
      </c>
      <c r="H6" s="10"/>
      <c r="I6" s="10" t="s">
        <v>2</v>
      </c>
      <c r="J6" s="10"/>
      <c r="K6" s="10" t="s">
        <v>2</v>
      </c>
      <c r="L6" s="10"/>
      <c r="M6" s="10" t="s">
        <v>2</v>
      </c>
    </row>
    <row r="7" spans="1:13" ht="21.75" customHeight="1" x14ac:dyDescent="0.25">
      <c r="E7" s="191" t="s">
        <v>3</v>
      </c>
      <c r="F7" s="1"/>
      <c r="G7" s="13" t="s">
        <v>121</v>
      </c>
      <c r="H7" s="12"/>
      <c r="I7" s="13" t="s">
        <v>102</v>
      </c>
      <c r="J7" s="14"/>
      <c r="K7" s="13" t="s">
        <v>121</v>
      </c>
      <c r="L7" s="12"/>
      <c r="M7" s="13" t="s">
        <v>102</v>
      </c>
    </row>
    <row r="8" spans="1:13" ht="21.75" customHeight="1" x14ac:dyDescent="0.25">
      <c r="A8" s="11" t="s">
        <v>4</v>
      </c>
      <c r="G8" s="97"/>
      <c r="K8" s="97"/>
    </row>
    <row r="9" spans="1:13" ht="8.1" customHeight="1" x14ac:dyDescent="0.25">
      <c r="A9" s="11"/>
      <c r="G9" s="97"/>
      <c r="K9" s="97"/>
    </row>
    <row r="10" spans="1:13" ht="21.75" customHeight="1" x14ac:dyDescent="0.25">
      <c r="A10" s="1" t="s">
        <v>5</v>
      </c>
      <c r="G10" s="97"/>
      <c r="K10" s="97"/>
    </row>
    <row r="11" spans="1:13" ht="8.1" customHeight="1" x14ac:dyDescent="0.25">
      <c r="A11" s="11"/>
      <c r="G11" s="120"/>
      <c r="I11" s="122"/>
      <c r="K11" s="120"/>
      <c r="M11" s="122"/>
    </row>
    <row r="12" spans="1:13" ht="21.75" customHeight="1" x14ac:dyDescent="0.25">
      <c r="A12" s="2" t="s">
        <v>6</v>
      </c>
      <c r="E12" s="15">
        <v>8</v>
      </c>
      <c r="G12" s="120">
        <v>87660208</v>
      </c>
      <c r="I12" s="122">
        <v>54122578</v>
      </c>
      <c r="K12" s="120">
        <v>2944760616</v>
      </c>
      <c r="L12" s="16"/>
      <c r="M12" s="122">
        <v>1634869479</v>
      </c>
    </row>
    <row r="13" spans="1:13" ht="21.75" customHeight="1" x14ac:dyDescent="0.25">
      <c r="A13" s="2" t="s">
        <v>7</v>
      </c>
      <c r="E13" s="15">
        <v>9</v>
      </c>
      <c r="G13" s="120">
        <v>393839471</v>
      </c>
      <c r="I13" s="122">
        <v>282190905</v>
      </c>
      <c r="K13" s="120">
        <v>13219212310</v>
      </c>
      <c r="L13" s="16"/>
      <c r="M13" s="122">
        <v>8514604793</v>
      </c>
    </row>
    <row r="14" spans="1:13" ht="21.75" customHeight="1" x14ac:dyDescent="0.25">
      <c r="A14" s="2" t="s">
        <v>93</v>
      </c>
      <c r="E14" s="15">
        <v>10</v>
      </c>
      <c r="G14" s="120">
        <v>490759457</v>
      </c>
      <c r="I14" s="122">
        <v>299657559</v>
      </c>
      <c r="K14" s="120">
        <v>16486033359</v>
      </c>
      <c r="L14" s="16"/>
      <c r="M14" s="122">
        <v>9051695940</v>
      </c>
    </row>
    <row r="15" spans="1:13" ht="21.75" customHeight="1" x14ac:dyDescent="0.25">
      <c r="A15" s="2" t="s">
        <v>8</v>
      </c>
      <c r="E15" s="17"/>
      <c r="F15" s="18"/>
      <c r="G15" s="99">
        <v>2407812</v>
      </c>
      <c r="H15" s="18"/>
      <c r="I15" s="21">
        <v>4037251</v>
      </c>
      <c r="J15" s="19"/>
      <c r="K15" s="99">
        <v>80864925</v>
      </c>
      <c r="L15" s="16"/>
      <c r="M15" s="21">
        <v>121486110</v>
      </c>
    </row>
    <row r="16" spans="1:13" ht="8.1" customHeight="1" x14ac:dyDescent="0.25">
      <c r="A16" s="11"/>
      <c r="E16" s="20"/>
      <c r="F16" s="18"/>
      <c r="G16" s="98"/>
      <c r="H16" s="18"/>
      <c r="I16" s="18"/>
      <c r="J16" s="19"/>
      <c r="K16" s="98"/>
      <c r="L16" s="18"/>
      <c r="M16" s="18"/>
    </row>
    <row r="17" spans="1:13" ht="21.75" customHeight="1" x14ac:dyDescent="0.25">
      <c r="A17" s="1" t="s">
        <v>9</v>
      </c>
      <c r="E17" s="20"/>
      <c r="F17" s="18"/>
      <c r="G17" s="99">
        <f>SUM(G12:G15)</f>
        <v>974666948</v>
      </c>
      <c r="H17" s="18"/>
      <c r="I17" s="21">
        <f>SUM(I12:I15)</f>
        <v>640008293</v>
      </c>
      <c r="J17" s="19"/>
      <c r="K17" s="99">
        <f>SUM(K12:K15)</f>
        <v>32730871210</v>
      </c>
      <c r="L17" s="18"/>
      <c r="M17" s="21">
        <f>SUM(M12:M15)</f>
        <v>19322656322</v>
      </c>
    </row>
    <row r="18" spans="1:13" ht="21.75" customHeight="1" x14ac:dyDescent="0.25">
      <c r="E18" s="18"/>
      <c r="F18" s="18"/>
      <c r="G18" s="120"/>
      <c r="H18" s="18"/>
      <c r="I18" s="122"/>
      <c r="J18" s="19"/>
      <c r="K18" s="120"/>
      <c r="L18" s="18"/>
      <c r="M18" s="122"/>
    </row>
    <row r="19" spans="1:13" ht="21.75" customHeight="1" x14ac:dyDescent="0.25">
      <c r="A19" s="1" t="s">
        <v>10</v>
      </c>
      <c r="E19" s="20"/>
      <c r="F19" s="18"/>
      <c r="G19" s="120"/>
      <c r="H19" s="18"/>
      <c r="I19" s="122"/>
      <c r="J19" s="22"/>
      <c r="K19" s="120"/>
      <c r="L19" s="18"/>
      <c r="M19" s="122"/>
    </row>
    <row r="20" spans="1:13" ht="8.1" customHeight="1" x14ac:dyDescent="0.25">
      <c r="A20" s="11"/>
      <c r="E20" s="20"/>
      <c r="F20" s="18"/>
      <c r="G20" s="120"/>
      <c r="H20" s="18"/>
      <c r="I20" s="122"/>
      <c r="J20" s="22"/>
      <c r="K20" s="120"/>
      <c r="L20" s="18"/>
      <c r="M20" s="122"/>
    </row>
    <row r="21" spans="1:13" ht="21.75" customHeight="1" x14ac:dyDescent="0.25">
      <c r="A21" s="2" t="s">
        <v>97</v>
      </c>
      <c r="E21" s="17"/>
      <c r="F21" s="18"/>
      <c r="G21" s="120">
        <v>651414</v>
      </c>
      <c r="H21" s="23"/>
      <c r="I21" s="122">
        <v>5886063</v>
      </c>
      <c r="J21" s="23"/>
      <c r="K21" s="120">
        <v>21882877</v>
      </c>
      <c r="L21" s="16"/>
      <c r="M21" s="122">
        <v>177799123</v>
      </c>
    </row>
    <row r="22" spans="1:13" ht="21.75" customHeight="1" x14ac:dyDescent="0.25">
      <c r="A22" s="2" t="s">
        <v>105</v>
      </c>
      <c r="E22" s="17">
        <v>5</v>
      </c>
      <c r="F22" s="18"/>
      <c r="G22" s="120">
        <v>0</v>
      </c>
      <c r="H22" s="23"/>
      <c r="I22" s="122">
        <v>4595786</v>
      </c>
      <c r="J22" s="23"/>
      <c r="K22" s="120">
        <v>0</v>
      </c>
      <c r="L22" s="16"/>
      <c r="M22" s="122">
        <v>138838484</v>
      </c>
    </row>
    <row r="23" spans="1:13" ht="21.75" customHeight="1" x14ac:dyDescent="0.25">
      <c r="A23" s="2" t="s">
        <v>91</v>
      </c>
      <c r="E23" s="17">
        <v>11</v>
      </c>
      <c r="F23" s="18"/>
      <c r="G23" s="120">
        <v>720951014</v>
      </c>
      <c r="H23" s="23"/>
      <c r="I23" s="122">
        <v>799694980</v>
      </c>
      <c r="J23" s="23"/>
      <c r="K23" s="120">
        <v>24218835325</v>
      </c>
      <c r="L23" s="16"/>
      <c r="M23" s="122">
        <v>24156226332</v>
      </c>
    </row>
    <row r="24" spans="1:13" ht="21.75" customHeight="1" x14ac:dyDescent="0.25">
      <c r="A24" s="2" t="s">
        <v>92</v>
      </c>
      <c r="E24" s="17"/>
      <c r="F24" s="18"/>
      <c r="G24" s="120">
        <v>2764266</v>
      </c>
      <c r="H24" s="23"/>
      <c r="I24" s="122">
        <v>3077237</v>
      </c>
      <c r="J24" s="23"/>
      <c r="K24" s="120">
        <v>92859696</v>
      </c>
      <c r="L24" s="16"/>
      <c r="M24" s="122">
        <v>92953474</v>
      </c>
    </row>
    <row r="25" spans="1:13" ht="21.75" customHeight="1" x14ac:dyDescent="0.25">
      <c r="A25" s="2" t="s">
        <v>100</v>
      </c>
      <c r="E25" s="17">
        <v>14</v>
      </c>
      <c r="F25" s="18"/>
      <c r="G25" s="120">
        <v>44284150</v>
      </c>
      <c r="H25" s="23"/>
      <c r="I25" s="122">
        <v>80702869</v>
      </c>
      <c r="J25" s="23"/>
      <c r="K25" s="120">
        <v>1487633007</v>
      </c>
      <c r="L25" s="16"/>
      <c r="M25" s="122">
        <v>2437775411</v>
      </c>
    </row>
    <row r="26" spans="1:13" ht="21.75" customHeight="1" x14ac:dyDescent="0.25">
      <c r="A26" s="2" t="s">
        <v>11</v>
      </c>
      <c r="E26" s="18"/>
      <c r="F26" s="18"/>
      <c r="G26" s="99">
        <v>5173868</v>
      </c>
      <c r="H26" s="23"/>
      <c r="I26" s="21">
        <v>7111890</v>
      </c>
      <c r="J26" s="23"/>
      <c r="K26" s="99">
        <v>173805190</v>
      </c>
      <c r="L26" s="16"/>
      <c r="M26" s="21">
        <v>214827453</v>
      </c>
    </row>
    <row r="27" spans="1:13" ht="8.1" customHeight="1" x14ac:dyDescent="0.25">
      <c r="A27" s="11"/>
      <c r="E27" s="20"/>
      <c r="F27" s="18"/>
      <c r="G27" s="98"/>
      <c r="H27" s="23"/>
      <c r="I27" s="18"/>
      <c r="J27" s="23"/>
      <c r="K27" s="98"/>
      <c r="L27" s="23"/>
      <c r="M27" s="18"/>
    </row>
    <row r="28" spans="1:13" ht="21.75" customHeight="1" x14ac:dyDescent="0.25">
      <c r="A28" s="1" t="s">
        <v>12</v>
      </c>
      <c r="E28" s="20"/>
      <c r="F28" s="18"/>
      <c r="G28" s="99">
        <f>SUM(G21:G26)</f>
        <v>773824712</v>
      </c>
      <c r="H28" s="23"/>
      <c r="I28" s="21">
        <f>SUM(I21:I26)</f>
        <v>901068825</v>
      </c>
      <c r="J28" s="23"/>
      <c r="K28" s="99">
        <f>SUM(K21:K26)</f>
        <v>25995016095</v>
      </c>
      <c r="L28" s="23"/>
      <c r="M28" s="21">
        <f>SUM(M21:M26)</f>
        <v>27218420277</v>
      </c>
    </row>
    <row r="29" spans="1:13" ht="8.1" customHeight="1" x14ac:dyDescent="0.25">
      <c r="E29" s="20"/>
      <c r="F29" s="18"/>
      <c r="G29" s="100"/>
      <c r="H29" s="23"/>
      <c r="I29" s="23"/>
      <c r="J29" s="23"/>
      <c r="K29" s="100"/>
      <c r="L29" s="23"/>
      <c r="M29" s="23"/>
    </row>
    <row r="30" spans="1:13" ht="21.75" customHeight="1" thickBot="1" x14ac:dyDescent="0.3">
      <c r="A30" s="1" t="s">
        <v>13</v>
      </c>
      <c r="E30" s="20"/>
      <c r="F30" s="18"/>
      <c r="G30" s="121">
        <f>SUM(G17,G28)</f>
        <v>1748491660</v>
      </c>
      <c r="H30" s="23"/>
      <c r="I30" s="123">
        <f>SUM(I17,I28)</f>
        <v>1541077118</v>
      </c>
      <c r="J30" s="23"/>
      <c r="K30" s="121">
        <f>SUM(K17,K28)</f>
        <v>58725887305</v>
      </c>
      <c r="L30" s="23"/>
      <c r="M30" s="123">
        <f>SUM(M17,M28)</f>
        <v>46541076599</v>
      </c>
    </row>
    <row r="31" spans="1:13" ht="8.1" customHeight="1" thickTop="1" x14ac:dyDescent="0.25">
      <c r="E31" s="20"/>
      <c r="F31" s="20"/>
      <c r="G31" s="20"/>
      <c r="H31" s="20"/>
      <c r="I31" s="20"/>
      <c r="J31" s="20"/>
      <c r="K31" s="20"/>
      <c r="L31" s="20"/>
      <c r="M31" s="23"/>
    </row>
    <row r="32" spans="1:13" ht="21.75" customHeight="1" x14ac:dyDescent="0.25">
      <c r="A32" s="1"/>
      <c r="J32" s="24"/>
    </row>
    <row r="33" spans="1:13" ht="21.75" customHeight="1" x14ac:dyDescent="0.25">
      <c r="A33" s="1"/>
      <c r="J33" s="24"/>
    </row>
    <row r="34" spans="1:13" ht="21.75" customHeight="1" x14ac:dyDescent="0.25">
      <c r="A34" s="1"/>
      <c r="J34" s="24"/>
    </row>
    <row r="35" spans="1:13" ht="21.75" customHeight="1" x14ac:dyDescent="0.25">
      <c r="A35" s="1"/>
      <c r="J35" s="24"/>
    </row>
    <row r="36" spans="1:13" ht="21" customHeight="1" x14ac:dyDescent="0.25">
      <c r="A36" s="1"/>
      <c r="J36" s="24"/>
    </row>
    <row r="37" spans="1:13" ht="21.75" customHeight="1" x14ac:dyDescent="0.25">
      <c r="A37" s="1"/>
      <c r="J37" s="24"/>
    </row>
    <row r="38" spans="1:13" ht="21.75" customHeight="1" x14ac:dyDescent="0.25">
      <c r="A38" s="201" t="s">
        <v>86</v>
      </c>
      <c r="B38" s="201"/>
      <c r="C38" s="201"/>
      <c r="D38" s="201"/>
      <c r="E38" s="201"/>
      <c r="F38" s="201"/>
      <c r="G38" s="201"/>
      <c r="H38" s="201"/>
      <c r="I38" s="201"/>
      <c r="J38" s="201"/>
      <c r="K38" s="201"/>
      <c r="L38" s="201"/>
      <c r="M38" s="201"/>
    </row>
    <row r="39" spans="1:13" ht="21.75" customHeight="1" x14ac:dyDescent="0.25">
      <c r="A39" s="8"/>
      <c r="B39" s="9"/>
      <c r="C39" s="9"/>
      <c r="D39" s="200" t="s">
        <v>94</v>
      </c>
      <c r="E39" s="200"/>
      <c r="F39" s="9"/>
      <c r="G39" s="9"/>
      <c r="H39" s="9"/>
      <c r="I39" s="9"/>
      <c r="J39" s="9"/>
      <c r="K39" s="9" t="s">
        <v>126</v>
      </c>
      <c r="L39" s="9"/>
      <c r="M39" s="9"/>
    </row>
    <row r="40" spans="1:13" ht="21.75" customHeight="1" x14ac:dyDescent="0.25">
      <c r="A40" s="8"/>
      <c r="B40" s="9"/>
      <c r="C40" s="9"/>
      <c r="D40" s="193"/>
      <c r="E40" s="193"/>
      <c r="F40" s="9"/>
      <c r="G40" s="9"/>
      <c r="H40" s="9"/>
      <c r="I40" s="9"/>
      <c r="J40" s="9"/>
      <c r="K40" s="9"/>
      <c r="L40" s="9"/>
      <c r="M40" s="9"/>
    </row>
    <row r="41" spans="1:13" ht="21.75" customHeight="1" x14ac:dyDescent="0.25">
      <c r="A41" s="8"/>
      <c r="B41" s="9"/>
      <c r="C41" s="9"/>
      <c r="D41" s="193"/>
      <c r="E41" s="193"/>
      <c r="F41" s="9"/>
      <c r="G41" s="25"/>
      <c r="H41" s="25"/>
      <c r="I41" s="25"/>
      <c r="J41" s="25"/>
      <c r="K41" s="25"/>
      <c r="L41" s="25"/>
      <c r="M41" s="25"/>
    </row>
    <row r="42" spans="1:13" ht="17.25" customHeight="1" x14ac:dyDescent="0.25">
      <c r="A42" s="8"/>
      <c r="B42" s="9"/>
      <c r="C42" s="9"/>
      <c r="D42" s="9"/>
      <c r="E42" s="193"/>
      <c r="F42" s="9"/>
      <c r="G42" s="9"/>
      <c r="H42" s="9"/>
      <c r="I42" s="9"/>
      <c r="J42" s="26"/>
      <c r="K42" s="9"/>
      <c r="L42" s="9"/>
      <c r="M42" s="9"/>
    </row>
    <row r="43" spans="1:13" ht="21.95" customHeight="1" x14ac:dyDescent="0.25">
      <c r="A43" s="5" t="s">
        <v>90</v>
      </c>
      <c r="B43" s="5"/>
      <c r="C43" s="5"/>
      <c r="D43" s="5"/>
      <c r="E43" s="6"/>
      <c r="F43" s="5"/>
      <c r="G43" s="5"/>
      <c r="H43" s="5"/>
      <c r="I43" s="5"/>
      <c r="J43" s="7"/>
      <c r="K43" s="5"/>
      <c r="L43" s="5"/>
      <c r="M43" s="5"/>
    </row>
    <row r="44" spans="1:13" s="18" customFormat="1" ht="21.75" customHeight="1" x14ac:dyDescent="0.25">
      <c r="A44" s="27" t="str">
        <f>A1</f>
        <v>บริษัท สตาร์ ปิโตรเลียม รีไฟน์นิ่ง จำกัด (มหาชน)</v>
      </c>
      <c r="E44" s="20"/>
      <c r="J44" s="19"/>
    </row>
    <row r="45" spans="1:13" s="18" customFormat="1" ht="21.75" customHeight="1" x14ac:dyDescent="0.25">
      <c r="A45" s="27" t="s">
        <v>1</v>
      </c>
      <c r="E45" s="20"/>
      <c r="J45" s="19"/>
    </row>
    <row r="46" spans="1:13" s="18" customFormat="1" ht="21.75" customHeight="1" x14ac:dyDescent="0.25">
      <c r="A46" s="28" t="str">
        <f>A3</f>
        <v>ณ วันที่ 31 ธันวาคม พ.ศ. 2564</v>
      </c>
      <c r="B46" s="29"/>
      <c r="C46" s="29"/>
      <c r="D46" s="29"/>
      <c r="E46" s="30"/>
      <c r="F46" s="29"/>
      <c r="G46" s="29"/>
      <c r="H46" s="29"/>
      <c r="I46" s="29"/>
      <c r="J46" s="31"/>
      <c r="K46" s="29"/>
      <c r="L46" s="29"/>
      <c r="M46" s="29"/>
    </row>
    <row r="47" spans="1:13" s="1" customFormat="1" ht="15" customHeight="1" x14ac:dyDescent="0.25">
      <c r="A47" s="8"/>
      <c r="B47" s="12"/>
      <c r="C47" s="12"/>
      <c r="D47" s="12"/>
      <c r="E47" s="32"/>
      <c r="F47" s="12"/>
      <c r="G47" s="12"/>
      <c r="H47" s="12"/>
      <c r="I47" s="12"/>
      <c r="J47" s="26"/>
      <c r="K47" s="12"/>
      <c r="L47" s="12"/>
      <c r="M47" s="12"/>
    </row>
    <row r="48" spans="1:13" s="129" customFormat="1" ht="19.5" customHeight="1" x14ac:dyDescent="0.25">
      <c r="A48" s="124"/>
      <c r="B48" s="125"/>
      <c r="C48" s="125"/>
      <c r="D48" s="125"/>
      <c r="E48" s="126"/>
      <c r="F48" s="127"/>
      <c r="G48" s="199" t="s">
        <v>65</v>
      </c>
      <c r="H48" s="199"/>
      <c r="I48" s="199"/>
      <c r="J48" s="128"/>
      <c r="K48" s="199" t="s">
        <v>66</v>
      </c>
      <c r="L48" s="199"/>
      <c r="M48" s="199"/>
    </row>
    <row r="49" spans="1:13" s="129" customFormat="1" ht="19.5" customHeight="1" x14ac:dyDescent="0.25">
      <c r="A49" s="124"/>
      <c r="B49" s="125"/>
      <c r="C49" s="125"/>
      <c r="D49" s="125"/>
      <c r="E49" s="126"/>
      <c r="F49" s="127"/>
      <c r="G49" s="130" t="s">
        <v>2</v>
      </c>
      <c r="H49" s="130"/>
      <c r="I49" s="130" t="s">
        <v>2</v>
      </c>
      <c r="J49" s="130"/>
      <c r="K49" s="130" t="s">
        <v>2</v>
      </c>
      <c r="L49" s="130"/>
      <c r="M49" s="130" t="s">
        <v>2</v>
      </c>
    </row>
    <row r="50" spans="1:13" s="129" customFormat="1" ht="19.5" customHeight="1" x14ac:dyDescent="0.25">
      <c r="E50" s="192" t="s">
        <v>3</v>
      </c>
      <c r="G50" s="131" t="s">
        <v>121</v>
      </c>
      <c r="H50" s="125"/>
      <c r="I50" s="131" t="s">
        <v>102</v>
      </c>
      <c r="J50" s="132"/>
      <c r="K50" s="131" t="s">
        <v>121</v>
      </c>
      <c r="L50" s="125"/>
      <c r="M50" s="131" t="s">
        <v>102</v>
      </c>
    </row>
    <row r="51" spans="1:13" s="127" customFormat="1" ht="19.5" customHeight="1" x14ac:dyDescent="0.25">
      <c r="A51" s="133" t="s">
        <v>80</v>
      </c>
      <c r="E51" s="126"/>
      <c r="G51" s="134"/>
      <c r="J51" s="135"/>
      <c r="K51" s="134"/>
    </row>
    <row r="52" spans="1:13" s="127" customFormat="1" ht="5.0999999999999996" customHeight="1" x14ac:dyDescent="0.25">
      <c r="A52" s="133"/>
      <c r="E52" s="139"/>
      <c r="G52" s="148"/>
      <c r="H52" s="144"/>
      <c r="I52" s="144"/>
      <c r="J52" s="145"/>
      <c r="K52" s="148"/>
      <c r="L52" s="144"/>
      <c r="M52" s="144"/>
    </row>
    <row r="53" spans="1:13" s="127" customFormat="1" ht="19.5" customHeight="1" x14ac:dyDescent="0.25">
      <c r="A53" s="129" t="s">
        <v>14</v>
      </c>
      <c r="E53" s="126"/>
      <c r="G53" s="136"/>
      <c r="I53" s="137"/>
      <c r="J53" s="138"/>
      <c r="K53" s="136"/>
      <c r="M53" s="137"/>
    </row>
    <row r="54" spans="1:13" s="127" customFormat="1" ht="5.0999999999999996" customHeight="1" x14ac:dyDescent="0.25">
      <c r="A54" s="133"/>
      <c r="E54" s="139"/>
      <c r="G54" s="148"/>
      <c r="H54" s="144"/>
      <c r="I54" s="144"/>
      <c r="J54" s="145"/>
      <c r="K54" s="148"/>
      <c r="L54" s="144"/>
      <c r="M54" s="144"/>
    </row>
    <row r="55" spans="1:13" s="127" customFormat="1" ht="19.5" customHeight="1" x14ac:dyDescent="0.25">
      <c r="A55" s="127" t="s">
        <v>106</v>
      </c>
      <c r="E55" s="139"/>
      <c r="G55" s="140"/>
      <c r="I55" s="141"/>
      <c r="J55" s="138"/>
      <c r="K55" s="140"/>
      <c r="M55" s="141"/>
    </row>
    <row r="56" spans="1:13" s="127" customFormat="1" ht="19.5" customHeight="1" x14ac:dyDescent="0.25">
      <c r="B56" s="127" t="s">
        <v>107</v>
      </c>
      <c r="E56" s="139">
        <v>12</v>
      </c>
      <c r="G56" s="140">
        <v>139307275</v>
      </c>
      <c r="I56" s="141">
        <v>45673307</v>
      </c>
      <c r="J56" s="138"/>
      <c r="K56" s="140">
        <v>4679743764</v>
      </c>
      <c r="M56" s="141">
        <v>1379645927</v>
      </c>
    </row>
    <row r="57" spans="1:13" s="127" customFormat="1" ht="19.5" customHeight="1" x14ac:dyDescent="0.25">
      <c r="A57" s="127" t="s">
        <v>15</v>
      </c>
      <c r="E57" s="139">
        <v>13</v>
      </c>
      <c r="G57" s="140">
        <v>415584080</v>
      </c>
      <c r="I57" s="141">
        <v>258910182</v>
      </c>
      <c r="J57" s="138"/>
      <c r="K57" s="140">
        <v>13960674449</v>
      </c>
      <c r="M57" s="141">
        <v>7820848078</v>
      </c>
    </row>
    <row r="58" spans="1:13" s="127" customFormat="1" ht="19.5" customHeight="1" x14ac:dyDescent="0.25">
      <c r="A58" s="127" t="s">
        <v>95</v>
      </c>
      <c r="E58" s="139"/>
      <c r="G58" s="140">
        <v>35681309</v>
      </c>
      <c r="I58" s="141">
        <v>39940949</v>
      </c>
      <c r="J58" s="138"/>
      <c r="K58" s="140">
        <v>1198638651</v>
      </c>
      <c r="M58" s="141">
        <v>1206488249</v>
      </c>
    </row>
    <row r="59" spans="1:13" s="127" customFormat="1" ht="19.5" customHeight="1" x14ac:dyDescent="0.25">
      <c r="A59" s="127" t="s">
        <v>74</v>
      </c>
      <c r="E59" s="139"/>
      <c r="G59" s="140">
        <v>5345381</v>
      </c>
      <c r="I59" s="141">
        <v>10677254</v>
      </c>
      <c r="J59" s="138"/>
      <c r="K59" s="140">
        <v>179566846</v>
      </c>
      <c r="M59" s="141">
        <v>322525677</v>
      </c>
    </row>
    <row r="60" spans="1:13" s="127" customFormat="1" ht="19.5" customHeight="1" x14ac:dyDescent="0.25">
      <c r="A60" s="127" t="s">
        <v>16</v>
      </c>
      <c r="E60" s="139"/>
      <c r="G60" s="142">
        <v>363214</v>
      </c>
      <c r="I60" s="143">
        <v>343635</v>
      </c>
      <c r="J60" s="138"/>
      <c r="K60" s="142">
        <v>12201412</v>
      </c>
      <c r="M60" s="143">
        <v>10380125</v>
      </c>
    </row>
    <row r="61" spans="1:13" s="127" customFormat="1" ht="5.0999999999999996" customHeight="1" x14ac:dyDescent="0.25">
      <c r="A61" s="133"/>
      <c r="E61" s="139"/>
      <c r="G61" s="134"/>
      <c r="J61" s="138"/>
      <c r="K61" s="134"/>
    </row>
    <row r="62" spans="1:13" s="127" customFormat="1" ht="19.5" customHeight="1" x14ac:dyDescent="0.25">
      <c r="A62" s="129" t="s">
        <v>17</v>
      </c>
      <c r="E62" s="139"/>
      <c r="G62" s="142">
        <f>SUM(G55:G60)</f>
        <v>596281259</v>
      </c>
      <c r="H62" s="144"/>
      <c r="I62" s="143">
        <f>SUM(I55:I60)</f>
        <v>355545327</v>
      </c>
      <c r="J62" s="145"/>
      <c r="K62" s="142">
        <f>SUM(K55:K60)</f>
        <v>20030825122</v>
      </c>
      <c r="L62" s="144"/>
      <c r="M62" s="143">
        <f>SUM(M55:M60)</f>
        <v>10739888056</v>
      </c>
    </row>
    <row r="63" spans="1:13" s="127" customFormat="1" ht="15" customHeight="1" x14ac:dyDescent="0.25">
      <c r="A63" s="129"/>
      <c r="E63" s="139"/>
      <c r="G63" s="146"/>
      <c r="H63" s="144"/>
      <c r="I63" s="147"/>
      <c r="J63" s="145"/>
      <c r="K63" s="146"/>
      <c r="L63" s="144"/>
      <c r="M63" s="147"/>
    </row>
    <row r="64" spans="1:13" s="127" customFormat="1" ht="19.5" customHeight="1" x14ac:dyDescent="0.25">
      <c r="A64" s="129" t="s">
        <v>18</v>
      </c>
      <c r="E64" s="139"/>
      <c r="G64" s="148"/>
      <c r="H64" s="144"/>
      <c r="I64" s="144"/>
      <c r="J64" s="145"/>
      <c r="K64" s="148"/>
      <c r="L64" s="144"/>
      <c r="M64" s="144"/>
    </row>
    <row r="65" spans="1:13" s="127" customFormat="1" ht="5.0999999999999996" customHeight="1" x14ac:dyDescent="0.25">
      <c r="A65" s="133"/>
      <c r="E65" s="139"/>
      <c r="G65" s="148"/>
      <c r="H65" s="144"/>
      <c r="I65" s="144"/>
      <c r="J65" s="145"/>
      <c r="K65" s="148"/>
      <c r="L65" s="144"/>
      <c r="M65" s="144"/>
    </row>
    <row r="66" spans="1:13" s="127" customFormat="1" ht="18.75" x14ac:dyDescent="0.25">
      <c r="A66" s="190" t="s">
        <v>137</v>
      </c>
      <c r="E66" s="139">
        <v>5</v>
      </c>
      <c r="G66" s="140">
        <v>9125341</v>
      </c>
      <c r="H66" s="187"/>
      <c r="I66" s="141">
        <v>0</v>
      </c>
      <c r="J66" s="187"/>
      <c r="K66" s="140">
        <v>306546651</v>
      </c>
      <c r="L66" s="187"/>
      <c r="M66" s="141">
        <v>0</v>
      </c>
    </row>
    <row r="67" spans="1:13" s="127" customFormat="1" ht="19.5" customHeight="1" x14ac:dyDescent="0.25">
      <c r="A67" s="197" t="s">
        <v>108</v>
      </c>
      <c r="B67" s="197"/>
      <c r="C67" s="197"/>
      <c r="D67" s="197"/>
      <c r="E67" s="139">
        <v>12</v>
      </c>
      <c r="G67" s="140">
        <v>100438964</v>
      </c>
      <c r="H67" s="144"/>
      <c r="I67" s="141">
        <v>293223106</v>
      </c>
      <c r="J67" s="145"/>
      <c r="K67" s="140">
        <v>3374048091</v>
      </c>
      <c r="L67" s="149"/>
      <c r="M67" s="141">
        <v>8857344378</v>
      </c>
    </row>
    <row r="68" spans="1:13" s="127" customFormat="1" ht="19.5" customHeight="1" x14ac:dyDescent="0.25">
      <c r="A68" s="127" t="s">
        <v>62</v>
      </c>
      <c r="E68" s="139">
        <v>15</v>
      </c>
      <c r="F68" s="150"/>
      <c r="G68" s="142">
        <v>19163003</v>
      </c>
      <c r="H68" s="144"/>
      <c r="I68" s="143">
        <v>17107340</v>
      </c>
      <c r="J68" s="145"/>
      <c r="K68" s="142">
        <v>643740829</v>
      </c>
      <c r="M68" s="143">
        <v>516757997</v>
      </c>
    </row>
    <row r="69" spans="1:13" s="127" customFormat="1" ht="5.0999999999999996" customHeight="1" x14ac:dyDescent="0.25">
      <c r="A69" s="133"/>
      <c r="E69" s="139"/>
      <c r="G69" s="134"/>
      <c r="J69" s="138"/>
      <c r="K69" s="134"/>
    </row>
    <row r="70" spans="1:13" s="127" customFormat="1" ht="19.5" customHeight="1" x14ac:dyDescent="0.25">
      <c r="A70" s="129" t="s">
        <v>19</v>
      </c>
      <c r="E70" s="139"/>
      <c r="G70" s="142">
        <f>SUM(G66:G68)</f>
        <v>128727308</v>
      </c>
      <c r="H70" s="144"/>
      <c r="I70" s="143">
        <f>SUM(I66:I68)</f>
        <v>310330446</v>
      </c>
      <c r="J70" s="145"/>
      <c r="K70" s="142">
        <f>SUM(K66:K68)</f>
        <v>4324335571</v>
      </c>
      <c r="L70" s="144"/>
      <c r="M70" s="143">
        <f>SUM(M66:M68)</f>
        <v>9374102375</v>
      </c>
    </row>
    <row r="71" spans="1:13" s="127" customFormat="1" ht="5.0999999999999996" customHeight="1" x14ac:dyDescent="0.25">
      <c r="A71" s="129"/>
      <c r="E71" s="139"/>
      <c r="G71" s="140"/>
      <c r="H71" s="144"/>
      <c r="I71" s="141"/>
      <c r="J71" s="145"/>
      <c r="K71" s="140"/>
      <c r="L71" s="144"/>
      <c r="M71" s="141"/>
    </row>
    <row r="72" spans="1:13" s="127" customFormat="1" ht="19.5" customHeight="1" x14ac:dyDescent="0.25">
      <c r="A72" s="129" t="s">
        <v>20</v>
      </c>
      <c r="E72" s="139"/>
      <c r="G72" s="142">
        <f>SUM(G62,G70)</f>
        <v>725008567</v>
      </c>
      <c r="H72" s="144"/>
      <c r="I72" s="143">
        <f>SUM(I62,I70)</f>
        <v>665875773</v>
      </c>
      <c r="J72" s="145"/>
      <c r="K72" s="142">
        <f>SUM(K62,K70)</f>
        <v>24355160693</v>
      </c>
      <c r="L72" s="144"/>
      <c r="M72" s="143">
        <f>SUM(M62,M70)</f>
        <v>20113990431</v>
      </c>
    </row>
    <row r="73" spans="1:13" s="127" customFormat="1" ht="15" customHeight="1" x14ac:dyDescent="0.25">
      <c r="A73" s="129"/>
      <c r="E73" s="151"/>
      <c r="G73" s="148"/>
      <c r="H73" s="144"/>
      <c r="I73" s="144"/>
      <c r="J73" s="145"/>
      <c r="K73" s="148"/>
      <c r="L73" s="144"/>
      <c r="M73" s="144"/>
    </row>
    <row r="74" spans="1:13" s="127" customFormat="1" ht="19.5" customHeight="1" x14ac:dyDescent="0.25">
      <c r="A74" s="129" t="s">
        <v>81</v>
      </c>
      <c r="E74" s="139"/>
      <c r="G74" s="148"/>
      <c r="H74" s="144"/>
      <c r="I74" s="144"/>
      <c r="J74" s="145"/>
      <c r="K74" s="148"/>
      <c r="L74" s="144"/>
      <c r="M74" s="144"/>
    </row>
    <row r="75" spans="1:13" s="127" customFormat="1" ht="5.0999999999999996" customHeight="1" x14ac:dyDescent="0.25">
      <c r="A75" s="133"/>
      <c r="E75" s="139"/>
      <c r="G75" s="148"/>
      <c r="H75" s="144"/>
      <c r="I75" s="144"/>
      <c r="J75" s="145"/>
      <c r="K75" s="148"/>
      <c r="L75" s="144"/>
      <c r="M75" s="144"/>
    </row>
    <row r="76" spans="1:13" s="127" customFormat="1" ht="19.5" customHeight="1" x14ac:dyDescent="0.25">
      <c r="A76" s="127" t="s">
        <v>21</v>
      </c>
      <c r="E76" s="139"/>
      <c r="G76" s="148"/>
      <c r="H76" s="144"/>
      <c r="I76" s="144"/>
      <c r="J76" s="145"/>
      <c r="K76" s="148"/>
      <c r="L76" s="144"/>
      <c r="M76" s="144"/>
    </row>
    <row r="77" spans="1:13" s="127" customFormat="1" ht="19.5" customHeight="1" x14ac:dyDescent="0.25">
      <c r="B77" s="127" t="s">
        <v>22</v>
      </c>
      <c r="E77" s="139">
        <v>16</v>
      </c>
      <c r="G77" s="148"/>
      <c r="H77" s="144"/>
      <c r="I77" s="144"/>
      <c r="J77" s="145"/>
      <c r="K77" s="148"/>
      <c r="L77" s="144"/>
      <c r="M77" s="144"/>
    </row>
    <row r="78" spans="1:13" s="127" customFormat="1" ht="19.5" customHeight="1" x14ac:dyDescent="0.25">
      <c r="C78" s="152" t="s">
        <v>77</v>
      </c>
      <c r="E78" s="139"/>
      <c r="G78" s="148"/>
      <c r="H78" s="144"/>
      <c r="I78" s="144"/>
      <c r="J78" s="145"/>
      <c r="K78" s="148"/>
      <c r="L78" s="144"/>
      <c r="M78" s="144"/>
    </row>
    <row r="79" spans="1:13" s="138" customFormat="1" ht="19.5" customHeight="1" thickBot="1" x14ac:dyDescent="0.3">
      <c r="D79" s="138" t="s">
        <v>76</v>
      </c>
      <c r="F79" s="153"/>
      <c r="G79" s="154">
        <v>864713808</v>
      </c>
      <c r="H79" s="144"/>
      <c r="I79" s="155">
        <v>864713808</v>
      </c>
      <c r="J79" s="145"/>
      <c r="K79" s="156">
        <v>30004442705</v>
      </c>
      <c r="L79" s="127"/>
      <c r="M79" s="157">
        <v>30004442705</v>
      </c>
    </row>
    <row r="80" spans="1:13" s="138" customFormat="1" ht="5.0999999999999996" customHeight="1" thickTop="1" x14ac:dyDescent="0.25">
      <c r="F80" s="153"/>
      <c r="G80" s="158"/>
      <c r="H80" s="144"/>
      <c r="I80" s="159"/>
      <c r="J80" s="145"/>
      <c r="K80" s="160"/>
      <c r="L80" s="127"/>
      <c r="M80" s="153"/>
    </row>
    <row r="81" spans="1:13" s="127" customFormat="1" ht="19.5" customHeight="1" x14ac:dyDescent="0.25">
      <c r="B81" s="127" t="s">
        <v>23</v>
      </c>
      <c r="E81" s="161"/>
      <c r="G81" s="148"/>
      <c r="H81" s="144"/>
      <c r="I81" s="144"/>
      <c r="J81" s="145"/>
      <c r="K81" s="134"/>
    </row>
    <row r="82" spans="1:13" s="138" customFormat="1" ht="19.5" customHeight="1" x14ac:dyDescent="0.25">
      <c r="C82" s="152" t="s">
        <v>77</v>
      </c>
      <c r="E82" s="139"/>
      <c r="F82" s="153"/>
      <c r="G82" s="158"/>
      <c r="H82" s="144"/>
      <c r="I82" s="159"/>
      <c r="J82" s="145"/>
      <c r="K82" s="160"/>
      <c r="L82" s="127"/>
      <c r="M82" s="153"/>
    </row>
    <row r="83" spans="1:13" s="138" customFormat="1" ht="19.5" customHeight="1" x14ac:dyDescent="0.25">
      <c r="C83" s="152"/>
      <c r="D83" s="138" t="s">
        <v>78</v>
      </c>
      <c r="E83" s="139"/>
      <c r="F83" s="153"/>
      <c r="G83" s="140">
        <v>864713808</v>
      </c>
      <c r="H83" s="144"/>
      <c r="I83" s="141">
        <v>864713808</v>
      </c>
      <c r="J83" s="145"/>
      <c r="K83" s="140">
        <v>30004442705</v>
      </c>
      <c r="L83" s="127"/>
      <c r="M83" s="141">
        <v>30004442705</v>
      </c>
    </row>
    <row r="84" spans="1:13" s="127" customFormat="1" ht="19.5" customHeight="1" x14ac:dyDescent="0.25">
      <c r="A84" s="127" t="s">
        <v>24</v>
      </c>
      <c r="E84" s="161"/>
      <c r="G84" s="140">
        <v>31917416</v>
      </c>
      <c r="H84" s="144"/>
      <c r="I84" s="141">
        <v>31917416</v>
      </c>
      <c r="J84" s="145"/>
      <c r="K84" s="140">
        <v>977711111</v>
      </c>
      <c r="M84" s="141">
        <v>977711111</v>
      </c>
    </row>
    <row r="85" spans="1:13" s="127" customFormat="1" ht="19.5" customHeight="1" x14ac:dyDescent="0.25">
      <c r="A85" s="127" t="s">
        <v>25</v>
      </c>
      <c r="E85" s="161"/>
      <c r="G85" s="140"/>
      <c r="H85" s="144"/>
      <c r="I85" s="141"/>
      <c r="J85" s="145"/>
      <c r="K85" s="140"/>
      <c r="M85" s="141"/>
    </row>
    <row r="86" spans="1:13" s="127" customFormat="1" ht="19.5" customHeight="1" x14ac:dyDescent="0.25">
      <c r="B86" s="127" t="s">
        <v>63</v>
      </c>
      <c r="E86" s="139">
        <v>17</v>
      </c>
      <c r="G86" s="140">
        <v>87865911</v>
      </c>
      <c r="H86" s="144"/>
      <c r="I86" s="141">
        <v>87865911</v>
      </c>
      <c r="J86" s="145"/>
      <c r="K86" s="140">
        <v>3000444271</v>
      </c>
      <c r="M86" s="141">
        <v>3000444271</v>
      </c>
    </row>
    <row r="87" spans="1:13" s="127" customFormat="1" ht="19.5" customHeight="1" x14ac:dyDescent="0.25">
      <c r="B87" s="127" t="s">
        <v>27</v>
      </c>
      <c r="E87" s="161"/>
      <c r="F87" s="150"/>
      <c r="G87" s="140">
        <v>38985958</v>
      </c>
      <c r="H87" s="144"/>
      <c r="I87" s="141">
        <v>-109295790</v>
      </c>
      <c r="J87" s="145"/>
      <c r="K87" s="140">
        <v>4595530147</v>
      </c>
      <c r="M87" s="141">
        <v>-108482479</v>
      </c>
    </row>
    <row r="88" spans="1:13" s="127" customFormat="1" ht="19.5" customHeight="1" x14ac:dyDescent="0.25">
      <c r="A88" s="127" t="s">
        <v>96</v>
      </c>
      <c r="E88" s="161"/>
      <c r="F88" s="150"/>
      <c r="G88" s="142">
        <v>0</v>
      </c>
      <c r="H88" s="162"/>
      <c r="I88" s="143">
        <v>0</v>
      </c>
      <c r="J88" s="163"/>
      <c r="K88" s="142">
        <v>-4207401622</v>
      </c>
      <c r="M88" s="143">
        <v>-7447029440</v>
      </c>
    </row>
    <row r="89" spans="1:13" s="127" customFormat="1" ht="5.0999999999999996" customHeight="1" x14ac:dyDescent="0.25">
      <c r="E89" s="161"/>
      <c r="G89" s="158"/>
      <c r="H89" s="144"/>
      <c r="I89" s="159"/>
      <c r="J89" s="145"/>
      <c r="K89" s="158"/>
      <c r="L89" s="144"/>
      <c r="M89" s="159"/>
    </row>
    <row r="90" spans="1:13" s="127" customFormat="1" ht="19.5" customHeight="1" x14ac:dyDescent="0.25">
      <c r="A90" s="129" t="s">
        <v>82</v>
      </c>
      <c r="E90" s="161"/>
      <c r="F90" s="150"/>
      <c r="G90" s="142">
        <f>SUM(G83:G88)</f>
        <v>1023483093</v>
      </c>
      <c r="H90" s="144"/>
      <c r="I90" s="143">
        <f>SUM(I83:I88)</f>
        <v>875201345</v>
      </c>
      <c r="J90" s="145"/>
      <c r="K90" s="142">
        <f>SUM(K83:K88)</f>
        <v>34370726612</v>
      </c>
      <c r="L90" s="144"/>
      <c r="M90" s="143">
        <f>SUM(M83:M88)</f>
        <v>26427086168</v>
      </c>
    </row>
    <row r="91" spans="1:13" s="127" customFormat="1" ht="5.0999999999999996" customHeight="1" x14ac:dyDescent="0.25">
      <c r="E91" s="161"/>
      <c r="F91" s="164"/>
      <c r="G91" s="158"/>
      <c r="H91" s="144"/>
      <c r="I91" s="159"/>
      <c r="J91" s="145"/>
      <c r="K91" s="158"/>
      <c r="L91" s="144"/>
      <c r="M91" s="159"/>
    </row>
    <row r="92" spans="1:13" s="127" customFormat="1" ht="19.5" customHeight="1" thickBot="1" x14ac:dyDescent="0.3">
      <c r="A92" s="129" t="s">
        <v>83</v>
      </c>
      <c r="E92" s="161"/>
      <c r="F92" s="150"/>
      <c r="G92" s="165">
        <f>SUM(G72,G90)</f>
        <v>1748491660</v>
      </c>
      <c r="H92" s="144"/>
      <c r="I92" s="166">
        <f>SUM(I72,I90)</f>
        <v>1541077118</v>
      </c>
      <c r="J92" s="145"/>
      <c r="K92" s="165">
        <f>SUM(K72,K90)</f>
        <v>58725887305</v>
      </c>
      <c r="L92" s="144"/>
      <c r="M92" s="166">
        <f>SUM(M72,M90)</f>
        <v>46541076599</v>
      </c>
    </row>
    <row r="93" spans="1:13" ht="8.25" customHeight="1" thickTop="1" x14ac:dyDescent="0.25">
      <c r="A93" s="1"/>
      <c r="J93" s="24"/>
    </row>
    <row r="94" spans="1:13" s="18" customFormat="1" ht="21.75" customHeight="1" x14ac:dyDescent="0.25">
      <c r="A94" s="29" t="str">
        <f>A43</f>
        <v>หมายเหตุประกอบงบการเงินเป็นส่วนหนึ่งของงบการเงินนี้</v>
      </c>
      <c r="B94" s="29"/>
      <c r="C94" s="29"/>
      <c r="D94" s="29"/>
      <c r="E94" s="30"/>
      <c r="F94" s="29"/>
      <c r="G94" s="29"/>
      <c r="H94" s="29"/>
      <c r="I94" s="29"/>
      <c r="J94" s="31"/>
      <c r="K94" s="29"/>
      <c r="L94" s="29"/>
      <c r="M94" s="29"/>
    </row>
  </sheetData>
  <mergeCells count="7">
    <mergeCell ref="A67:D67"/>
    <mergeCell ref="K5:M5"/>
    <mergeCell ref="K48:M48"/>
    <mergeCell ref="G5:I5"/>
    <mergeCell ref="G48:I48"/>
    <mergeCell ref="D39:E39"/>
    <mergeCell ref="A38:M38"/>
  </mergeCells>
  <pageMargins left="0.8" right="0.5" top="0.5" bottom="0.6" header="0.49" footer="0.4"/>
  <pageSetup paperSize="9" scale="95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9"/>
  <sheetViews>
    <sheetView zoomScaleNormal="100" zoomScaleSheetLayoutView="130" zoomScalePageLayoutView="85" workbookViewId="0">
      <selection activeCell="C37" sqref="C37:D37"/>
    </sheetView>
  </sheetViews>
  <sheetFormatPr defaultColWidth="10.85546875" defaultRowHeight="21.75" customHeight="1" x14ac:dyDescent="0.25"/>
  <cols>
    <col min="1" max="3" width="1.7109375" style="2" customWidth="1"/>
    <col min="4" max="4" width="25.7109375" style="2" customWidth="1"/>
    <col min="5" max="5" width="7" style="194" customWidth="1"/>
    <col min="6" max="6" width="0.7109375" style="2" customWidth="1"/>
    <col min="7" max="7" width="12.7109375" style="80" customWidth="1"/>
    <col min="8" max="8" width="0.7109375" style="2" customWidth="1"/>
    <col min="9" max="9" width="12.7109375" style="80" customWidth="1"/>
    <col min="10" max="10" width="0.7109375" style="2" customWidth="1"/>
    <col min="11" max="11" width="14.28515625" style="80" customWidth="1"/>
    <col min="12" max="12" width="0.7109375" style="2" customWidth="1"/>
    <col min="13" max="13" width="14.28515625" style="80" customWidth="1"/>
    <col min="14" max="16384" width="10.85546875" style="2"/>
  </cols>
  <sheetData>
    <row r="1" spans="1:13" ht="21.75" customHeight="1" x14ac:dyDescent="0.25">
      <c r="A1" s="202" t="str">
        <f>'9-10 BS'!A44</f>
        <v>บริษัท สตาร์ ปิโตรเลียม รีไฟน์นิ่ง จำกัด (มหาชน)</v>
      </c>
      <c r="B1" s="202"/>
      <c r="C1" s="202"/>
      <c r="D1" s="202"/>
      <c r="E1" s="202"/>
      <c r="F1" s="202"/>
      <c r="G1" s="202"/>
      <c r="H1" s="202"/>
      <c r="I1" s="202"/>
    </row>
    <row r="2" spans="1:13" ht="21.75" customHeight="1" x14ac:dyDescent="0.25">
      <c r="A2" s="202" t="s">
        <v>28</v>
      </c>
      <c r="B2" s="202"/>
      <c r="C2" s="202"/>
      <c r="D2" s="202"/>
      <c r="E2" s="202"/>
      <c r="F2" s="202"/>
      <c r="G2" s="202"/>
      <c r="H2" s="202"/>
      <c r="I2" s="202"/>
    </row>
    <row r="3" spans="1:13" ht="21.75" customHeight="1" x14ac:dyDescent="0.25">
      <c r="A3" s="203" t="s">
        <v>122</v>
      </c>
      <c r="B3" s="203"/>
      <c r="C3" s="203"/>
      <c r="D3" s="203"/>
      <c r="E3" s="203"/>
      <c r="F3" s="203"/>
      <c r="G3" s="203"/>
      <c r="H3" s="203"/>
      <c r="I3" s="203"/>
      <c r="J3" s="5"/>
      <c r="K3" s="81"/>
      <c r="L3" s="5"/>
      <c r="M3" s="81"/>
    </row>
    <row r="4" spans="1:13" ht="21.75" customHeight="1" x14ac:dyDescent="0.25">
      <c r="A4" s="33"/>
      <c r="B4" s="33"/>
      <c r="C4" s="33"/>
      <c r="D4" s="33"/>
      <c r="E4" s="33"/>
      <c r="F4" s="33"/>
      <c r="G4" s="82"/>
      <c r="H4" s="33"/>
      <c r="I4" s="82"/>
      <c r="J4" s="33"/>
      <c r="K4" s="82"/>
      <c r="L4" s="33"/>
      <c r="M4" s="82"/>
    </row>
    <row r="5" spans="1:13" ht="18.95" customHeight="1" x14ac:dyDescent="0.25">
      <c r="A5" s="195"/>
      <c r="B5" s="195"/>
      <c r="C5" s="195"/>
      <c r="D5" s="195"/>
      <c r="E5" s="83"/>
      <c r="F5" s="195"/>
      <c r="G5" s="198" t="s">
        <v>65</v>
      </c>
      <c r="H5" s="198"/>
      <c r="I5" s="198"/>
      <c r="K5" s="198" t="s">
        <v>66</v>
      </c>
      <c r="L5" s="198"/>
      <c r="M5" s="198"/>
    </row>
    <row r="6" spans="1:13" ht="18.95" customHeight="1" x14ac:dyDescent="0.25">
      <c r="A6" s="195"/>
      <c r="B6" s="195"/>
      <c r="C6" s="195"/>
      <c r="D6" s="195"/>
      <c r="E6" s="83"/>
      <c r="F6" s="195"/>
      <c r="G6" s="10" t="s">
        <v>2</v>
      </c>
      <c r="H6" s="10"/>
      <c r="I6" s="10" t="s">
        <v>2</v>
      </c>
      <c r="K6" s="10" t="s">
        <v>2</v>
      </c>
      <c r="L6" s="10"/>
      <c r="M6" s="10" t="s">
        <v>2</v>
      </c>
    </row>
    <row r="7" spans="1:13" ht="18.95" customHeight="1" x14ac:dyDescent="0.25">
      <c r="E7" s="191" t="s">
        <v>3</v>
      </c>
      <c r="F7" s="1"/>
      <c r="G7" s="34" t="s">
        <v>121</v>
      </c>
      <c r="H7" s="12"/>
      <c r="I7" s="34" t="s">
        <v>102</v>
      </c>
      <c r="J7" s="14"/>
      <c r="K7" s="34" t="s">
        <v>121</v>
      </c>
      <c r="L7" s="12"/>
      <c r="M7" s="34" t="s">
        <v>102</v>
      </c>
    </row>
    <row r="8" spans="1:13" ht="8.1" customHeight="1" x14ac:dyDescent="0.25">
      <c r="A8" s="1"/>
      <c r="G8" s="101"/>
      <c r="K8" s="101"/>
    </row>
    <row r="9" spans="1:13" ht="18.95" customHeight="1" x14ac:dyDescent="0.25">
      <c r="A9" s="2" t="s">
        <v>29</v>
      </c>
      <c r="E9" s="40">
        <v>7</v>
      </c>
      <c r="G9" s="102">
        <v>5283719416</v>
      </c>
      <c r="H9" s="85"/>
      <c r="I9" s="84">
        <v>4133813730</v>
      </c>
      <c r="J9" s="85"/>
      <c r="K9" s="102">
        <v>170330857757</v>
      </c>
      <c r="L9" s="86"/>
      <c r="M9" s="84">
        <v>129598693006</v>
      </c>
    </row>
    <row r="10" spans="1:13" ht="18.95" customHeight="1" x14ac:dyDescent="0.25">
      <c r="A10" s="2" t="s">
        <v>30</v>
      </c>
      <c r="E10" s="40"/>
      <c r="G10" s="102"/>
      <c r="H10" s="85"/>
      <c r="I10" s="84"/>
      <c r="J10" s="85"/>
      <c r="K10" s="102"/>
      <c r="L10" s="86"/>
      <c r="M10" s="84"/>
    </row>
    <row r="11" spans="1:13" ht="18.95" customHeight="1" x14ac:dyDescent="0.25">
      <c r="B11" s="2" t="s">
        <v>61</v>
      </c>
      <c r="E11" s="40"/>
      <c r="G11" s="103">
        <v>66261976</v>
      </c>
      <c r="H11" s="85"/>
      <c r="I11" s="87">
        <v>18143115</v>
      </c>
      <c r="J11" s="85"/>
      <c r="K11" s="103">
        <v>2153537031</v>
      </c>
      <c r="L11" s="86"/>
      <c r="M11" s="87">
        <v>564702865</v>
      </c>
    </row>
    <row r="12" spans="1:13" ht="8.25" customHeight="1" x14ac:dyDescent="0.25">
      <c r="E12" s="40"/>
      <c r="G12" s="102"/>
      <c r="H12" s="85"/>
      <c r="I12" s="84"/>
      <c r="J12" s="86"/>
      <c r="K12" s="102"/>
      <c r="L12" s="85"/>
      <c r="M12" s="84"/>
    </row>
    <row r="13" spans="1:13" ht="18.95" customHeight="1" x14ac:dyDescent="0.25">
      <c r="A13" s="1" t="s">
        <v>31</v>
      </c>
      <c r="E13" s="40"/>
      <c r="G13" s="102">
        <f>SUM(G9:G11)</f>
        <v>5349981392</v>
      </c>
      <c r="H13" s="85"/>
      <c r="I13" s="84">
        <f>SUM(I9:I11)</f>
        <v>4151956845</v>
      </c>
      <c r="J13" s="86"/>
      <c r="K13" s="102">
        <f>SUM(K9:K11)</f>
        <v>172484394788</v>
      </c>
      <c r="L13" s="85"/>
      <c r="M13" s="84">
        <f>SUM(M9:M11)</f>
        <v>130163395871</v>
      </c>
    </row>
    <row r="14" spans="1:13" ht="18.95" customHeight="1" x14ac:dyDescent="0.25">
      <c r="A14" s="2" t="s">
        <v>32</v>
      </c>
      <c r="E14" s="40">
        <v>18</v>
      </c>
      <c r="G14" s="103">
        <v>-5132897959</v>
      </c>
      <c r="H14" s="85"/>
      <c r="I14" s="87">
        <v>-4369639121</v>
      </c>
      <c r="J14" s="85"/>
      <c r="K14" s="103">
        <v>-165598311928</v>
      </c>
      <c r="L14" s="86"/>
      <c r="M14" s="87">
        <v>-137168953725</v>
      </c>
    </row>
    <row r="15" spans="1:13" ht="8.1" customHeight="1" x14ac:dyDescent="0.25">
      <c r="A15" s="1"/>
      <c r="E15" s="24"/>
      <c r="G15" s="102"/>
      <c r="H15" s="85"/>
      <c r="I15" s="84"/>
      <c r="J15" s="86"/>
      <c r="K15" s="102"/>
      <c r="L15" s="85"/>
      <c r="M15" s="84"/>
    </row>
    <row r="16" spans="1:13" ht="18.95" customHeight="1" x14ac:dyDescent="0.25">
      <c r="A16" s="1" t="s">
        <v>136</v>
      </c>
      <c r="E16" s="24"/>
      <c r="G16" s="102">
        <f>SUM(G13:G14)</f>
        <v>217083433</v>
      </c>
      <c r="H16" s="85"/>
      <c r="I16" s="84">
        <f>SUM(I13:I14)</f>
        <v>-217682276</v>
      </c>
      <c r="J16" s="86"/>
      <c r="K16" s="102">
        <f>SUM(K13:K14)</f>
        <v>6886082860</v>
      </c>
      <c r="L16" s="85"/>
      <c r="M16" s="84">
        <f>SUM(M13:M14)</f>
        <v>-7005557854</v>
      </c>
    </row>
    <row r="17" spans="1:13" ht="18.95" customHeight="1" x14ac:dyDescent="0.25">
      <c r="A17" s="2" t="s">
        <v>33</v>
      </c>
      <c r="E17" s="40"/>
      <c r="G17" s="102">
        <v>1911344</v>
      </c>
      <c r="H17" s="85"/>
      <c r="I17" s="84">
        <v>2280777</v>
      </c>
      <c r="J17" s="85"/>
      <c r="K17" s="102">
        <v>61763349</v>
      </c>
      <c r="L17" s="86"/>
      <c r="M17" s="84">
        <v>70789763</v>
      </c>
    </row>
    <row r="18" spans="1:13" ht="18.95" customHeight="1" x14ac:dyDescent="0.25">
      <c r="A18" s="2" t="s">
        <v>34</v>
      </c>
      <c r="E18" s="40"/>
      <c r="G18" s="102">
        <v>11255166</v>
      </c>
      <c r="H18" s="85"/>
      <c r="I18" s="84">
        <v>9848106</v>
      </c>
      <c r="J18" s="85"/>
      <c r="K18" s="102">
        <v>358743463</v>
      </c>
      <c r="L18" s="86"/>
      <c r="M18" s="84">
        <v>319753567</v>
      </c>
    </row>
    <row r="19" spans="1:13" ht="18.95" customHeight="1" x14ac:dyDescent="0.25">
      <c r="A19" s="2" t="s">
        <v>127</v>
      </c>
      <c r="E19" s="40"/>
      <c r="G19" s="102"/>
      <c r="H19" s="85"/>
      <c r="I19" s="84"/>
      <c r="J19" s="85"/>
      <c r="K19" s="102"/>
      <c r="L19" s="86"/>
      <c r="M19" s="84"/>
    </row>
    <row r="20" spans="1:13" ht="18.95" customHeight="1" x14ac:dyDescent="0.25">
      <c r="B20" s="2" t="s">
        <v>112</v>
      </c>
      <c r="E20" s="40"/>
      <c r="F20" s="9"/>
      <c r="G20" s="103">
        <v>-13721127</v>
      </c>
      <c r="H20" s="85"/>
      <c r="I20" s="87">
        <v>4595786</v>
      </c>
      <c r="J20" s="85"/>
      <c r="K20" s="103">
        <v>-432882467</v>
      </c>
      <c r="L20" s="88"/>
      <c r="M20" s="87">
        <v>143901982</v>
      </c>
    </row>
    <row r="21" spans="1:13" ht="8.1" customHeight="1" x14ac:dyDescent="0.25">
      <c r="A21" s="1"/>
      <c r="E21" s="40"/>
      <c r="G21" s="102"/>
      <c r="H21" s="85"/>
      <c r="I21" s="84"/>
      <c r="J21" s="86"/>
      <c r="K21" s="102"/>
      <c r="L21" s="85"/>
      <c r="M21" s="84"/>
    </row>
    <row r="22" spans="1:13" ht="18.95" customHeight="1" x14ac:dyDescent="0.25">
      <c r="A22" s="1" t="s">
        <v>128</v>
      </c>
      <c r="E22" s="40"/>
      <c r="F22" s="9"/>
      <c r="G22" s="102">
        <f>SUM(G16:G20)</f>
        <v>216528816</v>
      </c>
      <c r="H22" s="85"/>
      <c r="I22" s="84">
        <f>SUM(I16:I20)</f>
        <v>-200957607</v>
      </c>
      <c r="J22" s="88"/>
      <c r="K22" s="102">
        <f>SUM(K16:K20)</f>
        <v>6873707205</v>
      </c>
      <c r="L22" s="85"/>
      <c r="M22" s="84">
        <f>SUM(M16:M20)</f>
        <v>-6471112542</v>
      </c>
    </row>
    <row r="23" spans="1:13" ht="18.95" customHeight="1" x14ac:dyDescent="0.25">
      <c r="A23" s="2" t="s">
        <v>35</v>
      </c>
      <c r="E23" s="40">
        <v>18</v>
      </c>
      <c r="G23" s="102">
        <v>-23581965</v>
      </c>
      <c r="H23" s="85"/>
      <c r="I23" s="84">
        <v>-28783315</v>
      </c>
      <c r="J23" s="85"/>
      <c r="K23" s="102">
        <v>-748975451</v>
      </c>
      <c r="L23" s="86"/>
      <c r="M23" s="84">
        <v>-910800842</v>
      </c>
    </row>
    <row r="24" spans="1:13" ht="18.95" customHeight="1" x14ac:dyDescent="0.25">
      <c r="A24" s="2" t="s">
        <v>36</v>
      </c>
      <c r="E24" s="40"/>
      <c r="G24" s="102">
        <v>0</v>
      </c>
      <c r="H24" s="85"/>
      <c r="I24" s="84">
        <v>-20522</v>
      </c>
      <c r="J24" s="85"/>
      <c r="K24" s="102">
        <v>0</v>
      </c>
      <c r="L24" s="86"/>
      <c r="M24" s="84">
        <v>-628066</v>
      </c>
    </row>
    <row r="25" spans="1:13" ht="18.95" customHeight="1" x14ac:dyDescent="0.25">
      <c r="A25" s="2" t="s">
        <v>37</v>
      </c>
      <c r="E25" s="40"/>
      <c r="G25" s="103">
        <v>-6599587</v>
      </c>
      <c r="H25" s="85"/>
      <c r="I25" s="87">
        <v>-5634548</v>
      </c>
      <c r="J25" s="85"/>
      <c r="K25" s="103">
        <v>-211825905</v>
      </c>
      <c r="L25" s="86"/>
      <c r="M25" s="87">
        <v>-177330906</v>
      </c>
    </row>
    <row r="26" spans="1:13" ht="7.9" customHeight="1" x14ac:dyDescent="0.25">
      <c r="A26" s="1"/>
      <c r="E26" s="40"/>
      <c r="G26" s="102"/>
      <c r="H26" s="85"/>
      <c r="I26" s="84"/>
      <c r="J26" s="86"/>
      <c r="K26" s="102"/>
      <c r="L26" s="85"/>
      <c r="M26" s="84"/>
    </row>
    <row r="27" spans="1:13" ht="18.95" customHeight="1" x14ac:dyDescent="0.25">
      <c r="A27" s="1" t="s">
        <v>129</v>
      </c>
      <c r="B27" s="1"/>
      <c r="E27" s="24"/>
      <c r="G27" s="102">
        <f>SUM(G22:G25)</f>
        <v>186347264</v>
      </c>
      <c r="H27" s="85"/>
      <c r="I27" s="84">
        <f>SUM(I22:I25)</f>
        <v>-235395992</v>
      </c>
      <c r="J27" s="86"/>
      <c r="K27" s="102">
        <f>SUM(K22:K25)</f>
        <v>5912905849</v>
      </c>
      <c r="L27" s="85"/>
      <c r="M27" s="84">
        <f>SUM(M22:M25)</f>
        <v>-7559872356</v>
      </c>
    </row>
    <row r="28" spans="1:13" ht="18.95" customHeight="1" x14ac:dyDescent="0.25">
      <c r="A28" s="2" t="s">
        <v>75</v>
      </c>
      <c r="E28" s="40">
        <v>19</v>
      </c>
      <c r="G28" s="103">
        <v>-36748078</v>
      </c>
      <c r="H28" s="85"/>
      <c r="I28" s="87">
        <v>48380591</v>
      </c>
      <c r="J28" s="85"/>
      <c r="K28" s="103">
        <v>-1166442880</v>
      </c>
      <c r="L28" s="86"/>
      <c r="M28" s="87">
        <v>1555031831</v>
      </c>
    </row>
    <row r="29" spans="1:13" ht="8.1" customHeight="1" x14ac:dyDescent="0.25">
      <c r="A29" s="1"/>
      <c r="E29" s="40"/>
      <c r="G29" s="102"/>
      <c r="H29" s="85"/>
      <c r="I29" s="84"/>
      <c r="J29" s="85"/>
      <c r="K29" s="102"/>
      <c r="L29" s="86"/>
      <c r="M29" s="84"/>
    </row>
    <row r="30" spans="1:13" ht="18.95" customHeight="1" x14ac:dyDescent="0.25">
      <c r="A30" s="1" t="s">
        <v>130</v>
      </c>
      <c r="E30" s="40"/>
      <c r="G30" s="102">
        <f>SUM(G27:G28)</f>
        <v>149599186</v>
      </c>
      <c r="H30" s="85"/>
      <c r="I30" s="84">
        <f>SUM(I27:I28)</f>
        <v>-187015401</v>
      </c>
      <c r="J30" s="86"/>
      <c r="K30" s="102">
        <f>SUM(K27:K28)</f>
        <v>4746462969</v>
      </c>
      <c r="L30" s="85"/>
      <c r="M30" s="84">
        <f>SUM(M27:M28)</f>
        <v>-6004840525</v>
      </c>
    </row>
    <row r="31" spans="1:13" ht="8.4499999999999993" customHeight="1" x14ac:dyDescent="0.25">
      <c r="A31" s="1"/>
      <c r="E31" s="40"/>
      <c r="G31" s="102"/>
      <c r="H31" s="85"/>
      <c r="I31" s="84"/>
      <c r="J31" s="86"/>
      <c r="K31" s="102"/>
      <c r="L31" s="85"/>
      <c r="M31" s="84"/>
    </row>
    <row r="32" spans="1:13" s="24" customFormat="1" ht="18.95" customHeight="1" x14ac:dyDescent="0.25">
      <c r="A32" s="68" t="s">
        <v>87</v>
      </c>
      <c r="E32" s="67"/>
      <c r="F32" s="89"/>
      <c r="G32" s="102"/>
      <c r="H32" s="85"/>
      <c r="I32" s="84"/>
      <c r="J32" s="89"/>
      <c r="K32" s="102"/>
      <c r="L32" s="85"/>
      <c r="M32" s="84"/>
    </row>
    <row r="33" spans="1:13" s="24" customFormat="1" ht="18.95" customHeight="1" x14ac:dyDescent="0.25">
      <c r="A33" s="90" t="s">
        <v>79</v>
      </c>
      <c r="B33" s="90"/>
      <c r="E33" s="67"/>
      <c r="F33" s="89"/>
      <c r="G33" s="102"/>
      <c r="H33" s="85"/>
      <c r="I33" s="84"/>
      <c r="J33" s="89"/>
      <c r="K33" s="102"/>
      <c r="L33" s="85"/>
      <c r="M33" s="84"/>
    </row>
    <row r="34" spans="1:13" s="24" customFormat="1" ht="18.75" customHeight="1" x14ac:dyDescent="0.25">
      <c r="B34" s="90" t="s">
        <v>72</v>
      </c>
      <c r="E34" s="67"/>
      <c r="F34" s="89"/>
      <c r="G34" s="102"/>
      <c r="H34" s="85"/>
      <c r="I34" s="84"/>
      <c r="J34" s="89"/>
      <c r="K34" s="102"/>
      <c r="L34" s="85"/>
      <c r="M34" s="84"/>
    </row>
    <row r="35" spans="1:13" s="24" customFormat="1" ht="18.95" customHeight="1" x14ac:dyDescent="0.25">
      <c r="B35" s="24" t="s">
        <v>73</v>
      </c>
      <c r="C35" s="24" t="s">
        <v>38</v>
      </c>
      <c r="E35" s="67"/>
      <c r="F35" s="89"/>
      <c r="G35" s="102"/>
      <c r="H35" s="85"/>
      <c r="I35" s="84"/>
      <c r="J35" s="89"/>
      <c r="K35" s="102"/>
      <c r="L35" s="85"/>
      <c r="M35" s="84"/>
    </row>
    <row r="36" spans="1:13" s="24" customFormat="1" ht="18.95" customHeight="1" x14ac:dyDescent="0.25">
      <c r="D36" s="24" t="s">
        <v>39</v>
      </c>
      <c r="E36" s="67"/>
      <c r="F36" s="89"/>
      <c r="G36" s="102">
        <v>0</v>
      </c>
      <c r="H36" s="85"/>
      <c r="I36" s="84">
        <v>0</v>
      </c>
      <c r="J36" s="89"/>
      <c r="K36" s="102">
        <v>3239627818</v>
      </c>
      <c r="L36" s="85"/>
      <c r="M36" s="84">
        <v>226889034</v>
      </c>
    </row>
    <row r="37" spans="1:13" s="24" customFormat="1" ht="18.95" customHeight="1" x14ac:dyDescent="0.25">
      <c r="C37" s="24" t="s">
        <v>145</v>
      </c>
      <c r="E37" s="67"/>
      <c r="F37" s="89"/>
      <c r="G37" s="102"/>
      <c r="H37" s="85"/>
      <c r="I37" s="84"/>
      <c r="J37" s="89"/>
      <c r="K37" s="102"/>
      <c r="L37" s="85"/>
      <c r="M37" s="84"/>
    </row>
    <row r="38" spans="1:13" s="24" customFormat="1" ht="18.95" customHeight="1" x14ac:dyDescent="0.25">
      <c r="D38" s="24" t="s">
        <v>138</v>
      </c>
      <c r="E38" s="67"/>
      <c r="F38" s="89"/>
      <c r="G38" s="103">
        <v>-1317438</v>
      </c>
      <c r="H38" s="85"/>
      <c r="I38" s="87">
        <v>0</v>
      </c>
      <c r="J38" s="85"/>
      <c r="K38" s="103">
        <v>-42450343</v>
      </c>
      <c r="L38" s="89"/>
      <c r="M38" s="87">
        <v>0</v>
      </c>
    </row>
    <row r="39" spans="1:13" s="24" customFormat="1" ht="7.5" customHeight="1" x14ac:dyDescent="0.25">
      <c r="E39" s="74"/>
      <c r="F39" s="89"/>
      <c r="G39" s="102"/>
      <c r="H39" s="85"/>
      <c r="I39" s="84"/>
      <c r="J39" s="89"/>
      <c r="K39" s="102"/>
      <c r="L39" s="85"/>
      <c r="M39" s="84"/>
    </row>
    <row r="40" spans="1:13" s="24" customFormat="1" ht="18.95" customHeight="1" x14ac:dyDescent="0.25">
      <c r="A40" s="67" t="s">
        <v>139</v>
      </c>
      <c r="E40" s="40"/>
      <c r="F40" s="67"/>
      <c r="G40" s="103">
        <f>SUM(G36:G38)</f>
        <v>-1317438</v>
      </c>
      <c r="H40" s="85"/>
      <c r="I40" s="87">
        <f>SUM(I36:I38)</f>
        <v>0</v>
      </c>
      <c r="J40" s="84"/>
      <c r="K40" s="103">
        <f>SUM(K36:K38)</f>
        <v>3197177475</v>
      </c>
      <c r="L40" s="91"/>
      <c r="M40" s="87">
        <f>SUM(M36:M38)</f>
        <v>226889034</v>
      </c>
    </row>
    <row r="41" spans="1:13" s="24" customFormat="1" ht="8.1" customHeight="1" x14ac:dyDescent="0.25">
      <c r="E41" s="40"/>
      <c r="F41" s="89"/>
      <c r="G41" s="102"/>
      <c r="H41" s="85"/>
      <c r="I41" s="84"/>
      <c r="J41" s="89"/>
      <c r="K41" s="102"/>
      <c r="L41" s="85"/>
      <c r="M41" s="84"/>
    </row>
    <row r="42" spans="1:13" s="24" customFormat="1" ht="18.95" customHeight="1" thickBot="1" x14ac:dyDescent="0.3">
      <c r="A42" s="69" t="s">
        <v>88</v>
      </c>
      <c r="E42" s="40"/>
      <c r="F42" s="89"/>
      <c r="G42" s="104">
        <f>SUM(G30,G40)</f>
        <v>148281748</v>
      </c>
      <c r="H42" s="85"/>
      <c r="I42" s="92">
        <f>SUM(I30,I40)</f>
        <v>-187015401</v>
      </c>
      <c r="J42" s="89"/>
      <c r="K42" s="104">
        <f>SUM(K30,K40)</f>
        <v>7943640444</v>
      </c>
      <c r="L42" s="85"/>
      <c r="M42" s="92">
        <f>SUM(M30,M40)</f>
        <v>-5777951491</v>
      </c>
    </row>
    <row r="43" spans="1:13" ht="18.95" customHeight="1" thickTop="1" x14ac:dyDescent="0.25">
      <c r="E43" s="24"/>
      <c r="G43" s="105"/>
      <c r="H43" s="36"/>
      <c r="I43" s="93"/>
      <c r="K43" s="105"/>
      <c r="L43" s="36"/>
      <c r="M43" s="93"/>
    </row>
    <row r="44" spans="1:13" ht="18.95" customHeight="1" x14ac:dyDescent="0.25">
      <c r="A44" s="1" t="s">
        <v>131</v>
      </c>
      <c r="E44" s="40">
        <v>20</v>
      </c>
      <c r="G44" s="97"/>
      <c r="I44" s="2"/>
      <c r="K44" s="97"/>
      <c r="M44" s="2"/>
    </row>
    <row r="45" spans="1:13" ht="7.5" customHeight="1" x14ac:dyDescent="0.25">
      <c r="G45" s="97"/>
      <c r="I45" s="2"/>
      <c r="K45" s="97"/>
      <c r="M45" s="2"/>
    </row>
    <row r="46" spans="1:13" ht="18.95" customHeight="1" x14ac:dyDescent="0.25">
      <c r="A46" s="2" t="s">
        <v>132</v>
      </c>
      <c r="G46" s="106">
        <f>G30/4335902125</f>
        <v>3.4502436099154335E-2</v>
      </c>
      <c r="H46" s="9"/>
      <c r="I46" s="94">
        <f>I30/4335902125</f>
        <v>-4.3131831763845455E-2</v>
      </c>
      <c r="J46" s="9"/>
      <c r="K46" s="106">
        <f>K30/4335902125</f>
        <v>1.0946886788870955</v>
      </c>
      <c r="L46" s="9"/>
      <c r="M46" s="94">
        <f>M30/4335902125</f>
        <v>-1.3849114559983293</v>
      </c>
    </row>
    <row r="47" spans="1:13" s="24" customFormat="1" ht="18.95" customHeight="1" x14ac:dyDescent="0.25">
      <c r="A47" s="67"/>
      <c r="E47" s="40"/>
      <c r="F47" s="67"/>
      <c r="G47" s="84"/>
      <c r="H47" s="85"/>
      <c r="I47" s="84"/>
      <c r="J47" s="84"/>
      <c r="K47" s="84"/>
      <c r="L47" s="85"/>
      <c r="M47" s="84"/>
    </row>
    <row r="48" spans="1:13" ht="21" customHeight="1" x14ac:dyDescent="0.25">
      <c r="G48" s="95"/>
      <c r="H48" s="9"/>
      <c r="I48" s="95"/>
      <c r="J48" s="9"/>
      <c r="K48" s="95"/>
      <c r="L48" s="9"/>
      <c r="M48" s="95"/>
    </row>
    <row r="49" spans="1:13" ht="21.95" customHeight="1" x14ac:dyDescent="0.25">
      <c r="A49" s="5" t="str">
        <f>'9-10 BS'!A43</f>
        <v>หมายเหตุประกอบงบการเงินเป็นส่วนหนึ่งของงบการเงินนี้</v>
      </c>
      <c r="B49" s="5"/>
      <c r="C49" s="5"/>
      <c r="D49" s="5"/>
      <c r="E49" s="6"/>
      <c r="F49" s="5"/>
      <c r="G49" s="96"/>
      <c r="H49" s="5"/>
      <c r="I49" s="96"/>
      <c r="J49" s="5"/>
      <c r="K49" s="96"/>
      <c r="L49" s="5"/>
      <c r="M49" s="96"/>
    </row>
  </sheetData>
  <mergeCells count="5">
    <mergeCell ref="A1:I1"/>
    <mergeCell ref="A2:I2"/>
    <mergeCell ref="A3:I3"/>
    <mergeCell ref="G5:I5"/>
    <mergeCell ref="K5:M5"/>
  </mergeCells>
  <pageMargins left="0.8" right="0.5" top="0.5" bottom="0.6" header="0.49" footer="0.4"/>
  <pageSetup paperSize="9" scale="95" firstPageNumber="11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9"/>
  <sheetViews>
    <sheetView zoomScaleNormal="100" zoomScaleSheetLayoutView="90" zoomScalePageLayoutView="85" workbookViewId="0">
      <selection activeCell="A22" sqref="A22"/>
    </sheetView>
  </sheetViews>
  <sheetFormatPr defaultColWidth="8" defaultRowHeight="21.75" customHeight="1" x14ac:dyDescent="0.25"/>
  <cols>
    <col min="1" max="1" width="32.28515625" style="24" customWidth="1"/>
    <col min="2" max="2" width="7.7109375" style="24" customWidth="1"/>
    <col min="3" max="3" width="0.85546875" style="24" customWidth="1"/>
    <col min="4" max="4" width="15.7109375" style="45" customWidth="1"/>
    <col min="5" max="5" width="0.85546875" style="43" customWidth="1"/>
    <col min="6" max="6" width="15.7109375" style="45" customWidth="1"/>
    <col min="7" max="7" width="0.85546875" style="43" customWidth="1"/>
    <col min="8" max="8" width="17.7109375" style="45" customWidth="1"/>
    <col min="9" max="9" width="0.85546875" style="43" customWidth="1"/>
    <col min="10" max="10" width="15.7109375" style="45" customWidth="1"/>
    <col min="11" max="11" width="0.85546875" style="43" customWidth="1"/>
    <col min="12" max="12" width="15.7109375" style="45" customWidth="1"/>
    <col min="13" max="16384" width="8" style="24"/>
  </cols>
  <sheetData>
    <row r="1" spans="1:12" ht="21.75" customHeight="1" x14ac:dyDescent="0.25">
      <c r="A1" s="188" t="str">
        <f>'11 PL 12 month'!A1:I1</f>
        <v>บริษัท สตาร์ ปิโตรเลียม รีไฟน์นิ่ง จำกัด (มหาชน)</v>
      </c>
      <c r="B1" s="188"/>
      <c r="C1" s="188"/>
      <c r="D1" s="188"/>
      <c r="E1" s="188"/>
      <c r="F1" s="188"/>
      <c r="G1" s="188"/>
      <c r="H1" s="188"/>
      <c r="I1" s="188"/>
      <c r="J1" s="188"/>
      <c r="K1" s="45"/>
    </row>
    <row r="2" spans="1:12" ht="21.75" customHeight="1" x14ac:dyDescent="0.25">
      <c r="A2" s="188" t="s">
        <v>85</v>
      </c>
      <c r="B2" s="188"/>
      <c r="C2" s="188"/>
      <c r="D2" s="188"/>
      <c r="E2" s="188"/>
      <c r="F2" s="188"/>
      <c r="G2" s="188"/>
      <c r="H2" s="188"/>
      <c r="I2" s="188"/>
      <c r="J2" s="188"/>
    </row>
    <row r="3" spans="1:12" ht="21.75" customHeight="1" x14ac:dyDescent="0.25">
      <c r="A3" s="189" t="str">
        <f>'11 PL 12 month'!A3:I3</f>
        <v>สำหรับปีสิ้นสุดวันที่ 31 ธันวาคม พ.ศ. 2564</v>
      </c>
      <c r="B3" s="189"/>
      <c r="C3" s="189"/>
      <c r="D3" s="189"/>
      <c r="E3" s="189"/>
      <c r="F3" s="189"/>
      <c r="G3" s="189"/>
      <c r="H3" s="189"/>
      <c r="I3" s="189"/>
      <c r="J3" s="189"/>
      <c r="K3" s="63"/>
      <c r="L3" s="64"/>
    </row>
    <row r="4" spans="1:12" ht="20.45" customHeight="1" x14ac:dyDescent="0.25">
      <c r="D4" s="65"/>
      <c r="E4" s="66"/>
      <c r="F4" s="65"/>
      <c r="G4" s="66"/>
      <c r="H4" s="65"/>
    </row>
    <row r="5" spans="1:12" ht="20.100000000000001" customHeight="1" x14ac:dyDescent="0.25">
      <c r="B5" s="67"/>
      <c r="D5" s="204" t="s">
        <v>65</v>
      </c>
      <c r="E5" s="204"/>
      <c r="F5" s="204"/>
      <c r="G5" s="204"/>
      <c r="H5" s="204"/>
      <c r="I5" s="204"/>
      <c r="J5" s="204"/>
      <c r="K5" s="204"/>
      <c r="L5" s="204"/>
    </row>
    <row r="6" spans="1:12" s="68" customFormat="1" ht="20.100000000000001" customHeight="1" x14ac:dyDescent="0.25">
      <c r="B6" s="69"/>
      <c r="D6" s="26"/>
      <c r="E6" s="70"/>
      <c r="F6" s="26"/>
      <c r="G6" s="70"/>
      <c r="H6" s="204" t="s">
        <v>25</v>
      </c>
      <c r="I6" s="204"/>
      <c r="J6" s="204"/>
      <c r="K6" s="71"/>
      <c r="L6" s="26"/>
    </row>
    <row r="7" spans="1:12" s="68" customFormat="1" ht="20.100000000000001" customHeight="1" x14ac:dyDescent="0.25">
      <c r="B7" s="69"/>
      <c r="D7" s="26" t="s">
        <v>40</v>
      </c>
      <c r="E7" s="70"/>
      <c r="F7" s="26"/>
      <c r="G7" s="70"/>
      <c r="H7" s="26" t="s">
        <v>26</v>
      </c>
      <c r="I7" s="72"/>
      <c r="J7" s="72"/>
      <c r="K7" s="71"/>
      <c r="L7" s="26" t="s">
        <v>42</v>
      </c>
    </row>
    <row r="8" spans="1:12" s="68" customFormat="1" ht="20.100000000000001" customHeight="1" x14ac:dyDescent="0.25">
      <c r="B8" s="32"/>
      <c r="C8" s="32"/>
      <c r="D8" s="34" t="s">
        <v>43</v>
      </c>
      <c r="E8" s="65"/>
      <c r="F8" s="34" t="s">
        <v>24</v>
      </c>
      <c r="G8" s="65"/>
      <c r="H8" s="34" t="s">
        <v>41</v>
      </c>
      <c r="I8" s="66"/>
      <c r="J8" s="34" t="s">
        <v>27</v>
      </c>
      <c r="K8" s="66"/>
      <c r="L8" s="34" t="s">
        <v>84</v>
      </c>
    </row>
    <row r="9" spans="1:12" ht="8.1" customHeight="1" x14ac:dyDescent="0.25">
      <c r="A9" s="68"/>
      <c r="B9" s="67"/>
      <c r="D9" s="41"/>
      <c r="E9" s="41"/>
      <c r="F9" s="41"/>
      <c r="H9" s="41"/>
      <c r="J9" s="41"/>
      <c r="L9" s="41"/>
    </row>
    <row r="10" spans="1:12" s="68" customFormat="1" ht="20.100000000000001" customHeight="1" x14ac:dyDescent="0.25">
      <c r="A10" s="68" t="s">
        <v>104</v>
      </c>
      <c r="B10" s="69"/>
      <c r="D10" s="41">
        <v>864713808</v>
      </c>
      <c r="E10" s="41"/>
      <c r="F10" s="41">
        <v>31917416</v>
      </c>
      <c r="G10" s="73"/>
      <c r="H10" s="41">
        <v>87865911</v>
      </c>
      <c r="I10" s="73"/>
      <c r="J10" s="41">
        <v>86238523</v>
      </c>
      <c r="K10" s="73"/>
      <c r="L10" s="41">
        <f>SUM(D10:J10)</f>
        <v>1070735658</v>
      </c>
    </row>
    <row r="11" spans="1:12" s="68" customFormat="1" ht="20.100000000000001" customHeight="1" x14ac:dyDescent="0.25">
      <c r="A11" s="24" t="s">
        <v>44</v>
      </c>
      <c r="B11" s="74"/>
      <c r="D11" s="35">
        <v>0</v>
      </c>
      <c r="E11" s="43"/>
      <c r="F11" s="35">
        <v>0</v>
      </c>
      <c r="G11" s="43"/>
      <c r="H11" s="35">
        <v>0</v>
      </c>
      <c r="I11" s="43"/>
      <c r="J11" s="75">
        <v>-8518912</v>
      </c>
      <c r="K11" s="43"/>
      <c r="L11" s="76">
        <f>SUM(D11:J11)</f>
        <v>-8518912</v>
      </c>
    </row>
    <row r="12" spans="1:12" s="68" customFormat="1" ht="20.100000000000001" customHeight="1" x14ac:dyDescent="0.25">
      <c r="A12" s="24" t="s">
        <v>88</v>
      </c>
      <c r="B12" s="69"/>
      <c r="D12" s="38">
        <v>0</v>
      </c>
      <c r="E12" s="43"/>
      <c r="F12" s="38">
        <v>0</v>
      </c>
      <c r="G12" s="43"/>
      <c r="H12" s="38">
        <v>0</v>
      </c>
      <c r="I12" s="43"/>
      <c r="J12" s="77">
        <v>-187015401</v>
      </c>
      <c r="K12" s="43"/>
      <c r="L12" s="77">
        <f>SUM(D12:J12)</f>
        <v>-187015401</v>
      </c>
    </row>
    <row r="13" spans="1:12" ht="8.1" customHeight="1" x14ac:dyDescent="0.25">
      <c r="B13" s="67"/>
      <c r="D13" s="35"/>
      <c r="F13" s="35"/>
      <c r="H13" s="35"/>
      <c r="J13" s="41"/>
      <c r="L13" s="41"/>
    </row>
    <row r="14" spans="1:12" ht="20.100000000000001" customHeight="1" thickBot="1" x14ac:dyDescent="0.3">
      <c r="A14" s="68" t="s">
        <v>103</v>
      </c>
      <c r="B14" s="67"/>
      <c r="D14" s="78">
        <f>SUM(D10:D12)</f>
        <v>864713808</v>
      </c>
      <c r="E14" s="41"/>
      <c r="F14" s="78">
        <f>SUM(F10:F12)</f>
        <v>31917416</v>
      </c>
      <c r="H14" s="78">
        <f>SUM(H10:H12)</f>
        <v>87865911</v>
      </c>
      <c r="J14" s="78">
        <f>SUM(J10:J12)</f>
        <v>-109295790</v>
      </c>
      <c r="L14" s="78">
        <f>SUM(L10:L12)</f>
        <v>875201345</v>
      </c>
    </row>
    <row r="15" spans="1:12" ht="20.100000000000001" customHeight="1" thickTop="1" x14ac:dyDescent="0.25">
      <c r="A15" s="68"/>
      <c r="B15" s="67"/>
      <c r="D15" s="41"/>
      <c r="E15" s="41"/>
      <c r="F15" s="41"/>
      <c r="H15" s="41"/>
      <c r="J15" s="41"/>
      <c r="L15" s="41"/>
    </row>
    <row r="16" spans="1:12" ht="18.75" x14ac:dyDescent="0.25">
      <c r="A16" s="68"/>
      <c r="B16" s="67"/>
      <c r="D16" s="41"/>
      <c r="E16" s="41"/>
      <c r="F16" s="41"/>
      <c r="H16" s="41"/>
      <c r="J16" s="41"/>
      <c r="L16" s="41"/>
    </row>
    <row r="17" spans="1:12" s="68" customFormat="1" ht="20.100000000000001" customHeight="1" x14ac:dyDescent="0.25">
      <c r="A17" s="68" t="s">
        <v>124</v>
      </c>
      <c r="B17" s="69"/>
      <c r="D17" s="107">
        <f>D14</f>
        <v>864713808</v>
      </c>
      <c r="E17" s="41"/>
      <c r="F17" s="107">
        <f>F14</f>
        <v>31917416</v>
      </c>
      <c r="G17" s="73"/>
      <c r="H17" s="107">
        <f>H14</f>
        <v>87865911</v>
      </c>
      <c r="I17" s="73"/>
      <c r="J17" s="107">
        <f>J14</f>
        <v>-109295790</v>
      </c>
      <c r="K17" s="73"/>
      <c r="L17" s="107">
        <f>SUM(D17:J17)</f>
        <v>875201345</v>
      </c>
    </row>
    <row r="18" spans="1:12" s="68" customFormat="1" ht="20.100000000000001" customHeight="1" x14ac:dyDescent="0.25">
      <c r="A18" s="24" t="s">
        <v>88</v>
      </c>
      <c r="B18" s="69"/>
      <c r="D18" s="109">
        <v>0</v>
      </c>
      <c r="E18" s="43"/>
      <c r="F18" s="109">
        <v>0</v>
      </c>
      <c r="G18" s="43"/>
      <c r="H18" s="109">
        <v>0</v>
      </c>
      <c r="I18" s="43"/>
      <c r="J18" s="111">
        <f>'11 PL 12 month'!G42</f>
        <v>148281748</v>
      </c>
      <c r="K18" s="43"/>
      <c r="L18" s="111">
        <f>SUM(D18:J18)</f>
        <v>148281748</v>
      </c>
    </row>
    <row r="19" spans="1:12" ht="8.1" customHeight="1" x14ac:dyDescent="0.25">
      <c r="B19" s="67"/>
      <c r="D19" s="108"/>
      <c r="F19" s="108"/>
      <c r="H19" s="108"/>
      <c r="J19" s="107"/>
      <c r="L19" s="107"/>
    </row>
    <row r="20" spans="1:12" ht="20.100000000000001" customHeight="1" thickBot="1" x14ac:dyDescent="0.3">
      <c r="A20" s="68" t="s">
        <v>125</v>
      </c>
      <c r="B20" s="67"/>
      <c r="D20" s="110">
        <f>SUM(D17:D18)</f>
        <v>864713808</v>
      </c>
      <c r="E20" s="41"/>
      <c r="F20" s="110">
        <f>SUM(F17:F18)</f>
        <v>31917416</v>
      </c>
      <c r="H20" s="110">
        <f>SUM(H17:H18)</f>
        <v>87865911</v>
      </c>
      <c r="J20" s="110">
        <f>SUM(J17:J18)</f>
        <v>38985958</v>
      </c>
      <c r="L20" s="110">
        <f>SUM(L17:L18)</f>
        <v>1023483093</v>
      </c>
    </row>
    <row r="21" spans="1:12" ht="19.5" customHeight="1" thickTop="1" x14ac:dyDescent="0.25">
      <c r="A21" s="68"/>
      <c r="B21" s="67"/>
      <c r="D21" s="41"/>
      <c r="E21" s="41"/>
      <c r="F21" s="41"/>
      <c r="H21" s="41"/>
      <c r="J21" s="41"/>
      <c r="L21" s="41"/>
    </row>
    <row r="22" spans="1:12" ht="19.5" customHeight="1" x14ac:dyDescent="0.25">
      <c r="A22" s="68"/>
      <c r="B22" s="67"/>
      <c r="D22" s="41"/>
      <c r="E22" s="41"/>
      <c r="F22" s="41"/>
      <c r="H22" s="41"/>
      <c r="J22" s="41"/>
      <c r="L22" s="41"/>
    </row>
    <row r="23" spans="1:12" ht="19.5" customHeight="1" x14ac:dyDescent="0.25">
      <c r="A23" s="68"/>
      <c r="B23" s="67"/>
      <c r="D23" s="41"/>
      <c r="E23" s="41"/>
      <c r="F23" s="41"/>
      <c r="H23" s="41"/>
      <c r="J23" s="41"/>
      <c r="L23" s="41"/>
    </row>
    <row r="24" spans="1:12" ht="19.5" customHeight="1" x14ac:dyDescent="0.25">
      <c r="A24" s="42"/>
      <c r="B24" s="42"/>
      <c r="C24" s="42"/>
      <c r="D24" s="42"/>
      <c r="E24" s="41"/>
      <c r="F24" s="59"/>
      <c r="G24" s="59"/>
      <c r="H24" s="59"/>
      <c r="I24" s="59"/>
      <c r="J24" s="43"/>
      <c r="L24" s="41"/>
    </row>
    <row r="25" spans="1:12" ht="19.5" customHeight="1" x14ac:dyDescent="0.25">
      <c r="D25" s="24"/>
      <c r="E25" s="24"/>
      <c r="F25" s="24"/>
      <c r="G25" s="24"/>
      <c r="H25" s="24"/>
      <c r="I25" s="24"/>
      <c r="J25" s="24"/>
      <c r="K25" s="24"/>
      <c r="L25" s="24"/>
    </row>
    <row r="26" spans="1:12" ht="19.5" customHeight="1" x14ac:dyDescent="0.25">
      <c r="A26" s="41"/>
      <c r="B26" s="41"/>
      <c r="C26" s="41"/>
      <c r="D26" s="41"/>
      <c r="E26" s="41"/>
      <c r="F26" s="43"/>
      <c r="H26" s="43"/>
      <c r="J26" s="43"/>
      <c r="L26" s="41"/>
    </row>
    <row r="27" spans="1:12" ht="19.5" customHeight="1" x14ac:dyDescent="0.25">
      <c r="A27" s="41"/>
      <c r="B27" s="41"/>
      <c r="C27" s="41"/>
      <c r="D27" s="41"/>
      <c r="E27" s="41"/>
      <c r="F27" s="43"/>
      <c r="H27" s="43"/>
      <c r="J27" s="43"/>
      <c r="L27" s="41"/>
    </row>
    <row r="28" spans="1:12" ht="8.25" customHeight="1" x14ac:dyDescent="0.25">
      <c r="A28" s="42"/>
      <c r="B28" s="42"/>
      <c r="C28" s="42"/>
      <c r="D28" s="42"/>
      <c r="E28" s="41"/>
      <c r="F28" s="59"/>
      <c r="G28" s="59"/>
      <c r="H28" s="59"/>
      <c r="I28" s="59"/>
      <c r="J28" s="43"/>
      <c r="L28" s="41"/>
    </row>
    <row r="29" spans="1:12" s="68" customFormat="1" ht="21.95" customHeight="1" x14ac:dyDescent="0.25">
      <c r="A29" s="79" t="str">
        <f>'9-10 BS'!A43</f>
        <v>หมายเหตุประกอบงบการเงินเป็นส่วนหนึ่งของงบการเงินนี้</v>
      </c>
      <c r="B29" s="79"/>
      <c r="C29" s="79"/>
      <c r="D29" s="64"/>
      <c r="E29" s="63"/>
      <c r="F29" s="64"/>
      <c r="G29" s="63"/>
      <c r="H29" s="64"/>
      <c r="I29" s="63"/>
      <c r="J29" s="64"/>
      <c r="K29" s="63"/>
      <c r="L29" s="64"/>
    </row>
  </sheetData>
  <mergeCells count="2">
    <mergeCell ref="D5:L5"/>
    <mergeCell ref="H6:J6"/>
  </mergeCells>
  <pageMargins left="1" right="1" top="0.5" bottom="0.6" header="0.49" footer="0.4"/>
  <pageSetup paperSize="9" firstPageNumber="12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zoomScaleNormal="100" zoomScaleSheetLayoutView="90" zoomScalePageLayoutView="85" workbookViewId="0">
      <selection activeCell="A25" sqref="A25"/>
    </sheetView>
  </sheetViews>
  <sheetFormatPr defaultColWidth="8" defaultRowHeight="18.75" x14ac:dyDescent="0.25"/>
  <cols>
    <col min="1" max="1" width="31.85546875" style="50" customWidth="1"/>
    <col min="2" max="2" width="5.85546875" style="51" customWidth="1"/>
    <col min="3" max="3" width="0.85546875" style="50" customWidth="1"/>
    <col min="4" max="4" width="12.5703125" style="50" customWidth="1"/>
    <col min="5" max="5" width="0.85546875" style="50" customWidth="1"/>
    <col min="6" max="6" width="13.85546875" style="50" customWidth="1"/>
    <col min="7" max="7" width="0.85546875" style="50" customWidth="1"/>
    <col min="8" max="8" width="17.5703125" style="50" customWidth="1"/>
    <col min="9" max="9" width="0.85546875" style="50" customWidth="1"/>
    <col min="10" max="10" width="13.7109375" style="50" customWidth="1"/>
    <col min="11" max="11" width="0.85546875" style="50" customWidth="1"/>
    <col min="12" max="12" width="17.28515625" style="50" customWidth="1"/>
    <col min="13" max="13" width="0.85546875" style="50" customWidth="1"/>
    <col min="14" max="14" width="14.7109375" style="50" customWidth="1"/>
    <col min="15" max="16384" width="8" style="53"/>
  </cols>
  <sheetData>
    <row r="1" spans="1:14" ht="21" customHeight="1" x14ac:dyDescent="0.25">
      <c r="A1" s="1" t="s">
        <v>0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ht="21" customHeight="1" x14ac:dyDescent="0.25">
      <c r="A2" s="1" t="s">
        <v>85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ht="21" customHeight="1" x14ac:dyDescent="0.25">
      <c r="A3" s="203" t="str">
        <f>'12   Equity'!A3:J3</f>
        <v>สำหรับปีสิ้นสุดวันที่ 31 ธันวาคม พ.ศ. 2564</v>
      </c>
      <c r="B3" s="203"/>
      <c r="C3" s="203"/>
      <c r="D3" s="203"/>
      <c r="E3" s="203"/>
      <c r="F3" s="203"/>
      <c r="G3" s="203"/>
      <c r="H3" s="203"/>
      <c r="I3" s="203"/>
      <c r="J3" s="203"/>
      <c r="K3" s="54"/>
      <c r="L3" s="54"/>
      <c r="M3" s="54"/>
      <c r="N3" s="54"/>
    </row>
    <row r="4" spans="1:14" ht="20.100000000000001" customHeight="1" x14ac:dyDescent="0.25">
      <c r="A4" s="55"/>
      <c r="B4" s="57"/>
      <c r="C4" s="56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4" ht="21" customHeight="1" x14ac:dyDescent="0.25">
      <c r="A5" s="55"/>
      <c r="B5" s="57"/>
      <c r="C5" s="56"/>
      <c r="D5" s="205" t="s">
        <v>66</v>
      </c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ht="21" customHeight="1" x14ac:dyDescent="0.25">
      <c r="A6" s="55"/>
      <c r="B6" s="57"/>
      <c r="C6" s="56"/>
      <c r="D6" s="167"/>
      <c r="E6" s="167"/>
      <c r="F6" s="167"/>
      <c r="G6" s="167"/>
      <c r="H6" s="167"/>
      <c r="I6" s="167"/>
      <c r="J6" s="167"/>
      <c r="K6" s="167"/>
      <c r="L6" s="168" t="s">
        <v>64</v>
      </c>
      <c r="M6" s="167"/>
      <c r="N6" s="167"/>
    </row>
    <row r="7" spans="1:14" ht="21" customHeight="1" x14ac:dyDescent="0.25">
      <c r="B7" s="169"/>
      <c r="C7" s="52"/>
      <c r="E7" s="170"/>
      <c r="F7" s="171"/>
      <c r="G7" s="170"/>
      <c r="H7" s="206" t="s">
        <v>25</v>
      </c>
      <c r="I7" s="206"/>
      <c r="J7" s="206"/>
      <c r="K7" s="170"/>
      <c r="L7" s="172" t="s">
        <v>81</v>
      </c>
      <c r="M7" s="170"/>
    </row>
    <row r="8" spans="1:14" ht="21" customHeight="1" x14ac:dyDescent="0.25">
      <c r="B8" s="169"/>
      <c r="C8" s="52"/>
      <c r="D8" s="173"/>
      <c r="E8" s="170"/>
      <c r="F8" s="171"/>
      <c r="G8" s="170"/>
      <c r="H8" s="174"/>
      <c r="I8" s="175"/>
      <c r="J8" s="175"/>
      <c r="K8" s="170"/>
      <c r="L8" s="176" t="s">
        <v>110</v>
      </c>
      <c r="M8" s="170"/>
      <c r="N8" s="177" t="s">
        <v>42</v>
      </c>
    </row>
    <row r="9" spans="1:14" ht="21" customHeight="1" x14ac:dyDescent="0.25">
      <c r="B9" s="169"/>
      <c r="C9" s="52"/>
      <c r="D9" s="173" t="s">
        <v>40</v>
      </c>
      <c r="E9" s="170"/>
      <c r="F9" s="171"/>
      <c r="G9" s="170"/>
      <c r="H9" s="173" t="s">
        <v>26</v>
      </c>
      <c r="I9" s="175"/>
      <c r="J9" s="175"/>
      <c r="K9" s="170"/>
      <c r="L9" s="168" t="s">
        <v>111</v>
      </c>
      <c r="M9" s="170"/>
      <c r="N9" s="177" t="s">
        <v>42</v>
      </c>
    </row>
    <row r="10" spans="1:14" ht="21" customHeight="1" x14ac:dyDescent="0.25">
      <c r="B10" s="32"/>
      <c r="C10" s="52"/>
      <c r="D10" s="178" t="s">
        <v>43</v>
      </c>
      <c r="E10" s="170"/>
      <c r="F10" s="178" t="s">
        <v>24</v>
      </c>
      <c r="G10" s="170"/>
      <c r="H10" s="178" t="s">
        <v>41</v>
      </c>
      <c r="I10" s="179"/>
      <c r="J10" s="178" t="s">
        <v>27</v>
      </c>
      <c r="K10" s="170"/>
      <c r="L10" s="180" t="s">
        <v>39</v>
      </c>
      <c r="M10" s="170"/>
      <c r="N10" s="178" t="s">
        <v>84</v>
      </c>
    </row>
    <row r="11" spans="1:14" ht="8.1" customHeight="1" x14ac:dyDescent="0.25">
      <c r="A11" s="181"/>
      <c r="D11" s="41"/>
      <c r="E11" s="52"/>
      <c r="F11" s="41"/>
      <c r="G11" s="41"/>
      <c r="H11" s="41"/>
      <c r="I11" s="58"/>
      <c r="J11" s="41"/>
      <c r="K11" s="182"/>
      <c r="L11" s="41"/>
      <c r="M11" s="52"/>
      <c r="N11" s="41"/>
    </row>
    <row r="12" spans="1:14" ht="21" customHeight="1" x14ac:dyDescent="0.25">
      <c r="A12" s="181" t="s">
        <v>104</v>
      </c>
      <c r="D12" s="41">
        <v>30004442705</v>
      </c>
      <c r="E12" s="58"/>
      <c r="F12" s="41">
        <v>977711111</v>
      </c>
      <c r="G12" s="41"/>
      <c r="H12" s="41">
        <v>3000444271</v>
      </c>
      <c r="I12" s="58"/>
      <c r="J12" s="41">
        <v>6167351928.834959</v>
      </c>
      <c r="K12" s="182"/>
      <c r="L12" s="41">
        <v>-7673918474</v>
      </c>
      <c r="M12" s="58"/>
      <c r="N12" s="41">
        <f>SUM(D12:L12)</f>
        <v>32476031541.834961</v>
      </c>
    </row>
    <row r="13" spans="1:14" ht="21" customHeight="1" x14ac:dyDescent="0.25">
      <c r="A13" s="183" t="s">
        <v>44</v>
      </c>
      <c r="B13" s="74"/>
      <c r="D13" s="62">
        <v>0</v>
      </c>
      <c r="E13" s="52"/>
      <c r="F13" s="62">
        <v>0</v>
      </c>
      <c r="G13" s="41"/>
      <c r="H13" s="62">
        <v>0</v>
      </c>
      <c r="I13" s="58"/>
      <c r="J13" s="62">
        <v>-270993883</v>
      </c>
      <c r="K13" s="182"/>
      <c r="L13" s="62">
        <v>0</v>
      </c>
      <c r="M13" s="52"/>
      <c r="N13" s="62">
        <f>SUM(D13:L13)</f>
        <v>-270993883</v>
      </c>
    </row>
    <row r="14" spans="1:14" ht="21" customHeight="1" x14ac:dyDescent="0.25">
      <c r="A14" s="183" t="s">
        <v>88</v>
      </c>
      <c r="B14" s="50"/>
      <c r="D14" s="184">
        <v>0</v>
      </c>
      <c r="E14" s="52"/>
      <c r="F14" s="184">
        <v>0</v>
      </c>
      <c r="G14" s="41"/>
      <c r="H14" s="184">
        <v>0</v>
      </c>
      <c r="I14" s="58"/>
      <c r="J14" s="184">
        <v>-6004840525</v>
      </c>
      <c r="K14" s="182"/>
      <c r="L14" s="184">
        <v>226889034</v>
      </c>
      <c r="M14" s="52"/>
      <c r="N14" s="184">
        <f>SUM(D14:L14)</f>
        <v>-5777951491</v>
      </c>
    </row>
    <row r="15" spans="1:14" ht="8.1" customHeight="1" x14ac:dyDescent="0.25">
      <c r="A15" s="185"/>
      <c r="D15" s="35"/>
      <c r="E15" s="52"/>
      <c r="F15" s="35"/>
      <c r="G15" s="41"/>
      <c r="H15" s="35"/>
      <c r="I15" s="58"/>
      <c r="J15" s="35"/>
      <c r="K15" s="182"/>
      <c r="L15" s="35"/>
      <c r="M15" s="52"/>
      <c r="N15" s="41"/>
    </row>
    <row r="16" spans="1:14" ht="21" customHeight="1" thickBot="1" x14ac:dyDescent="0.3">
      <c r="A16" s="181" t="s">
        <v>103</v>
      </c>
      <c r="D16" s="78">
        <f>SUM(D12:D14)</f>
        <v>30004442705</v>
      </c>
      <c r="E16" s="52"/>
      <c r="F16" s="78">
        <f>SUM(F12:F14)</f>
        <v>977711111</v>
      </c>
      <c r="G16" s="41"/>
      <c r="H16" s="78">
        <f>SUM(H12:H14)</f>
        <v>3000444271</v>
      </c>
      <c r="I16" s="58"/>
      <c r="J16" s="78">
        <f>SUM(J12:J14)</f>
        <v>-108482479.16504097</v>
      </c>
      <c r="K16" s="182"/>
      <c r="L16" s="78">
        <f>SUM(L12:L14)</f>
        <v>-7447029440</v>
      </c>
      <c r="M16" s="52"/>
      <c r="N16" s="78">
        <f>SUM(N12:N14)</f>
        <v>26427086167.834961</v>
      </c>
    </row>
    <row r="17" spans="1:14" ht="21" customHeight="1" thickTop="1" x14ac:dyDescent="0.25">
      <c r="A17" s="181"/>
      <c r="D17" s="41"/>
      <c r="E17" s="52"/>
      <c r="F17" s="41"/>
      <c r="G17" s="41"/>
      <c r="H17" s="41"/>
      <c r="I17" s="58"/>
      <c r="J17" s="41"/>
      <c r="K17" s="182"/>
      <c r="L17" s="41"/>
      <c r="M17" s="52"/>
      <c r="N17" s="41"/>
    </row>
    <row r="18" spans="1:14" ht="21" customHeight="1" x14ac:dyDescent="0.25">
      <c r="A18" s="181"/>
      <c r="D18" s="41"/>
      <c r="E18" s="52"/>
      <c r="F18" s="41"/>
      <c r="G18" s="41"/>
      <c r="H18" s="41"/>
      <c r="I18" s="58"/>
      <c r="J18" s="41"/>
      <c r="K18" s="182"/>
      <c r="L18" s="41"/>
      <c r="M18" s="52"/>
      <c r="N18" s="41"/>
    </row>
    <row r="19" spans="1:14" ht="21" customHeight="1" x14ac:dyDescent="0.25">
      <c r="A19" s="181" t="s">
        <v>124</v>
      </c>
      <c r="D19" s="107">
        <f>D16</f>
        <v>30004442705</v>
      </c>
      <c r="E19" s="58"/>
      <c r="F19" s="107">
        <f>F16</f>
        <v>977711111</v>
      </c>
      <c r="G19" s="41"/>
      <c r="H19" s="107">
        <f>H16</f>
        <v>3000444271</v>
      </c>
      <c r="I19" s="58"/>
      <c r="J19" s="107">
        <f>J16</f>
        <v>-108482479.16504097</v>
      </c>
      <c r="K19" s="182"/>
      <c r="L19" s="107">
        <f>L16</f>
        <v>-7447029440</v>
      </c>
      <c r="M19" s="58"/>
      <c r="N19" s="107">
        <f>SUM(D19:L19)</f>
        <v>26427086167.834961</v>
      </c>
    </row>
    <row r="20" spans="1:14" ht="21" customHeight="1" x14ac:dyDescent="0.25">
      <c r="A20" s="183" t="s">
        <v>88</v>
      </c>
      <c r="B20" s="50"/>
      <c r="D20" s="186">
        <v>0</v>
      </c>
      <c r="E20" s="52"/>
      <c r="F20" s="186">
        <v>0</v>
      </c>
      <c r="G20" s="41"/>
      <c r="H20" s="186">
        <v>0</v>
      </c>
      <c r="I20" s="58"/>
      <c r="J20" s="186">
        <f>'11 PL 12 month'!K30+'11 PL 12 month'!K38</f>
        <v>4704012626</v>
      </c>
      <c r="K20" s="182"/>
      <c r="L20" s="186">
        <f>'11 PL 12 month'!K36</f>
        <v>3239627818</v>
      </c>
      <c r="M20" s="52"/>
      <c r="N20" s="186">
        <f>SUM(D20:L20)</f>
        <v>7943640444</v>
      </c>
    </row>
    <row r="21" spans="1:14" ht="8.1" customHeight="1" x14ac:dyDescent="0.25">
      <c r="A21" s="185"/>
      <c r="D21" s="108"/>
      <c r="E21" s="52"/>
      <c r="F21" s="108"/>
      <c r="G21" s="41"/>
      <c r="H21" s="108"/>
      <c r="I21" s="58"/>
      <c r="J21" s="108"/>
      <c r="K21" s="182"/>
      <c r="L21" s="108"/>
      <c r="M21" s="52"/>
      <c r="N21" s="107"/>
    </row>
    <row r="22" spans="1:14" ht="21" customHeight="1" thickBot="1" x14ac:dyDescent="0.3">
      <c r="A22" s="181" t="s">
        <v>125</v>
      </c>
      <c r="D22" s="110">
        <f>SUM(D19:D20)</f>
        <v>30004442705</v>
      </c>
      <c r="E22" s="52"/>
      <c r="F22" s="110">
        <f>SUM(F19:F20)</f>
        <v>977711111</v>
      </c>
      <c r="G22" s="41"/>
      <c r="H22" s="110">
        <f>SUM(H19:H20)</f>
        <v>3000444271</v>
      </c>
      <c r="I22" s="58"/>
      <c r="J22" s="110">
        <f>SUM(J19:J20)</f>
        <v>4595530146.834959</v>
      </c>
      <c r="K22" s="182"/>
      <c r="L22" s="110">
        <f>SUM(L19:L20)</f>
        <v>-4207401622</v>
      </c>
      <c r="M22" s="52"/>
      <c r="N22" s="110">
        <f>SUM(N19:N20)</f>
        <v>34370726611.834961</v>
      </c>
    </row>
    <row r="23" spans="1:14" ht="21" customHeight="1" thickTop="1" x14ac:dyDescent="0.25">
      <c r="A23" s="181"/>
      <c r="D23" s="41"/>
      <c r="E23" s="52"/>
      <c r="F23" s="41"/>
      <c r="G23" s="41"/>
      <c r="H23" s="41"/>
      <c r="I23" s="58"/>
      <c r="J23" s="41"/>
      <c r="K23" s="182"/>
      <c r="L23" s="41"/>
      <c r="M23" s="52"/>
      <c r="N23" s="41"/>
    </row>
    <row r="24" spans="1:14" ht="21" customHeight="1" x14ac:dyDescent="0.25">
      <c r="A24" s="181"/>
      <c r="D24" s="41"/>
      <c r="E24" s="52"/>
      <c r="F24" s="41"/>
      <c r="G24" s="41"/>
      <c r="H24" s="41"/>
      <c r="I24" s="58"/>
      <c r="J24" s="41"/>
      <c r="K24" s="182"/>
      <c r="L24" s="41"/>
      <c r="M24" s="52"/>
      <c r="N24" s="41"/>
    </row>
    <row r="25" spans="1:14" ht="21" customHeight="1" x14ac:dyDescent="0.25">
      <c r="A25" s="181"/>
      <c r="D25" s="41"/>
      <c r="E25" s="52"/>
      <c r="F25" s="41"/>
      <c r="G25" s="41"/>
      <c r="H25" s="41"/>
      <c r="I25" s="58"/>
      <c r="J25" s="41"/>
      <c r="K25" s="182"/>
      <c r="L25" s="41"/>
      <c r="M25" s="52"/>
      <c r="N25" s="41"/>
    </row>
    <row r="26" spans="1:14" ht="21" customHeight="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 ht="7.5" customHeight="1" x14ac:dyDescent="0.25">
      <c r="A27" s="41"/>
      <c r="B27" s="41"/>
      <c r="C27" s="41"/>
      <c r="D27" s="41"/>
      <c r="E27" s="41"/>
      <c r="F27" s="41"/>
      <c r="G27" s="43"/>
      <c r="H27" s="43"/>
      <c r="I27" s="43"/>
      <c r="J27" s="43"/>
      <c r="K27" s="43"/>
      <c r="L27" s="41"/>
      <c r="M27" s="52"/>
      <c r="N27" s="41"/>
    </row>
    <row r="28" spans="1:14" ht="21.95" customHeight="1" x14ac:dyDescent="0.25">
      <c r="A28" s="60" t="str">
        <f>'9-10 BS'!A43</f>
        <v>หมายเหตุประกอบงบการเงินเป็นส่วนหนึ่งของงบการเงินนี้</v>
      </c>
      <c r="B28" s="61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</row>
  </sheetData>
  <mergeCells count="3">
    <mergeCell ref="A3:J3"/>
    <mergeCell ref="D5:N5"/>
    <mergeCell ref="H7:J7"/>
  </mergeCells>
  <pageMargins left="0.7" right="0.7" top="0.5" bottom="0.6" header="0.49" footer="0.4"/>
  <pageSetup paperSize="9" firstPageNumber="13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83"/>
  <sheetViews>
    <sheetView zoomScaleNormal="100" zoomScaleSheetLayoutView="121" workbookViewId="0">
      <selection activeCell="F57" sqref="F57"/>
    </sheetView>
  </sheetViews>
  <sheetFormatPr defaultColWidth="10.85546875" defaultRowHeight="21.75" customHeight="1" x14ac:dyDescent="0.25"/>
  <cols>
    <col min="1" max="4" width="1.42578125" style="2" customWidth="1"/>
    <col min="5" max="5" width="32" style="2" customWidth="1"/>
    <col min="6" max="6" width="6.7109375" style="194" customWidth="1"/>
    <col min="7" max="7" width="0.7109375" style="2" customWidth="1"/>
    <col min="8" max="8" width="11.42578125" style="2" customWidth="1"/>
    <col min="9" max="9" width="0.7109375" style="2" customWidth="1"/>
    <col min="10" max="10" width="11.42578125" style="2" customWidth="1"/>
    <col min="11" max="11" width="0.7109375" style="2" customWidth="1"/>
    <col min="12" max="12" width="12.28515625" style="2" customWidth="1"/>
    <col min="13" max="13" width="0.7109375" style="2" customWidth="1"/>
    <col min="14" max="14" width="12.28515625" style="2" customWidth="1"/>
    <col min="15" max="16384" width="10.85546875" style="2"/>
  </cols>
  <sheetData>
    <row r="1" spans="1:14" ht="21.75" customHeight="1" x14ac:dyDescent="0.25">
      <c r="A1" s="188" t="str">
        <f>'13Equity'!A1</f>
        <v>บริษัท สตาร์ ปิโตรเลียม รีไฟน์นิ่ง จำกัด (มหาชน)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4" ht="21.75" customHeight="1" x14ac:dyDescent="0.25">
      <c r="A2" s="188" t="s">
        <v>45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4" ht="21.75" customHeight="1" x14ac:dyDescent="0.25">
      <c r="A3" s="189" t="str">
        <f>'12   Equity'!A3:J3</f>
        <v>สำหรับปีสิ้นสุดวันที่ 31 ธันวาคม พ.ศ. 2564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5"/>
      <c r="M3" s="5"/>
      <c r="N3" s="5"/>
    </row>
    <row r="4" spans="1:14" ht="21.7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ht="21.75" customHeight="1" x14ac:dyDescent="0.25">
      <c r="A5" s="33"/>
      <c r="B5" s="33"/>
      <c r="C5" s="33"/>
      <c r="D5" s="33"/>
      <c r="E5" s="33"/>
      <c r="F5" s="33"/>
      <c r="G5" s="33"/>
      <c r="H5" s="198" t="s">
        <v>65</v>
      </c>
      <c r="I5" s="198"/>
      <c r="J5" s="198"/>
      <c r="K5" s="12"/>
      <c r="L5" s="198" t="s">
        <v>66</v>
      </c>
      <c r="M5" s="198"/>
      <c r="N5" s="198"/>
    </row>
    <row r="6" spans="1:14" ht="21.75" customHeight="1" x14ac:dyDescent="0.25">
      <c r="A6" s="33"/>
      <c r="B6" s="33"/>
      <c r="C6" s="33"/>
      <c r="D6" s="33"/>
      <c r="E6" s="33"/>
      <c r="F6" s="33"/>
      <c r="G6" s="33"/>
      <c r="H6" s="10" t="s">
        <v>2</v>
      </c>
      <c r="I6" s="10"/>
      <c r="J6" s="10" t="s">
        <v>2</v>
      </c>
      <c r="K6" s="10"/>
      <c r="L6" s="10" t="s">
        <v>2</v>
      </c>
      <c r="M6" s="10"/>
      <c r="N6" s="10" t="s">
        <v>2</v>
      </c>
    </row>
    <row r="7" spans="1:14" ht="21.75" customHeight="1" x14ac:dyDescent="0.25">
      <c r="F7" s="191" t="s">
        <v>3</v>
      </c>
      <c r="G7" s="1"/>
      <c r="H7" s="34" t="s">
        <v>121</v>
      </c>
      <c r="I7" s="12"/>
      <c r="J7" s="34" t="s">
        <v>102</v>
      </c>
      <c r="K7" s="14"/>
      <c r="L7" s="34" t="s">
        <v>121</v>
      </c>
      <c r="M7" s="12"/>
      <c r="N7" s="34" t="s">
        <v>102</v>
      </c>
    </row>
    <row r="8" spans="1:14" ht="8.1" customHeight="1" x14ac:dyDescent="0.25">
      <c r="F8" s="32"/>
      <c r="H8" s="97"/>
      <c r="L8" s="97"/>
    </row>
    <row r="9" spans="1:14" ht="21.75" customHeight="1" x14ac:dyDescent="0.25">
      <c r="A9" s="12" t="s">
        <v>46</v>
      </c>
      <c r="B9" s="9"/>
      <c r="C9" s="9"/>
      <c r="D9" s="9"/>
      <c r="E9" s="9"/>
      <c r="F9" s="9"/>
      <c r="G9" s="9"/>
      <c r="H9" s="112"/>
      <c r="J9" s="9"/>
      <c r="K9" s="9"/>
      <c r="L9" s="112"/>
      <c r="N9" s="9"/>
    </row>
    <row r="10" spans="1:14" ht="21.75" customHeight="1" x14ac:dyDescent="0.25">
      <c r="A10" s="2" t="str">
        <f>'11 PL 12 month'!A27</f>
        <v>กำไร (ขาดทุน) ก่อนภาษีเงินได้</v>
      </c>
      <c r="C10" s="9"/>
      <c r="D10" s="9"/>
      <c r="E10" s="9"/>
      <c r="F10" s="9"/>
      <c r="G10" s="9"/>
      <c r="H10" s="108">
        <f>'11 PL 12 month'!G27</f>
        <v>186347264</v>
      </c>
      <c r="I10" s="35"/>
      <c r="J10" s="35">
        <v>-235395992</v>
      </c>
      <c r="K10" s="35"/>
      <c r="L10" s="108">
        <f>'11 PL 12 month'!K27</f>
        <v>5912905849</v>
      </c>
      <c r="M10" s="35"/>
      <c r="N10" s="35">
        <v>-7559872356</v>
      </c>
    </row>
    <row r="11" spans="1:14" ht="21.75" customHeight="1" x14ac:dyDescent="0.25">
      <c r="A11" s="12" t="s">
        <v>47</v>
      </c>
      <c r="C11" s="9"/>
      <c r="D11" s="9"/>
      <c r="E11" s="9"/>
      <c r="F11" s="9"/>
      <c r="G11" s="9"/>
      <c r="H11" s="108"/>
      <c r="I11" s="35"/>
      <c r="J11" s="35"/>
      <c r="K11" s="35"/>
      <c r="L11" s="108"/>
      <c r="M11" s="35"/>
      <c r="N11" s="35"/>
    </row>
    <row r="12" spans="1:14" ht="21.75" customHeight="1" x14ac:dyDescent="0.25">
      <c r="A12" s="12"/>
      <c r="B12" s="2" t="s">
        <v>48</v>
      </c>
      <c r="C12" s="9"/>
      <c r="D12" s="9"/>
      <c r="E12" s="9"/>
      <c r="F12" s="193"/>
      <c r="G12" s="9"/>
      <c r="H12" s="108">
        <v>-104742</v>
      </c>
      <c r="I12" s="35"/>
      <c r="J12" s="35">
        <v>-25966</v>
      </c>
      <c r="K12" s="35"/>
      <c r="L12" s="108">
        <v>-3363082</v>
      </c>
      <c r="M12" s="35"/>
      <c r="N12" s="35">
        <v>-815767</v>
      </c>
    </row>
    <row r="13" spans="1:14" ht="21.75" customHeight="1" x14ac:dyDescent="0.25">
      <c r="A13" s="12"/>
      <c r="B13" s="2" t="s">
        <v>37</v>
      </c>
      <c r="C13" s="9"/>
      <c r="D13" s="9"/>
      <c r="E13" s="9"/>
      <c r="F13" s="193"/>
      <c r="G13" s="9"/>
      <c r="H13" s="108">
        <v>6599587</v>
      </c>
      <c r="I13" s="35"/>
      <c r="J13" s="35">
        <v>5634548</v>
      </c>
      <c r="K13" s="35"/>
      <c r="L13" s="108">
        <v>211825905</v>
      </c>
      <c r="M13" s="35"/>
      <c r="N13" s="35">
        <v>177330906</v>
      </c>
    </row>
    <row r="14" spans="1:14" ht="21.75" customHeight="1" x14ac:dyDescent="0.25">
      <c r="B14" s="2" t="s">
        <v>49</v>
      </c>
      <c r="F14" s="194">
        <v>11</v>
      </c>
      <c r="H14" s="108">
        <v>81222506</v>
      </c>
      <c r="I14" s="35"/>
      <c r="J14" s="35">
        <v>88427294</v>
      </c>
      <c r="K14" s="35"/>
      <c r="L14" s="108">
        <v>2602249083</v>
      </c>
      <c r="M14" s="35"/>
      <c r="N14" s="35">
        <v>2782632959</v>
      </c>
    </row>
    <row r="15" spans="1:14" ht="21.75" customHeight="1" x14ac:dyDescent="0.25">
      <c r="B15" s="2" t="s">
        <v>50</v>
      </c>
      <c r="H15" s="108">
        <v>1302937</v>
      </c>
      <c r="I15" s="35"/>
      <c r="J15" s="35">
        <v>1565069</v>
      </c>
      <c r="K15" s="35"/>
      <c r="L15" s="108">
        <v>41818153</v>
      </c>
      <c r="M15" s="35"/>
      <c r="N15" s="35">
        <v>49272369</v>
      </c>
    </row>
    <row r="16" spans="1:14" ht="21.75" customHeight="1" x14ac:dyDescent="0.25">
      <c r="B16" s="2" t="s">
        <v>113</v>
      </c>
      <c r="H16" s="108"/>
      <c r="I16" s="35"/>
      <c r="J16" s="35"/>
      <c r="K16" s="35"/>
      <c r="L16" s="108"/>
      <c r="M16" s="35"/>
      <c r="N16" s="35"/>
    </row>
    <row r="17" spans="1:14" ht="21.75" customHeight="1" x14ac:dyDescent="0.25">
      <c r="C17" s="2" t="s">
        <v>114</v>
      </c>
      <c r="H17" s="108">
        <v>0</v>
      </c>
      <c r="I17" s="35"/>
      <c r="J17" s="35">
        <v>20522</v>
      </c>
      <c r="K17" s="35"/>
      <c r="L17" s="108">
        <v>0</v>
      </c>
      <c r="M17" s="35"/>
      <c r="N17" s="35">
        <v>628066</v>
      </c>
    </row>
    <row r="18" spans="1:14" ht="21.75" customHeight="1" x14ac:dyDescent="0.25">
      <c r="B18" s="2" t="s">
        <v>34</v>
      </c>
      <c r="H18" s="108">
        <v>-17318760</v>
      </c>
      <c r="I18" s="35"/>
      <c r="J18" s="35">
        <v>-1203578</v>
      </c>
      <c r="K18" s="35"/>
      <c r="L18" s="108">
        <v>-557161827</v>
      </c>
      <c r="M18" s="35"/>
      <c r="N18" s="35">
        <v>-37866248</v>
      </c>
    </row>
    <row r="19" spans="1:14" ht="21.75" customHeight="1" x14ac:dyDescent="0.25">
      <c r="B19" s="2" t="s">
        <v>143</v>
      </c>
      <c r="H19" s="108"/>
      <c r="I19" s="35"/>
      <c r="J19" s="35"/>
      <c r="K19" s="35"/>
      <c r="L19" s="108"/>
      <c r="M19" s="35"/>
      <c r="N19" s="35"/>
    </row>
    <row r="20" spans="1:14" ht="21.75" customHeight="1" x14ac:dyDescent="0.25">
      <c r="C20" s="2" t="s">
        <v>144</v>
      </c>
      <c r="H20" s="108">
        <v>13721127</v>
      </c>
      <c r="I20" s="35"/>
      <c r="J20" s="35">
        <v>-4595786</v>
      </c>
      <c r="K20" s="35"/>
      <c r="L20" s="108">
        <v>432882467</v>
      </c>
      <c r="M20" s="35"/>
      <c r="N20" s="35">
        <v>-143901982</v>
      </c>
    </row>
    <row r="21" spans="1:14" ht="21.75" customHeight="1" x14ac:dyDescent="0.25">
      <c r="B21" s="2" t="s">
        <v>140</v>
      </c>
      <c r="F21" s="194">
        <v>10</v>
      </c>
      <c r="H21" s="108">
        <v>928367</v>
      </c>
      <c r="I21" s="35"/>
      <c r="J21" s="35">
        <v>856765</v>
      </c>
      <c r="K21" s="35"/>
      <c r="L21" s="108">
        <v>29359226</v>
      </c>
      <c r="M21" s="35"/>
      <c r="N21" s="35">
        <v>27092384</v>
      </c>
    </row>
    <row r="22" spans="1:14" ht="21.75" customHeight="1" x14ac:dyDescent="0.25">
      <c r="B22" s="2" t="s">
        <v>115</v>
      </c>
      <c r="F22" s="194">
        <v>10</v>
      </c>
      <c r="H22" s="108">
        <v>0</v>
      </c>
      <c r="I22" s="35"/>
      <c r="J22" s="35">
        <v>-1755173</v>
      </c>
      <c r="K22" s="35"/>
      <c r="L22" s="108">
        <v>0</v>
      </c>
      <c r="M22" s="35"/>
      <c r="N22" s="35">
        <v>-55220188</v>
      </c>
    </row>
    <row r="23" spans="1:14" ht="21.75" customHeight="1" x14ac:dyDescent="0.25">
      <c r="B23" s="2" t="s">
        <v>69</v>
      </c>
      <c r="H23" s="108"/>
      <c r="I23" s="35"/>
      <c r="K23" s="35"/>
      <c r="L23" s="108"/>
      <c r="M23" s="35"/>
      <c r="N23" s="35"/>
    </row>
    <row r="24" spans="1:14" ht="21.75" customHeight="1" x14ac:dyDescent="0.25">
      <c r="C24" s="2" t="s">
        <v>70</v>
      </c>
      <c r="H24" s="108">
        <v>2323860</v>
      </c>
      <c r="I24" s="35"/>
      <c r="J24" s="35">
        <v>1044012</v>
      </c>
      <c r="K24" s="35"/>
      <c r="L24" s="108">
        <v>72839539</v>
      </c>
      <c r="M24" s="35"/>
      <c r="N24" s="35">
        <v>32822196</v>
      </c>
    </row>
    <row r="25" spans="1:14" ht="21.75" customHeight="1" x14ac:dyDescent="0.25">
      <c r="A25" s="1" t="s">
        <v>89</v>
      </c>
      <c r="B25" s="1"/>
      <c r="C25" s="1"/>
      <c r="D25" s="1"/>
      <c r="F25" s="2"/>
      <c r="H25" s="108"/>
      <c r="J25" s="36"/>
      <c r="L25" s="113"/>
      <c r="M25" s="9"/>
      <c r="N25" s="36"/>
    </row>
    <row r="26" spans="1:14" ht="21.75" customHeight="1" x14ac:dyDescent="0.25">
      <c r="B26" s="2" t="s">
        <v>51</v>
      </c>
      <c r="F26" s="2"/>
      <c r="H26" s="108">
        <v>-111219810</v>
      </c>
      <c r="I26" s="35"/>
      <c r="J26" s="35">
        <v>-45280854</v>
      </c>
      <c r="K26" s="35"/>
      <c r="L26" s="108">
        <v>-3578052518</v>
      </c>
      <c r="M26" s="35"/>
      <c r="N26" s="35">
        <v>-1424599045</v>
      </c>
    </row>
    <row r="27" spans="1:14" ht="21.75" customHeight="1" x14ac:dyDescent="0.25">
      <c r="B27" s="2" t="s">
        <v>52</v>
      </c>
      <c r="F27" s="2"/>
      <c r="H27" s="108">
        <v>-192030265</v>
      </c>
      <c r="I27" s="35"/>
      <c r="J27" s="35">
        <v>289955889</v>
      </c>
      <c r="K27" s="35"/>
      <c r="L27" s="108">
        <v>-6177805658</v>
      </c>
      <c r="M27" s="35"/>
      <c r="N27" s="35">
        <v>9122418191</v>
      </c>
    </row>
    <row r="28" spans="1:14" ht="21.75" customHeight="1" x14ac:dyDescent="0.25">
      <c r="B28" s="2" t="s">
        <v>99</v>
      </c>
      <c r="F28" s="2"/>
      <c r="H28" s="108">
        <v>3383506</v>
      </c>
      <c r="I28" s="35"/>
      <c r="J28" s="35">
        <v>12205349</v>
      </c>
      <c r="K28" s="35"/>
      <c r="L28" s="108">
        <v>108850776</v>
      </c>
      <c r="M28" s="35"/>
      <c r="N28" s="35">
        <v>383997352</v>
      </c>
    </row>
    <row r="29" spans="1:14" ht="21.75" customHeight="1" x14ac:dyDescent="0.25">
      <c r="B29" s="2" t="s">
        <v>15</v>
      </c>
      <c r="F29" s="2"/>
      <c r="H29" s="108">
        <v>156760818</v>
      </c>
      <c r="I29" s="35"/>
      <c r="J29" s="35">
        <v>-186151416</v>
      </c>
      <c r="K29" s="35"/>
      <c r="L29" s="108">
        <v>5043152287</v>
      </c>
      <c r="M29" s="35"/>
      <c r="N29" s="35">
        <v>-5856584149</v>
      </c>
    </row>
    <row r="30" spans="1:14" ht="21.75" customHeight="1" x14ac:dyDescent="0.25">
      <c r="B30" s="2" t="s">
        <v>98</v>
      </c>
      <c r="F30" s="37"/>
      <c r="H30" s="109">
        <v>-9432042</v>
      </c>
      <c r="I30" s="35"/>
      <c r="J30" s="38">
        <v>19440506</v>
      </c>
      <c r="K30" s="35"/>
      <c r="L30" s="109">
        <v>-303438217</v>
      </c>
      <c r="M30" s="35"/>
      <c r="N30" s="38">
        <v>611625536</v>
      </c>
    </row>
    <row r="31" spans="1:14" ht="6" customHeight="1" x14ac:dyDescent="0.25">
      <c r="H31" s="113"/>
      <c r="J31" s="36"/>
      <c r="K31" s="9"/>
      <c r="L31" s="113"/>
      <c r="N31" s="36"/>
    </row>
    <row r="32" spans="1:14" ht="21.75" customHeight="1" x14ac:dyDescent="0.25">
      <c r="A32" s="2" t="s">
        <v>135</v>
      </c>
      <c r="H32" s="108">
        <f>SUM(H10:H30)</f>
        <v>122484353</v>
      </c>
      <c r="J32" s="35">
        <f>SUM(J10:J30)</f>
        <v>-55258811</v>
      </c>
      <c r="K32" s="9"/>
      <c r="L32" s="108">
        <f>SUM(L10:L30)</f>
        <v>3836061983</v>
      </c>
      <c r="N32" s="35">
        <f>SUM(N10:N30)</f>
        <v>-1891039776</v>
      </c>
    </row>
    <row r="33" spans="1:14" ht="21.75" customHeight="1" x14ac:dyDescent="0.25">
      <c r="B33" s="2" t="s">
        <v>59</v>
      </c>
      <c r="H33" s="108">
        <v>104074</v>
      </c>
      <c r="J33" s="35">
        <v>25369</v>
      </c>
      <c r="L33" s="108">
        <v>3338545</v>
      </c>
      <c r="M33" s="9"/>
      <c r="N33" s="35">
        <v>797761</v>
      </c>
    </row>
    <row r="34" spans="1:14" ht="21.75" customHeight="1" x14ac:dyDescent="0.25">
      <c r="B34" s="2" t="s">
        <v>60</v>
      </c>
      <c r="H34" s="108">
        <v>-6674183</v>
      </c>
      <c r="J34" s="35">
        <v>-5519150</v>
      </c>
      <c r="L34" s="108">
        <v>-213462008</v>
      </c>
      <c r="M34" s="9"/>
      <c r="N34" s="35">
        <v>-173862718</v>
      </c>
    </row>
    <row r="35" spans="1:14" ht="21.75" customHeight="1" x14ac:dyDescent="0.25">
      <c r="B35" s="2" t="s">
        <v>117</v>
      </c>
      <c r="H35" s="108">
        <v>5611664</v>
      </c>
      <c r="J35" s="35">
        <v>19172882</v>
      </c>
      <c r="L35" s="108">
        <v>173254945</v>
      </c>
      <c r="M35" s="9"/>
      <c r="N35" s="35">
        <v>621360485</v>
      </c>
    </row>
    <row r="36" spans="1:14" ht="21.75" customHeight="1" x14ac:dyDescent="0.25">
      <c r="B36" s="2" t="s">
        <v>53</v>
      </c>
      <c r="H36" s="109">
        <v>-534847</v>
      </c>
      <c r="J36" s="38">
        <v>-152885</v>
      </c>
      <c r="L36" s="109">
        <v>-17338699</v>
      </c>
      <c r="M36" s="9"/>
      <c r="N36" s="38">
        <v>-4778651</v>
      </c>
    </row>
    <row r="37" spans="1:14" ht="6" customHeight="1" x14ac:dyDescent="0.25">
      <c r="H37" s="113"/>
      <c r="J37" s="36"/>
      <c r="K37" s="9"/>
      <c r="L37" s="113"/>
      <c r="N37" s="36"/>
    </row>
    <row r="38" spans="1:14" ht="21.75" customHeight="1" x14ac:dyDescent="0.25">
      <c r="A38" s="1" t="s">
        <v>134</v>
      </c>
      <c r="H38" s="109">
        <f>SUM(H32:H36)</f>
        <v>120991061</v>
      </c>
      <c r="J38" s="38">
        <f>SUM(J32:J36)</f>
        <v>-41732595</v>
      </c>
      <c r="K38" s="9"/>
      <c r="L38" s="109">
        <f>SUM(L32:L36)</f>
        <v>3781854766</v>
      </c>
      <c r="N38" s="38">
        <f>SUM(N32:N36)</f>
        <v>-1447522899</v>
      </c>
    </row>
    <row r="39" spans="1:14" ht="19.5" customHeight="1" x14ac:dyDescent="0.25">
      <c r="A39" s="1"/>
      <c r="H39" s="39"/>
      <c r="J39" s="39"/>
      <c r="K39" s="9"/>
      <c r="L39" s="39"/>
      <c r="N39" s="39"/>
    </row>
    <row r="40" spans="1:14" ht="10.5" customHeight="1" x14ac:dyDescent="0.25">
      <c r="A40" s="1"/>
      <c r="F40" s="196"/>
      <c r="H40" s="39"/>
      <c r="J40" s="39"/>
      <c r="K40" s="9"/>
      <c r="L40" s="39"/>
      <c r="N40" s="39"/>
    </row>
    <row r="41" spans="1:14" s="9" customFormat="1" ht="21.95" customHeight="1" x14ac:dyDescent="0.25">
      <c r="A41" s="5" t="str">
        <f>'9-10 BS'!A43</f>
        <v>หมายเหตุประกอบงบการเงินเป็นส่วนหนึ่งของงบการเงินนี้</v>
      </c>
      <c r="B41" s="5"/>
      <c r="C41" s="5"/>
      <c r="D41" s="5"/>
      <c r="E41" s="5"/>
      <c r="F41" s="6"/>
      <c r="G41" s="5"/>
      <c r="H41" s="5"/>
      <c r="I41" s="5"/>
      <c r="J41" s="5"/>
      <c r="K41" s="5"/>
      <c r="L41" s="5"/>
      <c r="M41" s="5"/>
      <c r="N41" s="5"/>
    </row>
    <row r="42" spans="1:14" ht="21.75" customHeight="1" x14ac:dyDescent="0.25">
      <c r="A42" s="188" t="str">
        <f>A1</f>
        <v>บริษัท สตาร์ ปิโตรเลียม รีไฟน์นิ่ง จำกัด (มหาชน)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</row>
    <row r="43" spans="1:14" ht="21.75" customHeight="1" x14ac:dyDescent="0.25">
      <c r="A43" s="188" t="s">
        <v>45</v>
      </c>
      <c r="B43" s="188"/>
      <c r="C43" s="188"/>
      <c r="D43" s="188"/>
      <c r="E43" s="188"/>
      <c r="F43" s="188"/>
      <c r="G43" s="188"/>
      <c r="H43" s="188"/>
      <c r="I43" s="188"/>
      <c r="J43" s="188"/>
      <c r="K43" s="188"/>
    </row>
    <row r="44" spans="1:14" ht="21.75" customHeight="1" x14ac:dyDescent="0.25">
      <c r="A44" s="189" t="str">
        <f>'11 PL 12 month'!A3:I3</f>
        <v>สำหรับปีสิ้นสุดวันที่ 31 ธันวาคม พ.ศ. 2564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5"/>
      <c r="M44" s="5"/>
      <c r="N44" s="5"/>
    </row>
    <row r="45" spans="1:14" ht="21.75" customHeight="1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</row>
    <row r="46" spans="1:14" ht="21.75" customHeight="1" x14ac:dyDescent="0.25">
      <c r="A46" s="33"/>
      <c r="B46" s="33"/>
      <c r="C46" s="33"/>
      <c r="D46" s="33"/>
      <c r="E46" s="33"/>
      <c r="F46" s="33"/>
      <c r="G46" s="33"/>
      <c r="H46" s="198" t="s">
        <v>65</v>
      </c>
      <c r="I46" s="198"/>
      <c r="J46" s="198"/>
      <c r="K46" s="12"/>
      <c r="L46" s="198" t="s">
        <v>66</v>
      </c>
      <c r="M46" s="198"/>
      <c r="N46" s="198"/>
    </row>
    <row r="47" spans="1:14" ht="21.75" customHeight="1" x14ac:dyDescent="0.25">
      <c r="A47" s="33"/>
      <c r="B47" s="33"/>
      <c r="C47" s="33"/>
      <c r="D47" s="33"/>
      <c r="E47" s="33"/>
      <c r="F47" s="33"/>
      <c r="G47" s="33"/>
      <c r="H47" s="10" t="s">
        <v>2</v>
      </c>
      <c r="I47" s="10"/>
      <c r="J47" s="10" t="s">
        <v>2</v>
      </c>
      <c r="K47" s="10"/>
      <c r="L47" s="10" t="s">
        <v>2</v>
      </c>
      <c r="M47" s="10"/>
      <c r="N47" s="10" t="s">
        <v>2</v>
      </c>
    </row>
    <row r="48" spans="1:14" ht="21.75" customHeight="1" x14ac:dyDescent="0.25">
      <c r="F48" s="191" t="s">
        <v>3</v>
      </c>
      <c r="H48" s="34" t="s">
        <v>121</v>
      </c>
      <c r="I48" s="12"/>
      <c r="J48" s="34" t="s">
        <v>102</v>
      </c>
      <c r="K48" s="14"/>
      <c r="L48" s="34" t="s">
        <v>121</v>
      </c>
      <c r="M48" s="12"/>
      <c r="N48" s="34" t="s">
        <v>102</v>
      </c>
    </row>
    <row r="49" spans="1:14" ht="8.1" customHeight="1" x14ac:dyDescent="0.25">
      <c r="F49" s="32"/>
      <c r="H49" s="97"/>
      <c r="L49" s="97"/>
    </row>
    <row r="50" spans="1:14" s="1" customFormat="1" ht="21.75" customHeight="1" x14ac:dyDescent="0.25">
      <c r="A50" s="12" t="s">
        <v>68</v>
      </c>
      <c r="F50" s="44"/>
      <c r="H50" s="114"/>
      <c r="L50" s="114"/>
    </row>
    <row r="51" spans="1:14" ht="21.75" customHeight="1" x14ac:dyDescent="0.25">
      <c r="A51" s="2" t="s">
        <v>101</v>
      </c>
      <c r="H51" s="109">
        <v>-3211910</v>
      </c>
      <c r="I51" s="46"/>
      <c r="J51" s="38">
        <v>-11111157</v>
      </c>
      <c r="K51" s="46"/>
      <c r="L51" s="109">
        <v>-103330367</v>
      </c>
      <c r="M51" s="46"/>
      <c r="N51" s="38">
        <v>-349572554</v>
      </c>
    </row>
    <row r="52" spans="1:14" ht="8.1" customHeight="1" x14ac:dyDescent="0.25">
      <c r="H52" s="116"/>
      <c r="I52" s="46"/>
      <c r="J52" s="46"/>
      <c r="K52" s="46"/>
      <c r="L52" s="116"/>
      <c r="M52" s="46"/>
      <c r="N52" s="46"/>
    </row>
    <row r="53" spans="1:14" ht="21.75" customHeight="1" x14ac:dyDescent="0.25">
      <c r="A53" s="1" t="s">
        <v>71</v>
      </c>
      <c r="H53" s="109">
        <f>SUM(H51:H51)</f>
        <v>-3211910</v>
      </c>
      <c r="I53" s="46"/>
      <c r="J53" s="38">
        <f>SUM(J51:J51)</f>
        <v>-11111157</v>
      </c>
      <c r="K53" s="46"/>
      <c r="L53" s="109">
        <f>SUM(L51:L51)</f>
        <v>-103330367</v>
      </c>
      <c r="M53" s="46"/>
      <c r="N53" s="38">
        <f>SUM(N51:N51)</f>
        <v>-349572554</v>
      </c>
    </row>
    <row r="54" spans="1:14" ht="21.75" customHeight="1" x14ac:dyDescent="0.25">
      <c r="H54" s="116"/>
      <c r="I54" s="46"/>
      <c r="J54" s="46"/>
      <c r="K54" s="46"/>
      <c r="L54" s="116"/>
      <c r="M54" s="46"/>
      <c r="N54" s="46"/>
    </row>
    <row r="55" spans="1:14" ht="21.75" customHeight="1" x14ac:dyDescent="0.25">
      <c r="A55" s="12" t="s">
        <v>67</v>
      </c>
      <c r="H55" s="116"/>
      <c r="I55" s="46"/>
      <c r="J55" s="46"/>
      <c r="K55" s="46"/>
      <c r="L55" s="116"/>
      <c r="M55" s="46"/>
      <c r="N55" s="46"/>
    </row>
    <row r="56" spans="1:14" ht="21.75" customHeight="1" x14ac:dyDescent="0.25">
      <c r="A56" s="9" t="s">
        <v>141</v>
      </c>
      <c r="H56" s="116"/>
      <c r="I56" s="46"/>
      <c r="J56" s="46"/>
      <c r="K56" s="46"/>
      <c r="L56" s="116"/>
      <c r="M56" s="46"/>
      <c r="N56" s="46"/>
    </row>
    <row r="57" spans="1:14" ht="21.75" customHeight="1" x14ac:dyDescent="0.25">
      <c r="B57" s="2" t="s">
        <v>116</v>
      </c>
      <c r="F57" s="194">
        <v>12</v>
      </c>
      <c r="H57" s="108">
        <v>0</v>
      </c>
      <c r="I57" s="46"/>
      <c r="J57" s="35">
        <v>-217884012</v>
      </c>
      <c r="K57" s="46"/>
      <c r="L57" s="108">
        <v>0</v>
      </c>
      <c r="M57" s="46"/>
      <c r="N57" s="35">
        <v>-6891921285</v>
      </c>
    </row>
    <row r="58" spans="1:14" ht="21.75" customHeight="1" x14ac:dyDescent="0.25">
      <c r="A58" s="9" t="s">
        <v>109</v>
      </c>
      <c r="F58" s="194">
        <v>12</v>
      </c>
      <c r="H58" s="108">
        <v>0</v>
      </c>
      <c r="I58" s="46"/>
      <c r="J58" s="35">
        <v>340000000</v>
      </c>
      <c r="K58" s="46"/>
      <c r="L58" s="108">
        <v>0</v>
      </c>
      <c r="M58" s="46"/>
      <c r="N58" s="35">
        <v>10735327000</v>
      </c>
    </row>
    <row r="59" spans="1:14" ht="21.75" customHeight="1" x14ac:dyDescent="0.25">
      <c r="A59" s="9" t="s">
        <v>118</v>
      </c>
      <c r="F59" s="194">
        <v>12</v>
      </c>
      <c r="H59" s="115">
        <v>-85000000</v>
      </c>
      <c r="I59" s="46"/>
      <c r="J59" s="45">
        <v>-7500000</v>
      </c>
      <c r="K59" s="46"/>
      <c r="L59" s="107">
        <v>-2843965000</v>
      </c>
      <c r="M59" s="46"/>
      <c r="N59" s="41">
        <v>-226395000</v>
      </c>
    </row>
    <row r="60" spans="1:14" ht="21.75" customHeight="1" x14ac:dyDescent="0.25">
      <c r="A60" s="2" t="s">
        <v>54</v>
      </c>
      <c r="H60" s="109">
        <v>0</v>
      </c>
      <c r="I60" s="46"/>
      <c r="J60" s="38">
        <v>-8327311</v>
      </c>
      <c r="K60" s="46"/>
      <c r="L60" s="109">
        <v>0</v>
      </c>
      <c r="M60" s="46"/>
      <c r="N60" s="38">
        <v>-270993883</v>
      </c>
    </row>
    <row r="61" spans="1:14" s="9" customFormat="1" ht="8.1" customHeight="1" x14ac:dyDescent="0.25">
      <c r="F61" s="193"/>
      <c r="H61" s="117"/>
      <c r="I61" s="46"/>
      <c r="J61" s="47"/>
      <c r="K61" s="46"/>
      <c r="L61" s="117"/>
      <c r="M61" s="46"/>
      <c r="N61" s="47"/>
    </row>
    <row r="62" spans="1:14" ht="21.75" customHeight="1" x14ac:dyDescent="0.25">
      <c r="A62" s="1" t="s">
        <v>133</v>
      </c>
      <c r="B62" s="1"/>
      <c r="H62" s="109">
        <f>SUM(H57:H60)</f>
        <v>-85000000</v>
      </c>
      <c r="I62" s="46"/>
      <c r="J62" s="38">
        <f>SUM(J57:J60)</f>
        <v>106288677</v>
      </c>
      <c r="K62" s="46"/>
      <c r="L62" s="109">
        <f>SUM(L57:L60)</f>
        <v>-2843965000</v>
      </c>
      <c r="M62" s="46"/>
      <c r="N62" s="38">
        <f>SUM(N57:N60)</f>
        <v>3346016832</v>
      </c>
    </row>
    <row r="63" spans="1:14" ht="21.75" customHeight="1" x14ac:dyDescent="0.25">
      <c r="A63" s="1"/>
      <c r="H63" s="116"/>
      <c r="I63" s="46"/>
      <c r="J63" s="46"/>
      <c r="K63" s="46"/>
      <c r="L63" s="108"/>
      <c r="M63" s="46"/>
      <c r="N63" s="35"/>
    </row>
    <row r="64" spans="1:14" ht="21.75" customHeight="1" x14ac:dyDescent="0.25">
      <c r="A64" s="1"/>
      <c r="H64" s="116"/>
      <c r="I64" s="46"/>
      <c r="J64" s="46"/>
      <c r="K64" s="46"/>
      <c r="L64" s="108"/>
      <c r="M64" s="46"/>
      <c r="N64" s="35"/>
    </row>
    <row r="65" spans="1:14" ht="21.75" customHeight="1" x14ac:dyDescent="0.25">
      <c r="A65" s="2" t="s">
        <v>142</v>
      </c>
      <c r="B65" s="1"/>
      <c r="H65" s="108">
        <f>SUM(H38,H53,H62)</f>
        <v>32779151</v>
      </c>
      <c r="I65" s="46"/>
      <c r="J65" s="35">
        <f>SUM(J38,J53,J62)</f>
        <v>53444925</v>
      </c>
      <c r="K65" s="46"/>
      <c r="L65" s="108">
        <f>SUM(L38,L53,L62)</f>
        <v>834559399</v>
      </c>
      <c r="M65" s="46"/>
      <c r="N65" s="35">
        <f>SUM(N38,N53,N62)</f>
        <v>1548921379</v>
      </c>
    </row>
    <row r="66" spans="1:14" ht="21.75" customHeight="1" x14ac:dyDescent="0.25">
      <c r="A66" s="2" t="s">
        <v>55</v>
      </c>
      <c r="B66" s="1"/>
      <c r="H66" s="116">
        <v>54122578</v>
      </c>
      <c r="I66" s="46"/>
      <c r="J66" s="46">
        <v>665301</v>
      </c>
      <c r="K66" s="46"/>
      <c r="L66" s="116">
        <v>1634869479</v>
      </c>
      <c r="M66" s="46"/>
      <c r="N66" s="35">
        <v>20179037</v>
      </c>
    </row>
    <row r="67" spans="1:14" ht="21.75" customHeight="1" x14ac:dyDescent="0.25">
      <c r="A67" s="2" t="s">
        <v>56</v>
      </c>
      <c r="H67" s="109">
        <v>758479</v>
      </c>
      <c r="I67" s="46"/>
      <c r="J67" s="38">
        <v>12352</v>
      </c>
      <c r="K67" s="46"/>
      <c r="L67" s="109">
        <v>475331738.00000036</v>
      </c>
      <c r="M67" s="46"/>
      <c r="N67" s="38">
        <v>65769063</v>
      </c>
    </row>
    <row r="68" spans="1:14" ht="8.1" customHeight="1" x14ac:dyDescent="0.25">
      <c r="H68" s="116"/>
      <c r="I68" s="46"/>
      <c r="J68" s="46"/>
      <c r="K68" s="46"/>
      <c r="L68" s="116"/>
      <c r="M68" s="46"/>
      <c r="N68" s="46"/>
    </row>
    <row r="69" spans="1:14" ht="21.75" customHeight="1" thickBot="1" x14ac:dyDescent="0.3">
      <c r="A69" s="1" t="s">
        <v>57</v>
      </c>
      <c r="B69" s="1"/>
      <c r="F69" s="194">
        <v>8</v>
      </c>
      <c r="H69" s="118">
        <f>SUM(H65:H67)</f>
        <v>87660208</v>
      </c>
      <c r="I69" s="46"/>
      <c r="J69" s="48">
        <f>SUM(J65:J67)</f>
        <v>54122578</v>
      </c>
      <c r="K69" s="46"/>
      <c r="L69" s="118">
        <f>SUM(L65:L67)</f>
        <v>2944760616.0000005</v>
      </c>
      <c r="M69" s="46"/>
      <c r="N69" s="48">
        <f>SUM(N65:N67)</f>
        <v>1634869479</v>
      </c>
    </row>
    <row r="70" spans="1:14" ht="21.75" customHeight="1" thickTop="1" x14ac:dyDescent="0.25">
      <c r="A70" s="1"/>
      <c r="B70" s="1"/>
      <c r="H70" s="117"/>
      <c r="I70" s="46"/>
      <c r="J70" s="47"/>
      <c r="K70" s="46"/>
      <c r="L70" s="117"/>
      <c r="M70" s="46"/>
      <c r="N70" s="47"/>
    </row>
    <row r="71" spans="1:14" ht="21.75" customHeight="1" x14ac:dyDescent="0.25">
      <c r="A71" s="1"/>
      <c r="B71" s="1"/>
      <c r="H71" s="117"/>
      <c r="I71" s="46"/>
      <c r="J71" s="47"/>
      <c r="K71" s="46"/>
      <c r="L71" s="117"/>
      <c r="M71" s="46"/>
      <c r="N71" s="47"/>
    </row>
    <row r="72" spans="1:14" ht="21.75" customHeight="1" x14ac:dyDescent="0.25">
      <c r="A72" s="1" t="s">
        <v>58</v>
      </c>
      <c r="H72" s="97"/>
      <c r="L72" s="97"/>
    </row>
    <row r="73" spans="1:14" ht="8.1" customHeight="1" x14ac:dyDescent="0.25">
      <c r="H73" s="97"/>
      <c r="L73" s="97"/>
    </row>
    <row r="74" spans="1:14" ht="21.75" customHeight="1" x14ac:dyDescent="0.25">
      <c r="A74" s="2" t="s">
        <v>120</v>
      </c>
      <c r="H74" s="119"/>
      <c r="J74" s="49"/>
      <c r="L74" s="119"/>
      <c r="N74" s="49"/>
    </row>
    <row r="75" spans="1:14" ht="21.75" customHeight="1" x14ac:dyDescent="0.25">
      <c r="B75" s="2" t="s">
        <v>119</v>
      </c>
      <c r="H75" s="119">
        <v>266131</v>
      </c>
      <c r="J75" s="49">
        <v>114155</v>
      </c>
      <c r="L75" s="119">
        <v>8940121</v>
      </c>
      <c r="N75" s="49">
        <v>3448252</v>
      </c>
    </row>
    <row r="76" spans="1:14" ht="21.75" customHeight="1" x14ac:dyDescent="0.25">
      <c r="H76" s="49"/>
      <c r="I76" s="49"/>
      <c r="J76" s="49"/>
    </row>
    <row r="77" spans="1:14" ht="21.75" customHeight="1" x14ac:dyDescent="0.25">
      <c r="F77" s="2"/>
    </row>
    <row r="78" spans="1:14" ht="21.75" customHeight="1" x14ac:dyDescent="0.25">
      <c r="H78" s="49"/>
      <c r="I78" s="49"/>
      <c r="J78" s="49"/>
    </row>
    <row r="79" spans="1:14" ht="21.75" customHeight="1" x14ac:dyDescent="0.25">
      <c r="H79" s="49"/>
      <c r="I79" s="49"/>
      <c r="J79" s="49"/>
    </row>
    <row r="80" spans="1:14" ht="21.75" customHeight="1" x14ac:dyDescent="0.25">
      <c r="H80" s="49"/>
      <c r="I80" s="49"/>
      <c r="J80" s="49"/>
    </row>
    <row r="81" spans="1:14" ht="21.75" customHeight="1" x14ac:dyDescent="0.25">
      <c r="F81" s="196"/>
      <c r="H81" s="49"/>
      <c r="I81" s="49"/>
      <c r="J81" s="49"/>
    </row>
    <row r="82" spans="1:14" ht="9.75" customHeight="1" x14ac:dyDescent="0.25">
      <c r="H82" s="49"/>
      <c r="I82" s="49"/>
      <c r="J82" s="49"/>
    </row>
    <row r="83" spans="1:14" s="9" customFormat="1" ht="21.95" customHeight="1" x14ac:dyDescent="0.25">
      <c r="A83" s="5" t="str">
        <f>A41</f>
        <v>หมายเหตุประกอบงบการเงินเป็นส่วนหนึ่งของงบการเงินนี้</v>
      </c>
      <c r="B83" s="5"/>
      <c r="C83" s="5"/>
      <c r="D83" s="5"/>
      <c r="E83" s="5"/>
      <c r="F83" s="6"/>
      <c r="G83" s="5"/>
      <c r="H83" s="5"/>
      <c r="I83" s="5"/>
      <c r="J83" s="5"/>
      <c r="K83" s="5"/>
      <c r="L83" s="5"/>
      <c r="M83" s="5"/>
      <c r="N83" s="5"/>
    </row>
  </sheetData>
  <mergeCells count="4">
    <mergeCell ref="H46:J46"/>
    <mergeCell ref="L46:N46"/>
    <mergeCell ref="H5:J5"/>
    <mergeCell ref="L5:N5"/>
  </mergeCells>
  <pageMargins left="0.8" right="0.5" top="0.5" bottom="0.6" header="0.49" footer="0.4"/>
  <pageSetup paperSize="9" scale="95" firstPageNumber="14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9-10 BS</vt:lpstr>
      <vt:lpstr>11 PL 12 month</vt:lpstr>
      <vt:lpstr>12   Equity</vt:lpstr>
      <vt:lpstr>13Equity</vt:lpstr>
      <vt:lpstr>14-15 CF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Kannapat Udompornthanakij</cp:lastModifiedBy>
  <cp:lastPrinted>2022-02-18T02:18:02Z</cp:lastPrinted>
  <dcterms:created xsi:type="dcterms:W3CDTF">2014-02-20T13:05:11Z</dcterms:created>
  <dcterms:modified xsi:type="dcterms:W3CDTF">2022-02-21T00:44:07Z</dcterms:modified>
</cp:coreProperties>
</file>