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K:\S\SCGJWD Logistics Public Company Limited - 1000049319\1708872 - 2025 Dec-FSA-SCGJWD\Financial Statement\Quarter\FS Q2'25\SET file\"/>
    </mc:Choice>
  </mc:AlternateContent>
  <xr:revisionPtr revIDLastSave="0" documentId="13_ncr:1_{8EC9BBA9-F231-4E68-952F-F308E0F1EE2B}" xr6:coauthVersionLast="47" xr6:coauthVersionMax="47" xr10:uidLastSave="{00000000-0000-0000-0000-000000000000}"/>
  <bookViews>
    <workbookView xWindow="28680" yWindow="-2235" windowWidth="29040" windowHeight="15720" tabRatio="832" xr2:uid="{00000000-000D-0000-FFFF-FFFF00000000}"/>
  </bookViews>
  <sheets>
    <sheet name="BS 2-4" sheetId="14" r:id="rId1"/>
    <sheet name="PL 5-8" sheetId="24" r:id="rId2"/>
    <sheet name="SH 9" sheetId="19" r:id="rId3"/>
    <sheet name="SH 10" sheetId="22" r:id="rId4"/>
    <sheet name="SH 11" sheetId="25" r:id="rId5"/>
    <sheet name="SH 12" sheetId="23" r:id="rId6"/>
    <sheet name="CF 13-15" sheetId="21" r:id="rId7"/>
  </sheets>
  <externalReferences>
    <externalReference r:id="rId8"/>
  </externalReferences>
  <definedNames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Fill" hidden="1">#REF!</definedName>
    <definedName name="_xlnm._FilterDatabase" localSheetId="6" hidden="1">'CF 13-15'!#REF!</definedName>
    <definedName name="_xlnm._FilterDatabase" localSheetId="1" hidden="1">'PL 5-8'!#REF!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a" hidden="1">#REF!</definedName>
    <definedName name="art" hidden="1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T" hidden="1">#REF!</definedName>
    <definedName name="b" hidden="1">#REF!</definedName>
    <definedName name="bb" hidden="1">#REF!</definedName>
    <definedName name="BG_Del" hidden="1">15</definedName>
    <definedName name="BG_Ins" hidden="1">4</definedName>
    <definedName name="BG_Mod" hidden="1">6</definedName>
    <definedName name="CBWorkbookPriority" hidden="1">-1295779745</definedName>
    <definedName name="df" hidden="1">#REF!</definedName>
    <definedName name="dfsawa" hidden="1">#REF!</definedName>
    <definedName name="ert" hidden="1">#REF!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" hidden="1">#REF!</definedName>
    <definedName name="fdfdfhjdf" hidden="1">#REF!</definedName>
    <definedName name="fff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itech" hidden="1">#REF!</definedName>
    <definedName name="hjk" hidden="1">#REF!</definedName>
    <definedName name="jkjk" hidden="1">#REF!</definedName>
    <definedName name="kdfkdo" hidden="1">#REF!</definedName>
    <definedName name="kk" hidden="1">#REF!</definedName>
    <definedName name="mm" hidden="1">#REF!</definedName>
    <definedName name="_xlnm.Print_Area" localSheetId="0">'BS 2-4'!$A$1:$J$119</definedName>
    <definedName name="_xlnm.Print_Area" localSheetId="6">'CF 13-15'!$A$1:$J$128</definedName>
    <definedName name="_xlnm.Print_Area" localSheetId="1">'PL 5-8'!$A$1:$I$151</definedName>
    <definedName name="_xlnm.Print_Area" localSheetId="3">'SH 10'!$A$1:$AK$36</definedName>
    <definedName name="_xlnm.Print_Area" localSheetId="5">'SH 12'!$A$1:$Y$27</definedName>
    <definedName name="_xlnm.Print_Area" localSheetId="2">'SH 9'!$A$1:$AF$31</definedName>
    <definedName name="qw" hidden="1">#REF!</definedName>
    <definedName name="rty" hidden="1">#REF!</definedName>
    <definedName name="sdf" hidden="1">#REF!</definedName>
    <definedName name="sdsdf" hidden="1">#REF!</definedName>
    <definedName name="sfgrds" hidden="1">#REF!</definedName>
    <definedName name="sheet1" hidden="1">#REF!</definedName>
    <definedName name="sheet11" hidden="1">#REF!</definedName>
    <definedName name="TextRefCopyRangeCount" hidden="1">2</definedName>
    <definedName name="w" hidden="1">#REF!</definedName>
    <definedName name="WDEWFCD" hidden="1">#REF!</definedName>
    <definedName name="wrn.Book." hidden="1">{"EVA",#N/A,FALSE,"SMT2";#N/A,#N/A,FALSE,"Summary";#N/A,#N/A,FALSE,"Graphs";#N/A,#N/A,FALSE,"4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ฟดได" hidden="1">#REF!</definedName>
    <definedName name="ยกไป" hidden="1">#REF!</definedName>
    <definedName name="ห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4" l="1"/>
  <c r="C51" i="24"/>
  <c r="D85" i="21"/>
  <c r="D105" i="21"/>
  <c r="C52" i="24" l="1"/>
  <c r="C119" i="24"/>
  <c r="C127" i="24"/>
  <c r="J24" i="14"/>
  <c r="H24" i="14"/>
  <c r="F24" i="14"/>
  <c r="D24" i="14"/>
  <c r="D120" i="21"/>
  <c r="H120" i="21"/>
  <c r="H105" i="21"/>
  <c r="C128" i="24" l="1"/>
  <c r="J36" i="21"/>
  <c r="J48" i="21" s="1"/>
  <c r="F36" i="21"/>
  <c r="F48" i="21" s="1"/>
  <c r="I103" i="24" l="1"/>
  <c r="G103" i="24"/>
  <c r="E103" i="24"/>
  <c r="C103" i="24"/>
  <c r="J105" i="21" l="1"/>
  <c r="F105" i="21"/>
  <c r="W23" i="23"/>
  <c r="Y23" i="23" s="1"/>
  <c r="S22" i="23"/>
  <c r="Y22" i="23" s="1"/>
  <c r="Y13" i="23"/>
  <c r="Y18" i="23"/>
  <c r="Y17" i="23"/>
  <c r="U19" i="23"/>
  <c r="S19" i="23"/>
  <c r="Q19" i="23"/>
  <c r="Q26" i="23" s="1"/>
  <c r="W19" i="23"/>
  <c r="O19" i="23"/>
  <c r="O26" i="23" s="1"/>
  <c r="M19" i="23"/>
  <c r="M26" i="23" s="1"/>
  <c r="K19" i="23"/>
  <c r="K26" i="23" s="1"/>
  <c r="I19" i="23"/>
  <c r="I26" i="23" s="1"/>
  <c r="G19" i="23"/>
  <c r="G26" i="23" s="1"/>
  <c r="E19" i="23"/>
  <c r="E26" i="23" s="1"/>
  <c r="C93" i="24"/>
  <c r="C27" i="24"/>
  <c r="G27" i="24"/>
  <c r="G17" i="24"/>
  <c r="C17" i="24"/>
  <c r="I17" i="24"/>
  <c r="E17" i="24"/>
  <c r="D68" i="14"/>
  <c r="F44" i="14"/>
  <c r="D44" i="14"/>
  <c r="S22" i="22"/>
  <c r="AG20" i="22"/>
  <c r="AK20" i="22" s="1"/>
  <c r="AI31" i="22"/>
  <c r="AI33" i="22"/>
  <c r="AG33" i="22"/>
  <c r="AC32" i="22"/>
  <c r="U31" i="22"/>
  <c r="AG31" i="22" s="1"/>
  <c r="W33" i="22"/>
  <c r="S33" i="22"/>
  <c r="AG25" i="22"/>
  <c r="E26" i="22"/>
  <c r="W26" i="22"/>
  <c r="S26" i="22"/>
  <c r="AG21" i="22"/>
  <c r="AK21" i="22" s="1"/>
  <c r="AG19" i="22"/>
  <c r="AK19" i="22" s="1"/>
  <c r="AG15" i="22"/>
  <c r="AE20" i="22"/>
  <c r="AE21" i="22"/>
  <c r="AE19" i="22"/>
  <c r="AE15" i="22"/>
  <c r="AI22" i="22"/>
  <c r="AC22" i="22"/>
  <c r="AA22" i="22"/>
  <c r="Y22" i="22"/>
  <c r="U22" i="22"/>
  <c r="W22" i="22"/>
  <c r="Q22" i="22"/>
  <c r="O22" i="22"/>
  <c r="M22" i="22"/>
  <c r="K22" i="22"/>
  <c r="I22" i="22"/>
  <c r="G22" i="22"/>
  <c r="E22" i="22"/>
  <c r="E28" i="22" l="1"/>
  <c r="W28" i="22"/>
  <c r="W35" i="22" s="1"/>
  <c r="Y19" i="23"/>
  <c r="S28" i="22"/>
  <c r="S35" i="22" s="1"/>
  <c r="AK22" i="22"/>
  <c r="Y24" i="23"/>
  <c r="Y26" i="23" s="1"/>
  <c r="AI32" i="22"/>
  <c r="AG22" i="22"/>
  <c r="AE22" i="22"/>
  <c r="U24" i="23" l="1"/>
  <c r="U26" i="23" s="1"/>
  <c r="H44" i="14" l="1"/>
  <c r="F85" i="21"/>
  <c r="H85" i="21"/>
  <c r="J85" i="21"/>
  <c r="O27" i="25"/>
  <c r="M27" i="25"/>
  <c r="K27" i="25"/>
  <c r="I27" i="25"/>
  <c r="U26" i="25"/>
  <c r="S22" i="25"/>
  <c r="S23" i="25" s="1"/>
  <c r="S27" i="25" s="1"/>
  <c r="Q21" i="25"/>
  <c r="Q23" i="25" s="1"/>
  <c r="Q18" i="25"/>
  <c r="G18" i="25"/>
  <c r="G27" i="25" s="1"/>
  <c r="E18" i="25"/>
  <c r="E27" i="25" s="1"/>
  <c r="U17" i="25"/>
  <c r="U18" i="25" s="1"/>
  <c r="AD26" i="19"/>
  <c r="AD30" i="19" s="1"/>
  <c r="AB26" i="19"/>
  <c r="AF19" i="19"/>
  <c r="AF20" i="19"/>
  <c r="D21" i="19"/>
  <c r="F21" i="19"/>
  <c r="R21" i="19"/>
  <c r="T21" i="19"/>
  <c r="V21" i="19"/>
  <c r="X21" i="19"/>
  <c r="Z21" i="19"/>
  <c r="AB21" i="19"/>
  <c r="AD21" i="19"/>
  <c r="AF26" i="19"/>
  <c r="Z26" i="19"/>
  <c r="D26" i="19"/>
  <c r="D30" i="19" s="1"/>
  <c r="F26" i="19"/>
  <c r="F30" i="19" s="1"/>
  <c r="H26" i="19"/>
  <c r="H30" i="19" s="1"/>
  <c r="J26" i="19"/>
  <c r="J30" i="19" s="1"/>
  <c r="L26" i="19"/>
  <c r="L30" i="19" s="1"/>
  <c r="N26" i="19"/>
  <c r="N30" i="19" s="1"/>
  <c r="P26" i="19"/>
  <c r="P30" i="19" s="1"/>
  <c r="R26" i="19"/>
  <c r="T26" i="19"/>
  <c r="T30" i="19" s="1"/>
  <c r="V26" i="19"/>
  <c r="V30" i="19" s="1"/>
  <c r="X26" i="19"/>
  <c r="X30" i="19" s="1"/>
  <c r="I148" i="24"/>
  <c r="G148" i="24"/>
  <c r="E148" i="24"/>
  <c r="C148" i="24"/>
  <c r="I143" i="24"/>
  <c r="G143" i="24"/>
  <c r="H11" i="21" s="1"/>
  <c r="H36" i="21" s="1"/>
  <c r="H48" i="21" s="1"/>
  <c r="E143" i="24"/>
  <c r="C143" i="24"/>
  <c r="D11" i="21" s="1"/>
  <c r="D36" i="21" s="1"/>
  <c r="I127" i="24"/>
  <c r="I128" i="24" s="1"/>
  <c r="G127" i="24"/>
  <c r="E127" i="24"/>
  <c r="E119" i="24"/>
  <c r="I93" i="24"/>
  <c r="G93" i="24"/>
  <c r="E93" i="24"/>
  <c r="C105" i="24"/>
  <c r="I72" i="24"/>
  <c r="G72" i="24"/>
  <c r="E72" i="24"/>
  <c r="C72" i="24"/>
  <c r="I67" i="24"/>
  <c r="G67" i="24"/>
  <c r="E67" i="24"/>
  <c r="C67" i="24"/>
  <c r="I51" i="24"/>
  <c r="I52" i="24" s="1"/>
  <c r="G51" i="24"/>
  <c r="G52" i="24" s="1"/>
  <c r="E51" i="24"/>
  <c r="E43" i="24"/>
  <c r="I27" i="24"/>
  <c r="E27" i="24"/>
  <c r="AF21" i="19" l="1"/>
  <c r="R30" i="19"/>
  <c r="AF30" i="19"/>
  <c r="D48" i="21"/>
  <c r="G128" i="24"/>
  <c r="AA32" i="22"/>
  <c r="AG32" i="22" s="1"/>
  <c r="E128" i="24"/>
  <c r="Q27" i="25"/>
  <c r="U27" i="25" s="1"/>
  <c r="U21" i="25"/>
  <c r="U22" i="25"/>
  <c r="C109" i="24"/>
  <c r="C111" i="24" s="1"/>
  <c r="E105" i="24"/>
  <c r="E109" i="24" s="1"/>
  <c r="E111" i="24" s="1"/>
  <c r="I105" i="24"/>
  <c r="I109" i="24" s="1"/>
  <c r="I111" i="24" s="1"/>
  <c r="G105" i="24"/>
  <c r="G109" i="24" s="1"/>
  <c r="G111" i="24" s="1"/>
  <c r="E52" i="24"/>
  <c r="G29" i="24"/>
  <c r="G33" i="24" s="1"/>
  <c r="G35" i="24" s="1"/>
  <c r="C29" i="24"/>
  <c r="C33" i="24" s="1"/>
  <c r="C35" i="24" s="1"/>
  <c r="I29" i="24"/>
  <c r="I33" i="24" s="1"/>
  <c r="I35" i="24" s="1"/>
  <c r="E29" i="24"/>
  <c r="E33" i="24" s="1"/>
  <c r="E35" i="24" l="1"/>
  <c r="E53" i="24" s="1"/>
  <c r="I53" i="24"/>
  <c r="C53" i="24"/>
  <c r="I129" i="24"/>
  <c r="G53" i="24"/>
  <c r="E129" i="24"/>
  <c r="G129" i="24"/>
  <c r="U23" i="25"/>
  <c r="C129" i="24"/>
  <c r="AE31" i="22" l="1"/>
  <c r="AE25" i="22"/>
  <c r="AK31" i="22" l="1"/>
  <c r="AK32" i="22"/>
  <c r="AC26" i="22"/>
  <c r="AC28" i="22" s="1"/>
  <c r="AK33" i="22" l="1"/>
  <c r="W24" i="23"/>
  <c r="W26" i="23" s="1"/>
  <c r="S24" i="23"/>
  <c r="S26" i="23" s="1"/>
  <c r="AK15" i="22"/>
  <c r="F115" i="14"/>
  <c r="F117" i="14" s="1"/>
  <c r="AC33" i="22"/>
  <c r="AC35" i="22" s="1"/>
  <c r="Y33" i="22"/>
  <c r="U33" i="22"/>
  <c r="Q33" i="22"/>
  <c r="O33" i="22"/>
  <c r="M33" i="22"/>
  <c r="K33" i="22"/>
  <c r="I33" i="22"/>
  <c r="G33" i="22"/>
  <c r="E33" i="22"/>
  <c r="E35" i="22" s="1"/>
  <c r="AI26" i="22"/>
  <c r="AI28" i="22" s="1"/>
  <c r="AA26" i="22"/>
  <c r="AA28" i="22" s="1"/>
  <c r="Y26" i="22"/>
  <c r="Y28" i="22" s="1"/>
  <c r="U26" i="22"/>
  <c r="U28" i="22" s="1"/>
  <c r="Q26" i="22"/>
  <c r="Q28" i="22" s="1"/>
  <c r="O26" i="22"/>
  <c r="O28" i="22" s="1"/>
  <c r="M26" i="22"/>
  <c r="M28" i="22" s="1"/>
  <c r="K26" i="22"/>
  <c r="K28" i="22" s="1"/>
  <c r="I26" i="22"/>
  <c r="I28" i="22" s="1"/>
  <c r="G26" i="22"/>
  <c r="J50" i="21"/>
  <c r="H50" i="21"/>
  <c r="D50" i="21"/>
  <c r="AB15" i="19"/>
  <c r="AB30" i="19" s="1"/>
  <c r="Z15" i="19"/>
  <c r="Z30" i="19" s="1"/>
  <c r="D117" i="21" l="1"/>
  <c r="D119" i="21" s="1"/>
  <c r="G28" i="22"/>
  <c r="G35" i="22" s="1"/>
  <c r="U35" i="22"/>
  <c r="Y35" i="22"/>
  <c r="F50" i="21"/>
  <c r="F117" i="21" s="1"/>
  <c r="F119" i="21" s="1"/>
  <c r="F121" i="21" s="1"/>
  <c r="AG26" i="22"/>
  <c r="AG28" i="22" s="1"/>
  <c r="I35" i="22"/>
  <c r="AI35" i="22"/>
  <c r="K35" i="22"/>
  <c r="AE26" i="22"/>
  <c r="AE28" i="22" s="1"/>
  <c r="O35" i="22"/>
  <c r="AK25" i="22"/>
  <c r="Q35" i="22"/>
  <c r="M35" i="22"/>
  <c r="J117" i="21"/>
  <c r="J119" i="21" s="1"/>
  <c r="J121" i="21" s="1"/>
  <c r="H117" i="21"/>
  <c r="H119" i="21" s="1"/>
  <c r="H121" i="21" s="1"/>
  <c r="AK26" i="22" l="1"/>
  <c r="D121" i="21"/>
  <c r="AG35" i="22"/>
  <c r="AK28" i="22" l="1"/>
  <c r="AK35" i="22" s="1"/>
  <c r="AE32" i="22"/>
  <c r="AE33" i="22" s="1"/>
  <c r="AA33" i="22"/>
  <c r="AA35" i="22" s="1"/>
  <c r="H83" i="14"/>
  <c r="D83" i="14"/>
  <c r="AE35" i="22" l="1"/>
  <c r="H115" i="14"/>
  <c r="H117" i="14" s="1"/>
  <c r="D115" i="14"/>
  <c r="J115" i="14"/>
  <c r="J117" i="14" s="1"/>
  <c r="J83" i="14"/>
  <c r="F83" i="14"/>
  <c r="D85" i="14"/>
  <c r="H68" i="14"/>
  <c r="H85" i="14" s="1"/>
  <c r="J68" i="14"/>
  <c r="F68" i="14"/>
  <c r="J44" i="14"/>
  <c r="D117" i="14" l="1"/>
  <c r="J46" i="14"/>
  <c r="F85" i="14"/>
  <c r="F119" i="14" s="1"/>
  <c r="J85" i="14"/>
  <c r="J119" i="14" s="1"/>
  <c r="H119" i="14"/>
  <c r="F46" i="14"/>
  <c r="D46" i="14"/>
  <c r="H46" i="14"/>
  <c r="D119" i="14" l="1"/>
</calcChain>
</file>

<file path=xl/sharedStrings.xml><?xml version="1.0" encoding="utf-8"?>
<sst xmlns="http://schemas.openxmlformats.org/spreadsheetml/2006/main" count="670" uniqueCount="318">
  <si>
    <t>Statement of financial position</t>
  </si>
  <si>
    <t>31 December</t>
  </si>
  <si>
    <t>Assets</t>
  </si>
  <si>
    <t>Note</t>
  </si>
  <si>
    <t>(Unaudited)</t>
  </si>
  <si>
    <t>(in thousand Baht)</t>
  </si>
  <si>
    <t>Current assets</t>
  </si>
  <si>
    <t>Cash and cash equivalents</t>
  </si>
  <si>
    <t>Current portion of long-term loans</t>
  </si>
  <si>
    <t xml:space="preserve">   Long-term loans to related parties</t>
  </si>
  <si>
    <t xml:space="preserve">   Long-term loans to other parties</t>
  </si>
  <si>
    <t>Inventories</t>
  </si>
  <si>
    <t>Other current assets</t>
  </si>
  <si>
    <t>Total current assets</t>
  </si>
  <si>
    <t>Non-current assets</t>
  </si>
  <si>
    <t xml:space="preserve">Restricted deposits </t>
  </si>
  <si>
    <t>Other non-current financial assets</t>
  </si>
  <si>
    <t>Investments in associates</t>
  </si>
  <si>
    <t>Investments in joint ventures</t>
  </si>
  <si>
    <t>Investments in subsidiaries</t>
  </si>
  <si>
    <t>Intangible assets under operating agreement</t>
  </si>
  <si>
    <t>Investment properties</t>
  </si>
  <si>
    <t xml:space="preserve">Property, plant and equipment  </t>
  </si>
  <si>
    <t>Right-of-use assets</t>
  </si>
  <si>
    <t>Goodwill</t>
  </si>
  <si>
    <t>Other intangible assets other than goodwill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</si>
  <si>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</si>
  <si>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</si>
  <si>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</si>
  <si>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</si>
  <si>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</si>
  <si>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Bank overdrafts and short-term borrowings</t>
  </si>
  <si>
    <t xml:space="preserve">   from financial institutions</t>
  </si>
  <si>
    <t>Current portion of debentures</t>
  </si>
  <si>
    <t>Current portion of long-term borrowings</t>
  </si>
  <si>
    <t>Current portion of lease liabilities</t>
  </si>
  <si>
    <t>Other current liabilities</t>
  </si>
  <si>
    <t xml:space="preserve">Total current liabilities </t>
  </si>
  <si>
    <t>Non-current liabilities</t>
  </si>
  <si>
    <t>Long-term borrowings</t>
  </si>
  <si>
    <t xml:space="preserve">   Long-term borrowings from related parties</t>
  </si>
  <si>
    <t xml:space="preserve">   Long-term borrowings from other parties</t>
  </si>
  <si>
    <t xml:space="preserve">Lease liabilities </t>
  </si>
  <si>
    <t>Other non-current payables</t>
  </si>
  <si>
    <t>Debentures</t>
  </si>
  <si>
    <t>Deferred tax liabilities</t>
  </si>
  <si>
    <t>Non-current provisions for employee benefits</t>
  </si>
  <si>
    <t>Other non-current liabilities</t>
  </si>
  <si>
    <t xml:space="preserve">Total non-current liabilities </t>
  </si>
  <si>
    <t>Total liabilities</t>
  </si>
  <si>
    <t>Equity</t>
  </si>
  <si>
    <t>Share premium on ordinary shares</t>
  </si>
  <si>
    <t xml:space="preserve">Differences on business combination of </t>
  </si>
  <si>
    <t>Surplus on share-based payment transactions</t>
  </si>
  <si>
    <t xml:space="preserve">Retained earnings </t>
  </si>
  <si>
    <t xml:space="preserve">   Appropriated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</si>
  <si>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</si>
  <si>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</si>
  <si>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</si>
  <si>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</si>
  <si>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</si>
  <si>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</si>
  <si>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</si>
  <si>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Consolidated</t>
  </si>
  <si>
    <t>Separate</t>
  </si>
  <si>
    <t>financial statements</t>
  </si>
  <si>
    <t xml:space="preserve">Three-month period ended </t>
  </si>
  <si>
    <t>Revenue from rental and rendering of services</t>
  </si>
  <si>
    <t>Revenue from sale of goods</t>
  </si>
  <si>
    <t>Interest and dividend income</t>
  </si>
  <si>
    <t>Net foreign exchange gain</t>
  </si>
  <si>
    <t>Other income</t>
  </si>
  <si>
    <t>Expenses</t>
  </si>
  <si>
    <t>Cost of rental and rendering of services</t>
  </si>
  <si>
    <t>Costs of sales of goods</t>
  </si>
  <si>
    <t>Distribution costs</t>
  </si>
  <si>
    <t>Administrative expenses</t>
  </si>
  <si>
    <t>Profit from operating activities</t>
  </si>
  <si>
    <t>Finance costs</t>
  </si>
  <si>
    <t>Share of profit of joint ventures and associates</t>
  </si>
  <si>
    <t xml:space="preserve">Total items that will be reclassified subsequently </t>
  </si>
  <si>
    <t>Income tax relating to items that will not be reclassified</t>
  </si>
  <si>
    <t>Other comprehensive income (expense) for the period, net of tax</t>
  </si>
  <si>
    <t xml:space="preserve">   Non-controlling interests</t>
  </si>
  <si>
    <t xml:space="preserve">  Non-controlling interests</t>
  </si>
  <si>
    <t>Statement of changes in equity (Unaudited)</t>
  </si>
  <si>
    <t>Consolidated financial statements</t>
  </si>
  <si>
    <t>Retained earnings</t>
  </si>
  <si>
    <t>Share</t>
  </si>
  <si>
    <t>Differences on</t>
  </si>
  <si>
    <t>Surplus on</t>
  </si>
  <si>
    <t xml:space="preserve">Equity </t>
  </si>
  <si>
    <t>Issued and</t>
  </si>
  <si>
    <t>premium</t>
  </si>
  <si>
    <t>business combination</t>
  </si>
  <si>
    <t xml:space="preserve">share-based </t>
  </si>
  <si>
    <t>Total other</t>
  </si>
  <si>
    <t>attributable to</t>
  </si>
  <si>
    <t>Non-</t>
  </si>
  <si>
    <t>paid-up share</t>
  </si>
  <si>
    <t>of entities under</t>
  </si>
  <si>
    <t xml:space="preserve">payment </t>
  </si>
  <si>
    <t>Legal</t>
  </si>
  <si>
    <t>Translation</t>
  </si>
  <si>
    <t>Fair value</t>
  </si>
  <si>
    <t>components</t>
  </si>
  <si>
    <t>owners of</t>
  </si>
  <si>
    <t>controlling</t>
  </si>
  <si>
    <t>Total</t>
  </si>
  <si>
    <t xml:space="preserve"> capital</t>
  </si>
  <si>
    <t>share swap</t>
  </si>
  <si>
    <t xml:space="preserve"> common control</t>
  </si>
  <si>
    <t>transactions</t>
  </si>
  <si>
    <t>Unappropriated</t>
  </si>
  <si>
    <t>reserve</t>
  </si>
  <si>
    <t>of equity</t>
  </si>
  <si>
    <t>the parent</t>
  </si>
  <si>
    <t>interests</t>
  </si>
  <si>
    <t>equity</t>
  </si>
  <si>
    <t>Profit or loss</t>
  </si>
  <si>
    <t>Separate financial statements</t>
  </si>
  <si>
    <t>Transactions with owners, recorded directly in equity</t>
  </si>
  <si>
    <t>Statement of cash flows (Unaudited)</t>
  </si>
  <si>
    <t>Cash flows from operating activities</t>
  </si>
  <si>
    <t>Depreciation and amortisation</t>
  </si>
  <si>
    <t>Provision for employee benefits</t>
  </si>
  <si>
    <t xml:space="preserve">Dividend income </t>
  </si>
  <si>
    <t>Interest income</t>
  </si>
  <si>
    <t>Changes in operating assets and liabilities</t>
  </si>
  <si>
    <t xml:space="preserve">Other current assets </t>
  </si>
  <si>
    <t xml:space="preserve">Other non-current assets </t>
  </si>
  <si>
    <t>Cash flows from investing activities</t>
  </si>
  <si>
    <t>Proceeds from short-term loans to related parties</t>
  </si>
  <si>
    <t>Payment for long-term loan to related parties</t>
  </si>
  <si>
    <t>Acquisition of intangible assets under operating agreement</t>
  </si>
  <si>
    <t xml:space="preserve">Proceeds from sale of property, plant and equipment </t>
  </si>
  <si>
    <t xml:space="preserve">Acquisition of property, plant and equipment  </t>
  </si>
  <si>
    <t xml:space="preserve">Acquisition of intangible assets </t>
  </si>
  <si>
    <t xml:space="preserve">Dividends received </t>
  </si>
  <si>
    <t xml:space="preserve">Interest received  </t>
  </si>
  <si>
    <t>Cash flows from financing activities</t>
  </si>
  <si>
    <t>Proceeds from bank overdrafts and short-term borrowings</t>
  </si>
  <si>
    <t>from financial institutions</t>
  </si>
  <si>
    <t>Repayment of bank overdrafts and short-term borrowings</t>
  </si>
  <si>
    <t>Proceeds from short-term borrowings from related parties</t>
  </si>
  <si>
    <t>Repayment of short-term borrowings from related parties</t>
  </si>
  <si>
    <t>Repayment of long-term borrowings from financial institutions</t>
  </si>
  <si>
    <t>Payment of lease liabilities</t>
  </si>
  <si>
    <t>Finance cost paid</t>
  </si>
  <si>
    <t>Effect of exchange rate changes on cash and cash equivalents</t>
  </si>
  <si>
    <t>Cash and cash equivalents at 1 January</t>
  </si>
  <si>
    <t>Non-cash transactions</t>
  </si>
  <si>
    <t>Payable of investment properties</t>
  </si>
  <si>
    <t>Lease liabilities</t>
  </si>
  <si>
    <t>SCGJWD Logistics Public Company Limited and its Subsidiaries</t>
  </si>
  <si>
    <t xml:space="preserve">Consolidated </t>
  </si>
  <si>
    <t>Trade and other current receivables</t>
  </si>
  <si>
    <t xml:space="preserve">   Trade receivables</t>
  </si>
  <si>
    <t xml:space="preserve">   Other current receivables</t>
  </si>
  <si>
    <t>Short-term loans</t>
  </si>
  <si>
    <t xml:space="preserve">   Short-term loans to related parties</t>
  </si>
  <si>
    <t>Trade and other current payables</t>
  </si>
  <si>
    <t xml:space="preserve">   Long-term borrowings from </t>
  </si>
  <si>
    <t xml:space="preserve">      financial institutions</t>
  </si>
  <si>
    <t>Derivatives liabilities</t>
  </si>
  <si>
    <t>Repayment of debentures</t>
  </si>
  <si>
    <t>Changes in ownership interests in subsidiaries</t>
  </si>
  <si>
    <t>Total changes in ownership interests in subsidiaries</t>
  </si>
  <si>
    <t>Net foreign exchange loss</t>
  </si>
  <si>
    <t>Profit (loss) attributable to:</t>
  </si>
  <si>
    <t>Gain on revaluation of derivatives</t>
  </si>
  <si>
    <t>Proceeds from sale of right-of-use assets</t>
  </si>
  <si>
    <t>2024</t>
  </si>
  <si>
    <t>Balance at 1 January 2024</t>
  </si>
  <si>
    <t>Long-term loans</t>
  </si>
  <si>
    <t>Current liabilities</t>
  </si>
  <si>
    <t>Short-term borrowings from related parties</t>
  </si>
  <si>
    <t>Corporate income tax payable</t>
  </si>
  <si>
    <t xml:space="preserve">   Authorised share capital</t>
  </si>
  <si>
    <r>
      <t xml:space="preserve"> </t>
    </r>
    <r>
      <rPr>
        <i/>
        <sz val="11"/>
        <rFont val="Times New Roman"/>
        <family val="1"/>
      </rPr>
      <t xml:space="preserve">  (1,811,020,306 ordinary shares, par value at Baht 0.5 per share)</t>
    </r>
  </si>
  <si>
    <t xml:space="preserve">   Issued and paid-up share capital</t>
  </si>
  <si>
    <t xml:space="preserve">   entities under common control</t>
  </si>
  <si>
    <t xml:space="preserve">      Legal reserve</t>
  </si>
  <si>
    <t>Share of other</t>
  </si>
  <si>
    <t>comprehensive</t>
  </si>
  <si>
    <t>accounted</t>
  </si>
  <si>
    <t>equity method</t>
  </si>
  <si>
    <t>Reversal of gain on investments designated at fair value</t>
  </si>
  <si>
    <t>Exchange differences on translating financial statements</t>
  </si>
  <si>
    <t>Proceeds from repayment of long-term loans to related parties</t>
  </si>
  <si>
    <t>Proceeds from repayment of long-term loans to other parties</t>
  </si>
  <si>
    <t>Proceeds from long-term borrowings from financial institutions</t>
  </si>
  <si>
    <t>Items that will be reclassified  subsequently to profit or loss</t>
  </si>
  <si>
    <t xml:space="preserve">   subsequently to profit or loss</t>
  </si>
  <si>
    <t xml:space="preserve">Total comprehensive income (expense) attributable to: </t>
  </si>
  <si>
    <t>Comprehensive income for the period</t>
  </si>
  <si>
    <t>Other comprehensive income</t>
  </si>
  <si>
    <t>Share capital:</t>
  </si>
  <si>
    <t xml:space="preserve">   Owners of parent</t>
  </si>
  <si>
    <t xml:space="preserve">  Owners of parent</t>
  </si>
  <si>
    <t>Unrealised (gain) loss on foreign exchange</t>
  </si>
  <si>
    <t>Payable of property, plant and equipment</t>
  </si>
  <si>
    <t>Surplus on acquisition of subsidiaries by share swap</t>
  </si>
  <si>
    <t>2025</t>
  </si>
  <si>
    <t xml:space="preserve">income of </t>
  </si>
  <si>
    <t>business</t>
  </si>
  <si>
    <t xml:space="preserve">associates </t>
  </si>
  <si>
    <t>combination</t>
  </si>
  <si>
    <t xml:space="preserve">for using </t>
  </si>
  <si>
    <t>Total comprehensive income for the period</t>
  </si>
  <si>
    <t xml:space="preserve">   that be reclassified</t>
  </si>
  <si>
    <t>Other component</t>
  </si>
  <si>
    <t>Legal reserve</t>
  </si>
  <si>
    <t>Share of profit of joint ventures and associates accounted for using</t>
  </si>
  <si>
    <t>equity method, net of tax</t>
  </si>
  <si>
    <t>Expected credit loss</t>
  </si>
  <si>
    <t>Gain of lease cancellation</t>
  </si>
  <si>
    <t>Non-current provisions for employee benefits paid</t>
  </si>
  <si>
    <t>Payment for additional share capital of investment in subsidiaries</t>
  </si>
  <si>
    <t>Acquisition of investments in associates and joint ventures</t>
  </si>
  <si>
    <t>Acquisition of other financial assets</t>
  </si>
  <si>
    <t>Acquisition of investment properties</t>
  </si>
  <si>
    <t>Proceeds from sale of investment properties</t>
  </si>
  <si>
    <t>Net cash from (used in) financing activities</t>
  </si>
  <si>
    <t>exchange rates changes</t>
  </si>
  <si>
    <t>Payable of intangible assets</t>
  </si>
  <si>
    <t>Balance at 1 January 2025</t>
  </si>
  <si>
    <t>2, 7</t>
  </si>
  <si>
    <t>Loss on investments in equity instruments designated</t>
  </si>
  <si>
    <t>Income</t>
  </si>
  <si>
    <t xml:space="preserve">Proceeds from sale of intangible assets </t>
  </si>
  <si>
    <t>Net cash from (used in) operating activities</t>
  </si>
  <si>
    <t>Net cash used in investing activities</t>
  </si>
  <si>
    <t>Impairment loss on investment in subsidiary</t>
  </si>
  <si>
    <t xml:space="preserve"> Loss of non-controlling interests</t>
  </si>
  <si>
    <t>Total transactions with owners, recorded directly in equity</t>
  </si>
  <si>
    <t>Gain on sale of investment in subsidiary</t>
  </si>
  <si>
    <t xml:space="preserve">Balance at 1 January 2024 </t>
  </si>
  <si>
    <t>Dividends paid to non-controlling interest</t>
  </si>
  <si>
    <t>Gain on disposal of right-of-use assets</t>
  </si>
  <si>
    <t>Proceeds of sale of other financial assets</t>
  </si>
  <si>
    <t>Payment of long-term loan to other parties</t>
  </si>
  <si>
    <t>Net proceeds from sale of investment in subsidairy</t>
  </si>
  <si>
    <t>30 June</t>
  </si>
  <si>
    <t>Total Income</t>
  </si>
  <si>
    <t>Loss on revaluation of derivatives</t>
  </si>
  <si>
    <t>Total expenses</t>
  </si>
  <si>
    <t>Profit (loss) from operating activities</t>
  </si>
  <si>
    <t xml:space="preserve">   accounted for using equity method</t>
  </si>
  <si>
    <t>Profit (loss) before income tax expense</t>
  </si>
  <si>
    <t>Tax income (expense)</t>
  </si>
  <si>
    <t xml:space="preserve">Profit (loss) for the period </t>
  </si>
  <si>
    <t>Items that will be reclassified subsequently to profit or loss</t>
  </si>
  <si>
    <t>Share of other comprehensive income of associates accounted for</t>
  </si>
  <si>
    <t xml:space="preserve">   using equity method</t>
  </si>
  <si>
    <t xml:space="preserve">   to profit or loss</t>
  </si>
  <si>
    <t>Items that will not be reclassified subsequently to profit or loss</t>
  </si>
  <si>
    <t xml:space="preserve">   at fair value through other comprehensive income</t>
  </si>
  <si>
    <t>Total items that will not be reclassified subsequently to profit or loss</t>
  </si>
  <si>
    <t>Total comprehensive income (expense) for the period</t>
  </si>
  <si>
    <r>
      <t xml:space="preserve">Basic earnings (loss) per share </t>
    </r>
    <r>
      <rPr>
        <i/>
        <sz val="11"/>
        <color rgb="FF000000"/>
        <rFont val="Times New Roman"/>
        <family val="1"/>
      </rPr>
      <t>(in Baht)</t>
    </r>
  </si>
  <si>
    <t xml:space="preserve">Six-month period ended </t>
  </si>
  <si>
    <t xml:space="preserve">Other comprehensive income </t>
  </si>
  <si>
    <t>Share of other comprehensive income of associates accounted</t>
  </si>
  <si>
    <t xml:space="preserve">   for using equity method</t>
  </si>
  <si>
    <t>Dividends to owners</t>
  </si>
  <si>
    <t>Dividends to non-controlling interests</t>
  </si>
  <si>
    <t>Total distributions to owners</t>
  </si>
  <si>
    <t>Six-month period ended 30 June 2024</t>
  </si>
  <si>
    <t>Balance at 30 June 2024</t>
  </si>
  <si>
    <t>Six-month period ended 30 June 2025</t>
  </si>
  <si>
    <t>Balance at 30 June 2025</t>
  </si>
  <si>
    <t>that be reclassified</t>
  </si>
  <si>
    <t>Dividends paid to owners of the Company</t>
  </si>
  <si>
    <t>Acquisition of subsidiary, net of cash acquired</t>
  </si>
  <si>
    <t>Cash and cash equivalents at 30 June</t>
  </si>
  <si>
    <t>Treasury</t>
  </si>
  <si>
    <t>shares</t>
  </si>
  <si>
    <t xml:space="preserve"> Treasury</t>
  </si>
  <si>
    <t xml:space="preserve"> reserves</t>
  </si>
  <si>
    <t>Treasury shares purchased</t>
  </si>
  <si>
    <t>Current portion of  lease receivables</t>
  </si>
  <si>
    <t>2, 10</t>
  </si>
  <si>
    <t>6, 10</t>
  </si>
  <si>
    <t>Payment for treasury shares</t>
  </si>
  <si>
    <t xml:space="preserve">      Treasury shares reserves</t>
  </si>
  <si>
    <t>Loss from bad debts expense</t>
  </si>
  <si>
    <t>Loss on disposal of other intangible assets other than goodwill</t>
  </si>
  <si>
    <t>Impairment loss on property, plant and equipment</t>
  </si>
  <si>
    <t>Impairment loss on goodwill</t>
  </si>
  <si>
    <t>Gain on sublease</t>
  </si>
  <si>
    <t>Taxes paid</t>
  </si>
  <si>
    <t>Net cash generated from operations</t>
  </si>
  <si>
    <t>Repayment of long-term borrowings from related parties</t>
  </si>
  <si>
    <t>Other current financial assets</t>
  </si>
  <si>
    <t>Gain on remeasurements of defined benefit plans</t>
  </si>
  <si>
    <t>Distributions to owners</t>
  </si>
  <si>
    <t>Profit (loss) for the period</t>
  </si>
  <si>
    <t>Adjustments to reconcile profit (loss) to cash receipts (payments)</t>
  </si>
  <si>
    <t>Repayment of long-term borrowings from other parties</t>
  </si>
  <si>
    <t>Loss on disposal of investment properties</t>
  </si>
  <si>
    <t>Tax expense (income)</t>
  </si>
  <si>
    <t>Proceed from lease receivables</t>
  </si>
  <si>
    <t xml:space="preserve">Net decrease in cash and cash equivalents, before effect of </t>
  </si>
  <si>
    <t>Net decrease in cash and cash equivalents</t>
  </si>
  <si>
    <t>Acquisition of other current assets</t>
  </si>
  <si>
    <t>(Gain) loss on revaluation of derivative liabilities</t>
  </si>
  <si>
    <t>(Gain) loss on disposal of property, plant and equipment</t>
  </si>
  <si>
    <t>(Reversal of) impairment loss on other intangible assets</t>
  </si>
  <si>
    <t>Payment for short-term loans to related parties</t>
  </si>
  <si>
    <t xml:space="preserve">Lease receivables </t>
  </si>
  <si>
    <t>Treasury shares</t>
  </si>
  <si>
    <t>Deficit from change in ownership interest in subsidiary</t>
  </si>
  <si>
    <t>Deficit from</t>
  </si>
  <si>
    <t>change in</t>
  </si>
  <si>
    <t>ownership</t>
  </si>
  <si>
    <t>interest in</t>
  </si>
  <si>
    <t>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</si>
</sst>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;\(#,##0\);\-"/>
    <numFmt numFmtId="165" formatCode="_(* #,##0.0_);_(* \(#,##0.0\);_(* &quot;-&quot;??_);_(@_)"/>
    <numFmt numFmtId="166" formatCode="_(* #,##0_);_(* \(#,##0\);_(* &quot;-&quot;??_);_(@_)"/>
    <numFmt numFmtId="167" formatCode="#,##0\ ;\(#,##0\)"/>
    <numFmt numFmtId="168" formatCode="_(* #,##0_);_(* \(#,##0\);_(* &quot;-&quot;????_);_(@_)"/>
    <numFmt numFmtId="169" formatCode="#,##0;\(#,##0\)"/>
    <numFmt numFmtId="170" formatCode="#,##0.00;\(#,##0.00\)"/>
    <numFmt numFmtId="171" formatCode="_(* #,##0_);_(* \(#,##0\);_(* &quot;-&quot;???_);_(@_)"/>
    <numFmt numFmtId="172" formatCode="_-* #,##0.00_-;\-* #,##0.00_-;_-* &quot;-&quot;??_-;_-@_-"/>
  </numFmts>
  <fonts count="5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indexed="8"/>
      <name val="Times New Roman"/>
      <family val="1"/>
      <charset val="222"/>
    </font>
    <font>
      <b/>
      <sz val="11"/>
      <color indexed="8"/>
      <name val="Times New Roman"/>
      <family val="1"/>
      <charset val="222"/>
    </font>
    <font>
      <b/>
      <sz val="11"/>
      <name val="Times New Roman"/>
      <family val="1"/>
      <charset val="222"/>
    </font>
    <font>
      <sz val="11"/>
      <color theme="1"/>
      <name val="Calibri"/>
      <family val="2"/>
      <charset val="222"/>
      <scheme val="minor"/>
    </font>
    <font>
      <b/>
      <sz val="12"/>
      <color indexed="8"/>
      <name val="Times New Roman"/>
      <family val="1"/>
      <charset val="222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22"/>
    </font>
    <font>
      <b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22"/>
    </font>
    <font>
      <b/>
      <i/>
      <sz val="11"/>
      <color indexed="8"/>
      <name val="Times New Roman"/>
      <family val="1"/>
    </font>
    <font>
      <i/>
      <sz val="11"/>
      <name val="Times New Roman"/>
      <family val="1"/>
      <charset val="222"/>
    </font>
    <font>
      <b/>
      <sz val="11"/>
      <color rgb="FFFF0000"/>
      <name val="Times New Roman"/>
      <family val="1"/>
      <charset val="222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sz val="8"/>
      <color indexed="8"/>
      <name val="Times New Roman"/>
      <family val="1"/>
    </font>
    <font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5"/>
      <name val="Angsana New"/>
      <family val="1"/>
    </font>
    <font>
      <sz val="10"/>
      <name val="Arial"/>
      <family val="2"/>
    </font>
    <font>
      <i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1"/>
      <color rgb="FF000000"/>
      <name val="Times New Roman"/>
      <family val="1"/>
    </font>
    <font>
      <i/>
      <sz val="14"/>
      <color indexed="8"/>
      <name val="Times New Roman"/>
      <family val="1"/>
    </font>
    <font>
      <sz val="14"/>
      <color theme="1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0"/>
      <name val="Tahoma"/>
      <family val="2"/>
      <charset val="222"/>
    </font>
    <font>
      <i/>
      <sz val="8"/>
      <color indexed="8"/>
      <name val="Times New Roman"/>
      <family val="1"/>
    </font>
    <font>
      <b/>
      <sz val="8"/>
      <name val="Times New Roman"/>
      <family val="1"/>
    </font>
    <font>
      <sz val="11"/>
      <name val="Calibri"/>
      <family val="2"/>
      <charset val="222"/>
      <scheme val="minor"/>
    </font>
    <font>
      <sz val="8"/>
      <color indexed="8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6">
    <xf numFmtId="0" fontId="0" fillId="0" borderId="0"/>
    <xf numFmtId="43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4" fillId="0" borderId="0"/>
    <xf numFmtId="43" fontId="6" fillId="0" borderId="0" applyFont="0" applyFill="0" applyBorder="0" applyAlignment="0" applyProtection="0"/>
    <xf numFmtId="0" fontId="14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33" fillId="0" borderId="0"/>
    <xf numFmtId="0" fontId="14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14" fillId="0" borderId="0"/>
    <xf numFmtId="0" fontId="35" fillId="0" borderId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46" fillId="0" borderId="0"/>
    <xf numFmtId="0" fontId="14" fillId="0" borderId="0"/>
    <xf numFmtId="9" fontId="11" fillId="0" borderId="0" applyFont="0" applyFill="0" applyBorder="0" applyAlignment="0" applyProtection="0"/>
    <xf numFmtId="0" fontId="3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5">
    <xf numFmtId="0" fontId="0" fillId="0" borderId="0" xfId="0"/>
    <xf numFmtId="166" fontId="14" fillId="0" borderId="0" xfId="3" applyNumberFormat="1" applyFont="1" applyFill="1" applyBorder="1" applyAlignment="1">
      <alignment horizontal="right"/>
    </xf>
    <xf numFmtId="166" fontId="14" fillId="0" borderId="0" xfId="3" applyNumberFormat="1" applyFont="1" applyFill="1" applyAlignment="1"/>
    <xf numFmtId="166" fontId="14" fillId="0" borderId="0" xfId="3" applyNumberFormat="1" applyFont="1" applyFill="1" applyAlignment="1">
      <alignment horizontal="right"/>
    </xf>
    <xf numFmtId="166" fontId="14" fillId="0" borderId="0" xfId="3" applyNumberFormat="1" applyFont="1" applyFill="1" applyBorder="1" applyAlignment="1">
      <alignment horizontal="center"/>
    </xf>
    <xf numFmtId="168" fontId="14" fillId="0" borderId="0" xfId="3" applyNumberFormat="1" applyFont="1" applyFill="1" applyAlignment="1">
      <alignment horizontal="center"/>
    </xf>
    <xf numFmtId="43" fontId="14" fillId="0" borderId="0" xfId="1" applyFont="1" applyFill="1" applyAlignment="1">
      <alignment horizontal="center"/>
    </xf>
    <xf numFmtId="166" fontId="20" fillId="0" borderId="0" xfId="3" applyNumberFormat="1" applyFont="1" applyFill="1" applyBorder="1" applyAlignment="1">
      <alignment horizontal="right"/>
    </xf>
    <xf numFmtId="166" fontId="15" fillId="0" borderId="0" xfId="3" applyNumberFormat="1" applyFont="1" applyFill="1" applyBorder="1" applyAlignment="1">
      <alignment horizontal="right"/>
    </xf>
    <xf numFmtId="166" fontId="15" fillId="0" borderId="0" xfId="3" applyNumberFormat="1" applyFont="1" applyFill="1" applyAlignment="1">
      <alignment horizontal="right"/>
    </xf>
    <xf numFmtId="166" fontId="16" fillId="0" borderId="0" xfId="3" applyNumberFormat="1" applyFont="1" applyFill="1" applyBorder="1" applyAlignment="1">
      <alignment horizontal="right"/>
    </xf>
    <xf numFmtId="166" fontId="10" fillId="0" borderId="1" xfId="3" applyNumberFormat="1" applyFont="1" applyFill="1" applyBorder="1" applyAlignment="1">
      <alignment horizontal="right"/>
    </xf>
    <xf numFmtId="166" fontId="10" fillId="0" borderId="0" xfId="3" applyNumberFormat="1" applyFont="1" applyFill="1" applyBorder="1" applyAlignment="1">
      <alignment horizontal="right"/>
    </xf>
    <xf numFmtId="166" fontId="21" fillId="0" borderId="0" xfId="3" applyNumberFormat="1" applyFont="1" applyFill="1" applyAlignment="1">
      <alignment horizontal="right"/>
    </xf>
    <xf numFmtId="166" fontId="15" fillId="0" borderId="0" xfId="3" applyNumberFormat="1" applyFont="1" applyFill="1" applyBorder="1" applyAlignment="1">
      <alignment horizontal="center"/>
    </xf>
    <xf numFmtId="166" fontId="15" fillId="0" borderId="0" xfId="3" applyNumberFormat="1" applyFont="1" applyFill="1" applyAlignment="1">
      <alignment horizontal="center"/>
    </xf>
    <xf numFmtId="166" fontId="15" fillId="0" borderId="0" xfId="3" applyNumberFormat="1" applyFont="1" applyFill="1" applyAlignment="1"/>
    <xf numFmtId="166" fontId="10" fillId="0" borderId="2" xfId="3" applyNumberFormat="1" applyFont="1" applyFill="1" applyBorder="1" applyAlignment="1">
      <alignment horizontal="right"/>
    </xf>
    <xf numFmtId="166" fontId="10" fillId="0" borderId="3" xfId="3" applyNumberFormat="1" applyFont="1" applyFill="1" applyBorder="1" applyAlignment="1">
      <alignment horizontal="right"/>
    </xf>
    <xf numFmtId="166" fontId="14" fillId="0" borderId="0" xfId="3" quotePrefix="1" applyNumberFormat="1" applyFont="1" applyFill="1" applyAlignment="1">
      <alignment horizontal="center"/>
    </xf>
    <xf numFmtId="166" fontId="20" fillId="0" borderId="0" xfId="3" applyNumberFormat="1" applyFont="1" applyFill="1" applyBorder="1" applyAlignment="1">
      <alignment horizontal="center"/>
    </xf>
    <xf numFmtId="166" fontId="10" fillId="0" borderId="4" xfId="3" applyNumberFormat="1" applyFont="1" applyFill="1" applyBorder="1" applyAlignment="1">
      <alignment horizontal="right"/>
    </xf>
    <xf numFmtId="166" fontId="15" fillId="0" borderId="3" xfId="3" applyNumberFormat="1" applyFont="1" applyFill="1" applyBorder="1" applyAlignment="1">
      <alignment horizontal="right"/>
    </xf>
    <xf numFmtId="166" fontId="21" fillId="0" borderId="0" xfId="3" applyNumberFormat="1" applyFont="1" applyFill="1" applyBorder="1" applyAlignment="1">
      <alignment horizontal="right"/>
    </xf>
    <xf numFmtId="166" fontId="15" fillId="0" borderId="4" xfId="3" applyNumberFormat="1" applyFont="1" applyFill="1" applyBorder="1" applyAlignment="1">
      <alignment horizontal="right"/>
    </xf>
    <xf numFmtId="166" fontId="10" fillId="0" borderId="0" xfId="3" applyNumberFormat="1" applyFont="1" applyFill="1" applyAlignment="1">
      <alignment horizontal="right"/>
    </xf>
    <xf numFmtId="166" fontId="16" fillId="0" borderId="0" xfId="3" applyNumberFormat="1" applyFont="1" applyFill="1" applyAlignment="1">
      <alignment horizontal="right"/>
    </xf>
    <xf numFmtId="166" fontId="14" fillId="0" borderId="0" xfId="3" applyNumberFormat="1" applyFont="1" applyFill="1" applyAlignment="1">
      <alignment horizontal="center"/>
    </xf>
    <xf numFmtId="166" fontId="13" fillId="0" borderId="0" xfId="3" applyNumberFormat="1" applyFont="1" applyFill="1" applyBorder="1" applyAlignment="1">
      <alignment horizontal="right"/>
    </xf>
    <xf numFmtId="43" fontId="27" fillId="0" borderId="0" xfId="1" applyFont="1" applyFill="1" applyAlignment="1">
      <alignment horizontal="right"/>
    </xf>
    <xf numFmtId="43" fontId="15" fillId="0" borderId="0" xfId="1" applyFont="1" applyFill="1" applyAlignment="1">
      <alignment horizontal="right"/>
    </xf>
    <xf numFmtId="43" fontId="15" fillId="0" borderId="0" xfId="1" applyFont="1" applyFill="1" applyAlignment="1">
      <alignment horizontal="center"/>
    </xf>
    <xf numFmtId="165" fontId="24" fillId="0" borderId="0" xfId="3" applyNumberFormat="1" applyFont="1" applyFill="1" applyBorder="1" applyAlignment="1">
      <alignment horizontal="right"/>
    </xf>
    <xf numFmtId="166" fontId="24" fillId="0" borderId="0" xfId="3" applyNumberFormat="1" applyFont="1" applyFill="1" applyBorder="1" applyAlignment="1">
      <alignment horizontal="right"/>
    </xf>
    <xf numFmtId="166" fontId="24" fillId="0" borderId="2" xfId="3" applyNumberFormat="1" applyFont="1" applyFill="1" applyBorder="1" applyAlignment="1">
      <alignment horizontal="right"/>
    </xf>
    <xf numFmtId="166" fontId="14" fillId="0" borderId="0" xfId="1" applyNumberFormat="1" applyFont="1" applyFill="1" applyAlignment="1">
      <alignment horizontal="right"/>
    </xf>
    <xf numFmtId="166" fontId="27" fillId="0" borderId="0" xfId="1" applyNumberFormat="1" applyFont="1" applyFill="1" applyAlignment="1">
      <alignment horizontal="right"/>
    </xf>
    <xf numFmtId="43" fontId="17" fillId="0" borderId="0" xfId="1" applyFont="1" applyFill="1" applyAlignment="1"/>
    <xf numFmtId="166" fontId="13" fillId="0" borderId="0" xfId="1" applyNumberFormat="1" applyFont="1" applyFill="1" applyBorder="1" applyAlignment="1">
      <alignment horizontal="right"/>
    </xf>
    <xf numFmtId="166" fontId="31" fillId="0" borderId="0" xfId="1" applyNumberFormat="1" applyFont="1" applyFill="1" applyAlignment="1">
      <alignment horizontal="right"/>
    </xf>
    <xf numFmtId="166" fontId="13" fillId="0" borderId="0" xfId="21" quotePrefix="1" applyNumberFormat="1" applyFont="1" applyFill="1" applyAlignment="1">
      <alignment horizontal="center"/>
    </xf>
    <xf numFmtId="43" fontId="17" fillId="0" borderId="0" xfId="1" applyFont="1" applyFill="1" applyAlignment="1">
      <alignment horizontal="center"/>
    </xf>
    <xf numFmtId="43" fontId="14" fillId="0" borderId="0" xfId="1" quotePrefix="1" applyFont="1" applyFill="1" applyAlignment="1">
      <alignment horizontal="center"/>
    </xf>
    <xf numFmtId="43" fontId="14" fillId="0" borderId="0" xfId="1" quotePrefix="1" applyFont="1" applyFill="1" applyBorder="1" applyAlignment="1">
      <alignment horizontal="center"/>
    </xf>
    <xf numFmtId="43" fontId="27" fillId="0" borderId="0" xfId="1" applyFont="1" applyFill="1" applyBorder="1" applyAlignment="1">
      <alignment horizontal="right"/>
    </xf>
    <xf numFmtId="43" fontId="14" fillId="0" borderId="0" xfId="1" applyFont="1" applyFill="1" applyBorder="1" applyAlignment="1">
      <alignment horizontal="right"/>
    </xf>
    <xf numFmtId="43" fontId="14" fillId="0" borderId="0" xfId="1" applyFont="1" applyFill="1" applyBorder="1" applyAlignment="1">
      <alignment horizontal="center"/>
    </xf>
    <xf numFmtId="43" fontId="13" fillId="0" borderId="1" xfId="1" applyFont="1" applyFill="1" applyBorder="1" applyAlignment="1">
      <alignment horizontal="right"/>
    </xf>
    <xf numFmtId="43" fontId="13" fillId="0" borderId="0" xfId="1" quotePrefix="1" applyFont="1" applyFill="1" applyBorder="1" applyAlignment="1">
      <alignment horizontal="center"/>
    </xf>
    <xf numFmtId="43" fontId="13" fillId="0" borderId="0" xfId="1" applyFont="1" applyFill="1" applyBorder="1" applyAlignment="1">
      <alignment horizontal="right"/>
    </xf>
    <xf numFmtId="43" fontId="13" fillId="0" borderId="0" xfId="1" applyFont="1" applyFill="1" applyBorder="1" applyAlignment="1">
      <alignment horizontal="center"/>
    </xf>
    <xf numFmtId="43" fontId="13" fillId="0" borderId="4" xfId="1" quotePrefix="1" applyFont="1" applyFill="1" applyBorder="1" applyAlignment="1">
      <alignment horizontal="center"/>
    </xf>
    <xf numFmtId="43" fontId="18" fillId="0" borderId="0" xfId="1" applyFont="1" applyFill="1" applyAlignment="1">
      <alignment horizontal="center"/>
    </xf>
    <xf numFmtId="43" fontId="13" fillId="0" borderId="0" xfId="1" applyFont="1" applyFill="1" applyAlignment="1"/>
    <xf numFmtId="43" fontId="13" fillId="0" borderId="0" xfId="1" applyFont="1" applyFill="1" applyAlignment="1">
      <alignment horizontal="right"/>
    </xf>
    <xf numFmtId="43" fontId="18" fillId="0" borderId="0" xfId="1" applyFont="1" applyFill="1" applyBorder="1" applyAlignment="1">
      <alignment horizontal="center"/>
    </xf>
    <xf numFmtId="171" fontId="14" fillId="0" borderId="0" xfId="21" applyNumberFormat="1" applyFont="1" applyFill="1" applyBorder="1" applyAlignment="1">
      <alignment horizontal="right"/>
    </xf>
    <xf numFmtId="166" fontId="14" fillId="0" borderId="0" xfId="21" quotePrefix="1" applyNumberFormat="1" applyFont="1" applyFill="1" applyAlignment="1">
      <alignment horizontal="center"/>
    </xf>
    <xf numFmtId="43" fontId="14" fillId="0" borderId="4" xfId="1" quotePrefix="1" applyFont="1" applyFill="1" applyBorder="1" applyAlignment="1">
      <alignment horizontal="center"/>
    </xf>
    <xf numFmtId="166" fontId="14" fillId="0" borderId="0" xfId="21" quotePrefix="1" applyNumberFormat="1" applyFont="1" applyFill="1" applyBorder="1" applyAlignment="1">
      <alignment horizontal="center"/>
    </xf>
    <xf numFmtId="43" fontId="13" fillId="0" borderId="1" xfId="1" quotePrefix="1" applyFont="1" applyFill="1" applyBorder="1" applyAlignment="1">
      <alignment horizontal="center"/>
    </xf>
    <xf numFmtId="166" fontId="13" fillId="0" borderId="1" xfId="1" quotePrefix="1" applyNumberFormat="1" applyFont="1" applyFill="1" applyBorder="1" applyAlignment="1">
      <alignment horizontal="center"/>
    </xf>
    <xf numFmtId="166" fontId="14" fillId="0" borderId="0" xfId="21" applyNumberFormat="1" applyFont="1" applyFill="1" applyBorder="1" applyAlignment="1">
      <alignment horizontal="right"/>
    </xf>
    <xf numFmtId="166" fontId="13" fillId="0" borderId="0" xfId="1" quotePrefix="1" applyNumberFormat="1" applyFont="1" applyFill="1" applyBorder="1" applyAlignment="1">
      <alignment horizontal="center"/>
    </xf>
    <xf numFmtId="166" fontId="14" fillId="0" borderId="4" xfId="21" quotePrefix="1" applyNumberFormat="1" applyFont="1" applyFill="1" applyBorder="1" applyAlignment="1">
      <alignment horizontal="center"/>
    </xf>
    <xf numFmtId="171" fontId="13" fillId="0" borderId="3" xfId="21" applyNumberFormat="1" applyFont="1" applyFill="1" applyBorder="1" applyAlignment="1">
      <alignment horizontal="right"/>
    </xf>
    <xf numFmtId="171" fontId="13" fillId="0" borderId="0" xfId="21" applyNumberFormat="1" applyFont="1" applyFill="1" applyBorder="1" applyAlignment="1">
      <alignment horizontal="right"/>
    </xf>
    <xf numFmtId="166" fontId="13" fillId="0" borderId="0" xfId="21" applyNumberFormat="1" applyFont="1" applyFill="1" applyBorder="1" applyAlignment="1">
      <alignment horizontal="right"/>
    </xf>
    <xf numFmtId="43" fontId="20" fillId="0" borderId="0" xfId="1" applyFont="1" applyFill="1" applyAlignment="1">
      <alignment horizontal="center"/>
    </xf>
    <xf numFmtId="166" fontId="14" fillId="0" borderId="0" xfId="1" applyNumberFormat="1" applyFont="1" applyFill="1" applyBorder="1" applyAlignment="1">
      <alignment horizontal="right"/>
    </xf>
    <xf numFmtId="166" fontId="13" fillId="0" borderId="0" xfId="1" applyNumberFormat="1" applyFont="1" applyFill="1" applyAlignment="1">
      <alignment horizontal="right"/>
    </xf>
    <xf numFmtId="166" fontId="20" fillId="0" borderId="0" xfId="1" applyNumberFormat="1" applyFont="1" applyFill="1" applyAlignment="1">
      <alignment horizontal="center"/>
    </xf>
    <xf numFmtId="168" fontId="14" fillId="0" borderId="0" xfId="22" quotePrefix="1" applyNumberFormat="1" applyFont="1" applyFill="1" applyBorder="1" applyAlignment="1">
      <alignment horizontal="center"/>
    </xf>
    <xf numFmtId="168" fontId="14" fillId="0" borderId="0" xfId="22" applyNumberFormat="1" applyFont="1" applyFill="1" applyAlignment="1">
      <alignment horizontal="center"/>
    </xf>
    <xf numFmtId="168" fontId="14" fillId="0" borderId="4" xfId="22" applyNumberFormat="1" applyFont="1" applyFill="1" applyBorder="1" applyAlignment="1">
      <alignment horizontal="center"/>
    </xf>
    <xf numFmtId="166" fontId="14" fillId="0" borderId="2" xfId="1" applyNumberFormat="1" applyFont="1" applyFill="1" applyBorder="1" applyAlignment="1">
      <alignment horizontal="right"/>
    </xf>
    <xf numFmtId="166" fontId="14" fillId="0" borderId="0" xfId="1" applyNumberFormat="1" applyFont="1" applyFill="1" applyBorder="1" applyAlignment="1">
      <alignment horizontal="center"/>
    </xf>
    <xf numFmtId="166" fontId="27" fillId="0" borderId="4" xfId="1" applyNumberFormat="1" applyFont="1" applyFill="1" applyBorder="1" applyAlignment="1">
      <alignment horizontal="right"/>
    </xf>
    <xf numFmtId="166" fontId="14" fillId="0" borderId="4" xfId="1" quotePrefix="1" applyNumberFormat="1" applyFont="1" applyFill="1" applyBorder="1" applyAlignment="1">
      <alignment horizontal="center"/>
    </xf>
    <xf numFmtId="166" fontId="13" fillId="0" borderId="4" xfId="1" applyNumberFormat="1" applyFont="1" applyFill="1" applyBorder="1" applyAlignment="1">
      <alignment horizontal="right"/>
    </xf>
    <xf numFmtId="166" fontId="13" fillId="0" borderId="0" xfId="1" applyNumberFormat="1" applyFont="1" applyFill="1" applyBorder="1" applyAlignment="1">
      <alignment horizontal="center"/>
    </xf>
    <xf numFmtId="166" fontId="14" fillId="0" borderId="0" xfId="22" applyNumberFormat="1" applyFont="1" applyFill="1" applyBorder="1" applyAlignment="1">
      <alignment horizontal="center"/>
    </xf>
    <xf numFmtId="168" fontId="14" fillId="0" borderId="0" xfId="22" applyNumberFormat="1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8" fontId="31" fillId="0" borderId="0" xfId="22" applyNumberFormat="1" applyFont="1" applyFill="1" applyBorder="1" applyAlignment="1">
      <alignment horizontal="center"/>
    </xf>
    <xf numFmtId="168" fontId="32" fillId="0" borderId="0" xfId="22" applyNumberFormat="1" applyFont="1" applyFill="1" applyBorder="1" applyAlignment="1">
      <alignment horizontal="center"/>
    </xf>
    <xf numFmtId="166" fontId="14" fillId="0" borderId="4" xfId="1" applyNumberFormat="1" applyFont="1" applyFill="1" applyBorder="1" applyAlignment="1">
      <alignment horizontal="center"/>
    </xf>
    <xf numFmtId="166" fontId="13" fillId="0" borderId="5" xfId="1" applyNumberFormat="1" applyFont="1" applyFill="1" applyBorder="1" applyAlignment="1">
      <alignment horizontal="right"/>
    </xf>
    <xf numFmtId="166" fontId="13" fillId="0" borderId="4" xfId="1" quotePrefix="1" applyNumberFormat="1" applyFont="1" applyFill="1" applyBorder="1" applyAlignment="1">
      <alignment horizontal="center"/>
    </xf>
    <xf numFmtId="166" fontId="27" fillId="0" borderId="0" xfId="1" applyNumberFormat="1" applyFont="1" applyFill="1" applyAlignment="1"/>
    <xf numFmtId="166" fontId="27" fillId="0" borderId="0" xfId="1" applyNumberFormat="1" applyFont="1" applyFill="1" applyBorder="1" applyAlignment="1"/>
    <xf numFmtId="166" fontId="14" fillId="0" borderId="0" xfId="1" quotePrefix="1" applyNumberFormat="1" applyFont="1" applyFill="1" applyAlignment="1">
      <alignment horizontal="center"/>
    </xf>
    <xf numFmtId="166" fontId="14" fillId="0" borderId="0" xfId="1" quotePrefix="1" applyNumberFormat="1" applyFont="1" applyFill="1" applyBorder="1" applyAlignment="1">
      <alignment horizontal="center"/>
    </xf>
    <xf numFmtId="43" fontId="14" fillId="0" borderId="0" xfId="1" applyFont="1" applyFill="1" applyAlignment="1">
      <alignment horizontal="right"/>
    </xf>
    <xf numFmtId="171" fontId="13" fillId="0" borderId="0" xfId="24" applyNumberFormat="1" applyFont="1" applyFill="1" applyBorder="1" applyAlignment="1">
      <alignment horizontal="right"/>
    </xf>
    <xf numFmtId="166" fontId="31" fillId="0" borderId="0" xfId="1" applyNumberFormat="1" applyFont="1" applyFill="1" applyBorder="1" applyAlignment="1">
      <alignment horizontal="right"/>
    </xf>
    <xf numFmtId="166" fontId="18" fillId="0" borderId="0" xfId="3" applyNumberFormat="1" applyFont="1" applyFill="1" applyBorder="1" applyAlignment="1">
      <alignment horizontal="center"/>
    </xf>
    <xf numFmtId="168" fontId="14" fillId="0" borderId="0" xfId="22" applyNumberFormat="1" applyFont="1" applyFill="1" applyBorder="1" applyAlignment="1">
      <alignment horizontal="center"/>
    </xf>
    <xf numFmtId="168" fontId="13" fillId="0" borderId="0" xfId="22" applyNumberFormat="1" applyFont="1" applyFill="1" applyBorder="1" applyAlignment="1">
      <alignment horizontal="center"/>
    </xf>
    <xf numFmtId="166" fontId="14" fillId="0" borderId="0" xfId="34" applyNumberFormat="1" applyFont="1" applyFill="1" applyBorder="1" applyAlignment="1">
      <alignment horizontal="right"/>
    </xf>
    <xf numFmtId="166" fontId="14" fillId="0" borderId="0" xfId="34" applyNumberFormat="1" applyFont="1" applyFill="1" applyAlignment="1"/>
    <xf numFmtId="166" fontId="14" fillId="0" borderId="0" xfId="34" applyNumberFormat="1" applyFont="1" applyFill="1" applyBorder="1" applyAlignment="1"/>
    <xf numFmtId="166" fontId="13" fillId="0" borderId="1" xfId="34" applyNumberFormat="1" applyFont="1" applyFill="1" applyBorder="1" applyAlignment="1">
      <alignment horizontal="right"/>
    </xf>
    <xf numFmtId="166" fontId="13" fillId="0" borderId="0" xfId="34" applyNumberFormat="1" applyFont="1" applyFill="1" applyAlignment="1"/>
    <xf numFmtId="166" fontId="13" fillId="0" borderId="0" xfId="34" applyNumberFormat="1" applyFont="1" applyFill="1" applyBorder="1" applyAlignment="1">
      <alignment horizontal="right"/>
    </xf>
    <xf numFmtId="168" fontId="13" fillId="0" borderId="0" xfId="35" applyNumberFormat="1" applyFont="1" applyFill="1" applyBorder="1" applyAlignment="1">
      <alignment horizontal="right"/>
    </xf>
    <xf numFmtId="166" fontId="16" fillId="0" borderId="0" xfId="34" applyNumberFormat="1" applyFont="1" applyFill="1" applyAlignment="1"/>
    <xf numFmtId="166" fontId="20" fillId="0" borderId="0" xfId="34" applyNumberFormat="1" applyFont="1" applyFill="1" applyAlignment="1"/>
    <xf numFmtId="166" fontId="14" fillId="0" borderId="0" xfId="34" applyNumberFormat="1" applyFont="1" applyFill="1" applyAlignment="1">
      <alignment horizontal="right"/>
    </xf>
    <xf numFmtId="166" fontId="13" fillId="0" borderId="2" xfId="34" applyNumberFormat="1" applyFont="1" applyFill="1" applyBorder="1" applyAlignment="1">
      <alignment horizontal="right"/>
    </xf>
    <xf numFmtId="166" fontId="13" fillId="0" borderId="0" xfId="34" applyNumberFormat="1" applyFont="1" applyFill="1" applyAlignment="1">
      <alignment horizontal="right"/>
    </xf>
    <xf numFmtId="168" fontId="14" fillId="0" borderId="0" xfId="35" applyNumberFormat="1" applyFont="1" applyFill="1" applyBorder="1" applyAlignment="1">
      <alignment horizontal="center"/>
    </xf>
    <xf numFmtId="166" fontId="14" fillId="0" borderId="4" xfId="34" applyNumberFormat="1" applyFont="1" applyFill="1" applyBorder="1" applyAlignment="1">
      <alignment horizontal="right"/>
    </xf>
    <xf numFmtId="166" fontId="13" fillId="0" borderId="5" xfId="34" applyNumberFormat="1" applyFont="1" applyFill="1" applyBorder="1" applyAlignment="1">
      <alignment horizontal="right"/>
    </xf>
    <xf numFmtId="166" fontId="16" fillId="0" borderId="0" xfId="34" applyNumberFormat="1" applyFont="1" applyFill="1" applyAlignment="1">
      <alignment horizontal="right"/>
    </xf>
    <xf numFmtId="166" fontId="15" fillId="0" borderId="0" xfId="34" applyNumberFormat="1" applyFont="1" applyFill="1" applyAlignment="1">
      <alignment horizontal="right"/>
    </xf>
    <xf numFmtId="166" fontId="20" fillId="0" borderId="0" xfId="34" applyNumberFormat="1" applyFont="1" applyFill="1" applyBorder="1" applyAlignment="1">
      <alignment horizontal="right"/>
    </xf>
    <xf numFmtId="166" fontId="13" fillId="0" borderId="4" xfId="34" applyNumberFormat="1" applyFont="1" applyFill="1" applyBorder="1" applyAlignment="1">
      <alignment horizontal="right"/>
    </xf>
    <xf numFmtId="166" fontId="20" fillId="0" borderId="0" xfId="34" applyNumberFormat="1" applyFont="1" applyFill="1" applyAlignment="1">
      <alignment horizontal="right"/>
    </xf>
    <xf numFmtId="166" fontId="15" fillId="0" borderId="4" xfId="34" applyNumberFormat="1" applyFont="1" applyFill="1" applyBorder="1" applyAlignment="1">
      <alignment horizontal="right"/>
    </xf>
    <xf numFmtId="166" fontId="13" fillId="0" borderId="3" xfId="34" applyNumberFormat="1" applyFont="1" applyFill="1" applyBorder="1" applyAlignment="1">
      <alignment horizontal="right"/>
    </xf>
    <xf numFmtId="43" fontId="14" fillId="0" borderId="3" xfId="34" applyFont="1" applyFill="1" applyBorder="1" applyAlignment="1">
      <alignment horizontal="right"/>
    </xf>
    <xf numFmtId="168" fontId="14" fillId="0" borderId="0" xfId="34" quotePrefix="1" applyNumberFormat="1" applyFont="1" applyFill="1" applyAlignment="1">
      <alignment horizontal="center"/>
    </xf>
    <xf numFmtId="171" fontId="14" fillId="0" borderId="0" xfId="34" applyNumberFormat="1" applyFont="1" applyFill="1" applyBorder="1" applyAlignment="1">
      <alignment horizontal="right"/>
    </xf>
    <xf numFmtId="168" fontId="13" fillId="0" borderId="0" xfId="34" applyNumberFormat="1" applyFont="1" applyFill="1" applyBorder="1" applyAlignment="1">
      <alignment horizontal="center"/>
    </xf>
    <xf numFmtId="166" fontId="14" fillId="0" borderId="4" xfId="34" applyNumberFormat="1" applyFont="1" applyFill="1" applyBorder="1" applyAlignment="1">
      <alignment horizontal="center" vertical="center"/>
    </xf>
    <xf numFmtId="0" fontId="14" fillId="0" borderId="0" xfId="19" applyFont="1"/>
    <xf numFmtId="171" fontId="20" fillId="0" borderId="0" xfId="33" applyNumberFormat="1" applyFont="1" applyAlignment="1">
      <alignment horizontal="center"/>
    </xf>
    <xf numFmtId="43" fontId="16" fillId="0" borderId="0" xfId="1" applyFont="1" applyFill="1" applyAlignment="1">
      <alignment horizontal="center"/>
    </xf>
    <xf numFmtId="0" fontId="1" fillId="0" borderId="0" xfId="33"/>
    <xf numFmtId="0" fontId="5" fillId="0" borderId="0" xfId="2" applyFont="1"/>
    <xf numFmtId="0" fontId="31" fillId="0" borderId="0" xfId="7" applyFont="1" applyAlignment="1">
      <alignment vertical="center"/>
    </xf>
    <xf numFmtId="0" fontId="8" fillId="0" borderId="0" xfId="2" applyFont="1" applyAlignment="1">
      <alignment horizontal="center"/>
    </xf>
    <xf numFmtId="164" fontId="9" fillId="0" borderId="0" xfId="2" applyNumberFormat="1" applyFont="1"/>
    <xf numFmtId="165" fontId="10" fillId="0" borderId="0" xfId="2" applyNumberFormat="1" applyFont="1"/>
    <xf numFmtId="164" fontId="10" fillId="0" borderId="0" xfId="2" applyNumberFormat="1" applyFont="1"/>
    <xf numFmtId="0" fontId="12" fillId="0" borderId="0" xfId="2" applyFont="1"/>
    <xf numFmtId="0" fontId="13" fillId="0" borderId="0" xfId="2" applyFont="1" applyAlignment="1">
      <alignment horizontal="left"/>
    </xf>
    <xf numFmtId="0" fontId="14" fillId="0" borderId="0" xfId="2" applyFont="1"/>
    <xf numFmtId="165" fontId="15" fillId="0" borderId="0" xfId="2" applyNumberFormat="1" applyFont="1"/>
    <xf numFmtId="0" fontId="15" fillId="0" borderId="0" xfId="2" applyFont="1"/>
    <xf numFmtId="0" fontId="10" fillId="0" borderId="0" xfId="2" applyFont="1" applyAlignment="1">
      <alignment horizontal="center"/>
    </xf>
    <xf numFmtId="0" fontId="10" fillId="0" borderId="0" xfId="2" applyFont="1"/>
    <xf numFmtId="0" fontId="14" fillId="0" borderId="0" xfId="2" applyFont="1" applyAlignment="1">
      <alignment horizontal="left"/>
    </xf>
    <xf numFmtId="0" fontId="14" fillId="0" borderId="0" xfId="2" applyFont="1" applyAlignment="1">
      <alignment horizontal="center"/>
    </xf>
    <xf numFmtId="0" fontId="10" fillId="0" borderId="0" xfId="2" applyFont="1" applyAlignment="1">
      <alignment wrapText="1"/>
    </xf>
    <xf numFmtId="16" fontId="15" fillId="0" borderId="0" xfId="0" quotePrefix="1" applyNumberFormat="1" applyFont="1" applyAlignment="1">
      <alignment horizontal="center"/>
    </xf>
    <xf numFmtId="16" fontId="15" fillId="0" borderId="0" xfId="0" quotePrefix="1" applyNumberFormat="1" applyFont="1"/>
    <xf numFmtId="49" fontId="14" fillId="0" borderId="0" xfId="0" applyNumberFormat="1" applyFont="1" applyAlignment="1">
      <alignment horizontal="center" wrapText="1"/>
    </xf>
    <xf numFmtId="0" fontId="26" fillId="0" borderId="0" xfId="2" applyFont="1"/>
    <xf numFmtId="0" fontId="17" fillId="0" borderId="0" xfId="2" applyFont="1" applyAlignment="1">
      <alignment horizontal="center"/>
    </xf>
    <xf numFmtId="0" fontId="6" fillId="0" borderId="0" xfId="2" quotePrefix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2" applyFont="1"/>
    <xf numFmtId="0" fontId="15" fillId="0" borderId="0" xfId="0" applyFont="1" applyAlignment="1">
      <alignment horizontal="center"/>
    </xf>
    <xf numFmtId="0" fontId="9" fillId="0" borderId="0" xfId="2" applyFont="1"/>
    <xf numFmtId="0" fontId="19" fillId="0" borderId="0" xfId="2" applyFont="1"/>
    <xf numFmtId="0" fontId="18" fillId="0" borderId="0" xfId="2" applyFont="1" applyAlignment="1">
      <alignment horizontal="center"/>
    </xf>
    <xf numFmtId="167" fontId="13" fillId="0" borderId="0" xfId="2" applyNumberFormat="1" applyFont="1"/>
    <xf numFmtId="165" fontId="13" fillId="0" borderId="0" xfId="2" applyNumberFormat="1" applyFont="1"/>
    <xf numFmtId="0" fontId="17" fillId="0" borderId="0" xfId="0" applyFont="1" applyAlignment="1">
      <alignment horizontal="center"/>
    </xf>
    <xf numFmtId="0" fontId="27" fillId="0" borderId="0" xfId="2" applyFont="1"/>
    <xf numFmtId="0" fontId="13" fillId="0" borderId="0" xfId="2" applyFont="1"/>
    <xf numFmtId="0" fontId="21" fillId="0" borderId="0" xfId="2" applyFont="1"/>
    <xf numFmtId="0" fontId="23" fillId="0" borderId="0" xfId="2" applyFont="1" applyAlignment="1">
      <alignment horizontal="center"/>
    </xf>
    <xf numFmtId="0" fontId="14" fillId="0" borderId="0" xfId="0" applyFont="1" applyAlignment="1">
      <alignment wrapText="1"/>
    </xf>
    <xf numFmtId="0" fontId="20" fillId="0" borderId="0" xfId="2" applyFont="1"/>
    <xf numFmtId="0" fontId="13" fillId="0" borderId="0" xfId="2" applyFont="1" applyAlignment="1">
      <alignment wrapText="1"/>
    </xf>
    <xf numFmtId="166" fontId="10" fillId="0" borderId="0" xfId="2" applyNumberFormat="1" applyFont="1"/>
    <xf numFmtId="166" fontId="13" fillId="0" borderId="0" xfId="2" applyNumberFormat="1" applyFont="1"/>
    <xf numFmtId="37" fontId="24" fillId="0" borderId="0" xfId="2" applyNumberFormat="1" applyFont="1"/>
    <xf numFmtId="37" fontId="13" fillId="0" borderId="0" xfId="2" applyNumberFormat="1" applyFont="1"/>
    <xf numFmtId="0" fontId="9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15" fillId="0" borderId="0" xfId="2" applyFont="1" applyAlignment="1">
      <alignment horizontal="center"/>
    </xf>
    <xf numFmtId="0" fontId="18" fillId="0" borderId="0" xfId="2" quotePrefix="1" applyFont="1"/>
    <xf numFmtId="0" fontId="22" fillId="0" borderId="0" xfId="2" applyFont="1"/>
    <xf numFmtId="0" fontId="14" fillId="0" borderId="0" xfId="0" applyFont="1"/>
    <xf numFmtId="167" fontId="9" fillId="0" borderId="0" xfId="2" applyNumberFormat="1" applyFont="1"/>
    <xf numFmtId="167" fontId="10" fillId="0" borderId="0" xfId="2" applyNumberFormat="1" applyFont="1"/>
    <xf numFmtId="0" fontId="20" fillId="0" borderId="0" xfId="0" applyFont="1"/>
    <xf numFmtId="0" fontId="19" fillId="0" borderId="0" xfId="0" applyFont="1" applyAlignment="1">
      <alignment horizontal="left"/>
    </xf>
    <xf numFmtId="169" fontId="8" fillId="0" borderId="0" xfId="2" applyNumberFormat="1" applyFont="1" applyAlignment="1">
      <alignment horizontal="center"/>
    </xf>
    <xf numFmtId="167" fontId="21" fillId="0" borderId="0" xfId="2" applyNumberFormat="1" applyFont="1"/>
    <xf numFmtId="167" fontId="15" fillId="0" borderId="0" xfId="2" applyNumberFormat="1" applyFont="1"/>
    <xf numFmtId="0" fontId="14" fillId="0" borderId="0" xfId="0" applyFont="1" applyAlignment="1">
      <alignment horizontal="left"/>
    </xf>
    <xf numFmtId="164" fontId="15" fillId="0" borderId="0" xfId="2" applyNumberFormat="1" applyFont="1"/>
    <xf numFmtId="164" fontId="21" fillId="0" borderId="0" xfId="2" applyNumberFormat="1" applyFont="1"/>
    <xf numFmtId="0" fontId="14" fillId="0" borderId="0" xfId="16" applyFont="1"/>
    <xf numFmtId="169" fontId="8" fillId="0" borderId="0" xfId="0" applyNumberFormat="1" applyFont="1" applyAlignment="1">
      <alignment horizontal="center"/>
    </xf>
    <xf numFmtId="0" fontId="31" fillId="0" borderId="0" xfId="19" applyFont="1"/>
    <xf numFmtId="169" fontId="31" fillId="0" borderId="0" xfId="19" applyNumberFormat="1" applyFont="1"/>
    <xf numFmtId="169" fontId="43" fillId="0" borderId="0" xfId="19" applyNumberFormat="1" applyFont="1" applyAlignment="1">
      <alignment horizontal="center"/>
    </xf>
    <xf numFmtId="169" fontId="31" fillId="0" borderId="0" xfId="19" applyNumberFormat="1" applyFont="1" applyAlignment="1">
      <alignment horizontal="right"/>
    </xf>
    <xf numFmtId="0" fontId="44" fillId="0" borderId="0" xfId="19" applyFont="1"/>
    <xf numFmtId="169" fontId="32" fillId="0" borderId="0" xfId="19" applyNumberFormat="1" applyFont="1"/>
    <xf numFmtId="169" fontId="45" fillId="0" borderId="0" xfId="19" applyNumberFormat="1" applyFont="1" applyAlignment="1">
      <alignment horizontal="center"/>
    </xf>
    <xf numFmtId="169" fontId="32" fillId="0" borderId="0" xfId="19" applyNumberFormat="1" applyFont="1" applyAlignment="1">
      <alignment horizontal="right"/>
    </xf>
    <xf numFmtId="0" fontId="39" fillId="0" borderId="0" xfId="19" applyFont="1"/>
    <xf numFmtId="169" fontId="13" fillId="0" borderId="0" xfId="19" applyNumberFormat="1" applyFont="1"/>
    <xf numFmtId="169" fontId="18" fillId="0" borderId="0" xfId="19" applyNumberFormat="1" applyFont="1" applyAlignment="1">
      <alignment horizontal="center"/>
    </xf>
    <xf numFmtId="169" fontId="13" fillId="0" borderId="0" xfId="19" applyNumberFormat="1" applyFont="1" applyAlignment="1">
      <alignment horizontal="right"/>
    </xf>
    <xf numFmtId="0" fontId="13" fillId="0" borderId="0" xfId="19" applyFont="1"/>
    <xf numFmtId="0" fontId="18" fillId="0" borderId="0" xfId="19" applyFont="1" applyAlignment="1">
      <alignment horizontal="center"/>
    </xf>
    <xf numFmtId="0" fontId="14" fillId="0" borderId="0" xfId="19" applyFont="1" applyAlignment="1">
      <alignment horizontal="left"/>
    </xf>
    <xf numFmtId="0" fontId="14" fillId="0" borderId="0" xfId="32" applyFont="1"/>
    <xf numFmtId="49" fontId="14" fillId="0" borderId="0" xfId="32" applyNumberFormat="1" applyFont="1" applyAlignment="1">
      <alignment horizontal="center" wrapText="1"/>
    </xf>
    <xf numFmtId="0" fontId="14" fillId="0" borderId="0" xfId="7" quotePrefix="1" applyFont="1" applyAlignment="1">
      <alignment horizontal="center"/>
    </xf>
    <xf numFmtId="0" fontId="14" fillId="0" borderId="0" xfId="7" applyFont="1" applyAlignment="1">
      <alignment horizontal="center"/>
    </xf>
    <xf numFmtId="0" fontId="14" fillId="0" borderId="0" xfId="7" applyFont="1"/>
    <xf numFmtId="0" fontId="19" fillId="0" borderId="0" xfId="19" applyFont="1"/>
    <xf numFmtId="37" fontId="27" fillId="0" borderId="0" xfId="0" applyNumberFormat="1" applyFont="1" applyAlignment="1">
      <alignment horizontal="right"/>
    </xf>
    <xf numFmtId="0" fontId="17" fillId="0" borderId="0" xfId="10" applyFont="1"/>
    <xf numFmtId="168" fontId="14" fillId="0" borderId="0" xfId="19" applyNumberFormat="1" applyFont="1"/>
    <xf numFmtId="0" fontId="18" fillId="0" borderId="0" xfId="0" applyFont="1" applyAlignment="1">
      <alignment horizontal="center"/>
    </xf>
    <xf numFmtId="0" fontId="18" fillId="0" borderId="0" xfId="19" applyFont="1"/>
    <xf numFmtId="169" fontId="14" fillId="0" borderId="0" xfId="19" applyNumberFormat="1" applyFont="1" applyAlignment="1">
      <alignment horizontal="right"/>
    </xf>
    <xf numFmtId="169" fontId="14" fillId="0" borderId="0" xfId="19" applyNumberFormat="1" applyFont="1"/>
    <xf numFmtId="37" fontId="27" fillId="0" borderId="0" xfId="0" applyNumberFormat="1" applyFont="1"/>
    <xf numFmtId="164" fontId="14" fillId="0" borderId="0" xfId="19" applyNumberFormat="1" applyFont="1" applyAlignment="1">
      <alignment horizontal="right"/>
    </xf>
    <xf numFmtId="0" fontId="14" fillId="0" borderId="0" xfId="19" quotePrefix="1" applyFont="1" applyAlignment="1">
      <alignment horizontal="center"/>
    </xf>
    <xf numFmtId="0" fontId="14" fillId="0" borderId="0" xfId="19" applyFont="1" applyAlignment="1">
      <alignment horizontal="center"/>
    </xf>
    <xf numFmtId="0" fontId="43" fillId="0" borderId="0" xfId="19" applyFont="1" applyAlignment="1">
      <alignment horizontal="center"/>
    </xf>
    <xf numFmtId="0" fontId="32" fillId="0" borderId="0" xfId="19" applyFont="1"/>
    <xf numFmtId="0" fontId="45" fillId="0" borderId="0" xfId="19" applyFont="1" applyAlignment="1">
      <alignment horizontal="center"/>
    </xf>
    <xf numFmtId="0" fontId="19" fillId="0" borderId="0" xfId="0" applyFont="1"/>
    <xf numFmtId="0" fontId="20" fillId="0" borderId="0" xfId="20" applyFont="1"/>
    <xf numFmtId="43" fontId="14" fillId="0" borderId="0" xfId="1" applyFont="1" applyFill="1"/>
    <xf numFmtId="169" fontId="25" fillId="0" borderId="0" xfId="20" applyNumberFormat="1" applyFont="1"/>
    <xf numFmtId="169" fontId="41" fillId="0" borderId="0" xfId="20" applyNumberFormat="1" applyFont="1" applyAlignment="1">
      <alignment horizontal="center"/>
    </xf>
    <xf numFmtId="169" fontId="25" fillId="0" borderId="0" xfId="20" applyNumberFormat="1" applyFont="1" applyAlignment="1">
      <alignment horizontal="right"/>
    </xf>
    <xf numFmtId="169" fontId="31" fillId="0" borderId="0" xfId="20" applyNumberFormat="1" applyFont="1" applyAlignment="1">
      <alignment horizontal="right"/>
    </xf>
    <xf numFmtId="169" fontId="31" fillId="0" borderId="0" xfId="20" applyNumberFormat="1" applyFont="1"/>
    <xf numFmtId="0" fontId="42" fillId="0" borderId="0" xfId="20" applyFont="1"/>
    <xf numFmtId="169" fontId="26" fillId="0" borderId="0" xfId="20" applyNumberFormat="1" applyFont="1"/>
    <xf numFmtId="169" fontId="37" fillId="0" borderId="0" xfId="20" applyNumberFormat="1" applyFont="1" applyAlignment="1">
      <alignment horizontal="center"/>
    </xf>
    <xf numFmtId="169" fontId="26" fillId="0" borderId="0" xfId="20" applyNumberFormat="1" applyFont="1" applyAlignment="1">
      <alignment horizontal="right"/>
    </xf>
    <xf numFmtId="169" fontId="32" fillId="0" borderId="0" xfId="20" applyNumberFormat="1" applyFont="1" applyAlignment="1">
      <alignment horizontal="right"/>
    </xf>
    <xf numFmtId="169" fontId="32" fillId="0" borderId="0" xfId="20" applyNumberFormat="1" applyFont="1"/>
    <xf numFmtId="0" fontId="38" fillId="0" borderId="0" xfId="20" applyFont="1"/>
    <xf numFmtId="169" fontId="16" fillId="0" borderId="0" xfId="20" applyNumberFormat="1" applyFont="1"/>
    <xf numFmtId="169" fontId="17" fillId="0" borderId="0" xfId="20" applyNumberFormat="1" applyFont="1" applyAlignment="1">
      <alignment horizontal="center"/>
    </xf>
    <xf numFmtId="169" fontId="16" fillId="0" borderId="0" xfId="20" applyNumberFormat="1" applyFont="1" applyAlignment="1">
      <alignment horizontal="right"/>
    </xf>
    <xf numFmtId="169" fontId="13" fillId="0" borderId="0" xfId="20" applyNumberFormat="1" applyFont="1" applyAlignment="1">
      <alignment horizontal="right"/>
    </xf>
    <xf numFmtId="169" fontId="13" fillId="0" borderId="0" xfId="20" applyNumberFormat="1" applyFont="1"/>
    <xf numFmtId="0" fontId="27" fillId="0" borderId="0" xfId="20" applyFont="1"/>
    <xf numFmtId="15" fontId="16" fillId="0" borderId="0" xfId="20" applyNumberFormat="1" applyFont="1"/>
    <xf numFmtId="0" fontId="17" fillId="0" borderId="0" xfId="20" applyFont="1" applyAlignment="1">
      <alignment horizontal="center"/>
    </xf>
    <xf numFmtId="0" fontId="13" fillId="0" borderId="0" xfId="20" applyFont="1" applyAlignment="1">
      <alignment horizontal="center"/>
    </xf>
    <xf numFmtId="0" fontId="14" fillId="0" borderId="0" xfId="20" applyFont="1" applyAlignment="1">
      <alignment horizontal="center"/>
    </xf>
    <xf numFmtId="0" fontId="20" fillId="0" borderId="0" xfId="20" applyFont="1" applyAlignment="1">
      <alignment horizontal="center"/>
    </xf>
    <xf numFmtId="0" fontId="14" fillId="0" borderId="0" xfId="20" applyFont="1" applyAlignment="1">
      <alignment horizontal="right"/>
    </xf>
    <xf numFmtId="0" fontId="14" fillId="0" borderId="4" xfId="20" applyFont="1" applyBorder="1" applyAlignment="1">
      <alignment horizontal="center"/>
    </xf>
    <xf numFmtId="0" fontId="14" fillId="0" borderId="0" xfId="20" applyFont="1"/>
    <xf numFmtId="0" fontId="16" fillId="0" borderId="0" xfId="20" applyFont="1"/>
    <xf numFmtId="0" fontId="20" fillId="0" borderId="0" xfId="0" applyFont="1" applyAlignment="1">
      <alignment horizontal="center"/>
    </xf>
    <xf numFmtId="0" fontId="18" fillId="0" borderId="0" xfId="20" applyFont="1" applyAlignment="1">
      <alignment horizontal="center"/>
    </xf>
    <xf numFmtId="0" fontId="13" fillId="0" borderId="0" xfId="33" applyFont="1"/>
    <xf numFmtId="0" fontId="13" fillId="0" borderId="0" xfId="20" applyFont="1"/>
    <xf numFmtId="0" fontId="13" fillId="0" borderId="0" xfId="16" applyFont="1"/>
    <xf numFmtId="0" fontId="16" fillId="0" borderId="0" xfId="33" applyFont="1"/>
    <xf numFmtId="0" fontId="17" fillId="0" borderId="0" xfId="33" applyFont="1" applyAlignment="1">
      <alignment horizontal="center"/>
    </xf>
    <xf numFmtId="0" fontId="20" fillId="0" borderId="0" xfId="33" applyFont="1"/>
    <xf numFmtId="0" fontId="19" fillId="0" borderId="0" xfId="16" applyFont="1"/>
    <xf numFmtId="171" fontId="16" fillId="0" borderId="1" xfId="33" applyNumberFormat="1" applyFont="1" applyBorder="1" applyAlignment="1">
      <alignment horizontal="center"/>
    </xf>
    <xf numFmtId="171" fontId="16" fillId="0" borderId="0" xfId="33" applyNumberFormat="1" applyFont="1" applyAlignment="1">
      <alignment horizontal="center"/>
    </xf>
    <xf numFmtId="0" fontId="29" fillId="0" borderId="0" xfId="20" applyFont="1" applyAlignment="1">
      <alignment horizontal="center"/>
    </xf>
    <xf numFmtId="0" fontId="30" fillId="0" borderId="0" xfId="20" applyFont="1"/>
    <xf numFmtId="0" fontId="13" fillId="0" borderId="0" xfId="0" applyFont="1"/>
    <xf numFmtId="37" fontId="13" fillId="0" borderId="3" xfId="0" applyNumberFormat="1" applyFont="1" applyBorder="1" applyAlignment="1">
      <alignment horizontal="right"/>
    </xf>
    <xf numFmtId="37" fontId="13" fillId="0" borderId="0" xfId="0" applyNumberFormat="1" applyFont="1" applyAlignment="1">
      <alignment horizontal="right"/>
    </xf>
    <xf numFmtId="0" fontId="20" fillId="0" borderId="0" xfId="20" applyFont="1" applyAlignment="1">
      <alignment horizontal="right"/>
    </xf>
    <xf numFmtId="0" fontId="31" fillId="0" borderId="0" xfId="32" applyFont="1"/>
    <xf numFmtId="0" fontId="8" fillId="0" borderId="0" xfId="33" applyFont="1" applyAlignment="1">
      <alignment horizontal="center"/>
    </xf>
    <xf numFmtId="164" fontId="9" fillId="0" borderId="0" xfId="33" applyNumberFormat="1" applyFont="1"/>
    <xf numFmtId="165" fontId="10" fillId="0" borderId="0" xfId="33" applyNumberFormat="1" applyFont="1"/>
    <xf numFmtId="164" fontId="10" fillId="0" borderId="0" xfId="33" applyNumberFormat="1" applyFont="1"/>
    <xf numFmtId="169" fontId="26" fillId="0" borderId="0" xfId="33" applyNumberFormat="1" applyFont="1"/>
    <xf numFmtId="169" fontId="28" fillId="0" borderId="0" xfId="33" applyNumberFormat="1" applyFont="1"/>
    <xf numFmtId="169" fontId="47" fillId="0" borderId="0" xfId="33" applyNumberFormat="1" applyFont="1" applyAlignment="1">
      <alignment horizontal="center"/>
    </xf>
    <xf numFmtId="169" fontId="28" fillId="0" borderId="0" xfId="33" applyNumberFormat="1" applyFont="1" applyAlignment="1">
      <alignment horizontal="right"/>
    </xf>
    <xf numFmtId="169" fontId="48" fillId="0" borderId="0" xfId="33" applyNumberFormat="1" applyFont="1" applyAlignment="1">
      <alignment horizontal="right"/>
    </xf>
    <xf numFmtId="169" fontId="48" fillId="0" borderId="0" xfId="33" applyNumberFormat="1" applyFont="1"/>
    <xf numFmtId="169" fontId="16" fillId="0" borderId="0" xfId="33" applyNumberFormat="1" applyFont="1"/>
    <xf numFmtId="169" fontId="17" fillId="0" borderId="0" xfId="33" applyNumberFormat="1" applyFont="1" applyAlignment="1">
      <alignment horizontal="center"/>
    </xf>
    <xf numFmtId="169" fontId="16" fillId="0" borderId="0" xfId="33" applyNumberFormat="1" applyFont="1" applyAlignment="1">
      <alignment horizontal="right"/>
    </xf>
    <xf numFmtId="169" fontId="13" fillId="0" borderId="0" xfId="33" applyNumberFormat="1" applyFont="1" applyAlignment="1">
      <alignment horizontal="right"/>
    </xf>
    <xf numFmtId="169" fontId="13" fillId="0" borderId="0" xfId="33" applyNumberFormat="1" applyFont="1"/>
    <xf numFmtId="15" fontId="16" fillId="0" borderId="0" xfId="33" applyNumberFormat="1" applyFont="1"/>
    <xf numFmtId="0" fontId="49" fillId="0" borderId="0" xfId="0" applyFont="1"/>
    <xf numFmtId="0" fontId="29" fillId="0" borderId="0" xfId="33" applyFont="1" applyAlignment="1">
      <alignment horizontal="center"/>
    </xf>
    <xf numFmtId="0" fontId="30" fillId="0" borderId="0" xfId="33" applyFont="1"/>
    <xf numFmtId="164" fontId="13" fillId="0" borderId="0" xfId="33" applyNumberFormat="1" applyFont="1" applyAlignment="1">
      <alignment horizontal="right"/>
    </xf>
    <xf numFmtId="0" fontId="14" fillId="0" borderId="0" xfId="33" applyFont="1"/>
    <xf numFmtId="171" fontId="20" fillId="0" borderId="0" xfId="33" applyNumberFormat="1" applyFont="1" applyAlignment="1">
      <alignment horizontal="right"/>
    </xf>
    <xf numFmtId="164" fontId="14" fillId="0" borderId="0" xfId="33" applyNumberFormat="1" applyFont="1" applyAlignment="1">
      <alignment horizontal="center"/>
    </xf>
    <xf numFmtId="164" fontId="14" fillId="0" borderId="0" xfId="33" applyNumberFormat="1" applyFont="1" applyAlignment="1">
      <alignment horizontal="right"/>
    </xf>
    <xf numFmtId="171" fontId="20" fillId="0" borderId="4" xfId="33" applyNumberFormat="1" applyFont="1" applyBorder="1" applyAlignment="1">
      <alignment horizontal="center"/>
    </xf>
    <xf numFmtId="0" fontId="50" fillId="0" borderId="0" xfId="33" applyFont="1"/>
    <xf numFmtId="0" fontId="47" fillId="0" borderId="0" xfId="33" applyFont="1" applyAlignment="1">
      <alignment horizontal="center"/>
    </xf>
    <xf numFmtId="0" fontId="50" fillId="0" borderId="0" xfId="33" applyFont="1" applyAlignment="1">
      <alignment horizontal="right"/>
    </xf>
    <xf numFmtId="0" fontId="51" fillId="0" borderId="0" xfId="33" applyFont="1" applyAlignment="1">
      <alignment horizontal="right"/>
    </xf>
    <xf numFmtId="169" fontId="28" fillId="0" borderId="0" xfId="20" applyNumberFormat="1" applyFont="1"/>
    <xf numFmtId="0" fontId="26" fillId="0" borderId="0" xfId="20" applyFont="1"/>
    <xf numFmtId="169" fontId="20" fillId="0" borderId="0" xfId="20" applyNumberFormat="1" applyFont="1" applyAlignment="1">
      <alignment horizontal="center"/>
    </xf>
    <xf numFmtId="169" fontId="20" fillId="0" borderId="0" xfId="0" applyNumberFormat="1" applyFont="1" applyAlignment="1">
      <alignment horizontal="center"/>
    </xf>
    <xf numFmtId="0" fontId="16" fillId="0" borderId="0" xfId="0" applyFont="1"/>
    <xf numFmtId="0" fontId="19" fillId="0" borderId="0" xfId="20" applyFont="1"/>
    <xf numFmtId="171" fontId="17" fillId="0" borderId="0" xfId="33" applyNumberFormat="1" applyFont="1" applyAlignment="1">
      <alignment horizontal="center"/>
    </xf>
    <xf numFmtId="0" fontId="22" fillId="0" borderId="0" xfId="33" applyFont="1" applyAlignment="1">
      <alignment horizontal="center"/>
    </xf>
    <xf numFmtId="43" fontId="16" fillId="0" borderId="1" xfId="1" applyFont="1" applyFill="1" applyBorder="1" applyAlignment="1">
      <alignment horizontal="center"/>
    </xf>
    <xf numFmtId="166" fontId="16" fillId="0" borderId="1" xfId="1" applyNumberFormat="1" applyFont="1" applyFill="1" applyBorder="1" applyAlignment="1">
      <alignment horizontal="center"/>
    </xf>
    <xf numFmtId="166" fontId="16" fillId="0" borderId="0" xfId="1" applyNumberFormat="1" applyFont="1" applyFill="1" applyAlignment="1">
      <alignment horizontal="center"/>
    </xf>
    <xf numFmtId="166" fontId="16" fillId="0" borderId="0" xfId="1" applyNumberFormat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0" fontId="34" fillId="0" borderId="0" xfId="20" applyFont="1"/>
    <xf numFmtId="0" fontId="19" fillId="0" borderId="0" xfId="20" applyFont="1" applyAlignment="1">
      <alignment horizontal="center"/>
    </xf>
    <xf numFmtId="15" fontId="16" fillId="0" borderId="0" xfId="0" quotePrefix="1" applyNumberFormat="1" applyFont="1"/>
    <xf numFmtId="166" fontId="14" fillId="0" borderId="0" xfId="18" applyNumberFormat="1" applyFont="1" applyFill="1" applyAlignment="1">
      <alignment horizontal="right"/>
    </xf>
    <xf numFmtId="166" fontId="14" fillId="0" borderId="0" xfId="18" applyNumberFormat="1" applyFont="1" applyFill="1" applyBorder="1" applyAlignment="1">
      <alignment horizontal="right"/>
    </xf>
    <xf numFmtId="169" fontId="26" fillId="0" borderId="0" xfId="4" applyNumberFormat="1" applyFont="1"/>
    <xf numFmtId="169" fontId="17" fillId="0" borderId="0" xfId="4" applyNumberFormat="1" applyFont="1" applyAlignment="1">
      <alignment horizontal="center"/>
    </xf>
    <xf numFmtId="164" fontId="13" fillId="0" borderId="0" xfId="4" applyNumberFormat="1" applyFont="1" applyAlignment="1">
      <alignment horizontal="right"/>
    </xf>
    <xf numFmtId="169" fontId="13" fillId="0" borderId="0" xfId="4" applyNumberFormat="1" applyFont="1"/>
    <xf numFmtId="169" fontId="16" fillId="0" borderId="0" xfId="4" applyNumberFormat="1" applyFont="1"/>
    <xf numFmtId="49" fontId="14" fillId="0" borderId="0" xfId="0" applyNumberFormat="1" applyFont="1" applyAlignment="1">
      <alignment wrapText="1"/>
    </xf>
    <xf numFmtId="0" fontId="14" fillId="0" borderId="0" xfId="33" applyFont="1" applyAlignment="1">
      <alignment horizontal="center"/>
    </xf>
    <xf numFmtId="49" fontId="14" fillId="0" borderId="0" xfId="33" quotePrefix="1" applyNumberFormat="1" applyFont="1" applyAlignment="1">
      <alignment horizontal="center"/>
    </xf>
    <xf numFmtId="0" fontId="13" fillId="0" borderId="0" xfId="0" applyFont="1" applyAlignment="1">
      <alignment horizontal="left"/>
    </xf>
    <xf numFmtId="169" fontId="22" fillId="0" borderId="0" xfId="4" applyNumberFormat="1" applyFont="1"/>
    <xf numFmtId="164" fontId="18" fillId="0" borderId="0" xfId="33" applyNumberFormat="1" applyFont="1" applyAlignment="1">
      <alignment horizontal="center"/>
    </xf>
    <xf numFmtId="164" fontId="17" fillId="0" borderId="0" xfId="33" applyNumberFormat="1" applyFont="1" applyAlignment="1">
      <alignment horizontal="center"/>
    </xf>
    <xf numFmtId="169" fontId="20" fillId="0" borderId="0" xfId="4" applyNumberFormat="1" applyFont="1"/>
    <xf numFmtId="170" fontId="20" fillId="0" borderId="0" xfId="4" applyNumberFormat="1" applyFont="1"/>
    <xf numFmtId="169" fontId="17" fillId="0" borderId="0" xfId="4" applyNumberFormat="1" applyFont="1"/>
    <xf numFmtId="170" fontId="16" fillId="0" borderId="0" xfId="4" applyNumberFormat="1" applyFont="1"/>
    <xf numFmtId="169" fontId="17" fillId="0" borderId="0" xfId="6" applyNumberFormat="1" applyFont="1" applyAlignment="1">
      <alignment horizontal="center"/>
    </xf>
    <xf numFmtId="170" fontId="22" fillId="0" borderId="0" xfId="4" applyNumberFormat="1" applyFont="1"/>
    <xf numFmtId="0" fontId="7" fillId="0" borderId="0" xfId="33" applyFont="1"/>
    <xf numFmtId="0" fontId="13" fillId="0" borderId="0" xfId="4" applyFont="1"/>
    <xf numFmtId="0" fontId="19" fillId="0" borderId="0" xfId="4" applyFont="1"/>
    <xf numFmtId="0" fontId="20" fillId="0" borderId="0" xfId="4" applyFont="1"/>
    <xf numFmtId="169" fontId="14" fillId="0" borderId="0" xfId="4" applyNumberFormat="1"/>
    <xf numFmtId="0" fontId="16" fillId="0" borderId="0" xfId="4" applyFont="1"/>
    <xf numFmtId="164" fontId="14" fillId="0" borderId="0" xfId="4" applyNumberFormat="1" applyAlignment="1">
      <alignment horizontal="right"/>
    </xf>
    <xf numFmtId="169" fontId="14" fillId="0" borderId="0" xfId="4" applyNumberFormat="1" applyAlignment="1">
      <alignment horizontal="right"/>
    </xf>
    <xf numFmtId="169" fontId="22" fillId="0" borderId="0" xfId="4" applyNumberFormat="1" applyFont="1" applyAlignment="1">
      <alignment horizontal="center"/>
    </xf>
    <xf numFmtId="0" fontId="14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43" fontId="20" fillId="0" borderId="4" xfId="1" applyFont="1" applyFill="1" applyBorder="1" applyAlignment="1">
      <alignment horizontal="center"/>
    </xf>
    <xf numFmtId="43" fontId="16" fillId="0" borderId="4" xfId="1" applyFont="1" applyFill="1" applyBorder="1" applyAlignment="1">
      <alignment horizontal="center"/>
    </xf>
    <xf numFmtId="43" fontId="17" fillId="0" borderId="4" xfId="1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10" fillId="0" borderId="0" xfId="2" applyFont="1" applyAlignment="1">
      <alignment horizontal="center" wrapText="1"/>
    </xf>
    <xf numFmtId="166" fontId="18" fillId="0" borderId="0" xfId="3" applyNumberFormat="1" applyFont="1" applyFill="1" applyBorder="1" applyAlignment="1">
      <alignment horizontal="center"/>
    </xf>
    <xf numFmtId="0" fontId="13" fillId="0" borderId="0" xfId="33" applyFont="1" applyAlignment="1">
      <alignment horizontal="center"/>
    </xf>
    <xf numFmtId="49" fontId="27" fillId="0" borderId="0" xfId="0" applyNumberFormat="1" applyFont="1" applyAlignment="1">
      <alignment horizontal="center" wrapText="1"/>
    </xf>
    <xf numFmtId="49" fontId="14" fillId="0" borderId="0" xfId="0" applyNumberFormat="1" applyFont="1" applyAlignment="1">
      <alignment horizontal="center" wrapText="1"/>
    </xf>
    <xf numFmtId="0" fontId="18" fillId="0" borderId="0" xfId="33" quotePrefix="1" applyFont="1" applyAlignment="1">
      <alignment horizontal="center"/>
    </xf>
    <xf numFmtId="166" fontId="18" fillId="0" borderId="0" xfId="34" applyNumberFormat="1" applyFont="1" applyFill="1" applyBorder="1" applyAlignment="1">
      <alignment horizontal="center"/>
    </xf>
    <xf numFmtId="0" fontId="16" fillId="0" borderId="0" xfId="20" applyFont="1" applyAlignment="1">
      <alignment horizontal="center"/>
    </xf>
    <xf numFmtId="0" fontId="20" fillId="0" borderId="4" xfId="20" applyFont="1" applyBorder="1" applyAlignment="1">
      <alignment horizontal="center"/>
    </xf>
    <xf numFmtId="169" fontId="20" fillId="0" borderId="4" xfId="0" applyNumberFormat="1" applyFont="1" applyBorder="1" applyAlignment="1">
      <alignment horizontal="center"/>
    </xf>
    <xf numFmtId="0" fontId="20" fillId="0" borderId="0" xfId="20" applyFont="1" applyAlignment="1">
      <alignment horizontal="center"/>
    </xf>
    <xf numFmtId="0" fontId="17" fillId="0" borderId="0" xfId="20" applyFont="1" applyAlignment="1">
      <alignment horizontal="center"/>
    </xf>
    <xf numFmtId="0" fontId="18" fillId="0" borderId="0" xfId="20" applyFont="1" applyAlignment="1">
      <alignment horizontal="center"/>
    </xf>
    <xf numFmtId="0" fontId="14" fillId="0" borderId="4" xfId="20" applyFont="1" applyBorder="1" applyAlignment="1">
      <alignment horizontal="center"/>
    </xf>
    <xf numFmtId="0" fontId="13" fillId="0" borderId="0" xfId="20" applyFont="1" applyAlignment="1">
      <alignment horizontal="center"/>
    </xf>
    <xf numFmtId="0" fontId="13" fillId="0" borderId="0" xfId="19" applyFont="1" applyAlignment="1">
      <alignment horizontal="center"/>
    </xf>
    <xf numFmtId="2" fontId="14" fillId="0" borderId="0" xfId="32" applyNumberFormat="1" applyFont="1" applyAlignment="1">
      <alignment horizontal="center"/>
    </xf>
    <xf numFmtId="2" fontId="14" fillId="0" borderId="0" xfId="32" quotePrefix="1" applyNumberFormat="1" applyFont="1" applyAlignment="1">
      <alignment horizontal="center"/>
    </xf>
    <xf numFmtId="0" fontId="18" fillId="0" borderId="0" xfId="19" applyFont="1" applyAlignment="1">
      <alignment horizontal="center"/>
    </xf>
    <xf numFmtId="168" fontId="13" fillId="0" borderId="0" xfId="22" applyNumberFormat="1" applyFont="1" applyFill="1" applyBorder="1" applyAlignment="1">
      <alignment horizontal="center"/>
    </xf>
  </cellXfs>
  <cellStyles count="36">
    <cellStyle name="Comma" xfId="1" builtinId="3"/>
    <cellStyle name="Comma 10 2" xfId="18" xr:uid="{AC37208E-2F30-4494-8340-54A41ADE4DDA}"/>
    <cellStyle name="Comma 100" xfId="5" xr:uid="{00000000-0005-0000-0000-000001000000}"/>
    <cellStyle name="Comma 100 2" xfId="35" xr:uid="{949F3ABC-5973-47B6-8827-D9235049A317}"/>
    <cellStyle name="Comma 2" xfId="17" xr:uid="{0D4A6CCB-B87F-4F77-9E84-C2D92EC8510E}"/>
    <cellStyle name="Comma 3" xfId="3" xr:uid="{00000000-0005-0000-0000-000002000000}"/>
    <cellStyle name="Comma 3 10 3" xfId="24" xr:uid="{72F9E827-37F6-4F9F-8F8D-2C2C590A3A3F}"/>
    <cellStyle name="Comma 3 2" xfId="21" xr:uid="{EC5FB8C9-11C2-4F9E-A1FD-CAA605A08494}"/>
    <cellStyle name="Comma 3 2 2" xfId="12" xr:uid="{00000000-0005-0000-0000-000003000000}"/>
    <cellStyle name="Comma 3 2 2 2" xfId="23" xr:uid="{E569DEC2-1EA6-4AB6-8ECF-4FCDE18FE135}"/>
    <cellStyle name="Comma 3 3" xfId="25" xr:uid="{68A785A8-14C2-4EA0-AF03-9B6F476E3D67}"/>
    <cellStyle name="Comma 3 4" xfId="34" xr:uid="{005637E2-9306-4498-80CC-2EFA1E27FDA3}"/>
    <cellStyle name="Comma 4" xfId="27" xr:uid="{538520F2-9A5B-466F-8C4A-CEEC01A6E048}"/>
    <cellStyle name="Comma 4 2" xfId="9" xr:uid="{00000000-0005-0000-0000-000004000000}"/>
    <cellStyle name="Comma 4 2 2" xfId="22" xr:uid="{39AF48BC-B0CF-40EE-A7BA-EE3677441FAA}"/>
    <cellStyle name="Normal" xfId="0" builtinId="0"/>
    <cellStyle name="Normal 13" xfId="31" xr:uid="{073BE857-B443-457E-9A4B-6AC30D74DBDA}"/>
    <cellStyle name="Normal 138" xfId="15" xr:uid="{00000000-0005-0000-0000-000006000000}"/>
    <cellStyle name="Normal 144" xfId="13" xr:uid="{00000000-0005-0000-0000-000007000000}"/>
    <cellStyle name="Normal 2" xfId="16" xr:uid="{B31AE3E2-D907-4A38-925C-87CD2E590535}"/>
    <cellStyle name="Normal 2 2" xfId="26" xr:uid="{B562E450-4A75-49EE-8DD3-E201940817D3}"/>
    <cellStyle name="Normal 2 2 2 2" xfId="6" xr:uid="{00000000-0005-0000-0000-000008000000}"/>
    <cellStyle name="Normal 2 2 3" xfId="11" xr:uid="{00000000-0005-0000-0000-000009000000}"/>
    <cellStyle name="Normal 2 4" xfId="4" xr:uid="{00000000-0005-0000-0000-00000A000000}"/>
    <cellStyle name="Normal 2 4 6" xfId="29" xr:uid="{FA11C616-DE41-459A-A305-842A030DD4BF}"/>
    <cellStyle name="Normal 23" xfId="28" xr:uid="{8CC292B0-BD8C-4E17-828B-49F6C981B3EF}"/>
    <cellStyle name="Normal 3" xfId="8" xr:uid="{00000000-0005-0000-0000-00000B000000}"/>
    <cellStyle name="Normal 3 4" xfId="14" xr:uid="{00000000-0005-0000-0000-00000C000000}"/>
    <cellStyle name="Normal 4 2" xfId="10" xr:uid="{00000000-0005-0000-0000-00000D000000}"/>
    <cellStyle name="Normal 5" xfId="2" xr:uid="{00000000-0005-0000-0000-00000E000000}"/>
    <cellStyle name="Normal 5 2" xfId="20" xr:uid="{9A29EE40-CC21-44D4-8C34-29D78EBC0BC2}"/>
    <cellStyle name="Normal 5 3" xfId="33" xr:uid="{769873BB-1054-4DBF-A084-80BD9A32D431}"/>
    <cellStyle name="Normal 6 2" xfId="7" xr:uid="{00000000-0005-0000-0000-00000F000000}"/>
    <cellStyle name="Normal 6 2 2" xfId="19" xr:uid="{55101C9A-913D-4717-B39A-2711563D3E68}"/>
    <cellStyle name="Normal 6 2 3" xfId="32" xr:uid="{7A79BD82-302A-48E8-A8FC-1DCF974DC653}"/>
    <cellStyle name="Percent 2" xfId="30" xr:uid="{064019F8-A1C0-4D24-9119-6118C0954C57}"/>
  </cellStyles>
  <dxfs count="0"/>
  <tableStyles count="0" defaultTableStyle="TableStyleMedium2" defaultPivotStyle="PivotStyleLight16"/>
  <colors>
    <mruColors>
      <color rgb="FFCCCCFF"/>
      <color rgb="FFFF6699"/>
      <color rgb="FFFE023E"/>
      <color rgb="FFFF0066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S\SCGJWD%20Logistics%20Public%20Company%20Limited%20-%201000049319\1572194%20-%202024%20Dec-FSA-SCGJWD\Financial%20Statement\Quarter\Q2\SET%20file\SCGJWDe2-Q2'24-set.xlsx" TargetMode="External"/><Relationship Id="rId1" Type="http://schemas.openxmlformats.org/officeDocument/2006/relationships/externalLinkPath" Target="/S/SCGJWD%20Logistics%20Public%20Company%20Limited%20-%201000049319/1572194%20-%202024%20Dec-FSA-SCGJWD/Financial%20Statement/Quarter/Q2/SET%20file/SCGJWDe2-Q2'24-s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3-5"/>
      <sheetName val="PL 6-9"/>
      <sheetName val="SH CS-10"/>
      <sheetName val="SH CS-11"/>
      <sheetName val="SH Sep 12-13"/>
      <sheetName val="CF 14-16"/>
    </sheetNames>
    <sheetDataSet>
      <sheetData sheetId="0" refreshError="1"/>
      <sheetData sheetId="1">
        <row r="103">
          <cell r="G103">
            <v>-48303</v>
          </cell>
        </row>
        <row r="119">
          <cell r="G119">
            <v>1969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8FAEC-9F0A-4065-A0D7-7A8E8477A614}">
  <sheetPr>
    <pageSetUpPr fitToPage="1"/>
  </sheetPr>
  <dimension ref="A1:J120"/>
  <sheetViews>
    <sheetView tabSelected="1" view="pageBreakPreview" zoomScaleNormal="80" zoomScaleSheetLayoutView="100" workbookViewId="0">
      <selection activeCell="A15" sqref="A15"/>
    </sheetView>
  </sheetViews>
  <sheetFormatPr defaultColWidth="9" defaultRowHeight="14.5"/>
  <cols>
    <col min="1" max="1" width="55.90625" style="164" customWidth="1"/>
    <col min="2" max="2" width="5.90625" style="133" customWidth="1"/>
    <col min="3" max="3" width="1.08984375" style="188" customWidth="1"/>
    <col min="4" max="4" width="12.90625" style="140" customWidth="1"/>
    <col min="5" max="5" width="1.08984375" style="187" customWidth="1"/>
    <col min="6" max="6" width="13.453125" style="140" customWidth="1"/>
    <col min="7" max="7" width="1.08984375" style="187" customWidth="1"/>
    <col min="8" max="8" width="13.453125" style="140" customWidth="1"/>
    <col min="9" max="9" width="1.08984375" style="188" customWidth="1"/>
    <col min="10" max="10" width="12.453125" style="140" customWidth="1"/>
    <col min="11" max="16384" width="9" style="131"/>
  </cols>
  <sheetData>
    <row r="1" spans="1:10" ht="19.5" customHeight="1">
      <c r="A1" s="132" t="s">
        <v>154</v>
      </c>
      <c r="C1" s="134"/>
      <c r="D1" s="135"/>
      <c r="E1" s="136"/>
      <c r="F1" s="135"/>
      <c r="G1" s="136"/>
      <c r="H1" s="135"/>
      <c r="I1" s="134"/>
      <c r="J1" s="135"/>
    </row>
    <row r="2" spans="1:10" ht="20.25" customHeight="1">
      <c r="A2" s="137" t="s">
        <v>0</v>
      </c>
      <c r="C2" s="134"/>
      <c r="D2" s="135"/>
      <c r="E2" s="136"/>
      <c r="F2" s="135"/>
      <c r="G2" s="136"/>
      <c r="H2" s="135"/>
      <c r="I2" s="134"/>
      <c r="J2" s="135"/>
    </row>
    <row r="3" spans="1:10" ht="19.5" customHeight="1">
      <c r="A3" s="138"/>
      <c r="B3" s="139"/>
      <c r="C3" s="139"/>
      <c r="E3" s="141"/>
      <c r="G3" s="141"/>
      <c r="I3" s="139"/>
    </row>
    <row r="4" spans="1:10" ht="19.5" customHeight="1">
      <c r="A4" s="139"/>
      <c r="B4" s="138"/>
      <c r="C4" s="139"/>
      <c r="D4" s="353" t="s">
        <v>155</v>
      </c>
      <c r="E4" s="353"/>
      <c r="F4" s="353"/>
      <c r="G4" s="143"/>
      <c r="H4" s="354" t="s">
        <v>64</v>
      </c>
      <c r="I4" s="354"/>
      <c r="J4" s="354"/>
    </row>
    <row r="5" spans="1:10" ht="19.5" customHeight="1">
      <c r="A5" s="139"/>
      <c r="B5" s="144"/>
      <c r="C5" s="145"/>
      <c r="D5" s="355" t="s">
        <v>65</v>
      </c>
      <c r="E5" s="355"/>
      <c r="F5" s="355"/>
      <c r="G5" s="146"/>
      <c r="H5" s="355" t="s">
        <v>65</v>
      </c>
      <c r="I5" s="355"/>
      <c r="J5" s="355"/>
    </row>
    <row r="6" spans="1:10" ht="19.5" customHeight="1">
      <c r="A6" s="139"/>
      <c r="B6" s="144"/>
      <c r="C6" s="145"/>
      <c r="D6" s="147" t="s">
        <v>243</v>
      </c>
      <c r="E6" s="148"/>
      <c r="F6" s="147" t="s">
        <v>1</v>
      </c>
      <c r="G6" s="149"/>
      <c r="H6" s="147" t="s">
        <v>243</v>
      </c>
      <c r="I6" s="148"/>
      <c r="J6" s="147" t="s">
        <v>1</v>
      </c>
    </row>
    <row r="7" spans="1:10" ht="19.5" customHeight="1">
      <c r="A7" s="150" t="s">
        <v>2</v>
      </c>
      <c r="B7" s="151" t="s">
        <v>3</v>
      </c>
      <c r="C7" s="152"/>
      <c r="D7" s="153">
        <v>2025</v>
      </c>
      <c r="E7" s="153"/>
      <c r="F7" s="153">
        <v>2024</v>
      </c>
      <c r="G7" s="153"/>
      <c r="H7" s="153">
        <v>2025</v>
      </c>
      <c r="I7" s="153"/>
      <c r="J7" s="153">
        <v>2024</v>
      </c>
    </row>
    <row r="8" spans="1:10" ht="19.5" customHeight="1">
      <c r="A8" s="154"/>
      <c r="B8" s="151"/>
      <c r="C8" s="152"/>
      <c r="D8" s="155" t="s">
        <v>4</v>
      </c>
      <c r="E8" s="153"/>
      <c r="F8" s="153"/>
      <c r="G8" s="153"/>
      <c r="H8" s="155" t="s">
        <v>4</v>
      </c>
      <c r="I8" s="153"/>
      <c r="J8" s="153"/>
    </row>
    <row r="9" spans="1:10" ht="19.5" customHeight="1">
      <c r="A9" s="156"/>
      <c r="C9" s="156"/>
      <c r="D9" s="356" t="s">
        <v>5</v>
      </c>
      <c r="E9" s="356"/>
      <c r="F9" s="356"/>
      <c r="G9" s="356"/>
      <c r="H9" s="356"/>
      <c r="I9" s="356"/>
      <c r="J9" s="356"/>
    </row>
    <row r="10" spans="1:10" ht="19.5" customHeight="1">
      <c r="A10" s="157" t="s">
        <v>6</v>
      </c>
      <c r="B10" s="158"/>
      <c r="C10" s="159"/>
      <c r="D10" s="160"/>
      <c r="E10" s="159"/>
      <c r="F10" s="160"/>
      <c r="G10" s="159"/>
      <c r="H10" s="160"/>
      <c r="I10" s="159"/>
      <c r="J10" s="160"/>
    </row>
    <row r="11" spans="1:10" ht="19.5" customHeight="1">
      <c r="A11" s="139" t="s">
        <v>7</v>
      </c>
      <c r="B11" s="161"/>
      <c r="C11" s="1"/>
      <c r="D11" s="2">
        <v>1567933</v>
      </c>
      <c r="E11" s="1"/>
      <c r="F11" s="2">
        <v>2413599</v>
      </c>
      <c r="G11" s="1"/>
      <c r="H11" s="3">
        <v>509187</v>
      </c>
      <c r="I11" s="1"/>
      <c r="J11" s="3">
        <v>1335012</v>
      </c>
    </row>
    <row r="12" spans="1:10" ht="19.5" customHeight="1">
      <c r="A12" s="139" t="s">
        <v>156</v>
      </c>
      <c r="B12" s="161"/>
      <c r="C12" s="1"/>
      <c r="D12" s="2"/>
      <c r="E12" s="1"/>
      <c r="F12" s="2"/>
      <c r="G12" s="4"/>
      <c r="H12" s="27"/>
      <c r="I12" s="5"/>
      <c r="J12" s="27"/>
    </row>
    <row r="13" spans="1:10" ht="19.5" customHeight="1">
      <c r="A13" s="139" t="s">
        <v>157</v>
      </c>
      <c r="B13" s="161">
        <v>2</v>
      </c>
      <c r="C13" s="1"/>
      <c r="D13" s="2">
        <v>3637140</v>
      </c>
      <c r="E13" s="1"/>
      <c r="F13" s="2">
        <v>3331638</v>
      </c>
      <c r="G13" s="4"/>
      <c r="H13" s="27">
        <v>2143330</v>
      </c>
      <c r="I13" s="5"/>
      <c r="J13" s="27">
        <v>1826126</v>
      </c>
    </row>
    <row r="14" spans="1:10" ht="19.5" customHeight="1">
      <c r="A14" s="139" t="s">
        <v>158</v>
      </c>
      <c r="B14" s="161">
        <v>2</v>
      </c>
      <c r="C14" s="4"/>
      <c r="D14" s="27">
        <v>294916</v>
      </c>
      <c r="E14" s="4"/>
      <c r="F14" s="2">
        <v>383392</v>
      </c>
      <c r="G14" s="1"/>
      <c r="H14" s="27">
        <v>637071</v>
      </c>
      <c r="I14" s="5"/>
      <c r="J14" s="27">
        <v>609950</v>
      </c>
    </row>
    <row r="15" spans="1:10" ht="19.5" customHeight="1">
      <c r="A15" s="139" t="s">
        <v>281</v>
      </c>
      <c r="B15" s="161"/>
      <c r="C15" s="1"/>
      <c r="D15" s="27">
        <v>14108</v>
      </c>
      <c r="E15" s="3"/>
      <c r="F15" s="27">
        <v>0</v>
      </c>
      <c r="G15" s="1"/>
      <c r="H15" s="3">
        <v>14108</v>
      </c>
      <c r="I15" s="2"/>
      <c r="J15" s="3">
        <v>0</v>
      </c>
    </row>
    <row r="16" spans="1:10" ht="19.5" customHeight="1">
      <c r="A16" s="139" t="s">
        <v>159</v>
      </c>
      <c r="B16" s="161"/>
      <c r="C16" s="4"/>
      <c r="D16" s="27"/>
      <c r="E16" s="4"/>
      <c r="F16" s="27"/>
      <c r="G16" s="1"/>
      <c r="H16" s="27"/>
      <c r="I16" s="5"/>
      <c r="J16" s="27"/>
    </row>
    <row r="17" spans="1:10" ht="19.5" customHeight="1">
      <c r="A17" s="139" t="s">
        <v>160</v>
      </c>
      <c r="B17" s="161" t="s">
        <v>282</v>
      </c>
      <c r="C17" s="162"/>
      <c r="D17" s="27">
        <v>69000</v>
      </c>
      <c r="E17" s="27"/>
      <c r="F17" s="27">
        <v>29500</v>
      </c>
      <c r="G17" s="27"/>
      <c r="H17" s="27">
        <v>1571240</v>
      </c>
      <c r="I17" s="162"/>
      <c r="J17" s="27">
        <v>916940</v>
      </c>
    </row>
    <row r="18" spans="1:10" ht="19.5" customHeight="1">
      <c r="A18" s="139" t="s">
        <v>8</v>
      </c>
      <c r="B18" s="161"/>
      <c r="C18" s="1"/>
      <c r="D18" s="27"/>
      <c r="E18" s="3"/>
      <c r="F18" s="27"/>
      <c r="G18" s="1"/>
      <c r="H18" s="3"/>
      <c r="I18" s="2"/>
      <c r="J18" s="3"/>
    </row>
    <row r="19" spans="1:10" ht="19.5" customHeight="1">
      <c r="A19" s="139" t="s">
        <v>9</v>
      </c>
      <c r="B19" s="161" t="s">
        <v>282</v>
      </c>
      <c r="C19" s="1"/>
      <c r="D19" s="3">
        <v>0</v>
      </c>
      <c r="E19" s="3"/>
      <c r="F19" s="27">
        <v>0</v>
      </c>
      <c r="G19" s="1"/>
      <c r="H19" s="3">
        <v>365514</v>
      </c>
      <c r="I19" s="2"/>
      <c r="J19" s="3">
        <v>148189</v>
      </c>
    </row>
    <row r="20" spans="1:10" ht="19.5" customHeight="1">
      <c r="A20" s="139" t="s">
        <v>10</v>
      </c>
      <c r="B20" s="161">
        <v>10</v>
      </c>
      <c r="C20" s="1"/>
      <c r="D20" s="27">
        <v>10603</v>
      </c>
      <c r="E20" s="3"/>
      <c r="F20" s="27">
        <v>684</v>
      </c>
      <c r="G20" s="1"/>
      <c r="H20" s="3">
        <v>0</v>
      </c>
      <c r="I20" s="2"/>
      <c r="J20" s="3">
        <v>0</v>
      </c>
    </row>
    <row r="21" spans="1:10" ht="19.5" customHeight="1">
      <c r="A21" s="139" t="s">
        <v>11</v>
      </c>
      <c r="B21" s="161"/>
      <c r="C21" s="1"/>
      <c r="D21" s="27">
        <v>24559</v>
      </c>
      <c r="E21" s="3"/>
      <c r="F21" s="2">
        <v>84150</v>
      </c>
      <c r="G21" s="1"/>
      <c r="H21" s="35">
        <v>4366</v>
      </c>
      <c r="I21" s="2"/>
      <c r="J21" s="27">
        <v>8971</v>
      </c>
    </row>
    <row r="22" spans="1:10" ht="19.5" customHeight="1">
      <c r="A22" s="139" t="s">
        <v>294</v>
      </c>
      <c r="B22" s="161">
        <v>10</v>
      </c>
      <c r="C22" s="1"/>
      <c r="D22" s="2">
        <v>10000</v>
      </c>
      <c r="E22" s="1"/>
      <c r="F22" s="2">
        <v>0</v>
      </c>
      <c r="G22" s="1"/>
      <c r="H22" s="3">
        <v>0</v>
      </c>
      <c r="I22" s="1"/>
      <c r="J22" s="3">
        <v>0</v>
      </c>
    </row>
    <row r="23" spans="1:10" ht="19.5" customHeight="1">
      <c r="A23" s="139" t="s">
        <v>12</v>
      </c>
      <c r="B23" s="161"/>
      <c r="C23" s="1"/>
      <c r="D23" s="27">
        <v>253878</v>
      </c>
      <c r="E23" s="1"/>
      <c r="F23" s="2">
        <v>247146</v>
      </c>
      <c r="G23" s="4"/>
      <c r="H23" s="35">
        <v>134797</v>
      </c>
      <c r="I23" s="5"/>
      <c r="J23" s="3">
        <v>110454</v>
      </c>
    </row>
    <row r="24" spans="1:10" ht="19.5" customHeight="1">
      <c r="A24" s="163" t="s">
        <v>13</v>
      </c>
      <c r="B24" s="151"/>
      <c r="C24" s="10"/>
      <c r="D24" s="11">
        <f>SUM(D11:D23)</f>
        <v>5882137</v>
      </c>
      <c r="E24" s="28"/>
      <c r="F24" s="11">
        <f>SUM(F11:F23)</f>
        <v>6490109</v>
      </c>
      <c r="G24" s="28"/>
      <c r="H24" s="11">
        <f>SUM(H11:H23)</f>
        <v>5379613</v>
      </c>
      <c r="I24" s="28"/>
      <c r="J24" s="11">
        <f>SUM(J11:J23)</f>
        <v>4955642</v>
      </c>
    </row>
    <row r="25" spans="1:10" ht="17.149999999999999" customHeight="1">
      <c r="C25" s="13"/>
      <c r="D25" s="9"/>
      <c r="E25" s="9"/>
      <c r="F25" s="9"/>
      <c r="G25" s="9"/>
      <c r="H25" s="9"/>
      <c r="I25" s="13"/>
      <c r="J25" s="9"/>
    </row>
    <row r="26" spans="1:10" ht="19.5" customHeight="1">
      <c r="A26" s="157" t="s">
        <v>14</v>
      </c>
      <c r="B26" s="165"/>
      <c r="C26" s="9"/>
      <c r="D26" s="9"/>
      <c r="E26" s="9"/>
      <c r="F26" s="9"/>
      <c r="G26" s="9"/>
      <c r="H26" s="9"/>
      <c r="I26" s="9"/>
      <c r="J26" s="9"/>
    </row>
    <row r="27" spans="1:10" ht="19.5" customHeight="1">
      <c r="A27" s="166" t="s">
        <v>15</v>
      </c>
      <c r="B27" s="151">
        <v>11</v>
      </c>
      <c r="C27" s="14"/>
      <c r="D27" s="9">
        <v>28095</v>
      </c>
      <c r="E27" s="9"/>
      <c r="F27" s="9">
        <v>27732</v>
      </c>
      <c r="G27" s="9"/>
      <c r="H27" s="9">
        <v>4587</v>
      </c>
      <c r="I27" s="5"/>
      <c r="J27" s="9">
        <v>4579</v>
      </c>
    </row>
    <row r="28" spans="1:10" ht="19.5" customHeight="1">
      <c r="A28" s="167" t="s">
        <v>16</v>
      </c>
      <c r="B28" s="151">
        <v>10</v>
      </c>
      <c r="C28" s="14"/>
      <c r="D28" s="9">
        <v>330765</v>
      </c>
      <c r="E28" s="5"/>
      <c r="F28" s="9">
        <v>369876</v>
      </c>
      <c r="G28" s="9"/>
      <c r="H28" s="9">
        <v>235152</v>
      </c>
      <c r="I28" s="9"/>
      <c r="J28" s="9">
        <v>256838</v>
      </c>
    </row>
    <row r="29" spans="1:10" ht="19.5" customHeight="1">
      <c r="A29" s="167" t="s">
        <v>310</v>
      </c>
      <c r="B29" s="151"/>
      <c r="C29" s="8"/>
      <c r="D29" s="15">
        <v>67440</v>
      </c>
      <c r="E29" s="9"/>
      <c r="F29" s="15">
        <v>0</v>
      </c>
      <c r="G29" s="9"/>
      <c r="H29" s="27">
        <v>67440</v>
      </c>
      <c r="I29" s="6"/>
      <c r="J29" s="27">
        <v>0</v>
      </c>
    </row>
    <row r="30" spans="1:10" ht="19.5" customHeight="1">
      <c r="A30" s="167" t="s">
        <v>17</v>
      </c>
      <c r="B30" s="151">
        <v>3</v>
      </c>
      <c r="C30" s="14"/>
      <c r="D30" s="9">
        <v>7238035</v>
      </c>
      <c r="E30" s="5"/>
      <c r="F30" s="9">
        <v>7042052</v>
      </c>
      <c r="G30" s="9"/>
      <c r="H30" s="9">
        <v>3354874</v>
      </c>
      <c r="I30" s="9"/>
      <c r="J30" s="9">
        <v>3354874</v>
      </c>
    </row>
    <row r="31" spans="1:10" ht="19.5" customHeight="1">
      <c r="A31" s="167" t="s">
        <v>18</v>
      </c>
      <c r="B31" s="151">
        <v>3</v>
      </c>
      <c r="C31" s="14"/>
      <c r="D31" s="9">
        <v>1028448</v>
      </c>
      <c r="E31" s="9"/>
      <c r="F31" s="9">
        <v>925791</v>
      </c>
      <c r="G31" s="9"/>
      <c r="H31" s="27">
        <v>0</v>
      </c>
      <c r="I31" s="30"/>
      <c r="J31" s="27">
        <v>0</v>
      </c>
    </row>
    <row r="32" spans="1:10" ht="19.5" customHeight="1">
      <c r="A32" s="167" t="s">
        <v>19</v>
      </c>
      <c r="B32" s="151">
        <v>4</v>
      </c>
      <c r="C32" s="14"/>
      <c r="D32" s="27">
        <v>0</v>
      </c>
      <c r="E32" s="30"/>
      <c r="F32" s="27">
        <v>0</v>
      </c>
      <c r="G32" s="9"/>
      <c r="H32" s="9">
        <v>10247276</v>
      </c>
      <c r="I32" s="9"/>
      <c r="J32" s="9">
        <v>9635164</v>
      </c>
    </row>
    <row r="33" spans="1:10" ht="19.5" customHeight="1">
      <c r="A33" s="167" t="s">
        <v>174</v>
      </c>
      <c r="B33" s="151"/>
      <c r="C33" s="8"/>
      <c r="D33" s="31"/>
      <c r="E33" s="30"/>
      <c r="F33" s="27"/>
      <c r="G33" s="9"/>
      <c r="H33" s="9"/>
      <c r="I33" s="5"/>
      <c r="J33" s="9"/>
    </row>
    <row r="34" spans="1:10" ht="19.5" customHeight="1">
      <c r="A34" s="167" t="s">
        <v>9</v>
      </c>
      <c r="B34" s="151" t="s">
        <v>282</v>
      </c>
      <c r="C34" s="8"/>
      <c r="D34" s="36">
        <v>23437</v>
      </c>
      <c r="E34" s="30"/>
      <c r="F34" s="27">
        <v>24503</v>
      </c>
      <c r="G34" s="9"/>
      <c r="H34" s="9">
        <v>1266945</v>
      </c>
      <c r="I34" s="5"/>
      <c r="J34" s="9">
        <v>1999245</v>
      </c>
    </row>
    <row r="35" spans="1:10" ht="19.5" customHeight="1">
      <c r="A35" s="167" t="s">
        <v>10</v>
      </c>
      <c r="B35" s="151">
        <v>10</v>
      </c>
      <c r="C35" s="8"/>
      <c r="D35" s="15">
        <v>17970</v>
      </c>
      <c r="E35" s="9"/>
      <c r="F35" s="15">
        <v>102</v>
      </c>
      <c r="G35" s="9"/>
      <c r="H35" s="27">
        <v>0</v>
      </c>
      <c r="I35" s="6"/>
      <c r="J35" s="27">
        <v>0</v>
      </c>
    </row>
    <row r="36" spans="1:10" ht="19.5" customHeight="1">
      <c r="A36" s="167" t="s">
        <v>20</v>
      </c>
      <c r="B36" s="151"/>
      <c r="C36" s="8"/>
      <c r="D36" s="15">
        <v>257132</v>
      </c>
      <c r="E36" s="9"/>
      <c r="F36" s="15">
        <v>274623</v>
      </c>
      <c r="G36" s="9"/>
      <c r="H36" s="36">
        <v>257132</v>
      </c>
      <c r="I36" s="9"/>
      <c r="J36" s="9">
        <v>274623</v>
      </c>
    </row>
    <row r="37" spans="1:10" ht="19.5" customHeight="1">
      <c r="A37" s="167" t="s">
        <v>21</v>
      </c>
      <c r="B37" s="151"/>
      <c r="C37" s="8"/>
      <c r="D37" s="15">
        <v>815506</v>
      </c>
      <c r="E37" s="9"/>
      <c r="F37" s="15">
        <v>840780</v>
      </c>
      <c r="G37" s="9"/>
      <c r="H37" s="9">
        <v>3002</v>
      </c>
      <c r="I37" s="6"/>
      <c r="J37" s="27">
        <v>3128</v>
      </c>
    </row>
    <row r="38" spans="1:10" ht="19.5" customHeight="1">
      <c r="A38" s="167" t="s">
        <v>22</v>
      </c>
      <c r="B38" s="151">
        <v>5</v>
      </c>
      <c r="C38" s="8"/>
      <c r="D38" s="15">
        <v>8961440</v>
      </c>
      <c r="E38" s="9"/>
      <c r="F38" s="15">
        <v>8897907</v>
      </c>
      <c r="G38" s="9"/>
      <c r="H38" s="9">
        <v>2290360</v>
      </c>
      <c r="I38" s="5"/>
      <c r="J38" s="9">
        <v>2266760</v>
      </c>
    </row>
    <row r="39" spans="1:10" ht="19.5" customHeight="1">
      <c r="A39" s="167" t="s">
        <v>23</v>
      </c>
      <c r="B39" s="151"/>
      <c r="C39" s="8"/>
      <c r="D39" s="15">
        <v>2529809</v>
      </c>
      <c r="E39" s="9"/>
      <c r="F39" s="15">
        <v>2907400</v>
      </c>
      <c r="G39" s="9"/>
      <c r="H39" s="9">
        <v>907539</v>
      </c>
      <c r="I39" s="5"/>
      <c r="J39" s="9">
        <v>999728</v>
      </c>
    </row>
    <row r="40" spans="1:10" ht="19.5" customHeight="1">
      <c r="A40" s="167" t="s">
        <v>24</v>
      </c>
      <c r="B40" s="151"/>
      <c r="C40" s="8"/>
      <c r="D40" s="15">
        <v>14797412</v>
      </c>
      <c r="E40" s="9"/>
      <c r="F40" s="15">
        <v>14847625</v>
      </c>
      <c r="G40" s="9"/>
      <c r="H40" s="9">
        <v>11372872</v>
      </c>
      <c r="I40" s="5"/>
      <c r="J40" s="27">
        <v>11372872</v>
      </c>
    </row>
    <row r="41" spans="1:10" ht="19.5" customHeight="1">
      <c r="A41" s="166" t="s">
        <v>25</v>
      </c>
      <c r="B41" s="151"/>
      <c r="C41" s="7"/>
      <c r="D41" s="15">
        <v>495964</v>
      </c>
      <c r="E41" s="9"/>
      <c r="F41" s="15">
        <v>582370</v>
      </c>
      <c r="G41" s="9"/>
      <c r="H41" s="5">
        <v>287239</v>
      </c>
      <c r="I41" s="13"/>
      <c r="J41" s="9">
        <v>322592</v>
      </c>
    </row>
    <row r="42" spans="1:10" ht="19.5" customHeight="1">
      <c r="A42" s="167" t="s">
        <v>26</v>
      </c>
      <c r="B42" s="151"/>
      <c r="C42" s="7"/>
      <c r="D42" s="16">
        <v>174085</v>
      </c>
      <c r="E42" s="9"/>
      <c r="F42" s="15">
        <v>215472</v>
      </c>
      <c r="G42" s="9"/>
      <c r="H42" s="16">
        <v>29198</v>
      </c>
      <c r="I42" s="13"/>
      <c r="J42" s="27">
        <v>42519</v>
      </c>
    </row>
    <row r="43" spans="1:10" ht="19.5" customHeight="1">
      <c r="A43" s="167" t="s">
        <v>27</v>
      </c>
      <c r="B43" s="151">
        <v>2</v>
      </c>
      <c r="C43" s="7"/>
      <c r="D43" s="16">
        <v>634283</v>
      </c>
      <c r="E43" s="9"/>
      <c r="F43" s="16">
        <v>589841</v>
      </c>
      <c r="G43" s="9"/>
      <c r="H43" s="5">
        <v>419051</v>
      </c>
      <c r="I43" s="13"/>
      <c r="J43" s="16">
        <v>393528</v>
      </c>
    </row>
    <row r="44" spans="1:10" ht="19.5" customHeight="1">
      <c r="A44" s="168" t="s">
        <v>28</v>
      </c>
      <c r="B44" s="158"/>
      <c r="C44" s="158"/>
      <c r="D44" s="11">
        <f>SUM(D27:D43)</f>
        <v>37399821</v>
      </c>
      <c r="E44" s="169"/>
      <c r="F44" s="11">
        <f>SUM(F27:F43)</f>
        <v>37546074</v>
      </c>
      <c r="G44" s="169"/>
      <c r="H44" s="11">
        <f>SUM(H27:H43)</f>
        <v>30742667</v>
      </c>
      <c r="I44" s="170"/>
      <c r="J44" s="11">
        <f>SUM(J27:J43)</f>
        <v>30926450</v>
      </c>
    </row>
    <row r="45" spans="1:10" ht="17.149999999999999" customHeight="1">
      <c r="A45" s="168"/>
      <c r="B45" s="158"/>
      <c r="C45" s="158"/>
      <c r="D45" s="17"/>
      <c r="E45" s="169"/>
      <c r="F45" s="17"/>
      <c r="G45" s="169"/>
      <c r="H45" s="17"/>
      <c r="I45" s="170"/>
      <c r="J45" s="17"/>
    </row>
    <row r="46" spans="1:10" ht="19.5" customHeight="1" thickBot="1">
      <c r="A46" s="163" t="s">
        <v>29</v>
      </c>
      <c r="B46" s="158"/>
      <c r="C46" s="158"/>
      <c r="D46" s="18">
        <f>D24+D44</f>
        <v>43281958</v>
      </c>
      <c r="E46" s="169"/>
      <c r="F46" s="18">
        <f>F24+F44</f>
        <v>44036183</v>
      </c>
      <c r="G46" s="169"/>
      <c r="H46" s="18">
        <f>H24+H44</f>
        <v>36122280</v>
      </c>
      <c r="I46" s="170"/>
      <c r="J46" s="18">
        <f>J24+J44</f>
        <v>35882092</v>
      </c>
    </row>
    <row r="47" spans="1:10" ht="19.5" customHeight="1" thickTop="1">
      <c r="A47" s="163"/>
      <c r="B47" s="158"/>
      <c r="C47" s="158"/>
      <c r="D47" s="32"/>
      <c r="E47" s="171"/>
      <c r="F47" s="32"/>
      <c r="G47" s="171"/>
      <c r="H47" s="32"/>
      <c r="I47" s="172"/>
      <c r="J47" s="32"/>
    </row>
    <row r="48" spans="1:10" ht="19.5" customHeight="1">
      <c r="A48" s="132" t="s">
        <v>154</v>
      </c>
      <c r="C48" s="134"/>
      <c r="D48" s="135"/>
      <c r="E48" s="136"/>
      <c r="F48" s="135"/>
      <c r="G48" s="136"/>
      <c r="H48" s="135"/>
      <c r="I48" s="134"/>
      <c r="J48" s="135"/>
    </row>
    <row r="49" spans="1:10" ht="19.5" customHeight="1">
      <c r="A49" s="137" t="s">
        <v>0</v>
      </c>
      <c r="C49" s="134"/>
      <c r="D49" s="135"/>
      <c r="E49" s="136"/>
      <c r="F49" s="135"/>
      <c r="G49" s="136"/>
      <c r="H49" s="135"/>
      <c r="I49" s="134"/>
      <c r="J49" s="135"/>
    </row>
    <row r="50" spans="1:10" ht="19.5" customHeight="1">
      <c r="A50" s="156"/>
      <c r="C50" s="134"/>
      <c r="D50" s="135"/>
      <c r="E50" s="136"/>
      <c r="F50" s="135"/>
      <c r="G50" s="136"/>
      <c r="H50" s="135"/>
      <c r="I50" s="134"/>
      <c r="J50" s="135"/>
    </row>
    <row r="51" spans="1:10" s="174" customFormat="1" ht="19.5" customHeight="1">
      <c r="A51" s="173"/>
      <c r="B51" s="133"/>
      <c r="C51" s="142"/>
      <c r="D51" s="353" t="s">
        <v>155</v>
      </c>
      <c r="E51" s="353"/>
      <c r="F51" s="353"/>
      <c r="G51" s="143"/>
      <c r="H51" s="354" t="s">
        <v>64</v>
      </c>
      <c r="I51" s="354"/>
      <c r="J51" s="354"/>
    </row>
    <row r="52" spans="1:10" s="174" customFormat="1" ht="19.5" customHeight="1">
      <c r="A52" s="173"/>
      <c r="B52" s="133"/>
      <c r="C52" s="142"/>
      <c r="D52" s="355" t="s">
        <v>65</v>
      </c>
      <c r="E52" s="355"/>
      <c r="F52" s="355"/>
      <c r="G52" s="146"/>
      <c r="H52" s="355" t="s">
        <v>65</v>
      </c>
      <c r="I52" s="355"/>
      <c r="J52" s="355"/>
    </row>
    <row r="53" spans="1:10" ht="19.5" customHeight="1">
      <c r="A53" s="139"/>
      <c r="B53" s="144"/>
      <c r="C53" s="145"/>
      <c r="D53" s="147" t="s">
        <v>243</v>
      </c>
      <c r="E53" s="148"/>
      <c r="F53" s="147" t="s">
        <v>1</v>
      </c>
      <c r="G53" s="149"/>
      <c r="H53" s="147" t="s">
        <v>243</v>
      </c>
      <c r="I53" s="148"/>
      <c r="J53" s="147" t="s">
        <v>1</v>
      </c>
    </row>
    <row r="54" spans="1:10" ht="19.399999999999999" customHeight="1">
      <c r="A54" s="150" t="s">
        <v>30</v>
      </c>
      <c r="B54" s="151" t="s">
        <v>3</v>
      </c>
      <c r="C54" s="175"/>
      <c r="D54" s="153">
        <v>2025</v>
      </c>
      <c r="E54" s="153"/>
      <c r="F54" s="153">
        <v>2024</v>
      </c>
      <c r="G54" s="153"/>
      <c r="H54" s="153">
        <v>2025</v>
      </c>
      <c r="I54" s="153"/>
      <c r="J54" s="153">
        <v>2024</v>
      </c>
    </row>
    <row r="55" spans="1:10" ht="19.399999999999999" customHeight="1">
      <c r="A55" s="154"/>
      <c r="B55" s="151"/>
      <c r="C55" s="175"/>
      <c r="D55" s="155" t="s">
        <v>4</v>
      </c>
      <c r="E55" s="153"/>
      <c r="F55" s="153"/>
      <c r="G55" s="153"/>
      <c r="H55" s="155" t="s">
        <v>4</v>
      </c>
      <c r="I55" s="153"/>
      <c r="J55" s="153"/>
    </row>
    <row r="56" spans="1:10" ht="19.5" customHeight="1">
      <c r="A56" s="156"/>
      <c r="C56" s="176"/>
      <c r="D56" s="356" t="s">
        <v>5</v>
      </c>
      <c r="E56" s="356"/>
      <c r="F56" s="356"/>
      <c r="G56" s="356"/>
      <c r="H56" s="356"/>
      <c r="I56" s="356"/>
      <c r="J56" s="356"/>
    </row>
    <row r="57" spans="1:10" ht="19.5" customHeight="1">
      <c r="A57" s="177" t="s">
        <v>175</v>
      </c>
      <c r="C57" s="176"/>
      <c r="D57" s="97"/>
      <c r="E57" s="97"/>
      <c r="F57" s="97"/>
      <c r="G57" s="97"/>
      <c r="H57" s="97"/>
      <c r="I57" s="97"/>
      <c r="J57" s="97"/>
    </row>
    <row r="58" spans="1:10" ht="20.9" customHeight="1">
      <c r="A58" s="178" t="s">
        <v>31</v>
      </c>
      <c r="C58" s="179"/>
      <c r="D58" s="131"/>
      <c r="E58" s="180"/>
      <c r="F58" s="135"/>
      <c r="G58" s="180"/>
      <c r="H58" s="135"/>
      <c r="I58" s="179"/>
      <c r="J58" s="135"/>
    </row>
    <row r="59" spans="1:10" ht="19.5" customHeight="1">
      <c r="A59" s="178" t="s">
        <v>32</v>
      </c>
      <c r="B59" s="161" t="s">
        <v>283</v>
      </c>
      <c r="C59" s="7"/>
      <c r="D59" s="15">
        <v>1111910</v>
      </c>
      <c r="E59" s="8"/>
      <c r="F59" s="15">
        <v>437686</v>
      </c>
      <c r="G59" s="14"/>
      <c r="H59" s="15">
        <v>760000</v>
      </c>
      <c r="I59" s="5"/>
      <c r="J59" s="19">
        <v>0</v>
      </c>
    </row>
    <row r="60" spans="1:10" ht="19.5" customHeight="1">
      <c r="A60" s="139" t="s">
        <v>161</v>
      </c>
      <c r="B60" s="158">
        <v>2</v>
      </c>
      <c r="C60" s="1"/>
      <c r="D60" s="15">
        <v>3202025</v>
      </c>
      <c r="E60" s="1"/>
      <c r="F60" s="15">
        <v>3175591</v>
      </c>
      <c r="G60" s="1"/>
      <c r="H60" s="15">
        <v>1991929</v>
      </c>
      <c r="I60" s="1"/>
      <c r="J60" s="27">
        <v>1884346</v>
      </c>
    </row>
    <row r="61" spans="1:10" ht="19.5" customHeight="1">
      <c r="A61" s="139" t="s">
        <v>176</v>
      </c>
      <c r="B61" s="158" t="s">
        <v>282</v>
      </c>
      <c r="C61" s="1"/>
      <c r="D61" s="15">
        <v>12336</v>
      </c>
      <c r="E61" s="15"/>
      <c r="F61" s="27">
        <v>12336</v>
      </c>
      <c r="G61" s="1"/>
      <c r="H61" s="15">
        <v>177000</v>
      </c>
      <c r="I61" s="1"/>
      <c r="J61" s="27">
        <v>0</v>
      </c>
    </row>
    <row r="62" spans="1:10" ht="19.5" customHeight="1">
      <c r="A62" s="139" t="s">
        <v>33</v>
      </c>
      <c r="B62" s="161">
        <v>10</v>
      </c>
      <c r="C62" s="4"/>
      <c r="D62" s="15">
        <v>1690123</v>
      </c>
      <c r="E62" s="4"/>
      <c r="F62" s="27">
        <v>1497221</v>
      </c>
      <c r="G62" s="4"/>
      <c r="H62" s="15">
        <v>1690123</v>
      </c>
      <c r="I62" s="4"/>
      <c r="J62" s="27">
        <v>1497221</v>
      </c>
    </row>
    <row r="63" spans="1:10" ht="19.5" customHeight="1">
      <c r="A63" s="139" t="s">
        <v>34</v>
      </c>
      <c r="B63" s="161"/>
      <c r="C63" s="4"/>
      <c r="D63" s="15"/>
      <c r="E63" s="4"/>
      <c r="F63" s="15"/>
      <c r="G63" s="4"/>
      <c r="H63" s="19"/>
      <c r="I63" s="5"/>
      <c r="J63" s="19"/>
    </row>
    <row r="64" spans="1:10" ht="19.5" customHeight="1">
      <c r="A64" s="139" t="s">
        <v>32</v>
      </c>
      <c r="B64" s="161" t="s">
        <v>283</v>
      </c>
      <c r="C64" s="4"/>
      <c r="D64" s="15">
        <v>375283</v>
      </c>
      <c r="E64" s="4"/>
      <c r="F64" s="15">
        <v>407793</v>
      </c>
      <c r="G64" s="4"/>
      <c r="H64" s="19">
        <v>79200</v>
      </c>
      <c r="I64" s="5"/>
      <c r="J64" s="19">
        <v>79200</v>
      </c>
    </row>
    <row r="65" spans="1:10" ht="19.5" customHeight="1">
      <c r="A65" s="139" t="s">
        <v>35</v>
      </c>
      <c r="B65" s="161"/>
      <c r="C65" s="4"/>
      <c r="D65" s="15">
        <v>674318</v>
      </c>
      <c r="E65" s="4"/>
      <c r="F65" s="15">
        <v>725510</v>
      </c>
      <c r="G65" s="4"/>
      <c r="H65" s="19">
        <v>228639</v>
      </c>
      <c r="I65" s="5"/>
      <c r="J65" s="19">
        <v>218966</v>
      </c>
    </row>
    <row r="66" spans="1:10" ht="19.5" customHeight="1">
      <c r="A66" s="181" t="s">
        <v>177</v>
      </c>
      <c r="B66" s="158"/>
      <c r="C66" s="4"/>
      <c r="D66" s="15">
        <v>62444</v>
      </c>
      <c r="E66" s="4"/>
      <c r="F66" s="15">
        <v>33317</v>
      </c>
      <c r="G66" s="4"/>
      <c r="H66" s="29">
        <v>0</v>
      </c>
      <c r="I66" s="6"/>
      <c r="J66" s="27">
        <v>0</v>
      </c>
    </row>
    <row r="67" spans="1:10" ht="19.5" customHeight="1">
      <c r="A67" s="167" t="s">
        <v>36</v>
      </c>
      <c r="B67" s="161"/>
      <c r="C67" s="1"/>
      <c r="D67" s="15">
        <v>152281</v>
      </c>
      <c r="E67" s="1"/>
      <c r="F67" s="15">
        <v>143711</v>
      </c>
      <c r="G67" s="1"/>
      <c r="H67" s="19">
        <v>53529</v>
      </c>
      <c r="I67" s="5"/>
      <c r="J67" s="19">
        <v>30798</v>
      </c>
    </row>
    <row r="68" spans="1:10" ht="19.5" customHeight="1">
      <c r="A68" s="168" t="s">
        <v>37</v>
      </c>
      <c r="B68" s="158"/>
      <c r="C68" s="158"/>
      <c r="D68" s="11">
        <f>SUM(D59:D67)</f>
        <v>7280720</v>
      </c>
      <c r="E68" s="169"/>
      <c r="F68" s="11">
        <f>SUM(F59:F67)</f>
        <v>6433165</v>
      </c>
      <c r="G68" s="169"/>
      <c r="H68" s="11">
        <f>SUM(H59:H67)</f>
        <v>4980420</v>
      </c>
      <c r="I68" s="170"/>
      <c r="J68" s="11">
        <f>SUM(J59:J67)</f>
        <v>3710531</v>
      </c>
    </row>
    <row r="69" spans="1:10" ht="19.5" customHeight="1">
      <c r="C69" s="13"/>
      <c r="D69" s="9"/>
      <c r="E69" s="9"/>
      <c r="F69" s="9"/>
      <c r="G69" s="9"/>
      <c r="H69" s="9"/>
      <c r="I69" s="13"/>
      <c r="J69" s="9"/>
    </row>
    <row r="70" spans="1:10" ht="19.5" customHeight="1">
      <c r="A70" s="177" t="s">
        <v>38</v>
      </c>
      <c r="C70" s="13"/>
      <c r="D70" s="9"/>
      <c r="E70" s="9"/>
      <c r="F70" s="9"/>
      <c r="G70" s="9"/>
      <c r="H70" s="9"/>
      <c r="I70" s="9"/>
      <c r="J70" s="9"/>
    </row>
    <row r="71" spans="1:10" ht="19.5" customHeight="1">
      <c r="A71" s="139" t="s">
        <v>39</v>
      </c>
      <c r="B71" s="161"/>
      <c r="C71" s="7"/>
      <c r="D71" s="5"/>
      <c r="E71" s="9"/>
      <c r="F71" s="5"/>
      <c r="G71" s="9"/>
      <c r="H71" s="5"/>
      <c r="I71" s="9"/>
      <c r="J71" s="5"/>
    </row>
    <row r="72" spans="1:10" ht="19.5" customHeight="1">
      <c r="A72" s="139" t="s">
        <v>162</v>
      </c>
      <c r="B72" s="161"/>
      <c r="C72" s="7"/>
      <c r="D72" s="5"/>
      <c r="E72" s="9"/>
      <c r="F72" s="5"/>
      <c r="G72" s="9"/>
      <c r="H72" s="5"/>
      <c r="I72" s="9"/>
      <c r="J72" s="5"/>
    </row>
    <row r="73" spans="1:10" ht="19.5" customHeight="1">
      <c r="A73" s="139" t="s">
        <v>163</v>
      </c>
      <c r="B73" s="161" t="s">
        <v>283</v>
      </c>
      <c r="C73" s="7"/>
      <c r="D73" s="5">
        <v>977671</v>
      </c>
      <c r="E73" s="9"/>
      <c r="F73" s="27">
        <v>1309948</v>
      </c>
      <c r="G73" s="9"/>
      <c r="H73" s="5">
        <v>134200</v>
      </c>
      <c r="I73" s="9"/>
      <c r="J73" s="27">
        <v>173800</v>
      </c>
    </row>
    <row r="74" spans="1:10" ht="19.5" customHeight="1">
      <c r="A74" s="139" t="s">
        <v>40</v>
      </c>
      <c r="B74" s="161" t="s">
        <v>282</v>
      </c>
      <c r="C74" s="7"/>
      <c r="D74" s="5">
        <v>43485</v>
      </c>
      <c r="E74" s="9"/>
      <c r="F74" s="27">
        <v>43485</v>
      </c>
      <c r="G74" s="9"/>
      <c r="H74" s="27">
        <v>0</v>
      </c>
      <c r="I74" s="5"/>
      <c r="J74" s="27">
        <v>0</v>
      </c>
    </row>
    <row r="75" spans="1:10" ht="19.5" customHeight="1">
      <c r="A75" s="139" t="s">
        <v>41</v>
      </c>
      <c r="B75" s="161">
        <v>10</v>
      </c>
      <c r="C75" s="7"/>
      <c r="D75" s="5">
        <v>22550</v>
      </c>
      <c r="E75" s="9"/>
      <c r="F75" s="27">
        <v>23550</v>
      </c>
      <c r="G75" s="9"/>
      <c r="H75" s="27">
        <v>0</v>
      </c>
      <c r="I75" s="5"/>
      <c r="J75" s="27">
        <v>0</v>
      </c>
    </row>
    <row r="76" spans="1:10" ht="19.5" customHeight="1">
      <c r="A76" s="139" t="s">
        <v>42</v>
      </c>
      <c r="B76" s="161"/>
      <c r="C76" s="7"/>
      <c r="D76" s="5">
        <v>2194422</v>
      </c>
      <c r="E76" s="9"/>
      <c r="F76" s="27">
        <v>2495711</v>
      </c>
      <c r="G76" s="9"/>
      <c r="H76" s="5">
        <v>775087</v>
      </c>
      <c r="I76" s="9"/>
      <c r="J76" s="27">
        <v>808720</v>
      </c>
    </row>
    <row r="77" spans="1:10" ht="19.5" customHeight="1">
      <c r="A77" s="139" t="s">
        <v>43</v>
      </c>
      <c r="B77" s="161"/>
      <c r="C77" s="7"/>
      <c r="D77" s="5">
        <v>24511</v>
      </c>
      <c r="E77" s="9"/>
      <c r="F77" s="27">
        <v>72439</v>
      </c>
      <c r="G77" s="9"/>
      <c r="H77" s="27">
        <v>0</v>
      </c>
      <c r="I77" s="9"/>
      <c r="J77" s="27">
        <v>0</v>
      </c>
    </row>
    <row r="78" spans="1:10" ht="19.5" customHeight="1">
      <c r="A78" s="139" t="s">
        <v>44</v>
      </c>
      <c r="B78" s="161">
        <v>10</v>
      </c>
      <c r="C78" s="7"/>
      <c r="D78" s="5">
        <v>8354919</v>
      </c>
      <c r="E78" s="9"/>
      <c r="F78" s="27">
        <v>9030511</v>
      </c>
      <c r="G78" s="9"/>
      <c r="H78" s="5">
        <v>8354919</v>
      </c>
      <c r="I78" s="9"/>
      <c r="J78" s="27">
        <v>9030511</v>
      </c>
    </row>
    <row r="79" spans="1:10" ht="19.5" customHeight="1">
      <c r="A79" s="141" t="s">
        <v>45</v>
      </c>
      <c r="B79" s="161"/>
      <c r="C79" s="7"/>
      <c r="D79" s="9">
        <v>135189</v>
      </c>
      <c r="E79" s="9"/>
      <c r="F79" s="9">
        <v>141286</v>
      </c>
      <c r="G79" s="9"/>
      <c r="H79" s="27">
        <v>0</v>
      </c>
      <c r="I79" s="14"/>
      <c r="J79" s="27">
        <v>0</v>
      </c>
    </row>
    <row r="80" spans="1:10" ht="19.5" customHeight="1">
      <c r="A80" s="141" t="s">
        <v>46</v>
      </c>
      <c r="B80" s="151"/>
      <c r="C80" s="7"/>
      <c r="D80" s="5">
        <v>449511</v>
      </c>
      <c r="E80" s="9"/>
      <c r="F80" s="27">
        <v>437102</v>
      </c>
      <c r="G80" s="9"/>
      <c r="H80" s="5">
        <v>291632</v>
      </c>
      <c r="I80" s="9"/>
      <c r="J80" s="27">
        <v>280978</v>
      </c>
    </row>
    <row r="81" spans="1:10" ht="19.5" customHeight="1">
      <c r="A81" s="141" t="s">
        <v>164</v>
      </c>
      <c r="B81" s="151">
        <v>10</v>
      </c>
      <c r="C81" s="7"/>
      <c r="D81" s="5">
        <v>73887</v>
      </c>
      <c r="E81" s="9"/>
      <c r="F81" s="27">
        <v>97961</v>
      </c>
      <c r="G81" s="9"/>
      <c r="H81" s="27">
        <v>0</v>
      </c>
      <c r="I81" s="5"/>
      <c r="J81" s="27">
        <v>0</v>
      </c>
    </row>
    <row r="82" spans="1:10" ht="19.5" customHeight="1">
      <c r="A82" s="139" t="s">
        <v>47</v>
      </c>
      <c r="B82" s="151"/>
      <c r="C82" s="7"/>
      <c r="D82" s="9">
        <v>90298</v>
      </c>
      <c r="E82" s="9"/>
      <c r="F82" s="9">
        <v>39084</v>
      </c>
      <c r="G82" s="9"/>
      <c r="H82" s="5">
        <v>31771</v>
      </c>
      <c r="I82" s="5"/>
      <c r="J82" s="27">
        <v>15819</v>
      </c>
    </row>
    <row r="83" spans="1:10" ht="19.5" customHeight="1">
      <c r="A83" s="168" t="s">
        <v>48</v>
      </c>
      <c r="B83" s="158"/>
      <c r="C83" s="158"/>
      <c r="D83" s="11">
        <f>SUM(D73:D82)</f>
        <v>12366443</v>
      </c>
      <c r="E83" s="12"/>
      <c r="F83" s="11">
        <f>SUM(F73:F82)</f>
        <v>13691077</v>
      </c>
      <c r="G83" s="12"/>
      <c r="H83" s="11">
        <f>SUM(H73:H82)</f>
        <v>9587609</v>
      </c>
      <c r="I83" s="10"/>
      <c r="J83" s="11">
        <f>SUM(J73:J82)</f>
        <v>10309828</v>
      </c>
    </row>
    <row r="84" spans="1:10" ht="19.5" customHeight="1">
      <c r="A84" s="168"/>
      <c r="B84" s="158"/>
      <c r="C84" s="158"/>
      <c r="D84" s="17"/>
      <c r="E84" s="12"/>
      <c r="F84" s="17"/>
      <c r="G84" s="12"/>
      <c r="H84" s="17"/>
      <c r="I84" s="10"/>
      <c r="J84" s="17"/>
    </row>
    <row r="85" spans="1:10" ht="19.5" customHeight="1">
      <c r="A85" s="163" t="s">
        <v>49</v>
      </c>
      <c r="B85" s="158"/>
      <c r="C85" s="158"/>
      <c r="D85" s="21">
        <f>D68+D83</f>
        <v>19647163</v>
      </c>
      <c r="E85" s="12"/>
      <c r="F85" s="21">
        <f>F68+F83</f>
        <v>20124242</v>
      </c>
      <c r="G85" s="12"/>
      <c r="H85" s="21">
        <f>H68+H83</f>
        <v>14568029</v>
      </c>
      <c r="I85" s="10"/>
      <c r="J85" s="21">
        <f>J68+J83</f>
        <v>14020359</v>
      </c>
    </row>
    <row r="86" spans="1:10" ht="19.5" customHeight="1">
      <c r="A86" s="163"/>
      <c r="B86" s="158"/>
      <c r="C86" s="158"/>
      <c r="D86" s="32"/>
      <c r="E86" s="33"/>
      <c r="F86" s="32"/>
      <c r="G86" s="33"/>
      <c r="H86" s="32"/>
      <c r="I86" s="10"/>
      <c r="J86" s="32"/>
    </row>
    <row r="87" spans="1:10" ht="19.5" customHeight="1">
      <c r="A87" s="132" t="s">
        <v>154</v>
      </c>
      <c r="C87" s="134"/>
      <c r="D87" s="135"/>
      <c r="E87" s="136"/>
      <c r="F87" s="135"/>
      <c r="G87" s="136"/>
      <c r="H87" s="135"/>
      <c r="I87" s="134"/>
      <c r="J87" s="135"/>
    </row>
    <row r="88" spans="1:10" ht="19.5" customHeight="1">
      <c r="A88" s="137" t="s">
        <v>0</v>
      </c>
      <c r="C88" s="134"/>
      <c r="D88" s="135"/>
      <c r="E88" s="136"/>
      <c r="F88" s="135"/>
      <c r="G88" s="136"/>
      <c r="H88" s="135"/>
      <c r="I88" s="134"/>
      <c r="J88" s="135"/>
    </row>
    <row r="89" spans="1:10" ht="19.5" customHeight="1">
      <c r="A89" s="156"/>
      <c r="C89" s="134"/>
      <c r="D89" s="135"/>
      <c r="E89" s="136"/>
      <c r="F89" s="135"/>
      <c r="G89" s="136"/>
      <c r="H89" s="135"/>
      <c r="I89" s="134"/>
      <c r="J89" s="135"/>
    </row>
    <row r="90" spans="1:10" ht="19.5" customHeight="1">
      <c r="A90" s="156"/>
      <c r="C90" s="143"/>
      <c r="D90" s="353" t="s">
        <v>155</v>
      </c>
      <c r="E90" s="353"/>
      <c r="F90" s="353"/>
      <c r="G90" s="143"/>
      <c r="H90" s="354" t="s">
        <v>64</v>
      </c>
      <c r="I90" s="354"/>
      <c r="J90" s="354"/>
    </row>
    <row r="91" spans="1:10" ht="19.5" customHeight="1">
      <c r="A91" s="156"/>
      <c r="C91" s="143"/>
      <c r="D91" s="355" t="s">
        <v>65</v>
      </c>
      <c r="E91" s="355"/>
      <c r="F91" s="355"/>
      <c r="G91" s="146"/>
      <c r="H91" s="355" t="s">
        <v>65</v>
      </c>
      <c r="I91" s="355"/>
      <c r="J91" s="355"/>
    </row>
    <row r="92" spans="1:10" ht="19.5" customHeight="1">
      <c r="A92" s="145"/>
      <c r="B92" s="145"/>
      <c r="C92" s="145"/>
      <c r="D92" s="147" t="s">
        <v>243</v>
      </c>
      <c r="E92" s="148"/>
      <c r="F92" s="147" t="s">
        <v>1</v>
      </c>
      <c r="G92" s="149"/>
      <c r="H92" s="147" t="s">
        <v>243</v>
      </c>
      <c r="I92" s="148"/>
      <c r="J92" s="147" t="s">
        <v>1</v>
      </c>
    </row>
    <row r="93" spans="1:10" ht="19.5" customHeight="1">
      <c r="A93" s="150" t="s">
        <v>30</v>
      </c>
      <c r="B93" s="151" t="s">
        <v>3</v>
      </c>
      <c r="C93" s="152"/>
      <c r="D93" s="153">
        <v>2025</v>
      </c>
      <c r="E93" s="153"/>
      <c r="F93" s="153">
        <v>2024</v>
      </c>
      <c r="G93" s="153"/>
      <c r="H93" s="153">
        <v>2025</v>
      </c>
      <c r="I93" s="153"/>
      <c r="J93" s="153">
        <v>2024</v>
      </c>
    </row>
    <row r="94" spans="1:10" ht="19.5" customHeight="1">
      <c r="A94" s="154"/>
      <c r="B94" s="151"/>
      <c r="C94" s="152"/>
      <c r="D94" s="155" t="s">
        <v>4</v>
      </c>
      <c r="E94" s="153"/>
      <c r="F94" s="153"/>
      <c r="G94" s="153"/>
      <c r="H94" s="155" t="s">
        <v>4</v>
      </c>
      <c r="I94" s="153"/>
      <c r="J94" s="153"/>
    </row>
    <row r="95" spans="1:10" ht="19.5" customHeight="1">
      <c r="A95" s="156"/>
      <c r="C95" s="176"/>
      <c r="D95" s="356" t="s">
        <v>5</v>
      </c>
      <c r="E95" s="356"/>
      <c r="F95" s="356"/>
      <c r="G95" s="356"/>
      <c r="H95" s="356"/>
      <c r="I95" s="356"/>
      <c r="J95" s="356"/>
    </row>
    <row r="96" spans="1:10" ht="19.5" customHeight="1">
      <c r="A96" s="182" t="s">
        <v>50</v>
      </c>
      <c r="B96" s="183"/>
      <c r="C96" s="184"/>
      <c r="E96" s="185"/>
      <c r="G96" s="185"/>
      <c r="I96" s="184"/>
    </row>
    <row r="97" spans="1:10" ht="19.5" customHeight="1">
      <c r="A97" s="186" t="s">
        <v>197</v>
      </c>
      <c r="B97" s="183"/>
      <c r="C97" s="184"/>
      <c r="E97" s="185"/>
      <c r="G97" s="185"/>
      <c r="I97" s="184"/>
    </row>
    <row r="98" spans="1:10" ht="19.5" customHeight="1">
      <c r="A98" s="167" t="s">
        <v>178</v>
      </c>
      <c r="B98" s="161"/>
      <c r="C98" s="184"/>
    </row>
    <row r="99" spans="1:10" ht="19.5" customHeight="1" thickBot="1">
      <c r="A99" s="189" t="s">
        <v>179</v>
      </c>
      <c r="C99" s="7"/>
      <c r="D99" s="22">
        <v>905510</v>
      </c>
      <c r="E99" s="8"/>
      <c r="F99" s="22">
        <v>905510</v>
      </c>
      <c r="G99" s="8"/>
      <c r="H99" s="22">
        <v>905510</v>
      </c>
      <c r="I99" s="8"/>
      <c r="J99" s="22">
        <v>905510</v>
      </c>
    </row>
    <row r="100" spans="1:10" ht="19.5" customHeight="1" thickTop="1">
      <c r="A100" s="167" t="s">
        <v>180</v>
      </c>
      <c r="C100" s="7"/>
      <c r="D100" s="8"/>
      <c r="E100" s="8"/>
      <c r="F100" s="8"/>
      <c r="G100" s="8"/>
      <c r="H100" s="8"/>
      <c r="I100" s="23"/>
      <c r="J100" s="8"/>
    </row>
    <row r="101" spans="1:10" ht="19.5" customHeight="1">
      <c r="A101" s="189" t="s">
        <v>179</v>
      </c>
      <c r="C101" s="7"/>
      <c r="D101" s="8">
        <v>905510</v>
      </c>
      <c r="E101" s="8"/>
      <c r="F101" s="8">
        <v>905510</v>
      </c>
      <c r="G101" s="8"/>
      <c r="H101" s="8">
        <v>905510</v>
      </c>
      <c r="I101" s="23"/>
      <c r="J101" s="8">
        <v>905510</v>
      </c>
    </row>
    <row r="102" spans="1:10" ht="19.5" customHeight="1">
      <c r="A102" s="139" t="s">
        <v>51</v>
      </c>
      <c r="B102" s="161"/>
      <c r="C102" s="7"/>
      <c r="D102" s="9">
        <v>19876970</v>
      </c>
      <c r="E102" s="9"/>
      <c r="F102" s="9">
        <v>19876970</v>
      </c>
      <c r="G102" s="9"/>
      <c r="H102" s="9">
        <v>19876970</v>
      </c>
      <c r="I102" s="13"/>
      <c r="J102" s="9">
        <v>19876970</v>
      </c>
    </row>
    <row r="103" spans="1:10" ht="19.5" customHeight="1">
      <c r="A103" s="139" t="s">
        <v>202</v>
      </c>
      <c r="B103" s="161"/>
      <c r="C103" s="7"/>
      <c r="D103" s="9">
        <v>390969</v>
      </c>
      <c r="E103" s="9"/>
      <c r="F103" s="9">
        <v>390969</v>
      </c>
      <c r="G103" s="9"/>
      <c r="H103" s="9">
        <v>390969</v>
      </c>
      <c r="I103" s="13"/>
      <c r="J103" s="9">
        <v>390969</v>
      </c>
    </row>
    <row r="104" spans="1:10" ht="19.5" customHeight="1">
      <c r="A104" s="139" t="s">
        <v>312</v>
      </c>
      <c r="B104" s="161"/>
      <c r="C104" s="7"/>
      <c r="D104" s="9">
        <v>-321832</v>
      </c>
      <c r="E104" s="9"/>
      <c r="F104" s="9">
        <v>-321832</v>
      </c>
      <c r="G104" s="9"/>
      <c r="H104" s="9">
        <v>0</v>
      </c>
      <c r="I104" s="13"/>
      <c r="J104" s="9">
        <v>0</v>
      </c>
    </row>
    <row r="105" spans="1:10" ht="19.5" customHeight="1">
      <c r="A105" s="139" t="s">
        <v>52</v>
      </c>
      <c r="B105" s="161"/>
      <c r="C105" s="7"/>
      <c r="D105" s="9"/>
      <c r="E105" s="9"/>
      <c r="F105" s="9"/>
      <c r="G105" s="9"/>
      <c r="H105" s="9"/>
      <c r="I105" s="13"/>
      <c r="J105" s="9"/>
    </row>
    <row r="106" spans="1:10" ht="19.5" customHeight="1">
      <c r="A106" s="139" t="s">
        <v>181</v>
      </c>
      <c r="B106" s="161"/>
      <c r="C106" s="7"/>
      <c r="D106" s="9">
        <v>428790</v>
      </c>
      <c r="E106" s="9"/>
      <c r="F106" s="9">
        <v>428790</v>
      </c>
      <c r="G106" s="9"/>
      <c r="H106" s="9">
        <v>-214223</v>
      </c>
      <c r="I106" s="13"/>
      <c r="J106" s="9">
        <v>-214223</v>
      </c>
    </row>
    <row r="107" spans="1:10" ht="19.5" customHeight="1">
      <c r="A107" s="139" t="s">
        <v>53</v>
      </c>
      <c r="B107" s="161"/>
      <c r="C107" s="7"/>
      <c r="D107" s="9">
        <v>3242</v>
      </c>
      <c r="E107" s="9"/>
      <c r="F107" s="9">
        <v>3242</v>
      </c>
      <c r="G107" s="9"/>
      <c r="H107" s="9">
        <v>3242</v>
      </c>
      <c r="I107" s="13"/>
      <c r="J107" s="9">
        <v>3242</v>
      </c>
    </row>
    <row r="108" spans="1:10" ht="19.5" customHeight="1">
      <c r="A108" s="167" t="s">
        <v>54</v>
      </c>
      <c r="B108" s="161"/>
      <c r="C108" s="7"/>
      <c r="D108" s="9"/>
      <c r="E108" s="9"/>
      <c r="F108" s="9"/>
      <c r="G108" s="9"/>
      <c r="H108" s="9"/>
      <c r="I108" s="13"/>
      <c r="J108" s="9"/>
    </row>
    <row r="109" spans="1:10" ht="19.5" customHeight="1">
      <c r="A109" s="167" t="s">
        <v>55</v>
      </c>
      <c r="B109" s="161"/>
      <c r="C109" s="161"/>
      <c r="D109" s="161"/>
      <c r="E109" s="161"/>
      <c r="F109" s="161"/>
      <c r="G109" s="161"/>
      <c r="H109" s="9"/>
      <c r="I109" s="13"/>
      <c r="J109" s="9"/>
    </row>
    <row r="110" spans="1:10" ht="19.5" customHeight="1">
      <c r="A110" s="167" t="s">
        <v>182</v>
      </c>
      <c r="B110" s="161"/>
      <c r="C110" s="7"/>
      <c r="D110" s="8">
        <v>90551</v>
      </c>
      <c r="E110" s="8"/>
      <c r="F110" s="8">
        <v>90551</v>
      </c>
      <c r="G110" s="8"/>
      <c r="H110" s="8">
        <v>90551</v>
      </c>
      <c r="I110" s="23"/>
      <c r="J110" s="8">
        <v>90551</v>
      </c>
    </row>
    <row r="111" spans="1:10" ht="19.5" customHeight="1">
      <c r="A111" s="167" t="s">
        <v>285</v>
      </c>
      <c r="B111" s="161">
        <v>9</v>
      </c>
      <c r="C111" s="7"/>
      <c r="D111" s="8">
        <v>283385</v>
      </c>
      <c r="E111" s="8"/>
      <c r="F111" s="8">
        <v>0</v>
      </c>
      <c r="G111" s="8"/>
      <c r="H111" s="8">
        <v>283385</v>
      </c>
      <c r="I111" s="23"/>
      <c r="J111" s="8">
        <v>0</v>
      </c>
    </row>
    <row r="112" spans="1:10" ht="19.5" customHeight="1">
      <c r="A112" s="167" t="s">
        <v>56</v>
      </c>
      <c r="B112" s="161"/>
      <c r="C112" s="7"/>
      <c r="D112" s="8">
        <v>1445751</v>
      </c>
      <c r="E112" s="8"/>
      <c r="F112" s="8">
        <v>1610970</v>
      </c>
      <c r="G112" s="8"/>
      <c r="H112" s="8">
        <v>533071</v>
      </c>
      <c r="I112" s="23"/>
      <c r="J112" s="8">
        <v>823204</v>
      </c>
    </row>
    <row r="113" spans="1:10" ht="19.5" customHeight="1">
      <c r="A113" s="167" t="s">
        <v>311</v>
      </c>
      <c r="B113" s="190">
        <v>9</v>
      </c>
      <c r="C113" s="23"/>
      <c r="D113" s="8">
        <v>-283385</v>
      </c>
      <c r="E113" s="8"/>
      <c r="F113" s="8">
        <v>0</v>
      </c>
      <c r="G113" s="8"/>
      <c r="H113" s="8">
        <v>-283385</v>
      </c>
      <c r="I113" s="20"/>
      <c r="J113" s="8">
        <v>0</v>
      </c>
    </row>
    <row r="114" spans="1:10" ht="19.5" customHeight="1">
      <c r="A114" s="167" t="s">
        <v>57</v>
      </c>
      <c r="B114" s="161"/>
      <c r="C114" s="7"/>
      <c r="D114" s="24">
        <v>-220301</v>
      </c>
      <c r="E114" s="9"/>
      <c r="F114" s="24">
        <v>-109914</v>
      </c>
      <c r="G114" s="9"/>
      <c r="H114" s="24">
        <v>-31839</v>
      </c>
      <c r="I114" s="13"/>
      <c r="J114" s="24">
        <v>-14490</v>
      </c>
    </row>
    <row r="115" spans="1:10" ht="19.5" customHeight="1">
      <c r="A115" s="154" t="s">
        <v>58</v>
      </c>
      <c r="B115" s="190"/>
      <c r="C115" s="23"/>
      <c r="D115" s="25">
        <f>SUM(D100:D114)</f>
        <v>22599650</v>
      </c>
      <c r="E115" s="25"/>
      <c r="F115" s="25">
        <f>SUM(F100:F114)</f>
        <v>22875256</v>
      </c>
      <c r="G115" s="25"/>
      <c r="H115" s="25">
        <f>SUM(H100:H114)</f>
        <v>21554251</v>
      </c>
      <c r="I115" s="26"/>
      <c r="J115" s="25">
        <f>SUM(J100:J114)</f>
        <v>21861733</v>
      </c>
    </row>
    <row r="116" spans="1:10" ht="19.5" customHeight="1">
      <c r="A116" s="167" t="s">
        <v>59</v>
      </c>
      <c r="B116" s="190"/>
      <c r="C116" s="23"/>
      <c r="D116" s="9">
        <v>1035145</v>
      </c>
      <c r="E116" s="9"/>
      <c r="F116" s="9">
        <v>1036685</v>
      </c>
      <c r="G116" s="9"/>
      <c r="H116" s="9">
        <v>0</v>
      </c>
      <c r="I116" s="20"/>
      <c r="J116" s="9">
        <v>0</v>
      </c>
    </row>
    <row r="117" spans="1:10" ht="19.5" customHeight="1">
      <c r="A117" s="154" t="s">
        <v>60</v>
      </c>
      <c r="B117" s="190"/>
      <c r="C117" s="23"/>
      <c r="D117" s="11">
        <f>SUM(D115:D116)</f>
        <v>23634795</v>
      </c>
      <c r="E117" s="169"/>
      <c r="F117" s="11">
        <f>SUM(F115:F116)</f>
        <v>23911941</v>
      </c>
      <c r="G117" s="169"/>
      <c r="H117" s="11">
        <f>SUM(H115:H116)</f>
        <v>21554251</v>
      </c>
      <c r="I117" s="170"/>
      <c r="J117" s="11">
        <f>SUM(J115:J116)</f>
        <v>21861733</v>
      </c>
    </row>
    <row r="118" spans="1:10" ht="19.5" customHeight="1">
      <c r="A118" s="154"/>
      <c r="B118" s="190"/>
      <c r="C118" s="23"/>
      <c r="D118" s="34"/>
      <c r="E118" s="169"/>
      <c r="F118" s="34"/>
      <c r="G118" s="169"/>
      <c r="H118" s="34"/>
      <c r="I118" s="170"/>
      <c r="J118" s="34"/>
    </row>
    <row r="119" spans="1:10" ht="15" thickBot="1">
      <c r="A119" s="154" t="s">
        <v>61</v>
      </c>
      <c r="B119" s="190"/>
      <c r="C119" s="10"/>
      <c r="D119" s="18">
        <f>SUM(D85+D117)</f>
        <v>43281958</v>
      </c>
      <c r="E119" s="169"/>
      <c r="F119" s="18">
        <f>SUM(F85+F117)</f>
        <v>44036183</v>
      </c>
      <c r="G119" s="169"/>
      <c r="H119" s="18">
        <f>SUM(H85+H117)</f>
        <v>36122280</v>
      </c>
      <c r="I119" s="170"/>
      <c r="J119" s="18">
        <f>SUM(J85+J117)</f>
        <v>35882092</v>
      </c>
    </row>
    <row r="120" spans="1:10" ht="15" thickTop="1"/>
  </sheetData>
  <mergeCells count="15">
    <mergeCell ref="D95:J95"/>
    <mergeCell ref="D52:F52"/>
    <mergeCell ref="H52:J52"/>
    <mergeCell ref="D56:J56"/>
    <mergeCell ref="D90:F90"/>
    <mergeCell ref="H90:J90"/>
    <mergeCell ref="D91:F91"/>
    <mergeCell ref="H91:J91"/>
    <mergeCell ref="D51:F51"/>
    <mergeCell ref="H51:J51"/>
    <mergeCell ref="D4:F4"/>
    <mergeCell ref="H4:J4"/>
    <mergeCell ref="D5:F5"/>
    <mergeCell ref="H5:J5"/>
    <mergeCell ref="D9:J9"/>
  </mergeCells>
  <pageMargins left="0.7" right="0.7" top="0.48" bottom="0.5" header="0.5" footer="0.5"/>
  <pageSetup paperSize="9" scale="73" firstPageNumber="2" fitToHeight="0" orientation="portrait" useFirstPageNumber="1" r:id="rId1"/>
  <headerFooter>
    <oddFooter>&amp;L&amp;"Times New Roman,Regular"The accompanying notes form an integral part of the interim financial statements.&amp;"-,Regular"
&amp;C&amp;"Times New Roman,Regular"&amp;P</oddFooter>
  </headerFooter>
  <rowBreaks count="2" manualBreakCount="2">
    <brk id="47" max="16383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2BB7A-C83A-43A6-94EC-A23BBE8567AA}">
  <dimension ref="A1:I151"/>
  <sheetViews>
    <sheetView view="pageBreakPreview" zoomScaleNormal="100" zoomScaleSheetLayoutView="100" workbookViewId="0">
      <selection activeCell="A15" sqref="A15"/>
    </sheetView>
  </sheetViews>
  <sheetFormatPr defaultColWidth="9" defaultRowHeight="19.5" customHeight="1"/>
  <cols>
    <col min="1" max="1" width="51.90625" style="333" customWidth="1"/>
    <col min="2" max="2" width="7.90625" style="335" customWidth="1"/>
    <col min="3" max="3" width="12.453125" style="343" customWidth="1"/>
    <col min="4" max="4" width="1.453125" style="343" customWidth="1"/>
    <col min="5" max="5" width="12.453125" style="343" customWidth="1"/>
    <col min="6" max="6" width="1.453125" style="343" customWidth="1"/>
    <col min="7" max="7" width="12.453125" style="343" customWidth="1"/>
    <col min="8" max="8" width="1.453125" style="333" customWidth="1"/>
    <col min="9" max="9" width="12.453125" style="343" customWidth="1"/>
    <col min="10" max="16384" width="9" style="130"/>
  </cols>
  <sheetData>
    <row r="1" spans="1:9" ht="19.5" customHeight="1">
      <c r="A1" s="273" t="s">
        <v>154</v>
      </c>
      <c r="B1" s="274"/>
      <c r="C1" s="275"/>
      <c r="D1" s="276"/>
      <c r="E1" s="275"/>
      <c r="F1" s="276"/>
      <c r="G1" s="277"/>
      <c r="H1" s="276"/>
      <c r="I1" s="277"/>
    </row>
    <row r="2" spans="1:9" ht="19.5" customHeight="1">
      <c r="A2" s="321" t="s">
        <v>62</v>
      </c>
      <c r="B2" s="322"/>
      <c r="C2" s="323"/>
      <c r="D2" s="324"/>
      <c r="E2" s="323"/>
      <c r="F2" s="324"/>
      <c r="G2" s="323"/>
      <c r="H2" s="325"/>
      <c r="I2" s="323"/>
    </row>
    <row r="3" spans="1:9" ht="19.5" customHeight="1">
      <c r="A3" s="321"/>
      <c r="B3" s="322"/>
      <c r="C3" s="323"/>
      <c r="D3" s="324"/>
      <c r="E3" s="323"/>
      <c r="F3" s="324"/>
      <c r="G3" s="323"/>
      <c r="H3" s="325"/>
      <c r="I3" s="323"/>
    </row>
    <row r="4" spans="1:9" ht="18" customHeight="1">
      <c r="A4" s="325"/>
      <c r="B4" s="322"/>
      <c r="C4" s="357" t="s">
        <v>63</v>
      </c>
      <c r="D4" s="357"/>
      <c r="E4" s="357"/>
      <c r="F4" s="294"/>
      <c r="G4" s="357" t="s">
        <v>64</v>
      </c>
      <c r="H4" s="357"/>
      <c r="I4" s="357"/>
    </row>
    <row r="5" spans="1:9" ht="18" customHeight="1">
      <c r="A5" s="325"/>
      <c r="B5" s="322"/>
      <c r="C5" s="357" t="s">
        <v>65</v>
      </c>
      <c r="D5" s="357"/>
      <c r="E5" s="357"/>
      <c r="F5" s="294"/>
      <c r="G5" s="357" t="s">
        <v>65</v>
      </c>
      <c r="H5" s="357"/>
      <c r="I5" s="357"/>
    </row>
    <row r="6" spans="1:9" ht="18" customHeight="1">
      <c r="A6" s="325"/>
      <c r="B6" s="322"/>
      <c r="C6" s="358" t="s">
        <v>66</v>
      </c>
      <c r="D6" s="359"/>
      <c r="E6" s="359"/>
      <c r="F6" s="326"/>
      <c r="G6" s="358" t="s">
        <v>66</v>
      </c>
      <c r="H6" s="359"/>
      <c r="I6" s="359"/>
    </row>
    <row r="7" spans="1:9" ht="18" customHeight="1">
      <c r="A7" s="294"/>
      <c r="B7" s="327"/>
      <c r="C7" s="358" t="s">
        <v>243</v>
      </c>
      <c r="D7" s="358"/>
      <c r="E7" s="358"/>
      <c r="F7" s="149"/>
      <c r="G7" s="358" t="s">
        <v>243</v>
      </c>
      <c r="H7" s="358"/>
      <c r="I7" s="358"/>
    </row>
    <row r="8" spans="1:9" ht="18" customHeight="1">
      <c r="A8" s="294"/>
      <c r="B8" s="262"/>
      <c r="C8" s="328" t="s">
        <v>203</v>
      </c>
      <c r="D8" s="327"/>
      <c r="E8" s="328" t="s">
        <v>172</v>
      </c>
      <c r="F8" s="327"/>
      <c r="G8" s="328" t="s">
        <v>203</v>
      </c>
      <c r="H8" s="327"/>
      <c r="I8" s="328" t="s">
        <v>172</v>
      </c>
    </row>
    <row r="9" spans="1:9" ht="18" customHeight="1">
      <c r="A9" s="329"/>
      <c r="B9" s="262"/>
      <c r="C9" s="360" t="s">
        <v>5</v>
      </c>
      <c r="D9" s="360"/>
      <c r="E9" s="360"/>
      <c r="F9" s="360"/>
      <c r="G9" s="360"/>
      <c r="H9" s="360"/>
      <c r="I9" s="360"/>
    </row>
    <row r="10" spans="1:9" ht="18" customHeight="1">
      <c r="A10" s="330" t="s">
        <v>229</v>
      </c>
      <c r="B10" s="322"/>
      <c r="C10" s="331"/>
      <c r="D10" s="331"/>
      <c r="E10" s="331"/>
      <c r="F10" s="331"/>
      <c r="G10" s="331"/>
      <c r="H10" s="332"/>
      <c r="I10" s="331"/>
    </row>
    <row r="11" spans="1:9" ht="18" customHeight="1">
      <c r="A11" s="333" t="s">
        <v>67</v>
      </c>
      <c r="B11" s="322"/>
      <c r="C11" s="100">
        <v>5841426</v>
      </c>
      <c r="D11" s="101"/>
      <c r="E11" s="100">
        <v>5280734</v>
      </c>
      <c r="F11" s="100"/>
      <c r="G11" s="100">
        <v>3664645</v>
      </c>
      <c r="H11" s="100"/>
      <c r="I11" s="100">
        <v>3406602</v>
      </c>
    </row>
    <row r="12" spans="1:9" ht="18" customHeight="1">
      <c r="A12" s="333" t="s">
        <v>68</v>
      </c>
      <c r="B12" s="322"/>
      <c r="C12" s="100">
        <v>530242</v>
      </c>
      <c r="D12" s="101"/>
      <c r="E12" s="100">
        <v>496438</v>
      </c>
      <c r="F12" s="100"/>
      <c r="G12" s="100">
        <v>518402</v>
      </c>
      <c r="H12" s="100"/>
      <c r="I12" s="100">
        <v>368611</v>
      </c>
    </row>
    <row r="13" spans="1:9" ht="18" customHeight="1">
      <c r="A13" s="334" t="s">
        <v>69</v>
      </c>
      <c r="C13" s="100">
        <v>14442</v>
      </c>
      <c r="D13" s="102"/>
      <c r="E13" s="100">
        <v>17395</v>
      </c>
      <c r="F13" s="100"/>
      <c r="G13" s="100">
        <v>530619</v>
      </c>
      <c r="H13" s="100"/>
      <c r="I13" s="100">
        <v>110117</v>
      </c>
    </row>
    <row r="14" spans="1:9" ht="18" customHeight="1">
      <c r="A14" s="334" t="s">
        <v>70</v>
      </c>
      <c r="C14" s="100">
        <v>0</v>
      </c>
      <c r="D14" s="102"/>
      <c r="E14" s="100">
        <v>8418</v>
      </c>
      <c r="F14" s="100"/>
      <c r="G14" s="100">
        <v>0</v>
      </c>
      <c r="H14" s="100"/>
      <c r="I14" s="100">
        <v>3971</v>
      </c>
    </row>
    <row r="15" spans="1:9" ht="18" customHeight="1">
      <c r="A15" s="334" t="s">
        <v>71</v>
      </c>
      <c r="C15" s="100">
        <v>45825</v>
      </c>
      <c r="D15" s="102"/>
      <c r="E15" s="100">
        <v>42922</v>
      </c>
      <c r="F15" s="100"/>
      <c r="G15" s="100">
        <v>42858</v>
      </c>
      <c r="H15" s="100"/>
      <c r="I15" s="100">
        <v>34215</v>
      </c>
    </row>
    <row r="16" spans="1:9" ht="18" customHeight="1">
      <c r="A16" s="334" t="s">
        <v>170</v>
      </c>
      <c r="C16" s="100">
        <v>5836</v>
      </c>
      <c r="D16" s="102"/>
      <c r="E16" s="100">
        <v>0</v>
      </c>
      <c r="F16" s="100"/>
      <c r="G16" s="228">
        <v>0</v>
      </c>
      <c r="H16" s="100"/>
      <c r="I16" s="100">
        <v>0</v>
      </c>
    </row>
    <row r="17" spans="1:9" ht="18" customHeight="1">
      <c r="A17" s="336" t="s">
        <v>244</v>
      </c>
      <c r="B17" s="337"/>
      <c r="C17" s="103">
        <f>SUM(C11:C16)</f>
        <v>6437771</v>
      </c>
      <c r="D17" s="104"/>
      <c r="E17" s="103">
        <f>SUM(E11:E16)</f>
        <v>5845907</v>
      </c>
      <c r="F17" s="105"/>
      <c r="G17" s="103">
        <f>SUM(G11:G16)</f>
        <v>4756524</v>
      </c>
      <c r="H17" s="106"/>
      <c r="I17" s="103">
        <f>SUM(I11:I16)</f>
        <v>3923516</v>
      </c>
    </row>
    <row r="18" spans="1:9" ht="12.9" customHeight="1">
      <c r="A18" s="334"/>
      <c r="C18" s="101"/>
      <c r="D18" s="101"/>
      <c r="E18" s="101"/>
      <c r="F18" s="101"/>
      <c r="G18" s="104"/>
      <c r="H18" s="107"/>
      <c r="I18" s="104"/>
    </row>
    <row r="19" spans="1:9" ht="18" customHeight="1">
      <c r="A19" s="338" t="s">
        <v>72</v>
      </c>
      <c r="C19" s="101"/>
      <c r="D19" s="101"/>
      <c r="E19" s="101"/>
      <c r="F19" s="101"/>
      <c r="G19" s="101"/>
      <c r="H19" s="108"/>
      <c r="I19" s="101"/>
    </row>
    <row r="20" spans="1:9" ht="18" customHeight="1">
      <c r="A20" s="334" t="s">
        <v>73</v>
      </c>
      <c r="C20" s="109">
        <v>4957094</v>
      </c>
      <c r="D20" s="109"/>
      <c r="E20" s="109">
        <v>4519310</v>
      </c>
      <c r="F20" s="109"/>
      <c r="G20" s="109">
        <v>3305882</v>
      </c>
      <c r="H20" s="109"/>
      <c r="I20" s="109">
        <v>3101926</v>
      </c>
    </row>
    <row r="21" spans="1:9" ht="18" customHeight="1">
      <c r="A21" s="334" t="s">
        <v>74</v>
      </c>
      <c r="C21" s="109">
        <v>524632</v>
      </c>
      <c r="D21" s="109"/>
      <c r="E21" s="109">
        <v>484822</v>
      </c>
      <c r="F21" s="109"/>
      <c r="G21" s="109">
        <v>496908</v>
      </c>
      <c r="H21" s="109"/>
      <c r="I21" s="109">
        <v>344417</v>
      </c>
    </row>
    <row r="22" spans="1:9" ht="18" customHeight="1">
      <c r="A22" s="334" t="s">
        <v>75</v>
      </c>
      <c r="C22" s="109">
        <v>44203</v>
      </c>
      <c r="D22" s="109"/>
      <c r="E22" s="109">
        <v>23479</v>
      </c>
      <c r="F22" s="109"/>
      <c r="G22" s="109">
        <v>6193</v>
      </c>
      <c r="H22" s="109"/>
      <c r="I22" s="109">
        <v>7555</v>
      </c>
    </row>
    <row r="23" spans="1:9" ht="18" customHeight="1">
      <c r="A23" s="334" t="s">
        <v>76</v>
      </c>
      <c r="C23" s="109">
        <v>475562</v>
      </c>
      <c r="D23" s="109"/>
      <c r="E23" s="109">
        <v>811451</v>
      </c>
      <c r="F23" s="109"/>
      <c r="G23" s="109">
        <v>285206</v>
      </c>
      <c r="H23" s="109"/>
      <c r="I23" s="109">
        <v>472353</v>
      </c>
    </row>
    <row r="24" spans="1:9" ht="18" customHeight="1">
      <c r="A24" s="334" t="s">
        <v>233</v>
      </c>
      <c r="C24" s="109">
        <v>0</v>
      </c>
      <c r="D24" s="109"/>
      <c r="E24" s="109">
        <v>0</v>
      </c>
      <c r="F24" s="109"/>
      <c r="G24" s="109">
        <v>37862</v>
      </c>
      <c r="H24" s="109"/>
      <c r="I24" s="109">
        <v>0</v>
      </c>
    </row>
    <row r="25" spans="1:9" ht="18" customHeight="1">
      <c r="A25" s="334" t="s">
        <v>168</v>
      </c>
      <c r="C25" s="109">
        <v>8510</v>
      </c>
      <c r="D25" s="109"/>
      <c r="E25" s="109">
        <v>0</v>
      </c>
      <c r="F25" s="109"/>
      <c r="G25" s="109">
        <v>359</v>
      </c>
      <c r="H25" s="109"/>
      <c r="I25" s="109">
        <v>0</v>
      </c>
    </row>
    <row r="26" spans="1:9" ht="18" customHeight="1">
      <c r="A26" s="334" t="s">
        <v>245</v>
      </c>
      <c r="C26" s="109">
        <v>0</v>
      </c>
      <c r="D26" s="109"/>
      <c r="E26" s="109">
        <v>9788</v>
      </c>
      <c r="F26" s="109"/>
      <c r="G26" s="109">
        <v>0</v>
      </c>
      <c r="H26" s="109"/>
      <c r="I26" s="109">
        <v>0</v>
      </c>
    </row>
    <row r="27" spans="1:9" ht="18" customHeight="1">
      <c r="A27" s="336" t="s">
        <v>246</v>
      </c>
      <c r="C27" s="103">
        <f>SUM(C20:C26)</f>
        <v>6010001</v>
      </c>
      <c r="D27" s="104"/>
      <c r="E27" s="103">
        <f>SUM(E20:E26)</f>
        <v>5848850</v>
      </c>
      <c r="F27" s="105"/>
      <c r="G27" s="103">
        <f>SUM(G20:G26)</f>
        <v>4132410</v>
      </c>
      <c r="H27" s="106"/>
      <c r="I27" s="103">
        <f>SUM(I20:I26)</f>
        <v>3926251</v>
      </c>
    </row>
    <row r="28" spans="1:9" ht="12.9" customHeight="1">
      <c r="A28" s="336"/>
      <c r="C28" s="100"/>
      <c r="D28" s="101"/>
      <c r="E28" s="100"/>
      <c r="F28" s="101"/>
      <c r="G28" s="100"/>
      <c r="H28" s="101"/>
      <c r="I28" s="100"/>
    </row>
    <row r="29" spans="1:9" s="339" customFormat="1" ht="18" customHeight="1">
      <c r="A29" s="336" t="s">
        <v>247</v>
      </c>
      <c r="B29" s="330"/>
      <c r="C29" s="105">
        <f>C17-C27</f>
        <v>427770</v>
      </c>
      <c r="D29" s="104"/>
      <c r="E29" s="105">
        <f>E17-E27</f>
        <v>-2943</v>
      </c>
      <c r="F29" s="104"/>
      <c r="G29" s="105">
        <f>G17-G27</f>
        <v>624114</v>
      </c>
      <c r="H29" s="104"/>
      <c r="I29" s="105">
        <f>I17-I27</f>
        <v>-2735</v>
      </c>
    </row>
    <row r="30" spans="1:9" ht="18" customHeight="1">
      <c r="A30" s="334" t="s">
        <v>78</v>
      </c>
      <c r="C30" s="109">
        <v>-163883</v>
      </c>
      <c r="D30" s="109"/>
      <c r="E30" s="109">
        <v>-162142</v>
      </c>
      <c r="F30" s="109"/>
      <c r="G30" s="109">
        <v>-126215</v>
      </c>
      <c r="H30" s="109"/>
      <c r="I30" s="109">
        <v>-117180</v>
      </c>
    </row>
    <row r="31" spans="1:9" ht="18" customHeight="1">
      <c r="A31" s="334" t="s">
        <v>79</v>
      </c>
      <c r="C31" s="109"/>
      <c r="D31" s="109"/>
      <c r="E31" s="109"/>
      <c r="F31" s="109"/>
      <c r="G31" s="109"/>
      <c r="H31" s="109"/>
      <c r="I31" s="109"/>
    </row>
    <row r="32" spans="1:9" ht="18" customHeight="1">
      <c r="A32" s="334" t="s">
        <v>248</v>
      </c>
      <c r="B32" s="322"/>
      <c r="C32" s="109">
        <v>108456</v>
      </c>
      <c r="D32" s="109"/>
      <c r="E32" s="109">
        <v>680304</v>
      </c>
      <c r="F32" s="109"/>
      <c r="G32" s="109">
        <v>0</v>
      </c>
      <c r="H32" s="109"/>
      <c r="I32" s="109">
        <v>0</v>
      </c>
    </row>
    <row r="33" spans="1:9" ht="18" customHeight="1">
      <c r="A33" s="336" t="s">
        <v>249</v>
      </c>
      <c r="B33" s="330"/>
      <c r="C33" s="110">
        <f>SUM(C29:C32)</f>
        <v>372343</v>
      </c>
      <c r="D33" s="104"/>
      <c r="E33" s="110">
        <f>SUM(E29:E32)</f>
        <v>515219</v>
      </c>
      <c r="F33" s="111"/>
      <c r="G33" s="110">
        <f>SUM(G29:G32)</f>
        <v>497899</v>
      </c>
      <c r="H33" s="112"/>
      <c r="I33" s="110">
        <f>SUM(I29:I32)</f>
        <v>-119915</v>
      </c>
    </row>
    <row r="34" spans="1:9" ht="18" customHeight="1">
      <c r="A34" s="334" t="s">
        <v>250</v>
      </c>
      <c r="B34" s="337"/>
      <c r="C34" s="113">
        <v>-58365</v>
      </c>
      <c r="D34" s="101"/>
      <c r="E34" s="113">
        <v>14434</v>
      </c>
      <c r="F34" s="100"/>
      <c r="G34" s="113">
        <v>-6926</v>
      </c>
      <c r="H34" s="100"/>
      <c r="I34" s="113">
        <v>41584</v>
      </c>
    </row>
    <row r="35" spans="1:9" ht="18" customHeight="1" thickBot="1">
      <c r="A35" s="336" t="s">
        <v>251</v>
      </c>
      <c r="C35" s="114">
        <f>SUM(C33:C34)</f>
        <v>313978</v>
      </c>
      <c r="D35" s="104"/>
      <c r="E35" s="114">
        <f>SUM(E33:E34)</f>
        <v>529653</v>
      </c>
      <c r="F35" s="111"/>
      <c r="G35" s="114">
        <f>SUM(G33:G34)</f>
        <v>490973</v>
      </c>
      <c r="H35" s="111"/>
      <c r="I35" s="114">
        <f>SUM(I33:I34)</f>
        <v>-78331</v>
      </c>
    </row>
    <row r="36" spans="1:9" ht="12.9" customHeight="1" thickTop="1">
      <c r="A36" s="336"/>
      <c r="C36" s="100"/>
      <c r="D36" s="101"/>
      <c r="E36" s="100"/>
      <c r="F36" s="109"/>
      <c r="G36" s="100"/>
      <c r="H36" s="109"/>
      <c r="I36" s="100"/>
    </row>
    <row r="37" spans="1:9" ht="18" customHeight="1">
      <c r="A37" s="340" t="s">
        <v>196</v>
      </c>
      <c r="B37" s="322"/>
      <c r="C37" s="130"/>
      <c r="D37" s="130"/>
      <c r="E37" s="130"/>
      <c r="F37" s="130"/>
      <c r="G37" s="130"/>
      <c r="H37" s="130"/>
      <c r="I37" s="130"/>
    </row>
    <row r="38" spans="1:9" ht="18" customHeight="1">
      <c r="A38" s="341" t="s">
        <v>252</v>
      </c>
      <c r="B38" s="322"/>
      <c r="C38" s="111"/>
      <c r="D38" s="111"/>
      <c r="E38" s="111"/>
      <c r="F38" s="111"/>
      <c r="G38" s="111"/>
      <c r="H38" s="115"/>
      <c r="I38" s="111"/>
    </row>
    <row r="39" spans="1:9" ht="18" customHeight="1">
      <c r="A39" s="342" t="s">
        <v>188</v>
      </c>
      <c r="C39" s="100">
        <v>-104943</v>
      </c>
      <c r="D39" s="109"/>
      <c r="E39" s="100">
        <v>-6231</v>
      </c>
      <c r="F39" s="109"/>
      <c r="G39" s="116">
        <v>0</v>
      </c>
      <c r="H39" s="116"/>
      <c r="I39" s="116">
        <v>0</v>
      </c>
    </row>
    <row r="40" spans="1:9" ht="18" customHeight="1">
      <c r="A40" s="342" t="s">
        <v>253</v>
      </c>
      <c r="D40" s="109"/>
      <c r="E40" s="100"/>
      <c r="F40" s="109"/>
      <c r="G40" s="116"/>
      <c r="H40" s="116"/>
      <c r="I40" s="116"/>
    </row>
    <row r="41" spans="1:9" ht="18" customHeight="1">
      <c r="A41" s="342" t="s">
        <v>254</v>
      </c>
      <c r="C41" s="100">
        <v>-2392</v>
      </c>
      <c r="D41" s="109"/>
      <c r="E41" s="100">
        <v>-696</v>
      </c>
      <c r="F41" s="109"/>
      <c r="G41" s="116">
        <v>0</v>
      </c>
      <c r="H41" s="116"/>
      <c r="I41" s="116">
        <v>0</v>
      </c>
    </row>
    <row r="42" spans="1:9" ht="18" customHeight="1">
      <c r="A42" s="344" t="s">
        <v>80</v>
      </c>
      <c r="C42" s="110"/>
      <c r="D42" s="100"/>
      <c r="E42" s="110"/>
      <c r="F42" s="100"/>
      <c r="G42" s="110"/>
      <c r="H42" s="117"/>
      <c r="I42" s="110"/>
    </row>
    <row r="43" spans="1:9" ht="18" customHeight="1">
      <c r="A43" s="344" t="s">
        <v>255</v>
      </c>
      <c r="C43" s="118">
        <f>SUM(C39:C42)</f>
        <v>-107335</v>
      </c>
      <c r="D43" s="109"/>
      <c r="E43" s="118">
        <f>SUM(E39:E42)</f>
        <v>-6927</v>
      </c>
      <c r="F43" s="109"/>
      <c r="G43" s="118">
        <v>0</v>
      </c>
      <c r="H43" s="119"/>
      <c r="I43" s="118">
        <v>0</v>
      </c>
    </row>
    <row r="44" spans="1:9" ht="12.9" customHeight="1">
      <c r="A44" s="344"/>
      <c r="C44" s="105"/>
      <c r="D44" s="100"/>
      <c r="E44" s="105"/>
      <c r="F44" s="100"/>
      <c r="G44" s="105"/>
      <c r="H44" s="117"/>
      <c r="I44" s="105"/>
    </row>
    <row r="45" spans="1:9" ht="18" customHeight="1">
      <c r="A45" s="341" t="s">
        <v>256</v>
      </c>
      <c r="B45" s="322"/>
      <c r="C45" s="111"/>
      <c r="D45" s="111"/>
      <c r="E45" s="111"/>
      <c r="F45" s="111"/>
      <c r="G45" s="111"/>
      <c r="H45" s="115"/>
      <c r="I45" s="111"/>
    </row>
    <row r="46" spans="1:9" ht="18" customHeight="1">
      <c r="A46" s="342" t="s">
        <v>228</v>
      </c>
      <c r="C46" s="100"/>
      <c r="D46" s="109"/>
      <c r="E46" s="100"/>
      <c r="F46" s="109"/>
      <c r="G46" s="116"/>
      <c r="H46" s="116"/>
      <c r="I46" s="116"/>
    </row>
    <row r="47" spans="1:9" ht="18" customHeight="1">
      <c r="A47" s="342" t="s">
        <v>257</v>
      </c>
      <c r="C47" s="100">
        <v>-20511</v>
      </c>
      <c r="D47" s="109"/>
      <c r="E47" s="100">
        <v>-22</v>
      </c>
      <c r="F47" s="109"/>
      <c r="G47" s="116">
        <v>-20511</v>
      </c>
      <c r="H47" s="116"/>
      <c r="I47" s="116">
        <v>-22</v>
      </c>
    </row>
    <row r="48" spans="1:9" ht="18" customHeight="1">
      <c r="A48" s="342" t="s">
        <v>295</v>
      </c>
      <c r="C48" s="100">
        <v>84</v>
      </c>
      <c r="D48" s="109"/>
      <c r="E48" s="100">
        <v>0</v>
      </c>
      <c r="F48" s="109"/>
      <c r="G48" s="116">
        <v>0</v>
      </c>
      <c r="H48" s="116"/>
      <c r="I48" s="116">
        <v>0</v>
      </c>
    </row>
    <row r="49" spans="1:9" ht="18" customHeight="1">
      <c r="A49" s="342" t="s">
        <v>81</v>
      </c>
      <c r="C49" s="100"/>
      <c r="D49" s="109"/>
      <c r="E49" s="100"/>
      <c r="F49" s="109"/>
      <c r="G49" s="116"/>
      <c r="H49" s="116"/>
      <c r="I49" s="116"/>
    </row>
    <row r="50" spans="1:9" ht="18" customHeight="1">
      <c r="A50" s="342" t="s">
        <v>193</v>
      </c>
      <c r="C50" s="113">
        <v>4083</v>
      </c>
      <c r="D50" s="109"/>
      <c r="E50" s="113">
        <v>5</v>
      </c>
      <c r="F50" s="109"/>
      <c r="G50" s="120">
        <v>4102</v>
      </c>
      <c r="H50" s="116"/>
      <c r="I50" s="120">
        <v>5</v>
      </c>
    </row>
    <row r="51" spans="1:9" ht="18" customHeight="1">
      <c r="A51" s="344" t="s">
        <v>258</v>
      </c>
      <c r="C51" s="103">
        <f>SUM(C47:C50)</f>
        <v>-16344</v>
      </c>
      <c r="D51" s="111"/>
      <c r="E51" s="103">
        <f>SUM(E47:E50)</f>
        <v>-17</v>
      </c>
      <c r="F51" s="111"/>
      <c r="G51" s="103">
        <f>SUM(G47:G50)</f>
        <v>-16409</v>
      </c>
      <c r="H51" s="111"/>
      <c r="I51" s="103">
        <f>SUM(I47:I50)</f>
        <v>-17</v>
      </c>
    </row>
    <row r="52" spans="1:9" ht="18" customHeight="1">
      <c r="A52" s="344" t="s">
        <v>82</v>
      </c>
      <c r="C52" s="118">
        <f>C43+C51</f>
        <v>-123679</v>
      </c>
      <c r="D52" s="109"/>
      <c r="E52" s="118">
        <f>E43+E51</f>
        <v>-6944</v>
      </c>
      <c r="F52" s="109"/>
      <c r="G52" s="118">
        <f>G43+G51</f>
        <v>-16409</v>
      </c>
      <c r="H52" s="119"/>
      <c r="I52" s="118">
        <f>I43+I51</f>
        <v>-17</v>
      </c>
    </row>
    <row r="53" spans="1:9" ht="18" customHeight="1" thickBot="1">
      <c r="A53" s="344" t="s">
        <v>259</v>
      </c>
      <c r="C53" s="121">
        <f>C35+C52</f>
        <v>190299</v>
      </c>
      <c r="D53" s="109"/>
      <c r="E53" s="121">
        <f>E35+E52</f>
        <v>522709</v>
      </c>
      <c r="F53" s="109"/>
      <c r="G53" s="121">
        <f>G35+G52</f>
        <v>474564</v>
      </c>
      <c r="H53" s="119"/>
      <c r="I53" s="121">
        <f>I35+I52</f>
        <v>-78348</v>
      </c>
    </row>
    <row r="54" spans="1:9" ht="20.149999999999999" customHeight="1" thickTop="1">
      <c r="A54" s="344"/>
      <c r="C54" s="100"/>
      <c r="D54" s="109"/>
      <c r="E54" s="100"/>
      <c r="F54" s="109"/>
      <c r="G54" s="100"/>
      <c r="H54" s="119"/>
      <c r="I54" s="100"/>
    </row>
    <row r="55" spans="1:9" ht="19.5" customHeight="1">
      <c r="A55" s="273" t="s">
        <v>154</v>
      </c>
      <c r="B55" s="274"/>
      <c r="C55" s="275"/>
      <c r="D55" s="276"/>
      <c r="E55" s="275"/>
      <c r="F55" s="276"/>
      <c r="G55" s="277"/>
      <c r="H55" s="276"/>
      <c r="I55" s="277"/>
    </row>
    <row r="56" spans="1:9" ht="20.149999999999999" customHeight="1">
      <c r="A56" s="321" t="s">
        <v>62</v>
      </c>
      <c r="C56" s="100"/>
      <c r="D56" s="109"/>
      <c r="E56" s="100"/>
      <c r="F56" s="109"/>
      <c r="G56" s="100"/>
      <c r="H56" s="119"/>
      <c r="I56" s="100"/>
    </row>
    <row r="57" spans="1:9" ht="20.149999999999999" customHeight="1">
      <c r="A57" s="321"/>
      <c r="C57" s="100"/>
      <c r="D57" s="109"/>
      <c r="E57" s="100"/>
      <c r="F57" s="109"/>
      <c r="G57" s="100"/>
      <c r="H57" s="119"/>
      <c r="I57" s="100"/>
    </row>
    <row r="58" spans="1:9" ht="20.149999999999999" customHeight="1">
      <c r="A58" s="344"/>
      <c r="C58" s="357" t="s">
        <v>63</v>
      </c>
      <c r="D58" s="357"/>
      <c r="E58" s="357"/>
      <c r="F58" s="294"/>
      <c r="G58" s="357" t="s">
        <v>64</v>
      </c>
      <c r="H58" s="357"/>
      <c r="I58" s="357"/>
    </row>
    <row r="59" spans="1:9" ht="20.149999999999999" customHeight="1">
      <c r="A59" s="344"/>
      <c r="C59" s="357" t="s">
        <v>65</v>
      </c>
      <c r="D59" s="357"/>
      <c r="E59" s="357"/>
      <c r="F59" s="294"/>
      <c r="G59" s="357" t="s">
        <v>65</v>
      </c>
      <c r="H59" s="357"/>
      <c r="I59" s="357"/>
    </row>
    <row r="60" spans="1:9" ht="20.149999999999999" customHeight="1">
      <c r="A60" s="344"/>
      <c r="C60" s="358" t="s">
        <v>66</v>
      </c>
      <c r="D60" s="359"/>
      <c r="E60" s="359"/>
      <c r="F60" s="326"/>
      <c r="G60" s="358" t="s">
        <v>66</v>
      </c>
      <c r="H60" s="359"/>
      <c r="I60" s="359"/>
    </row>
    <row r="61" spans="1:9" ht="20.149999999999999" customHeight="1">
      <c r="A61" s="344"/>
      <c r="C61" s="358" t="s">
        <v>243</v>
      </c>
      <c r="D61" s="358"/>
      <c r="E61" s="358"/>
      <c r="F61" s="149"/>
      <c r="G61" s="358" t="s">
        <v>243</v>
      </c>
      <c r="H61" s="358"/>
      <c r="I61" s="358"/>
    </row>
    <row r="62" spans="1:9" ht="20.149999999999999" customHeight="1">
      <c r="A62" s="344"/>
      <c r="C62" s="328" t="s">
        <v>203</v>
      </c>
      <c r="D62" s="327"/>
      <c r="E62" s="328" t="s">
        <v>172</v>
      </c>
      <c r="F62" s="327"/>
      <c r="G62" s="328" t="s">
        <v>203</v>
      </c>
      <c r="H62" s="327"/>
      <c r="I62" s="328" t="s">
        <v>172</v>
      </c>
    </row>
    <row r="63" spans="1:9" ht="20.149999999999999" customHeight="1">
      <c r="A63" s="344"/>
      <c r="B63" s="322"/>
      <c r="C63" s="361" t="s">
        <v>5</v>
      </c>
      <c r="D63" s="361"/>
      <c r="E63" s="361"/>
      <c r="F63" s="361"/>
      <c r="G63" s="361"/>
      <c r="H63" s="361"/>
      <c r="I63" s="361"/>
    </row>
    <row r="64" spans="1:9" ht="20.149999999999999" customHeight="1">
      <c r="A64" s="344" t="s">
        <v>169</v>
      </c>
      <c r="C64" s="100"/>
      <c r="D64" s="109"/>
      <c r="E64" s="100"/>
      <c r="F64" s="109"/>
      <c r="G64" s="100"/>
      <c r="H64" s="119"/>
      <c r="I64" s="100"/>
    </row>
    <row r="65" spans="1:9" ht="20.149999999999999" customHeight="1">
      <c r="A65" s="186" t="s">
        <v>198</v>
      </c>
      <c r="C65" s="100">
        <v>282529</v>
      </c>
      <c r="D65" s="109"/>
      <c r="E65" s="100">
        <v>514776</v>
      </c>
      <c r="F65" s="109"/>
      <c r="G65" s="100">
        <v>490973</v>
      </c>
      <c r="H65" s="119"/>
      <c r="I65" s="100">
        <v>-78331</v>
      </c>
    </row>
    <row r="66" spans="1:9" ht="20.149999999999999" customHeight="1">
      <c r="A66" s="178" t="s">
        <v>83</v>
      </c>
      <c r="C66" s="100">
        <v>31449</v>
      </c>
      <c r="D66" s="109"/>
      <c r="E66" s="100">
        <v>14877</v>
      </c>
      <c r="F66" s="109"/>
      <c r="G66" s="100">
        <v>0</v>
      </c>
      <c r="H66" s="119"/>
      <c r="I66" s="100">
        <v>0</v>
      </c>
    </row>
    <row r="67" spans="1:9" ht="20.149999999999999" customHeight="1" thickBot="1">
      <c r="A67" s="269"/>
      <c r="C67" s="114">
        <f>SUM(C65:C66)</f>
        <v>313978</v>
      </c>
      <c r="D67" s="111"/>
      <c r="E67" s="114">
        <f>SUM(E65:E66)</f>
        <v>529653</v>
      </c>
      <c r="F67" s="111"/>
      <c r="G67" s="114">
        <f>SUM(G65:G66)</f>
        <v>490973</v>
      </c>
      <c r="H67" s="115"/>
      <c r="I67" s="114">
        <f>SUM(I65:I66)</f>
        <v>-78331</v>
      </c>
    </row>
    <row r="68" spans="1:9" ht="20.149999999999999" customHeight="1" thickTop="1">
      <c r="A68" s="344"/>
      <c r="C68" s="100"/>
      <c r="D68" s="109"/>
      <c r="E68" s="100"/>
      <c r="F68" s="109"/>
      <c r="G68" s="100"/>
      <c r="H68" s="119"/>
      <c r="I68" s="100"/>
    </row>
    <row r="69" spans="1:9" ht="20.149999999999999" customHeight="1">
      <c r="A69" s="269" t="s">
        <v>194</v>
      </c>
      <c r="C69" s="100"/>
      <c r="D69" s="109"/>
      <c r="E69" s="100"/>
      <c r="F69" s="109"/>
      <c r="G69" s="100"/>
      <c r="H69" s="119"/>
      <c r="I69" s="100"/>
    </row>
    <row r="70" spans="1:9" ht="20.149999999999999" customHeight="1">
      <c r="A70" s="186" t="s">
        <v>199</v>
      </c>
      <c r="C70" s="100">
        <v>162487</v>
      </c>
      <c r="D70" s="109"/>
      <c r="E70" s="100">
        <v>507056</v>
      </c>
      <c r="F70" s="109"/>
      <c r="G70" s="100">
        <v>474564</v>
      </c>
      <c r="H70" s="119"/>
      <c r="I70" s="100">
        <v>-78348</v>
      </c>
    </row>
    <row r="71" spans="1:9" ht="20.149999999999999" customHeight="1">
      <c r="A71" s="178" t="s">
        <v>84</v>
      </c>
      <c r="C71" s="100">
        <v>27812</v>
      </c>
      <c r="D71" s="109"/>
      <c r="E71" s="100">
        <v>15653</v>
      </c>
      <c r="F71" s="109"/>
      <c r="G71" s="100">
        <v>0</v>
      </c>
      <c r="H71" s="119"/>
      <c r="I71" s="100">
        <v>0</v>
      </c>
    </row>
    <row r="72" spans="1:9" ht="20.149999999999999" customHeight="1" thickBot="1">
      <c r="A72" s="344"/>
      <c r="C72" s="114">
        <f>SUM(C70:C71)</f>
        <v>190299</v>
      </c>
      <c r="D72" s="111"/>
      <c r="E72" s="114">
        <f>SUM(E70:E71)</f>
        <v>522709</v>
      </c>
      <c r="F72" s="111"/>
      <c r="G72" s="114">
        <f>SUM(G70:G71)</f>
        <v>474564</v>
      </c>
      <c r="H72" s="115"/>
      <c r="I72" s="114">
        <f>SUM(I70:I71)</f>
        <v>-78348</v>
      </c>
    </row>
    <row r="73" spans="1:9" ht="20.149999999999999" customHeight="1" thickTop="1">
      <c r="A73" s="344"/>
      <c r="C73" s="100"/>
      <c r="D73" s="109"/>
      <c r="E73" s="100"/>
      <c r="F73" s="109"/>
      <c r="G73" s="100"/>
      <c r="H73" s="119"/>
      <c r="I73" s="100"/>
    </row>
    <row r="74" spans="1:9" ht="20.149999999999999" customHeight="1" thickBot="1">
      <c r="A74" s="342" t="s">
        <v>260</v>
      </c>
      <c r="C74" s="122">
        <v>0.15639990404065507</v>
      </c>
      <c r="D74" s="109"/>
      <c r="E74" s="122">
        <v>0.28424644675376309</v>
      </c>
      <c r="F74" s="109"/>
      <c r="G74" s="122">
        <v>0.27178848927562316</v>
      </c>
      <c r="H74" s="119"/>
      <c r="I74" s="122">
        <v>-4.325242128745127E-2</v>
      </c>
    </row>
    <row r="75" spans="1:9" ht="19.5" customHeight="1" thickTop="1">
      <c r="A75" s="342"/>
      <c r="B75" s="322"/>
      <c r="C75" s="345"/>
      <c r="D75" s="346"/>
      <c r="E75" s="345"/>
      <c r="G75" s="345"/>
      <c r="I75" s="345"/>
    </row>
    <row r="76" spans="1:9" ht="19.5" customHeight="1">
      <c r="A76" s="273" t="s">
        <v>154</v>
      </c>
      <c r="B76" s="274"/>
      <c r="C76" s="275"/>
      <c r="D76" s="276"/>
      <c r="E76" s="275"/>
      <c r="F76" s="276"/>
      <c r="G76" s="277"/>
      <c r="H76" s="276"/>
      <c r="I76" s="277"/>
    </row>
    <row r="77" spans="1:9" ht="19.5" customHeight="1">
      <c r="A77" s="321" t="s">
        <v>62</v>
      </c>
      <c r="B77" s="322"/>
      <c r="C77" s="323"/>
      <c r="D77" s="324"/>
      <c r="E77" s="323"/>
      <c r="F77" s="324"/>
      <c r="G77" s="323"/>
      <c r="H77" s="325"/>
      <c r="I77" s="323"/>
    </row>
    <row r="78" spans="1:9" ht="20.149999999999999" customHeight="1">
      <c r="A78" s="321"/>
      <c r="B78" s="322"/>
      <c r="C78" s="323"/>
      <c r="D78" s="324"/>
      <c r="E78" s="323"/>
      <c r="F78" s="324"/>
      <c r="G78" s="323"/>
      <c r="H78" s="325"/>
      <c r="I78" s="323"/>
    </row>
    <row r="79" spans="1:9" ht="18" customHeight="1">
      <c r="A79" s="325"/>
      <c r="B79" s="322"/>
      <c r="C79" s="357" t="s">
        <v>63</v>
      </c>
      <c r="D79" s="357"/>
      <c r="E79" s="357"/>
      <c r="F79" s="294"/>
      <c r="G79" s="357" t="s">
        <v>64</v>
      </c>
      <c r="H79" s="357"/>
      <c r="I79" s="357"/>
    </row>
    <row r="80" spans="1:9" ht="18" customHeight="1">
      <c r="A80" s="325"/>
      <c r="B80" s="322"/>
      <c r="C80" s="357" t="s">
        <v>65</v>
      </c>
      <c r="D80" s="357"/>
      <c r="E80" s="357"/>
      <c r="F80" s="294"/>
      <c r="G80" s="357" t="s">
        <v>65</v>
      </c>
      <c r="H80" s="357"/>
      <c r="I80" s="357"/>
    </row>
    <row r="81" spans="1:9" ht="18" customHeight="1">
      <c r="A81" s="325"/>
      <c r="B81" s="322"/>
      <c r="C81" s="358" t="s">
        <v>261</v>
      </c>
      <c r="D81" s="359"/>
      <c r="E81" s="359"/>
      <c r="F81" s="326"/>
      <c r="G81" s="358" t="s">
        <v>261</v>
      </c>
      <c r="H81" s="359"/>
      <c r="I81" s="359"/>
    </row>
    <row r="82" spans="1:9" ht="18" customHeight="1">
      <c r="A82" s="294"/>
      <c r="B82" s="327"/>
      <c r="C82" s="358" t="s">
        <v>243</v>
      </c>
      <c r="D82" s="358"/>
      <c r="E82" s="358"/>
      <c r="F82" s="149"/>
      <c r="G82" s="358" t="s">
        <v>243</v>
      </c>
      <c r="H82" s="358"/>
      <c r="I82" s="358"/>
    </row>
    <row r="83" spans="1:9" ht="18" customHeight="1">
      <c r="A83" s="294"/>
      <c r="B83" s="262" t="s">
        <v>3</v>
      </c>
      <c r="C83" s="328" t="s">
        <v>203</v>
      </c>
      <c r="D83" s="327"/>
      <c r="E83" s="328" t="s">
        <v>172</v>
      </c>
      <c r="F83" s="327"/>
      <c r="G83" s="328" t="s">
        <v>203</v>
      </c>
      <c r="H83" s="327"/>
      <c r="I83" s="328" t="s">
        <v>172</v>
      </c>
    </row>
    <row r="84" spans="1:9" ht="18" customHeight="1">
      <c r="A84" s="329"/>
      <c r="B84" s="262"/>
      <c r="C84" s="360" t="s">
        <v>5</v>
      </c>
      <c r="D84" s="360"/>
      <c r="E84" s="360"/>
      <c r="F84" s="360"/>
      <c r="G84" s="360"/>
      <c r="H84" s="360"/>
      <c r="I84" s="360"/>
    </row>
    <row r="85" spans="1:9" ht="18" customHeight="1">
      <c r="A85" s="330" t="s">
        <v>229</v>
      </c>
      <c r="B85" s="322"/>
      <c r="C85" s="331"/>
      <c r="D85" s="331"/>
      <c r="E85" s="331"/>
      <c r="F85" s="331"/>
      <c r="G85" s="331"/>
      <c r="H85" s="332"/>
      <c r="I85" s="331"/>
    </row>
    <row r="86" spans="1:9" ht="18" customHeight="1">
      <c r="A86" s="333" t="s">
        <v>67</v>
      </c>
      <c r="B86" s="322" t="s">
        <v>227</v>
      </c>
      <c r="C86" s="101">
        <v>11701945</v>
      </c>
      <c r="D86" s="101"/>
      <c r="E86" s="101">
        <v>10735736</v>
      </c>
      <c r="F86" s="101"/>
      <c r="G86" s="101">
        <v>7358032</v>
      </c>
      <c r="H86" s="108"/>
      <c r="I86" s="101">
        <v>6977909</v>
      </c>
    </row>
    <row r="87" spans="1:9" ht="18" customHeight="1">
      <c r="A87" s="333" t="s">
        <v>68</v>
      </c>
      <c r="B87" s="322" t="s">
        <v>227</v>
      </c>
      <c r="C87" s="101">
        <v>1052048</v>
      </c>
      <c r="D87" s="101"/>
      <c r="E87" s="101">
        <v>1293420</v>
      </c>
      <c r="F87" s="109"/>
      <c r="G87" s="109">
        <v>976980</v>
      </c>
      <c r="H87" s="119"/>
      <c r="I87" s="109">
        <v>998593</v>
      </c>
    </row>
    <row r="88" spans="1:9" ht="18" customHeight="1">
      <c r="A88" s="334" t="s">
        <v>69</v>
      </c>
      <c r="B88" s="322">
        <v>2</v>
      </c>
      <c r="C88" s="100">
        <v>24781</v>
      </c>
      <c r="D88" s="102"/>
      <c r="E88" s="100">
        <v>28128</v>
      </c>
      <c r="F88" s="102"/>
      <c r="G88" s="109">
        <v>570253</v>
      </c>
      <c r="H88" s="112"/>
      <c r="I88" s="109">
        <v>146711</v>
      </c>
    </row>
    <row r="89" spans="1:9" ht="18" customHeight="1">
      <c r="A89" s="334" t="s">
        <v>70</v>
      </c>
      <c r="B89" s="322"/>
      <c r="C89" s="100">
        <v>0</v>
      </c>
      <c r="D89" s="102"/>
      <c r="E89" s="100">
        <v>8869</v>
      </c>
      <c r="F89" s="102"/>
      <c r="G89" s="109">
        <v>0</v>
      </c>
      <c r="H89" s="112"/>
      <c r="I89" s="109">
        <v>4200</v>
      </c>
    </row>
    <row r="90" spans="1:9" ht="18" customHeight="1">
      <c r="A90" s="334" t="s">
        <v>71</v>
      </c>
      <c r="B90" s="322">
        <v>2</v>
      </c>
      <c r="C90" s="100">
        <v>71155</v>
      </c>
      <c r="D90" s="102"/>
      <c r="E90" s="100">
        <v>64575</v>
      </c>
      <c r="F90" s="102"/>
      <c r="G90" s="109">
        <v>68932</v>
      </c>
      <c r="H90" s="112"/>
      <c r="I90" s="109">
        <v>54224</v>
      </c>
    </row>
    <row r="91" spans="1:9" ht="18" customHeight="1">
      <c r="A91" s="334" t="s">
        <v>236</v>
      </c>
      <c r="B91" s="322">
        <v>4</v>
      </c>
      <c r="C91" s="100">
        <v>3747</v>
      </c>
      <c r="D91" s="102"/>
      <c r="E91" s="100">
        <v>0</v>
      </c>
      <c r="F91" s="102"/>
      <c r="G91" s="102">
        <v>0</v>
      </c>
      <c r="H91" s="112"/>
      <c r="I91" s="100">
        <v>0</v>
      </c>
    </row>
    <row r="92" spans="1:9" ht="18" customHeight="1">
      <c r="A92" s="334" t="s">
        <v>170</v>
      </c>
      <c r="B92" s="322"/>
      <c r="C92" s="113">
        <v>24074</v>
      </c>
      <c r="D92" s="102"/>
      <c r="E92" s="113">
        <v>0</v>
      </c>
      <c r="F92" s="102"/>
      <c r="G92" s="126">
        <v>0</v>
      </c>
      <c r="H92" s="112"/>
      <c r="I92" s="113">
        <v>0</v>
      </c>
    </row>
    <row r="93" spans="1:9" ht="18" customHeight="1">
      <c r="A93" s="336" t="s">
        <v>244</v>
      </c>
      <c r="B93" s="337"/>
      <c r="C93" s="118">
        <f>SUM(C86:C92)</f>
        <v>12877750</v>
      </c>
      <c r="D93" s="104"/>
      <c r="E93" s="118">
        <f>SUM(E86:E92)</f>
        <v>12130728</v>
      </c>
      <c r="F93" s="105"/>
      <c r="G93" s="118">
        <f>SUM(G86:G92)</f>
        <v>8974197</v>
      </c>
      <c r="H93" s="106"/>
      <c r="I93" s="118">
        <f>SUM(I86:I92)</f>
        <v>8181637</v>
      </c>
    </row>
    <row r="94" spans="1:9" ht="12.9" customHeight="1">
      <c r="A94" s="334"/>
      <c r="B94" s="322"/>
      <c r="C94" s="101"/>
      <c r="D94" s="101"/>
      <c r="E94" s="101"/>
      <c r="F94" s="101"/>
      <c r="G94" s="104"/>
      <c r="H94" s="107"/>
      <c r="I94" s="104"/>
    </row>
    <row r="95" spans="1:9" ht="18" customHeight="1">
      <c r="A95" s="338" t="s">
        <v>72</v>
      </c>
      <c r="B95" s="322"/>
      <c r="C95" s="101"/>
      <c r="D95" s="101"/>
      <c r="E95" s="101"/>
      <c r="F95" s="101"/>
      <c r="G95" s="101"/>
      <c r="H95" s="108"/>
      <c r="I95" s="101"/>
    </row>
    <row r="96" spans="1:9" ht="18" customHeight="1">
      <c r="A96" s="334" t="s">
        <v>73</v>
      </c>
      <c r="B96" s="322">
        <v>2</v>
      </c>
      <c r="C96" s="109">
        <v>9910534</v>
      </c>
      <c r="D96" s="101"/>
      <c r="E96" s="109">
        <v>9200664</v>
      </c>
      <c r="F96" s="101"/>
      <c r="G96" s="116">
        <v>6630068</v>
      </c>
      <c r="H96" s="112"/>
      <c r="I96" s="116">
        <v>6325758</v>
      </c>
    </row>
    <row r="97" spans="1:9" ht="18" customHeight="1">
      <c r="A97" s="334" t="s">
        <v>74</v>
      </c>
      <c r="B97" s="322">
        <v>2</v>
      </c>
      <c r="C97" s="109">
        <v>1040335</v>
      </c>
      <c r="D97" s="101"/>
      <c r="E97" s="109">
        <v>1256801</v>
      </c>
      <c r="F97" s="101"/>
      <c r="G97" s="116">
        <v>935713</v>
      </c>
      <c r="H97" s="112"/>
      <c r="I97" s="116">
        <v>950501</v>
      </c>
    </row>
    <row r="98" spans="1:9" ht="18" customHeight="1">
      <c r="A98" s="334" t="s">
        <v>75</v>
      </c>
      <c r="B98" s="322">
        <v>2</v>
      </c>
      <c r="C98" s="109">
        <v>93155</v>
      </c>
      <c r="D98" s="101"/>
      <c r="E98" s="109">
        <v>48910</v>
      </c>
      <c r="F98" s="101"/>
      <c r="G98" s="116">
        <v>13838</v>
      </c>
      <c r="H98" s="112"/>
      <c r="I98" s="116">
        <v>14729</v>
      </c>
    </row>
    <row r="99" spans="1:9" ht="18" customHeight="1">
      <c r="A99" s="334" t="s">
        <v>76</v>
      </c>
      <c r="B99" s="322">
        <v>2</v>
      </c>
      <c r="C99" s="109">
        <v>928993</v>
      </c>
      <c r="D99" s="101"/>
      <c r="E99" s="109">
        <v>1295041</v>
      </c>
      <c r="F99" s="101"/>
      <c r="G99" s="123">
        <v>551171</v>
      </c>
      <c r="H99" s="112"/>
      <c r="I99" s="123">
        <v>754638</v>
      </c>
    </row>
    <row r="100" spans="1:9" ht="18" customHeight="1">
      <c r="A100" s="334" t="s">
        <v>233</v>
      </c>
      <c r="B100" s="322">
        <v>4</v>
      </c>
      <c r="C100" s="109">
        <v>0</v>
      </c>
      <c r="D100" s="101"/>
      <c r="E100" s="109">
        <v>0</v>
      </c>
      <c r="F100" s="101"/>
      <c r="G100" s="123">
        <v>82862</v>
      </c>
      <c r="H100" s="112"/>
      <c r="I100" s="100">
        <v>0</v>
      </c>
    </row>
    <row r="101" spans="1:9" ht="18" customHeight="1">
      <c r="A101" s="334" t="s">
        <v>168</v>
      </c>
      <c r="B101" s="322"/>
      <c r="C101" s="109">
        <v>24018</v>
      </c>
      <c r="D101" s="101"/>
      <c r="E101" s="109">
        <v>0</v>
      </c>
      <c r="F101" s="101"/>
      <c r="G101" s="116">
        <v>150</v>
      </c>
      <c r="H101" s="112"/>
      <c r="I101" s="100">
        <v>0</v>
      </c>
    </row>
    <row r="102" spans="1:9" ht="18" customHeight="1">
      <c r="A102" s="334" t="s">
        <v>245</v>
      </c>
      <c r="B102" s="322"/>
      <c r="C102" s="109">
        <v>0</v>
      </c>
      <c r="D102" s="101"/>
      <c r="E102" s="109">
        <v>6592</v>
      </c>
      <c r="F102" s="101"/>
      <c r="G102" s="113">
        <v>0</v>
      </c>
      <c r="H102" s="112"/>
      <c r="I102" s="100">
        <v>0</v>
      </c>
    </row>
    <row r="103" spans="1:9" ht="18" customHeight="1">
      <c r="A103" s="336" t="s">
        <v>246</v>
      </c>
      <c r="B103" s="322"/>
      <c r="C103" s="103">
        <f>SUM(C96:C102)</f>
        <v>11997035</v>
      </c>
      <c r="D103" s="104"/>
      <c r="E103" s="103">
        <f>SUM(E96:E102)</f>
        <v>11808008</v>
      </c>
      <c r="F103" s="105"/>
      <c r="G103" s="103">
        <f>SUM(G96:G102)</f>
        <v>8213802</v>
      </c>
      <c r="H103" s="106"/>
      <c r="I103" s="103">
        <f>SUM(I96:I102)</f>
        <v>8045626</v>
      </c>
    </row>
    <row r="104" spans="1:9" ht="12.9" customHeight="1">
      <c r="A104" s="336"/>
      <c r="B104" s="322"/>
      <c r="C104" s="100"/>
      <c r="D104" s="101"/>
      <c r="E104" s="100"/>
      <c r="F104" s="101"/>
      <c r="G104" s="100"/>
      <c r="H104" s="101"/>
      <c r="I104" s="100"/>
    </row>
    <row r="105" spans="1:9" s="339" customFormat="1" ht="18" customHeight="1">
      <c r="A105" s="336" t="s">
        <v>77</v>
      </c>
      <c r="B105" s="347"/>
      <c r="C105" s="105">
        <f>C93-C103</f>
        <v>880715</v>
      </c>
      <c r="D105" s="104"/>
      <c r="E105" s="105">
        <f>E93-E103</f>
        <v>322720</v>
      </c>
      <c r="F105" s="104"/>
      <c r="G105" s="105">
        <f>G93-G103</f>
        <v>760395</v>
      </c>
      <c r="H105" s="104"/>
      <c r="I105" s="105">
        <f>I93-I103</f>
        <v>136011</v>
      </c>
    </row>
    <row r="106" spans="1:9" ht="18" customHeight="1">
      <c r="A106" s="334" t="s">
        <v>78</v>
      </c>
      <c r="B106" s="322">
        <v>2</v>
      </c>
      <c r="C106" s="100">
        <v>-334006</v>
      </c>
      <c r="D106" s="101"/>
      <c r="E106" s="100">
        <v>-308237</v>
      </c>
      <c r="F106" s="101"/>
      <c r="G106" s="100">
        <v>-251298</v>
      </c>
      <c r="H106" s="101"/>
      <c r="I106" s="100">
        <v>-220086</v>
      </c>
    </row>
    <row r="107" spans="1:9" ht="18" customHeight="1">
      <c r="A107" s="334" t="s">
        <v>79</v>
      </c>
      <c r="B107" s="322"/>
      <c r="C107" s="100"/>
      <c r="D107" s="101"/>
      <c r="E107" s="100"/>
      <c r="F107" s="101"/>
      <c r="G107" s="100"/>
      <c r="H107" s="101"/>
      <c r="I107" s="100"/>
    </row>
    <row r="108" spans="1:9" ht="18" customHeight="1">
      <c r="A108" s="334" t="s">
        <v>248</v>
      </c>
      <c r="B108" s="322">
        <v>3</v>
      </c>
      <c r="C108" s="100">
        <v>278857</v>
      </c>
      <c r="D108" s="101"/>
      <c r="E108" s="100">
        <v>721198</v>
      </c>
      <c r="F108" s="101"/>
      <c r="G108" s="100">
        <v>0</v>
      </c>
      <c r="H108" s="101"/>
      <c r="I108" s="100">
        <v>0</v>
      </c>
    </row>
    <row r="109" spans="1:9" ht="18" customHeight="1">
      <c r="A109" s="336" t="s">
        <v>249</v>
      </c>
      <c r="B109" s="347"/>
      <c r="C109" s="110">
        <f>SUM(C105:C108)</f>
        <v>825566</v>
      </c>
      <c r="D109" s="104"/>
      <c r="E109" s="110">
        <f>SUM(E105:E108)</f>
        <v>735681</v>
      </c>
      <c r="F109" s="111"/>
      <c r="G109" s="110">
        <f>SUM(G105:G108)</f>
        <v>509097</v>
      </c>
      <c r="H109" s="112"/>
      <c r="I109" s="110">
        <f>SUM(I105:I108)</f>
        <v>-84075</v>
      </c>
    </row>
    <row r="110" spans="1:9" ht="18" customHeight="1">
      <c r="A110" s="334" t="s">
        <v>250</v>
      </c>
      <c r="B110" s="337"/>
      <c r="C110" s="113">
        <v>-120476</v>
      </c>
      <c r="D110" s="101"/>
      <c r="E110" s="113">
        <v>-22162</v>
      </c>
      <c r="F110" s="100"/>
      <c r="G110" s="113">
        <v>-8800</v>
      </c>
      <c r="H110" s="100"/>
      <c r="I110" s="113">
        <v>35772</v>
      </c>
    </row>
    <row r="111" spans="1:9" ht="18" customHeight="1" thickBot="1">
      <c r="A111" s="336" t="s">
        <v>251</v>
      </c>
      <c r="C111" s="114">
        <f>SUM(C109:C110)</f>
        <v>705090</v>
      </c>
      <c r="D111" s="104"/>
      <c r="E111" s="114">
        <f>SUM(E109:E110)</f>
        <v>713519</v>
      </c>
      <c r="F111" s="111"/>
      <c r="G111" s="114">
        <f>SUM(G109:G110)</f>
        <v>500297</v>
      </c>
      <c r="H111" s="111"/>
      <c r="I111" s="114">
        <f>SUM(I109:I110)</f>
        <v>-48303</v>
      </c>
    </row>
    <row r="112" spans="1:9" ht="12.9" customHeight="1" thickTop="1">
      <c r="A112" s="336"/>
      <c r="C112" s="100"/>
      <c r="D112" s="101"/>
      <c r="E112" s="100"/>
      <c r="F112" s="109"/>
      <c r="G112" s="100"/>
      <c r="H112" s="109"/>
      <c r="I112" s="100"/>
    </row>
    <row r="113" spans="1:9" ht="18" customHeight="1">
      <c r="A113" s="340" t="s">
        <v>262</v>
      </c>
      <c r="B113" s="322"/>
      <c r="C113" s="130"/>
      <c r="D113" s="130"/>
      <c r="E113" s="130"/>
      <c r="F113" s="130"/>
      <c r="G113" s="130"/>
      <c r="H113" s="130"/>
      <c r="I113" s="130"/>
    </row>
    <row r="114" spans="1:9" ht="18" customHeight="1">
      <c r="A114" s="341" t="s">
        <v>192</v>
      </c>
      <c r="B114" s="322"/>
      <c r="C114" s="111"/>
      <c r="D114" s="111"/>
      <c r="E114" s="111"/>
      <c r="F114" s="111"/>
      <c r="G114" s="111"/>
      <c r="H114" s="115"/>
      <c r="I114" s="111"/>
    </row>
    <row r="115" spans="1:9" ht="18" customHeight="1">
      <c r="A115" s="342" t="s">
        <v>188</v>
      </c>
      <c r="C115" s="100">
        <v>-109988</v>
      </c>
      <c r="D115" s="109"/>
      <c r="E115" s="100">
        <v>165625</v>
      </c>
      <c r="F115" s="109"/>
      <c r="G115" s="109">
        <v>0</v>
      </c>
      <c r="H115" s="116"/>
      <c r="I115" s="109">
        <v>0</v>
      </c>
    </row>
    <row r="116" spans="1:9" ht="18" customHeight="1">
      <c r="A116" s="342" t="s">
        <v>263</v>
      </c>
      <c r="C116" s="100"/>
      <c r="D116" s="109"/>
      <c r="E116" s="100"/>
      <c r="F116" s="109"/>
      <c r="G116" s="109"/>
      <c r="H116" s="116"/>
      <c r="I116" s="109"/>
    </row>
    <row r="117" spans="1:9" ht="18" customHeight="1">
      <c r="A117" s="342" t="s">
        <v>264</v>
      </c>
      <c r="B117" s="322">
        <v>3</v>
      </c>
      <c r="C117" s="100">
        <v>-2142</v>
      </c>
      <c r="D117" s="109"/>
      <c r="E117" s="100">
        <v>-1842</v>
      </c>
      <c r="F117" s="109"/>
      <c r="G117" s="109">
        <v>0</v>
      </c>
      <c r="H117" s="116"/>
      <c r="I117" s="109">
        <v>0</v>
      </c>
    </row>
    <row r="118" spans="1:9" ht="18" customHeight="1">
      <c r="A118" s="344" t="s">
        <v>80</v>
      </c>
      <c r="C118" s="110"/>
      <c r="D118" s="100"/>
      <c r="E118" s="110"/>
      <c r="F118" s="100"/>
      <c r="G118" s="110"/>
      <c r="H118" s="117"/>
      <c r="I118" s="110"/>
    </row>
    <row r="119" spans="1:9" ht="18" customHeight="1">
      <c r="A119" s="344" t="s">
        <v>255</v>
      </c>
      <c r="C119" s="118">
        <f>SUM(C115:C118)</f>
        <v>-112130</v>
      </c>
      <c r="D119" s="109"/>
      <c r="E119" s="118">
        <f>SUM(E115:E118)</f>
        <v>163783</v>
      </c>
      <c r="F119" s="109"/>
      <c r="G119" s="118">
        <v>0</v>
      </c>
      <c r="H119" s="119"/>
      <c r="I119" s="118">
        <v>0</v>
      </c>
    </row>
    <row r="120" spans="1:9" ht="12.9" customHeight="1">
      <c r="A120" s="344"/>
      <c r="C120" s="105"/>
      <c r="D120" s="100"/>
      <c r="E120" s="105"/>
      <c r="F120" s="100"/>
      <c r="G120" s="105"/>
      <c r="H120" s="117"/>
      <c r="I120" s="105"/>
    </row>
    <row r="121" spans="1:9" ht="18" customHeight="1">
      <c r="A121" s="341" t="s">
        <v>256</v>
      </c>
      <c r="B121" s="322"/>
      <c r="C121" s="111"/>
      <c r="D121" s="111"/>
      <c r="E121" s="111"/>
      <c r="F121" s="111"/>
      <c r="G121" s="111"/>
      <c r="H121" s="115"/>
      <c r="I121" s="111"/>
    </row>
    <row r="122" spans="1:9" ht="18" customHeight="1">
      <c r="A122" s="342" t="s">
        <v>228</v>
      </c>
      <c r="C122" s="100"/>
      <c r="D122" s="109"/>
      <c r="E122" s="100"/>
      <c r="F122" s="109"/>
      <c r="G122" s="116"/>
      <c r="H122" s="116"/>
      <c r="I122" s="116"/>
    </row>
    <row r="123" spans="1:9" ht="18" customHeight="1">
      <c r="A123" s="342" t="s">
        <v>257</v>
      </c>
      <c r="C123" s="100">
        <v>-21686</v>
      </c>
      <c r="D123" s="109"/>
      <c r="E123" s="100">
        <v>-10967</v>
      </c>
      <c r="F123" s="109"/>
      <c r="G123" s="116">
        <v>-21686</v>
      </c>
      <c r="H123" s="116"/>
      <c r="I123" s="116">
        <v>-10967</v>
      </c>
    </row>
    <row r="124" spans="1:9" ht="18" customHeight="1">
      <c r="A124" s="342" t="s">
        <v>295</v>
      </c>
      <c r="C124" s="100">
        <v>84</v>
      </c>
      <c r="D124" s="109"/>
      <c r="E124" s="109">
        <v>0</v>
      </c>
      <c r="F124" s="109"/>
      <c r="G124" s="109">
        <v>0</v>
      </c>
      <c r="H124" s="116"/>
      <c r="I124" s="109">
        <v>0</v>
      </c>
    </row>
    <row r="125" spans="1:9" ht="18" customHeight="1">
      <c r="A125" s="342" t="s">
        <v>81</v>
      </c>
      <c r="C125" s="100"/>
      <c r="D125" s="109"/>
      <c r="E125" s="100"/>
      <c r="F125" s="109"/>
      <c r="G125" s="116"/>
      <c r="H125" s="116"/>
      <c r="I125" s="116"/>
    </row>
    <row r="126" spans="1:9" ht="18" customHeight="1">
      <c r="A126" s="342" t="s">
        <v>193</v>
      </c>
      <c r="C126" s="113">
        <v>4318</v>
      </c>
      <c r="D126" s="109"/>
      <c r="E126" s="113">
        <v>12936</v>
      </c>
      <c r="F126" s="109"/>
      <c r="G126" s="120">
        <v>4337</v>
      </c>
      <c r="H126" s="116"/>
      <c r="I126" s="120">
        <v>12936</v>
      </c>
    </row>
    <row r="127" spans="1:9" ht="18" customHeight="1">
      <c r="A127" s="344" t="s">
        <v>258</v>
      </c>
      <c r="C127" s="103">
        <f>SUM(C123:C126)</f>
        <v>-17284</v>
      </c>
      <c r="D127" s="111"/>
      <c r="E127" s="103">
        <f>SUM(E123:E126)</f>
        <v>1969</v>
      </c>
      <c r="F127" s="111"/>
      <c r="G127" s="103">
        <f>SUM(G123:G126)</f>
        <v>-17349</v>
      </c>
      <c r="H127" s="111"/>
      <c r="I127" s="103">
        <f>SUM(I123:I126)</f>
        <v>1969</v>
      </c>
    </row>
    <row r="128" spans="1:9" ht="18" customHeight="1">
      <c r="A128" s="344" t="s">
        <v>82</v>
      </c>
      <c r="C128" s="103">
        <f>C119+C127</f>
        <v>-129414</v>
      </c>
      <c r="D128" s="109"/>
      <c r="E128" s="103">
        <f>E119+E127</f>
        <v>165752</v>
      </c>
      <c r="F128" s="109"/>
      <c r="G128" s="103">
        <f>G119+G127</f>
        <v>-17349</v>
      </c>
      <c r="H128" s="119"/>
      <c r="I128" s="103">
        <f>I119+I127</f>
        <v>1969</v>
      </c>
    </row>
    <row r="129" spans="1:9" ht="18" customHeight="1" thickBot="1">
      <c r="A129" s="344" t="s">
        <v>259</v>
      </c>
      <c r="C129" s="121">
        <f>C128+C111</f>
        <v>575676</v>
      </c>
      <c r="D129" s="109"/>
      <c r="E129" s="121">
        <f>E128+E111</f>
        <v>879271</v>
      </c>
      <c r="F129" s="109"/>
      <c r="G129" s="121">
        <f>G128+G111</f>
        <v>482948</v>
      </c>
      <c r="H129" s="119"/>
      <c r="I129" s="121">
        <f>I128+I111</f>
        <v>-46334</v>
      </c>
    </row>
    <row r="130" spans="1:9" ht="20.149999999999999" customHeight="1" thickTop="1">
      <c r="A130" s="344"/>
      <c r="C130" s="100"/>
      <c r="D130" s="109"/>
      <c r="E130" s="100"/>
      <c r="F130" s="109"/>
      <c r="G130" s="100"/>
      <c r="H130" s="119"/>
      <c r="I130" s="100"/>
    </row>
    <row r="131" spans="1:9" ht="19.5" customHeight="1">
      <c r="A131" s="273" t="s">
        <v>154</v>
      </c>
      <c r="B131" s="274"/>
      <c r="C131" s="275"/>
      <c r="D131" s="276"/>
      <c r="E131" s="275"/>
      <c r="F131" s="276"/>
      <c r="G131" s="277"/>
      <c r="H131" s="276"/>
      <c r="I131" s="277"/>
    </row>
    <row r="132" spans="1:9" ht="20.149999999999999" customHeight="1">
      <c r="A132" s="321" t="s">
        <v>62</v>
      </c>
      <c r="C132" s="100"/>
      <c r="D132" s="109"/>
      <c r="E132" s="100"/>
      <c r="F132" s="109"/>
      <c r="G132" s="100"/>
      <c r="H132" s="119"/>
      <c r="I132" s="100"/>
    </row>
    <row r="133" spans="1:9" ht="20.149999999999999" customHeight="1">
      <c r="A133" s="321"/>
      <c r="C133" s="100"/>
      <c r="D133" s="109"/>
      <c r="E133" s="100"/>
      <c r="F133" s="109"/>
      <c r="G133" s="100"/>
      <c r="H133" s="119"/>
      <c r="I133" s="100"/>
    </row>
    <row r="134" spans="1:9" ht="20.149999999999999" customHeight="1">
      <c r="A134" s="344"/>
      <c r="C134" s="357" t="s">
        <v>63</v>
      </c>
      <c r="D134" s="357"/>
      <c r="E134" s="357"/>
      <c r="F134" s="294"/>
      <c r="G134" s="357" t="s">
        <v>64</v>
      </c>
      <c r="H134" s="357"/>
      <c r="I134" s="357"/>
    </row>
    <row r="135" spans="1:9" ht="20.149999999999999" customHeight="1">
      <c r="A135" s="344"/>
      <c r="C135" s="357" t="s">
        <v>65</v>
      </c>
      <c r="D135" s="357"/>
      <c r="E135" s="357"/>
      <c r="F135" s="294"/>
      <c r="G135" s="357" t="s">
        <v>65</v>
      </c>
      <c r="H135" s="357"/>
      <c r="I135" s="357"/>
    </row>
    <row r="136" spans="1:9" ht="20.149999999999999" customHeight="1">
      <c r="A136" s="344"/>
      <c r="C136" s="358" t="s">
        <v>261</v>
      </c>
      <c r="D136" s="359"/>
      <c r="E136" s="359"/>
      <c r="F136" s="326"/>
      <c r="G136" s="358" t="s">
        <v>261</v>
      </c>
      <c r="H136" s="359"/>
      <c r="I136" s="359"/>
    </row>
    <row r="137" spans="1:9" ht="20.149999999999999" customHeight="1">
      <c r="A137" s="344"/>
      <c r="C137" s="358" t="s">
        <v>243</v>
      </c>
      <c r="D137" s="358"/>
      <c r="E137" s="358"/>
      <c r="F137" s="149"/>
      <c r="G137" s="358" t="s">
        <v>243</v>
      </c>
      <c r="H137" s="358"/>
      <c r="I137" s="358"/>
    </row>
    <row r="138" spans="1:9" ht="20.149999999999999" customHeight="1">
      <c r="A138" s="344"/>
      <c r="C138" s="328" t="s">
        <v>203</v>
      </c>
      <c r="D138" s="327"/>
      <c r="E138" s="328" t="s">
        <v>172</v>
      </c>
      <c r="F138" s="327"/>
      <c r="G138" s="328" t="s">
        <v>203</v>
      </c>
      <c r="H138" s="327"/>
      <c r="I138" s="328" t="s">
        <v>172</v>
      </c>
    </row>
    <row r="139" spans="1:9" ht="20.149999999999999" customHeight="1">
      <c r="A139" s="344"/>
      <c r="B139" s="322"/>
      <c r="C139" s="361" t="s">
        <v>5</v>
      </c>
      <c r="D139" s="361"/>
      <c r="E139" s="361"/>
      <c r="F139" s="361"/>
      <c r="G139" s="361"/>
      <c r="H139" s="361"/>
      <c r="I139" s="361"/>
    </row>
    <row r="140" spans="1:9" ht="20.149999999999999" customHeight="1">
      <c r="A140" s="344" t="s">
        <v>169</v>
      </c>
      <c r="C140" s="100"/>
      <c r="D140" s="109"/>
      <c r="E140" s="100"/>
      <c r="F140" s="109"/>
      <c r="G140" s="100"/>
      <c r="H140" s="119"/>
      <c r="I140" s="100"/>
    </row>
    <row r="141" spans="1:9" ht="20.149999999999999" customHeight="1">
      <c r="A141" s="348" t="s">
        <v>198</v>
      </c>
      <c r="C141" s="100">
        <v>648047</v>
      </c>
      <c r="D141" s="109"/>
      <c r="E141" s="100">
        <v>678893</v>
      </c>
      <c r="F141" s="109"/>
      <c r="G141" s="100">
        <v>500297</v>
      </c>
      <c r="H141" s="119"/>
      <c r="I141" s="100">
        <v>-48303</v>
      </c>
    </row>
    <row r="142" spans="1:9" ht="20.149999999999999" customHeight="1">
      <c r="A142" s="166" t="s">
        <v>83</v>
      </c>
      <c r="C142" s="100">
        <v>57043</v>
      </c>
      <c r="D142" s="109"/>
      <c r="E142" s="100">
        <v>34626</v>
      </c>
      <c r="F142" s="109"/>
      <c r="G142" s="100">
        <v>0</v>
      </c>
      <c r="H142" s="119"/>
      <c r="I142" s="100">
        <v>0</v>
      </c>
    </row>
    <row r="143" spans="1:9" ht="20.149999999999999" customHeight="1" thickBot="1">
      <c r="A143" s="349"/>
      <c r="C143" s="114">
        <f>SUM(C141:C142)</f>
        <v>705090</v>
      </c>
      <c r="D143" s="111"/>
      <c r="E143" s="114">
        <f>SUM(E141:E142)</f>
        <v>713519</v>
      </c>
      <c r="F143" s="111"/>
      <c r="G143" s="114">
        <f>SUM(G141:G142)</f>
        <v>500297</v>
      </c>
      <c r="H143" s="115"/>
      <c r="I143" s="114">
        <f>SUM(I141:I142)</f>
        <v>-48303</v>
      </c>
    </row>
    <row r="144" spans="1:9" ht="20.149999999999999" customHeight="1" thickTop="1">
      <c r="A144" s="344"/>
      <c r="C144" s="100"/>
      <c r="D144" s="109"/>
      <c r="E144" s="100"/>
      <c r="F144" s="109"/>
      <c r="G144" s="100"/>
      <c r="H144" s="119"/>
      <c r="I144" s="100"/>
    </row>
    <row r="145" spans="1:9" ht="20.149999999999999" customHeight="1">
      <c r="A145" s="349" t="s">
        <v>194</v>
      </c>
      <c r="C145" s="100"/>
      <c r="D145" s="109"/>
      <c r="E145" s="100"/>
      <c r="F145" s="109"/>
      <c r="G145" s="100"/>
      <c r="H145" s="119"/>
      <c r="I145" s="100"/>
    </row>
    <row r="146" spans="1:9" ht="20.149999999999999" customHeight="1">
      <c r="A146" s="348" t="s">
        <v>198</v>
      </c>
      <c r="C146" s="100">
        <v>528833</v>
      </c>
      <c r="D146" s="109"/>
      <c r="E146" s="100">
        <v>836844</v>
      </c>
      <c r="F146" s="109"/>
      <c r="G146" s="100">
        <v>482948</v>
      </c>
      <c r="H146" s="119"/>
      <c r="I146" s="100">
        <v>-46334</v>
      </c>
    </row>
    <row r="147" spans="1:9" ht="20.149999999999999" customHeight="1">
      <c r="A147" s="166" t="s">
        <v>83</v>
      </c>
      <c r="C147" s="100">
        <v>46843</v>
      </c>
      <c r="D147" s="109"/>
      <c r="E147" s="100">
        <v>42427</v>
      </c>
      <c r="F147" s="109"/>
      <c r="G147" s="100">
        <v>0</v>
      </c>
      <c r="H147" s="119"/>
      <c r="I147" s="100">
        <v>0</v>
      </c>
    </row>
    <row r="148" spans="1:9" ht="20.149999999999999" customHeight="1" thickBot="1">
      <c r="A148" s="344"/>
      <c r="C148" s="114">
        <f>SUM(C146:C147)</f>
        <v>575676</v>
      </c>
      <c r="D148" s="111"/>
      <c r="E148" s="114">
        <f>SUM(E146:E147)</f>
        <v>879271</v>
      </c>
      <c r="F148" s="111"/>
      <c r="G148" s="114">
        <f>SUM(G146:G147)</f>
        <v>482948</v>
      </c>
      <c r="H148" s="115"/>
      <c r="I148" s="114">
        <f>SUM(I146:I147)</f>
        <v>-46334</v>
      </c>
    </row>
    <row r="149" spans="1:9" ht="20.149999999999999" customHeight="1" thickTop="1">
      <c r="A149" s="344"/>
      <c r="C149" s="100"/>
      <c r="D149" s="109"/>
      <c r="E149" s="100"/>
      <c r="F149" s="109"/>
      <c r="G149" s="100"/>
      <c r="H149" s="119"/>
      <c r="I149" s="100"/>
    </row>
    <row r="150" spans="1:9" ht="20.149999999999999" customHeight="1" thickBot="1">
      <c r="A150" s="342" t="s">
        <v>260</v>
      </c>
      <c r="C150" s="122">
        <v>0.35874012442557895</v>
      </c>
      <c r="D150" s="109"/>
      <c r="E150" s="122">
        <v>0.37486775408333428</v>
      </c>
      <c r="F150" s="109"/>
      <c r="G150" s="122">
        <v>0.27694998669810039</v>
      </c>
      <c r="H150" s="119"/>
      <c r="I150" s="122">
        <v>-2.667170986515886E-2</v>
      </c>
    </row>
    <row r="151" spans="1:9" ht="19.5" customHeight="1" thickTop="1">
      <c r="A151" s="342"/>
      <c r="B151" s="322"/>
      <c r="C151" s="345"/>
      <c r="D151" s="346"/>
      <c r="E151" s="345"/>
      <c r="G151" s="345"/>
      <c r="I151" s="345"/>
    </row>
  </sheetData>
  <mergeCells count="36">
    <mergeCell ref="C137:E137"/>
    <mergeCell ref="G137:I137"/>
    <mergeCell ref="C139:I139"/>
    <mergeCell ref="C84:I84"/>
    <mergeCell ref="C134:E134"/>
    <mergeCell ref="G134:I134"/>
    <mergeCell ref="C135:E135"/>
    <mergeCell ref="G135:I135"/>
    <mergeCell ref="C136:E136"/>
    <mergeCell ref="G136:I136"/>
    <mergeCell ref="C80:E80"/>
    <mergeCell ref="G80:I80"/>
    <mergeCell ref="C81:E81"/>
    <mergeCell ref="G81:I81"/>
    <mergeCell ref="C82:E82"/>
    <mergeCell ref="G82:I82"/>
    <mergeCell ref="C79:E79"/>
    <mergeCell ref="G79:I79"/>
    <mergeCell ref="C7:E7"/>
    <mergeCell ref="G7:I7"/>
    <mergeCell ref="C9:I9"/>
    <mergeCell ref="C58:E58"/>
    <mergeCell ref="G58:I58"/>
    <mergeCell ref="C59:E59"/>
    <mergeCell ref="G59:I59"/>
    <mergeCell ref="C60:E60"/>
    <mergeCell ref="G60:I60"/>
    <mergeCell ref="C61:E61"/>
    <mergeCell ref="G61:I61"/>
    <mergeCell ref="C63:I63"/>
    <mergeCell ref="C4:E4"/>
    <mergeCell ref="G4:I4"/>
    <mergeCell ref="C5:E5"/>
    <mergeCell ref="G5:I5"/>
    <mergeCell ref="C6:E6"/>
    <mergeCell ref="G6:I6"/>
  </mergeCells>
  <pageMargins left="0.7" right="0.7" top="0.48" bottom="0.5" header="0.5" footer="0.5"/>
  <pageSetup paperSize="9" scale="76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3" manualBreakCount="3">
    <brk id="54" max="16383" man="1"/>
    <brk id="75" max="16383" man="1"/>
    <brk id="1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8715-7908-400C-A223-CAED2F0D3E4D}">
  <sheetPr>
    <pageSetUpPr fitToPage="1"/>
  </sheetPr>
  <dimension ref="A1:AF31"/>
  <sheetViews>
    <sheetView view="pageBreakPreview" zoomScale="90" zoomScaleNormal="66" zoomScaleSheetLayoutView="90" workbookViewId="0">
      <selection activeCell="B13" sqref="B13"/>
    </sheetView>
  </sheetViews>
  <sheetFormatPr defaultColWidth="9.08984375" defaultRowHeight="14"/>
  <cols>
    <col min="1" max="1" width="1.08984375" style="227" customWidth="1"/>
    <col min="2" max="2" width="46.453125" style="227" customWidth="1"/>
    <col min="3" max="3" width="5.08984375" style="248" bestFit="1" customWidth="1"/>
    <col min="4" max="4" width="11.453125" style="272" customWidth="1"/>
    <col min="5" max="5" width="1.08984375" style="272" customWidth="1"/>
    <col min="6" max="6" width="12.453125" style="272" customWidth="1"/>
    <col min="7" max="7" width="1.08984375" style="272" customWidth="1"/>
    <col min="8" max="8" width="12.453125" style="272" customWidth="1"/>
    <col min="9" max="9" width="1.08984375" style="272" customWidth="1"/>
    <col min="10" max="10" width="12.453125" style="272" customWidth="1"/>
    <col min="11" max="11" width="1.08984375" style="272" customWidth="1"/>
    <col min="12" max="12" width="15.08984375" style="272" customWidth="1"/>
    <col min="13" max="13" width="1.08984375" style="272" customWidth="1"/>
    <col min="14" max="14" width="11.90625" style="272" customWidth="1"/>
    <col min="15" max="15" width="1.08984375" style="272" customWidth="1"/>
    <col min="16" max="16" width="10.90625" style="272" customWidth="1"/>
    <col min="17" max="17" width="1.08984375" style="272" customWidth="1"/>
    <col min="18" max="18" width="13.453125" style="272" customWidth="1"/>
    <col min="19" max="19" width="1.08984375" style="272" customWidth="1"/>
    <col min="20" max="20" width="11.90625" style="272" customWidth="1"/>
    <col min="21" max="21" width="1.08984375" style="272" customWidth="1"/>
    <col min="22" max="22" width="11.08984375" style="272" customWidth="1"/>
    <col min="23" max="23" width="1.08984375" style="272" customWidth="1"/>
    <col min="24" max="24" width="13.90625" style="272" customWidth="1"/>
    <col min="25" max="25" width="1.08984375" style="272" customWidth="1"/>
    <col min="26" max="26" width="11.90625" style="272" customWidth="1"/>
    <col min="27" max="27" width="1.08984375" style="272" customWidth="1"/>
    <col min="28" max="28" width="12.54296875" style="272" customWidth="1"/>
    <col min="29" max="29" width="1.08984375" style="272" customWidth="1"/>
    <col min="30" max="30" width="11.08984375" style="272" customWidth="1"/>
    <col min="31" max="31" width="1.08984375" style="272" customWidth="1"/>
    <col min="32" max="32" width="13.08984375" style="272" customWidth="1"/>
    <col min="33" max="16384" width="9.08984375" style="246"/>
  </cols>
  <sheetData>
    <row r="1" spans="1:32" ht="21.65" customHeight="1">
      <c r="A1" s="191" t="s">
        <v>154</v>
      </c>
      <c r="B1" s="303"/>
      <c r="C1" s="242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1"/>
      <c r="AC1" s="241"/>
      <c r="AD1" s="243"/>
      <c r="AE1" s="241"/>
      <c r="AF1" s="241"/>
    </row>
    <row r="2" spans="1:32" ht="21.65" customHeight="1">
      <c r="A2" s="235" t="s">
        <v>85</v>
      </c>
      <c r="B2" s="235"/>
      <c r="C2" s="242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1"/>
      <c r="AC2" s="241"/>
      <c r="AD2" s="243"/>
      <c r="AE2" s="241"/>
      <c r="AF2" s="241"/>
    </row>
    <row r="3" spans="1:32" ht="20.149999999999999" customHeight="1">
      <c r="A3" s="304"/>
      <c r="B3" s="235"/>
      <c r="C3" s="242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1"/>
      <c r="AC3" s="241"/>
      <c r="AD3" s="243"/>
      <c r="AE3" s="241"/>
      <c r="AF3" s="241"/>
    </row>
    <row r="4" spans="1:32" ht="20.149999999999999" customHeight="1">
      <c r="A4" s="241"/>
      <c r="B4" s="241"/>
      <c r="C4" s="242"/>
      <c r="D4" s="362" t="s">
        <v>86</v>
      </c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</row>
    <row r="5" spans="1:32" ht="20.149999999999999" customHeight="1">
      <c r="A5" s="241"/>
      <c r="B5" s="241"/>
      <c r="C5" s="242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63" t="s">
        <v>87</v>
      </c>
      <c r="Q5" s="363"/>
      <c r="R5" s="363"/>
      <c r="S5" s="305"/>
      <c r="T5" s="364" t="s">
        <v>57</v>
      </c>
      <c r="U5" s="364"/>
      <c r="V5" s="364"/>
      <c r="W5" s="364"/>
      <c r="X5" s="364"/>
      <c r="Y5" s="364"/>
      <c r="Z5" s="364"/>
      <c r="AA5" s="305"/>
      <c r="AB5" s="305"/>
      <c r="AC5" s="305"/>
      <c r="AD5" s="305"/>
      <c r="AE5" s="305"/>
      <c r="AF5" s="305"/>
    </row>
    <row r="6" spans="1:32" ht="20.149999999999999" customHeight="1">
      <c r="A6" s="241"/>
      <c r="B6" s="241"/>
      <c r="C6" s="242"/>
      <c r="D6" s="305"/>
      <c r="E6" s="305"/>
      <c r="F6" s="305"/>
      <c r="G6" s="305"/>
      <c r="H6" s="305"/>
      <c r="I6" s="305"/>
      <c r="J6" s="251"/>
      <c r="K6" s="305"/>
      <c r="L6" s="305"/>
      <c r="M6" s="305"/>
      <c r="N6" s="305"/>
      <c r="O6" s="305"/>
      <c r="P6" s="251"/>
      <c r="Q6" s="251"/>
      <c r="R6" s="251"/>
      <c r="S6" s="305"/>
      <c r="T6" s="306"/>
      <c r="U6" s="306"/>
      <c r="V6" s="306"/>
      <c r="W6" s="306"/>
      <c r="X6" s="251" t="s">
        <v>183</v>
      </c>
      <c r="Y6" s="306"/>
      <c r="Z6" s="306"/>
      <c r="AA6" s="305"/>
      <c r="AB6" s="305"/>
      <c r="AC6" s="305"/>
      <c r="AD6" s="305"/>
      <c r="AE6" s="305"/>
      <c r="AF6" s="305"/>
    </row>
    <row r="7" spans="1:32" ht="20.149999999999999" customHeight="1">
      <c r="A7" s="241"/>
      <c r="B7" s="241"/>
      <c r="C7" s="242"/>
      <c r="D7" s="305"/>
      <c r="E7" s="305"/>
      <c r="F7" s="305"/>
      <c r="G7" s="305"/>
      <c r="H7" s="305"/>
      <c r="I7" s="305"/>
      <c r="J7" s="251"/>
      <c r="K7" s="305"/>
      <c r="L7" s="305"/>
      <c r="M7" s="305"/>
      <c r="N7" s="305"/>
      <c r="O7" s="305"/>
      <c r="P7" s="251"/>
      <c r="Q7" s="251"/>
      <c r="R7" s="251"/>
      <c r="S7" s="305"/>
      <c r="T7" s="306"/>
      <c r="U7" s="306"/>
      <c r="V7" s="306"/>
      <c r="W7" s="306"/>
      <c r="X7" s="251" t="s">
        <v>184</v>
      </c>
      <c r="Y7" s="306"/>
      <c r="Z7" s="306"/>
      <c r="AA7" s="305"/>
      <c r="AB7" s="305"/>
      <c r="AC7" s="305"/>
      <c r="AD7" s="305"/>
      <c r="AE7" s="305"/>
      <c r="AF7" s="305"/>
    </row>
    <row r="8" spans="1:32" ht="20.149999999999999" customHeight="1">
      <c r="A8" s="255"/>
      <c r="B8" s="255"/>
      <c r="D8" s="251"/>
      <c r="E8" s="251"/>
      <c r="F8" s="251"/>
      <c r="G8" s="251"/>
      <c r="H8" s="251"/>
      <c r="I8" s="251"/>
      <c r="J8" s="251" t="s">
        <v>313</v>
      </c>
      <c r="K8" s="251"/>
      <c r="L8" s="251" t="s">
        <v>89</v>
      </c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 t="s">
        <v>204</v>
      </c>
      <c r="Y8" s="251"/>
      <c r="AA8" s="256"/>
      <c r="AB8" s="256"/>
      <c r="AC8" s="256"/>
      <c r="AD8" s="256"/>
      <c r="AE8" s="256"/>
      <c r="AF8" s="256"/>
    </row>
    <row r="9" spans="1:32" ht="20.149999999999999" customHeight="1">
      <c r="A9" s="255"/>
      <c r="B9" s="255"/>
      <c r="D9" s="251"/>
      <c r="E9" s="251"/>
      <c r="G9" s="251"/>
      <c r="H9" s="251"/>
      <c r="I9" s="251"/>
      <c r="J9" s="251" t="s">
        <v>314</v>
      </c>
      <c r="K9" s="251"/>
      <c r="L9" s="251" t="s">
        <v>205</v>
      </c>
      <c r="M9" s="251"/>
      <c r="N9" s="251" t="s">
        <v>90</v>
      </c>
      <c r="O9" s="251"/>
      <c r="P9" s="251"/>
      <c r="Q9" s="251"/>
      <c r="R9" s="251"/>
      <c r="S9" s="251"/>
      <c r="T9" s="251"/>
      <c r="U9" s="251"/>
      <c r="V9" s="251"/>
      <c r="W9" s="251"/>
      <c r="X9" s="251" t="s">
        <v>206</v>
      </c>
      <c r="Y9" s="251"/>
      <c r="Z9" s="256"/>
      <c r="AA9" s="256"/>
      <c r="AB9" s="256" t="s">
        <v>91</v>
      </c>
      <c r="AC9" s="256"/>
      <c r="AD9" s="256"/>
      <c r="AE9" s="256"/>
      <c r="AF9" s="256"/>
    </row>
    <row r="10" spans="1:32" ht="20.149999999999999" customHeight="1">
      <c r="A10" s="255"/>
      <c r="B10" s="255"/>
      <c r="D10" s="256" t="s">
        <v>92</v>
      </c>
      <c r="E10" s="251"/>
      <c r="G10" s="251"/>
      <c r="H10" s="251"/>
      <c r="I10" s="251"/>
      <c r="J10" s="251" t="s">
        <v>315</v>
      </c>
      <c r="K10" s="251"/>
      <c r="L10" s="251" t="s">
        <v>207</v>
      </c>
      <c r="M10" s="251"/>
      <c r="N10" s="251" t="s">
        <v>95</v>
      </c>
      <c r="O10" s="251"/>
      <c r="P10" s="365"/>
      <c r="Q10" s="365"/>
      <c r="R10" s="365"/>
      <c r="S10" s="251"/>
      <c r="T10" s="251"/>
      <c r="U10" s="251"/>
      <c r="V10" s="251"/>
      <c r="W10" s="251"/>
      <c r="X10" s="251" t="s">
        <v>185</v>
      </c>
      <c r="Y10" s="251"/>
      <c r="Z10" s="256" t="s">
        <v>96</v>
      </c>
      <c r="AA10" s="256"/>
      <c r="AB10" s="256" t="s">
        <v>97</v>
      </c>
      <c r="AC10" s="256"/>
      <c r="AD10" s="256" t="s">
        <v>98</v>
      </c>
      <c r="AE10" s="256"/>
    </row>
    <row r="11" spans="1:32" ht="20.149999999999999" customHeight="1">
      <c r="A11" s="255"/>
      <c r="B11" s="255"/>
      <c r="D11" s="256" t="s">
        <v>99</v>
      </c>
      <c r="E11" s="251"/>
      <c r="F11" s="251" t="s">
        <v>88</v>
      </c>
      <c r="G11" s="251"/>
      <c r="H11" s="251" t="s">
        <v>90</v>
      </c>
      <c r="I11" s="251"/>
      <c r="J11" s="251" t="s">
        <v>316</v>
      </c>
      <c r="K11" s="251"/>
      <c r="L11" s="251" t="s">
        <v>100</v>
      </c>
      <c r="M11" s="251"/>
      <c r="N11" s="251" t="s">
        <v>101</v>
      </c>
      <c r="O11" s="251"/>
      <c r="P11" s="251" t="s">
        <v>102</v>
      </c>
      <c r="Q11" s="251"/>
      <c r="R11" s="251"/>
      <c r="S11" s="251"/>
      <c r="T11" s="251" t="s">
        <v>103</v>
      </c>
      <c r="U11" s="251"/>
      <c r="V11" s="251" t="s">
        <v>104</v>
      </c>
      <c r="W11" s="251"/>
      <c r="X11" s="251" t="s">
        <v>208</v>
      </c>
      <c r="Y11" s="251"/>
      <c r="Z11" s="256" t="s">
        <v>105</v>
      </c>
      <c r="AA11" s="256"/>
      <c r="AB11" s="256" t="s">
        <v>106</v>
      </c>
      <c r="AC11" s="256"/>
      <c r="AD11" s="256" t="s">
        <v>107</v>
      </c>
      <c r="AE11" s="256"/>
      <c r="AF11" s="256" t="s">
        <v>108</v>
      </c>
    </row>
    <row r="12" spans="1:32" ht="20.149999999999999" customHeight="1">
      <c r="A12" s="255"/>
      <c r="B12" s="255"/>
      <c r="C12" s="248" t="s">
        <v>3</v>
      </c>
      <c r="D12" s="256" t="s">
        <v>109</v>
      </c>
      <c r="E12" s="251"/>
      <c r="F12" s="251" t="s">
        <v>93</v>
      </c>
      <c r="G12" s="251"/>
      <c r="H12" s="251" t="s">
        <v>110</v>
      </c>
      <c r="I12" s="251"/>
      <c r="J12" s="251" t="s">
        <v>317</v>
      </c>
      <c r="K12" s="251"/>
      <c r="L12" s="251" t="s">
        <v>111</v>
      </c>
      <c r="M12" s="251"/>
      <c r="N12" s="251" t="s">
        <v>112</v>
      </c>
      <c r="O12" s="251"/>
      <c r="P12" s="251" t="s">
        <v>114</v>
      </c>
      <c r="Q12" s="251"/>
      <c r="R12" s="251" t="s">
        <v>113</v>
      </c>
      <c r="S12" s="251"/>
      <c r="T12" s="251" t="s">
        <v>114</v>
      </c>
      <c r="U12" s="251"/>
      <c r="V12" s="251" t="s">
        <v>114</v>
      </c>
      <c r="W12" s="251"/>
      <c r="X12" s="251" t="s">
        <v>186</v>
      </c>
      <c r="Y12" s="251"/>
      <c r="Z12" s="256" t="s">
        <v>115</v>
      </c>
      <c r="AA12" s="256"/>
      <c r="AB12" s="256" t="s">
        <v>116</v>
      </c>
      <c r="AC12" s="256"/>
      <c r="AD12" s="256" t="s">
        <v>117</v>
      </c>
      <c r="AE12" s="256"/>
      <c r="AF12" s="256" t="s">
        <v>118</v>
      </c>
    </row>
    <row r="13" spans="1:32" ht="20.149999999999999" customHeight="1">
      <c r="A13" s="255"/>
      <c r="B13" s="255"/>
      <c r="D13" s="366" t="s">
        <v>5</v>
      </c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</row>
    <row r="14" spans="1:32" ht="20.149999999999999" customHeight="1">
      <c r="A14" s="307" t="s">
        <v>268</v>
      </c>
      <c r="B14" s="30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</row>
    <row r="15" spans="1:32" ht="20.149999999999999" customHeight="1">
      <c r="A15" s="307" t="s">
        <v>237</v>
      </c>
      <c r="B15" s="307"/>
      <c r="D15" s="95">
        <v>905510</v>
      </c>
      <c r="E15" s="96"/>
      <c r="F15" s="95">
        <v>19876970</v>
      </c>
      <c r="G15" s="38"/>
      <c r="H15" s="95">
        <v>390969</v>
      </c>
      <c r="I15" s="38"/>
      <c r="J15" s="95">
        <v>-321832</v>
      </c>
      <c r="K15" s="96"/>
      <c r="L15" s="95">
        <v>428790</v>
      </c>
      <c r="M15" s="38"/>
      <c r="N15" s="95">
        <v>3242</v>
      </c>
      <c r="O15" s="38"/>
      <c r="P15" s="95">
        <v>90551</v>
      </c>
      <c r="Q15" s="96"/>
      <c r="R15" s="95">
        <v>885283</v>
      </c>
      <c r="S15" s="38"/>
      <c r="T15" s="95">
        <v>18164</v>
      </c>
      <c r="U15" s="38"/>
      <c r="V15" s="95">
        <v>52192</v>
      </c>
      <c r="W15" s="96"/>
      <c r="X15" s="38">
        <v>0</v>
      </c>
      <c r="Y15" s="38"/>
      <c r="Z15" s="95">
        <f>SUM(T15:V15)</f>
        <v>70356</v>
      </c>
      <c r="AA15" s="38"/>
      <c r="AB15" s="95">
        <f>SUM(D15:V15)</f>
        <v>22329839</v>
      </c>
      <c r="AC15" s="96"/>
      <c r="AD15" s="95">
        <v>997696</v>
      </c>
      <c r="AE15" s="38"/>
      <c r="AF15" s="95">
        <v>23327535</v>
      </c>
    </row>
    <row r="16" spans="1:32" ht="20.399999999999999" customHeight="1">
      <c r="A16" s="255"/>
      <c r="B16" s="255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</row>
    <row r="17" spans="1:32" ht="19.649999999999999" customHeight="1">
      <c r="A17" s="260" t="s">
        <v>121</v>
      </c>
      <c r="B17" s="261"/>
      <c r="C17" s="262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</row>
    <row r="18" spans="1:32" ht="19.649999999999999" customHeight="1">
      <c r="A18" s="261"/>
      <c r="B18" s="264" t="s">
        <v>296</v>
      </c>
      <c r="C18" s="262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128"/>
      <c r="AA18" s="309"/>
      <c r="AB18" s="309"/>
      <c r="AC18" s="309"/>
      <c r="AD18" s="309"/>
      <c r="AE18" s="309"/>
      <c r="AF18" s="309"/>
    </row>
    <row r="19" spans="1:32" ht="19.649999999999999" customHeight="1">
      <c r="A19" s="263"/>
      <c r="B19" s="189" t="s">
        <v>265</v>
      </c>
      <c r="C19" s="262">
        <v>8</v>
      </c>
      <c r="D19" s="68">
        <v>0</v>
      </c>
      <c r="E19" s="94"/>
      <c r="F19" s="68">
        <v>0</v>
      </c>
      <c r="G19" s="94"/>
      <c r="H19" s="68">
        <v>0</v>
      </c>
      <c r="I19" s="68"/>
      <c r="J19" s="68">
        <v>0</v>
      </c>
      <c r="K19" s="68"/>
      <c r="L19" s="68">
        <v>0</v>
      </c>
      <c r="M19" s="68"/>
      <c r="N19" s="68">
        <v>0</v>
      </c>
      <c r="O19" s="68"/>
      <c r="P19" s="68">
        <v>0</v>
      </c>
      <c r="Q19" s="128"/>
      <c r="R19" s="128">
        <v>-452755</v>
      </c>
      <c r="S19" s="128"/>
      <c r="T19" s="68">
        <v>0</v>
      </c>
      <c r="U19" s="68"/>
      <c r="V19" s="68">
        <v>0</v>
      </c>
      <c r="W19" s="68"/>
      <c r="X19" s="68">
        <v>0</v>
      </c>
      <c r="Y19" s="68"/>
      <c r="Z19" s="68">
        <v>0</v>
      </c>
      <c r="AA19" s="319"/>
      <c r="AB19" s="319">
        <v>-452755</v>
      </c>
      <c r="AC19" s="319"/>
      <c r="AD19" s="68">
        <v>0</v>
      </c>
      <c r="AE19" s="319"/>
      <c r="AF19" s="124">
        <f>SUM(AB19:AD19)</f>
        <v>-452755</v>
      </c>
    </row>
    <row r="20" spans="1:32" ht="19.649999999999999" customHeight="1">
      <c r="A20" s="263"/>
      <c r="B20" s="189" t="s">
        <v>266</v>
      </c>
      <c r="C20" s="262"/>
      <c r="D20" s="68">
        <v>0</v>
      </c>
      <c r="E20" s="68"/>
      <c r="F20" s="68">
        <v>0</v>
      </c>
      <c r="G20" s="68"/>
      <c r="H20" s="68">
        <v>0</v>
      </c>
      <c r="I20" s="68"/>
      <c r="J20" s="68">
        <v>0</v>
      </c>
      <c r="K20" s="68"/>
      <c r="L20" s="68">
        <v>0</v>
      </c>
      <c r="M20" s="68"/>
      <c r="N20" s="68">
        <v>0</v>
      </c>
      <c r="O20" s="68"/>
      <c r="P20" s="68">
        <v>0</v>
      </c>
      <c r="Q20" s="319"/>
      <c r="R20" s="68">
        <v>0</v>
      </c>
      <c r="S20" s="319"/>
      <c r="T20" s="350">
        <v>0</v>
      </c>
      <c r="U20" s="68"/>
      <c r="V20" s="350">
        <v>0</v>
      </c>
      <c r="W20" s="68"/>
      <c r="X20" s="350">
        <v>0</v>
      </c>
      <c r="Y20" s="68"/>
      <c r="Z20" s="350">
        <v>0</v>
      </c>
      <c r="AA20" s="319"/>
      <c r="AB20" s="350">
        <v>0</v>
      </c>
      <c r="AC20" s="319"/>
      <c r="AD20" s="320">
        <v>-5854</v>
      </c>
      <c r="AE20" s="319"/>
      <c r="AF20" s="320">
        <f>SUM(AB20:AD20)</f>
        <v>-5854</v>
      </c>
    </row>
    <row r="21" spans="1:32" ht="19.649999999999999" customHeight="1">
      <c r="A21" s="261"/>
      <c r="B21" s="264" t="s">
        <v>267</v>
      </c>
      <c r="C21" s="310"/>
      <c r="D21" s="311">
        <f>SUM(D19:D20)</f>
        <v>0</v>
      </c>
      <c r="E21" s="129"/>
      <c r="F21" s="311">
        <f>SUM(F19:F20)</f>
        <v>0</v>
      </c>
      <c r="G21" s="129"/>
      <c r="H21" s="311">
        <v>0</v>
      </c>
      <c r="I21" s="129"/>
      <c r="J21" s="311">
        <v>0</v>
      </c>
      <c r="K21" s="129"/>
      <c r="L21" s="311">
        <v>0</v>
      </c>
      <c r="M21" s="129"/>
      <c r="N21" s="311">
        <v>0</v>
      </c>
      <c r="O21" s="129"/>
      <c r="P21" s="311">
        <v>0</v>
      </c>
      <c r="Q21" s="266"/>
      <c r="R21" s="265">
        <f>SUM(R19:R20)</f>
        <v>-452755</v>
      </c>
      <c r="S21" s="266"/>
      <c r="T21" s="351">
        <f>SUM(T19:T20)</f>
        <v>0</v>
      </c>
      <c r="U21" s="68"/>
      <c r="V21" s="351">
        <f>SUM(V19:V20)</f>
        <v>0</v>
      </c>
      <c r="W21" s="68"/>
      <c r="X21" s="351">
        <f>SUM(X19:X20)</f>
        <v>0</v>
      </c>
      <c r="Y21" s="68"/>
      <c r="Z21" s="352">
        <f>SUM(Z19:Z20)</f>
        <v>0</v>
      </c>
      <c r="AA21" s="266"/>
      <c r="AB21" s="265">
        <f>SUM(AB19:AB20)</f>
        <v>-452755</v>
      </c>
      <c r="AC21" s="266"/>
      <c r="AD21" s="265">
        <f>SUM(AD19:AD20)</f>
        <v>-5854</v>
      </c>
      <c r="AE21" s="266"/>
      <c r="AF21" s="265">
        <f>SUM(AF19:AF20)</f>
        <v>-458609</v>
      </c>
    </row>
    <row r="22" spans="1:32" ht="20.399999999999999" customHeight="1">
      <c r="A22" s="255"/>
      <c r="B22" s="25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</row>
    <row r="23" spans="1:32" ht="19.649999999999999" customHeight="1">
      <c r="A23" s="269" t="s">
        <v>195</v>
      </c>
      <c r="B23" s="178"/>
      <c r="C23" s="257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3"/>
      <c r="AA23" s="49"/>
      <c r="AB23" s="54"/>
      <c r="AC23" s="55"/>
      <c r="AD23" s="52"/>
      <c r="AE23" s="55"/>
      <c r="AF23" s="49"/>
    </row>
    <row r="24" spans="1:32" ht="19.649999999999999" customHeight="1">
      <c r="A24" s="178"/>
      <c r="B24" s="178" t="s">
        <v>119</v>
      </c>
      <c r="C24" s="257"/>
      <c r="D24" s="42">
        <v>0</v>
      </c>
      <c r="E24" s="43"/>
      <c r="F24" s="42">
        <v>0</v>
      </c>
      <c r="G24" s="43"/>
      <c r="H24" s="42">
        <v>0</v>
      </c>
      <c r="I24" s="43"/>
      <c r="J24" s="42">
        <v>0</v>
      </c>
      <c r="K24" s="43"/>
      <c r="L24" s="42">
        <v>0</v>
      </c>
      <c r="M24" s="43"/>
      <c r="N24" s="42">
        <v>0</v>
      </c>
      <c r="O24" s="43"/>
      <c r="P24" s="42">
        <v>0</v>
      </c>
      <c r="Q24" s="56"/>
      <c r="R24" s="57">
        <v>678893</v>
      </c>
      <c r="S24" s="56"/>
      <c r="T24" s="68">
        <v>0</v>
      </c>
      <c r="U24" s="68"/>
      <c r="V24" s="68">
        <v>0</v>
      </c>
      <c r="W24" s="68"/>
      <c r="X24" s="68">
        <v>0</v>
      </c>
      <c r="Y24" s="68"/>
      <c r="Z24" s="68">
        <v>0</v>
      </c>
      <c r="AA24" s="57"/>
      <c r="AB24" s="57">
        <v>678893</v>
      </c>
      <c r="AC24" s="57"/>
      <c r="AD24" s="57">
        <v>34626</v>
      </c>
      <c r="AE24" s="57"/>
      <c r="AF24" s="57">
        <v>713519</v>
      </c>
    </row>
    <row r="25" spans="1:32" ht="20.149999999999999" customHeight="1">
      <c r="A25" s="178"/>
      <c r="B25" s="178" t="s">
        <v>196</v>
      </c>
      <c r="C25" s="257"/>
      <c r="D25" s="42">
        <v>0</v>
      </c>
      <c r="E25" s="43"/>
      <c r="F25" s="42">
        <v>0</v>
      </c>
      <c r="G25" s="43"/>
      <c r="H25" s="58">
        <v>0</v>
      </c>
      <c r="I25" s="43"/>
      <c r="J25" s="58">
        <v>0</v>
      </c>
      <c r="K25" s="43"/>
      <c r="L25" s="58">
        <v>0</v>
      </c>
      <c r="M25" s="43"/>
      <c r="N25" s="58">
        <v>0</v>
      </c>
      <c r="O25" s="43"/>
      <c r="P25" s="58">
        <v>0</v>
      </c>
      <c r="Q25" s="59"/>
      <c r="R25" s="68">
        <v>0</v>
      </c>
      <c r="S25" s="56"/>
      <c r="T25" s="57">
        <v>157824</v>
      </c>
      <c r="U25" s="57"/>
      <c r="V25" s="57">
        <v>1969</v>
      </c>
      <c r="W25" s="57"/>
      <c r="X25" s="57">
        <v>-1842</v>
      </c>
      <c r="Y25" s="57"/>
      <c r="Z25" s="57">
        <v>157951</v>
      </c>
      <c r="AA25" s="57"/>
      <c r="AB25" s="57">
        <v>157951</v>
      </c>
      <c r="AC25" s="57"/>
      <c r="AD25" s="57">
        <v>7801</v>
      </c>
      <c r="AE25" s="57"/>
      <c r="AF25" s="57">
        <v>165752</v>
      </c>
    </row>
    <row r="26" spans="1:32" ht="20.149999999999999" customHeight="1">
      <c r="A26" s="269" t="s">
        <v>209</v>
      </c>
      <c r="B26" s="178"/>
      <c r="C26" s="257"/>
      <c r="D26" s="60">
        <f>SUM(D24:D25)</f>
        <v>0</v>
      </c>
      <c r="E26" s="49"/>
      <c r="F26" s="60">
        <f>SUM(F24:F25)</f>
        <v>0</v>
      </c>
      <c r="G26" s="48"/>
      <c r="H26" s="60">
        <f>SUM(H24:H25)</f>
        <v>0</v>
      </c>
      <c r="I26" s="48"/>
      <c r="J26" s="60">
        <f>SUM(J24:J25)</f>
        <v>0</v>
      </c>
      <c r="K26" s="48"/>
      <c r="L26" s="60">
        <f>SUM(L24:L25)</f>
        <v>0</v>
      </c>
      <c r="M26" s="48"/>
      <c r="N26" s="60">
        <f>SUM(N24:N25)</f>
        <v>0</v>
      </c>
      <c r="O26" s="48"/>
      <c r="P26" s="60">
        <f>SUM(P24:P25)</f>
        <v>0</v>
      </c>
      <c r="Q26" s="56"/>
      <c r="R26" s="61">
        <f>SUM(R24:R25)</f>
        <v>678893</v>
      </c>
      <c r="S26" s="62"/>
      <c r="T26" s="61">
        <f>SUM(T24:T25)</f>
        <v>157824</v>
      </c>
      <c r="U26" s="62"/>
      <c r="V26" s="61">
        <f>SUM(V24:V25)</f>
        <v>1969</v>
      </c>
      <c r="W26" s="63"/>
      <c r="X26" s="61">
        <f>SUM(X24:X25)</f>
        <v>-1842</v>
      </c>
      <c r="Y26" s="62"/>
      <c r="Z26" s="61">
        <f>SUM(Z24:Z25)</f>
        <v>157951</v>
      </c>
      <c r="AA26" s="62"/>
      <c r="AB26" s="61">
        <f>SUM(AB24:AB25)</f>
        <v>836844</v>
      </c>
      <c r="AC26" s="62"/>
      <c r="AD26" s="61">
        <f>SUM(AD24:AD25)</f>
        <v>42427</v>
      </c>
      <c r="AE26" s="62"/>
      <c r="AF26" s="61">
        <f>SUM(AF24:AF25)</f>
        <v>879271</v>
      </c>
    </row>
    <row r="27" spans="1:32" ht="20.149999999999999" customHeight="1">
      <c r="A27" s="269"/>
      <c r="B27" s="178"/>
      <c r="C27" s="257"/>
      <c r="D27" s="48"/>
      <c r="E27" s="49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56"/>
      <c r="R27" s="48"/>
      <c r="S27" s="56"/>
      <c r="T27" s="48"/>
      <c r="U27" s="56"/>
      <c r="V27" s="48"/>
      <c r="W27" s="48"/>
      <c r="X27" s="48"/>
      <c r="Y27" s="56"/>
      <c r="Z27" s="48"/>
      <c r="AA27" s="56"/>
      <c r="AB27" s="48"/>
      <c r="AC27" s="56"/>
      <c r="AD27" s="48"/>
      <c r="AE27" s="56"/>
      <c r="AF27" s="48"/>
    </row>
    <row r="28" spans="1:32" ht="20.149999999999999" customHeight="1">
      <c r="A28" s="178" t="s">
        <v>187</v>
      </c>
      <c r="B28" s="246"/>
      <c r="C28" s="257"/>
      <c r="D28" s="48"/>
      <c r="E28" s="49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56"/>
      <c r="R28" s="48"/>
      <c r="S28" s="56"/>
      <c r="T28" s="48"/>
      <c r="U28" s="56"/>
      <c r="V28" s="48"/>
      <c r="W28" s="48"/>
      <c r="X28" s="48"/>
      <c r="Y28" s="56"/>
      <c r="Z28" s="48"/>
      <c r="AA28" s="56"/>
      <c r="AB28" s="48"/>
      <c r="AC28" s="56"/>
      <c r="AD28" s="48"/>
      <c r="AE28" s="56"/>
      <c r="AF28" s="48"/>
    </row>
    <row r="29" spans="1:32" ht="20.149999999999999" customHeight="1">
      <c r="A29" s="178" t="s">
        <v>210</v>
      </c>
      <c r="B29" s="178"/>
      <c r="C29" s="257"/>
      <c r="D29" s="58">
        <v>0</v>
      </c>
      <c r="E29" s="43"/>
      <c r="F29" s="58">
        <v>0</v>
      </c>
      <c r="G29" s="43"/>
      <c r="H29" s="58">
        <v>0</v>
      </c>
      <c r="I29" s="43"/>
      <c r="J29" s="58">
        <v>0</v>
      </c>
      <c r="K29" s="43"/>
      <c r="L29" s="58">
        <v>0</v>
      </c>
      <c r="M29" s="43"/>
      <c r="N29" s="58">
        <v>0</v>
      </c>
      <c r="O29" s="43"/>
      <c r="P29" s="58">
        <v>0</v>
      </c>
      <c r="Q29" s="59"/>
      <c r="R29" s="64">
        <v>53712</v>
      </c>
      <c r="S29" s="56"/>
      <c r="T29" s="350">
        <v>0</v>
      </c>
      <c r="U29" s="57"/>
      <c r="V29" s="64">
        <v>-53712</v>
      </c>
      <c r="W29" s="57"/>
      <c r="X29" s="350">
        <v>0</v>
      </c>
      <c r="Y29" s="57"/>
      <c r="Z29" s="64">
        <v>-53712</v>
      </c>
      <c r="AA29" s="57"/>
      <c r="AB29" s="350">
        <v>0</v>
      </c>
      <c r="AC29" s="350"/>
      <c r="AD29" s="350">
        <v>0</v>
      </c>
      <c r="AE29" s="350"/>
      <c r="AF29" s="350">
        <v>0</v>
      </c>
    </row>
    <row r="30" spans="1:32" ht="20.149999999999999" customHeight="1" thickBot="1">
      <c r="A30" s="269" t="s">
        <v>269</v>
      </c>
      <c r="B30" s="318"/>
      <c r="C30" s="257"/>
      <c r="D30" s="65">
        <f>SUM(D15,D26,D21)</f>
        <v>905510</v>
      </c>
      <c r="E30" s="56"/>
      <c r="F30" s="65">
        <f>SUM(F15,F26,F21)</f>
        <v>19876970</v>
      </c>
      <c r="G30" s="66"/>
      <c r="H30" s="65">
        <f>SUM(H15,H26,H21)</f>
        <v>390969</v>
      </c>
      <c r="I30" s="66"/>
      <c r="J30" s="65">
        <f>SUM(J15,J26,J21)</f>
        <v>-321832</v>
      </c>
      <c r="K30" s="66"/>
      <c r="L30" s="65">
        <f>SUM(L15,L26,L21)</f>
        <v>428790</v>
      </c>
      <c r="M30" s="66"/>
      <c r="N30" s="65">
        <f>SUM(N15,N26,N21)</f>
        <v>3242</v>
      </c>
      <c r="O30" s="56"/>
      <c r="P30" s="65">
        <f>SUM(P15,P26,P21)</f>
        <v>90551</v>
      </c>
      <c r="Q30" s="56"/>
      <c r="R30" s="65">
        <f>SUM(R15,R26,R21,R29)</f>
        <v>1165133</v>
      </c>
      <c r="S30" s="56"/>
      <c r="T30" s="65">
        <f>SUM(T15,T26,T21)</f>
        <v>175988</v>
      </c>
      <c r="U30" s="56"/>
      <c r="V30" s="65">
        <f>SUM(V15,V26,V21,V29)</f>
        <v>449</v>
      </c>
      <c r="W30" s="66"/>
      <c r="X30" s="65">
        <f>SUM(X15,X26,X21)</f>
        <v>-1842</v>
      </c>
      <c r="Y30" s="56"/>
      <c r="Z30" s="65">
        <f>SUM(Z15,Z26,Z21,Z29)</f>
        <v>174595</v>
      </c>
      <c r="AA30" s="66"/>
      <c r="AB30" s="65">
        <f>SUM(AB15,AB26,AB21)</f>
        <v>22713928</v>
      </c>
      <c r="AC30" s="56"/>
      <c r="AD30" s="65">
        <f>SUM(AD15,AD26,AD21)</f>
        <v>1034269</v>
      </c>
      <c r="AE30" s="56"/>
      <c r="AF30" s="65">
        <f>SUM(AF15,AF26,AF21)</f>
        <v>23748197</v>
      </c>
    </row>
    <row r="31" spans="1:32" ht="14.5" thickTop="1"/>
  </sheetData>
  <mergeCells count="5">
    <mergeCell ref="D4:AF4"/>
    <mergeCell ref="P5:R5"/>
    <mergeCell ref="T5:Z5"/>
    <mergeCell ref="P10:R10"/>
    <mergeCell ref="D13:AF13"/>
  </mergeCells>
  <pageMargins left="0.6" right="0.6" top="0.48" bottom="0.5" header="0.5" footer="0.5"/>
  <pageSetup paperSize="9" scale="53" firstPageNumber="9" fitToHeight="0" orientation="landscape" useFirstPageNumber="1" horizontalDpi="1200" verticalDpi="1200" r:id="rId1"/>
  <headerFooter>
    <oddFooter>&amp;L&amp;"Times New Roman,Regular"The accompanying notes form an integral part of the interim financial statements.&amp;"-,Regular"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C02F5-D12A-43E2-9CF1-119DBEF84AFA}">
  <sheetPr>
    <pageSetUpPr fitToPage="1"/>
  </sheetPr>
  <dimension ref="A1:AK36"/>
  <sheetViews>
    <sheetView view="pageBreakPreview" topLeftCell="B1" zoomScaleNormal="66" zoomScaleSheetLayoutView="100" workbookViewId="0">
      <selection activeCell="B16" sqref="B16"/>
    </sheetView>
  </sheetViews>
  <sheetFormatPr defaultColWidth="9.08984375" defaultRowHeight="14"/>
  <cols>
    <col min="1" max="1" width="1.08984375" style="227" customWidth="1"/>
    <col min="2" max="2" width="50.90625" style="227" customWidth="1"/>
    <col min="3" max="3" width="7.90625" style="248" customWidth="1"/>
    <col min="4" max="4" width="1.08984375" style="248" customWidth="1"/>
    <col min="5" max="5" width="11.453125" style="272" customWidth="1"/>
    <col min="6" max="6" width="1.08984375" style="272" customWidth="1"/>
    <col min="7" max="7" width="12.453125" style="272" customWidth="1"/>
    <col min="8" max="8" width="1.08984375" style="272" customWidth="1"/>
    <col min="9" max="9" width="12.453125" style="272" customWidth="1"/>
    <col min="10" max="10" width="1.08984375" style="272" customWidth="1"/>
    <col min="11" max="11" width="12.453125" style="272" customWidth="1"/>
    <col min="12" max="12" width="1.08984375" style="272" customWidth="1"/>
    <col min="13" max="13" width="15.08984375" style="272" customWidth="1"/>
    <col min="14" max="14" width="1.08984375" style="272" customWidth="1"/>
    <col min="15" max="15" width="11.90625" style="272" customWidth="1"/>
    <col min="16" max="16" width="1.08984375" style="272" customWidth="1"/>
    <col min="17" max="17" width="10.90625" style="272" customWidth="1"/>
    <col min="18" max="18" width="1.08984375" style="272" customWidth="1"/>
    <col min="19" max="19" width="10.90625" style="272" customWidth="1"/>
    <col min="20" max="20" width="1.08984375" style="272" customWidth="1"/>
    <col min="21" max="21" width="13.453125" style="272" customWidth="1"/>
    <col min="22" max="22" width="1.08984375" style="272" customWidth="1"/>
    <col min="23" max="23" width="10.90625" style="272" customWidth="1"/>
    <col min="24" max="24" width="1.08984375" style="272" customWidth="1"/>
    <col min="25" max="25" width="11.90625" style="272" customWidth="1"/>
    <col min="26" max="26" width="1.08984375" style="272" customWidth="1"/>
    <col min="27" max="27" width="11.08984375" style="272" customWidth="1"/>
    <col min="28" max="28" width="0.90625" style="272" customWidth="1"/>
    <col min="29" max="29" width="13.90625" style="272" customWidth="1"/>
    <col min="30" max="30" width="1.08984375" style="272" customWidth="1"/>
    <col min="31" max="31" width="11.90625" style="272" customWidth="1"/>
    <col min="32" max="32" width="1.08984375" style="272" customWidth="1"/>
    <col min="33" max="33" width="12.54296875" style="272" customWidth="1"/>
    <col min="34" max="34" width="1.08984375" style="272" customWidth="1"/>
    <col min="35" max="35" width="11.08984375" style="272" customWidth="1"/>
    <col min="36" max="36" width="1.08984375" style="272" customWidth="1"/>
    <col min="37" max="37" width="13.08984375" style="272" customWidth="1"/>
    <col min="38" max="16384" width="9.08984375" style="246"/>
  </cols>
  <sheetData>
    <row r="1" spans="1:37" ht="21.65" customHeight="1">
      <c r="A1" s="191" t="s">
        <v>154</v>
      </c>
      <c r="B1" s="303"/>
      <c r="C1" s="242"/>
      <c r="D1" s="242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1"/>
      <c r="AH1" s="241"/>
      <c r="AI1" s="243"/>
      <c r="AJ1" s="241"/>
      <c r="AK1" s="241"/>
    </row>
    <row r="2" spans="1:37" ht="21.65" customHeight="1">
      <c r="A2" s="235" t="s">
        <v>85</v>
      </c>
      <c r="B2" s="235"/>
      <c r="C2" s="242"/>
      <c r="D2" s="242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1"/>
      <c r="AH2" s="241"/>
      <c r="AI2" s="243"/>
      <c r="AJ2" s="241"/>
      <c r="AK2" s="241"/>
    </row>
    <row r="3" spans="1:37" ht="20.149999999999999" customHeight="1">
      <c r="A3" s="304"/>
      <c r="B3" s="235"/>
      <c r="C3" s="242"/>
      <c r="D3" s="242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1"/>
      <c r="AH3" s="241"/>
      <c r="AI3" s="243"/>
      <c r="AJ3" s="241"/>
      <c r="AK3" s="241"/>
    </row>
    <row r="4" spans="1:37" ht="20.149999999999999" customHeight="1">
      <c r="A4" s="241"/>
      <c r="B4" s="241"/>
      <c r="C4" s="242"/>
      <c r="D4" s="242"/>
      <c r="E4" s="362" t="s">
        <v>86</v>
      </c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H4" s="362"/>
      <c r="AI4" s="362"/>
      <c r="AJ4" s="362"/>
      <c r="AK4" s="362"/>
    </row>
    <row r="5" spans="1:37" ht="20.149999999999999" customHeight="1">
      <c r="A5" s="241"/>
      <c r="B5" s="241"/>
      <c r="C5" s="242"/>
      <c r="D5" s="242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63" t="s">
        <v>87</v>
      </c>
      <c r="R5" s="363"/>
      <c r="S5" s="363"/>
      <c r="T5" s="363"/>
      <c r="U5" s="363"/>
      <c r="V5" s="251"/>
      <c r="W5" s="251"/>
      <c r="X5" s="305"/>
      <c r="Y5" s="364" t="s">
        <v>57</v>
      </c>
      <c r="Z5" s="364"/>
      <c r="AA5" s="364"/>
      <c r="AB5" s="364"/>
      <c r="AC5" s="364"/>
      <c r="AD5" s="364"/>
      <c r="AE5" s="364"/>
      <c r="AF5" s="305"/>
      <c r="AG5" s="305"/>
      <c r="AH5" s="305"/>
      <c r="AI5" s="305"/>
      <c r="AJ5" s="305"/>
      <c r="AK5" s="305"/>
    </row>
    <row r="6" spans="1:37" ht="20.149999999999999" customHeight="1">
      <c r="A6" s="241"/>
      <c r="B6" s="241"/>
      <c r="C6" s="242"/>
      <c r="D6" s="242"/>
      <c r="E6" s="305"/>
      <c r="F6" s="305"/>
      <c r="G6" s="305"/>
      <c r="H6" s="305"/>
      <c r="I6" s="305"/>
      <c r="J6" s="305"/>
      <c r="K6" s="251"/>
      <c r="L6" s="305"/>
      <c r="M6" s="305"/>
      <c r="N6" s="305"/>
      <c r="O6" s="305"/>
      <c r="P6" s="305"/>
      <c r="Q6" s="251"/>
      <c r="R6" s="251"/>
      <c r="S6" s="251"/>
      <c r="T6" s="251"/>
      <c r="U6" s="251"/>
      <c r="V6" s="251"/>
      <c r="W6" s="251"/>
      <c r="X6" s="305"/>
      <c r="Y6" s="306"/>
      <c r="Z6" s="306"/>
      <c r="AA6" s="306"/>
      <c r="AB6" s="306"/>
      <c r="AC6" s="251" t="s">
        <v>183</v>
      </c>
      <c r="AD6" s="306"/>
      <c r="AE6" s="306"/>
      <c r="AF6" s="305"/>
      <c r="AG6" s="305"/>
      <c r="AH6" s="305"/>
      <c r="AI6" s="305"/>
      <c r="AJ6" s="305"/>
      <c r="AK6" s="305"/>
    </row>
    <row r="7" spans="1:37" ht="20.149999999999999" customHeight="1">
      <c r="A7" s="241"/>
      <c r="B7" s="241"/>
      <c r="C7" s="242"/>
      <c r="D7" s="242"/>
      <c r="E7" s="305"/>
      <c r="F7" s="305"/>
      <c r="G7" s="305"/>
      <c r="H7" s="305"/>
      <c r="I7" s="305"/>
      <c r="J7" s="305"/>
      <c r="K7" s="251"/>
      <c r="L7" s="305"/>
      <c r="M7" s="305"/>
      <c r="N7" s="305"/>
      <c r="O7" s="305"/>
      <c r="P7" s="305"/>
      <c r="Q7" s="251"/>
      <c r="R7" s="251"/>
      <c r="S7" s="251"/>
      <c r="T7" s="251"/>
      <c r="U7" s="251"/>
      <c r="V7" s="251"/>
      <c r="W7" s="251"/>
      <c r="X7" s="305"/>
      <c r="Y7" s="306"/>
      <c r="Z7" s="306"/>
      <c r="AA7" s="306"/>
      <c r="AB7" s="306"/>
      <c r="AC7" s="251" t="s">
        <v>184</v>
      </c>
      <c r="AD7" s="306"/>
      <c r="AE7" s="306"/>
      <c r="AF7" s="305"/>
      <c r="AG7" s="305"/>
      <c r="AH7" s="305"/>
      <c r="AI7" s="305"/>
      <c r="AJ7" s="305"/>
      <c r="AK7" s="305"/>
    </row>
    <row r="8" spans="1:37" ht="20.149999999999999" customHeight="1">
      <c r="A8" s="255"/>
      <c r="B8" s="255"/>
      <c r="E8" s="251"/>
      <c r="F8" s="251"/>
      <c r="G8" s="251"/>
      <c r="H8" s="251"/>
      <c r="I8" s="251"/>
      <c r="J8" s="251"/>
      <c r="K8" s="251" t="s">
        <v>313</v>
      </c>
      <c r="L8" s="251"/>
      <c r="M8" s="251" t="s">
        <v>89</v>
      </c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 t="s">
        <v>204</v>
      </c>
      <c r="AD8" s="251"/>
      <c r="AF8" s="256"/>
      <c r="AG8" s="256"/>
      <c r="AH8" s="256"/>
      <c r="AI8" s="256"/>
      <c r="AJ8" s="256"/>
      <c r="AK8" s="256"/>
    </row>
    <row r="9" spans="1:37" ht="20.149999999999999" customHeight="1">
      <c r="A9" s="255"/>
      <c r="B9" s="255"/>
      <c r="E9" s="251"/>
      <c r="F9" s="251"/>
      <c r="H9" s="251"/>
      <c r="I9" s="251"/>
      <c r="J9" s="251"/>
      <c r="K9" s="251" t="s">
        <v>314</v>
      </c>
      <c r="L9" s="251"/>
      <c r="M9" s="251" t="s">
        <v>205</v>
      </c>
      <c r="N9" s="251"/>
      <c r="O9" s="251" t="s">
        <v>90</v>
      </c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 t="s">
        <v>206</v>
      </c>
      <c r="AD9" s="251"/>
      <c r="AE9" s="256"/>
      <c r="AF9" s="256"/>
      <c r="AG9" s="256" t="s">
        <v>91</v>
      </c>
      <c r="AH9" s="256"/>
      <c r="AI9" s="256"/>
      <c r="AJ9" s="256"/>
      <c r="AK9" s="256"/>
    </row>
    <row r="10" spans="1:37" ht="20.149999999999999" customHeight="1">
      <c r="A10" s="255"/>
      <c r="B10" s="255"/>
      <c r="E10" s="256" t="s">
        <v>92</v>
      </c>
      <c r="F10" s="251"/>
      <c r="H10" s="251"/>
      <c r="I10" s="251"/>
      <c r="J10" s="251"/>
      <c r="K10" s="251" t="s">
        <v>315</v>
      </c>
      <c r="L10" s="251"/>
      <c r="M10" s="251" t="s">
        <v>207</v>
      </c>
      <c r="N10" s="251"/>
      <c r="O10" s="251" t="s">
        <v>95</v>
      </c>
      <c r="P10" s="251"/>
      <c r="Q10" s="227"/>
      <c r="R10" s="227"/>
      <c r="S10" s="251" t="s">
        <v>278</v>
      </c>
      <c r="T10" s="227"/>
      <c r="U10" s="227"/>
      <c r="V10" s="227"/>
      <c r="W10" s="227"/>
      <c r="X10" s="251"/>
      <c r="Y10" s="251"/>
      <c r="Z10" s="251"/>
      <c r="AA10" s="251"/>
      <c r="AB10" s="251"/>
      <c r="AC10" s="251" t="s">
        <v>185</v>
      </c>
      <c r="AD10" s="251"/>
      <c r="AE10" s="256" t="s">
        <v>96</v>
      </c>
      <c r="AF10" s="256"/>
      <c r="AG10" s="256" t="s">
        <v>97</v>
      </c>
      <c r="AH10" s="256"/>
      <c r="AI10" s="256" t="s">
        <v>98</v>
      </c>
      <c r="AJ10" s="256"/>
    </row>
    <row r="11" spans="1:37" ht="20.149999999999999" customHeight="1">
      <c r="A11" s="255"/>
      <c r="B11" s="255"/>
      <c r="E11" s="256" t="s">
        <v>99</v>
      </c>
      <c r="F11" s="251"/>
      <c r="G11" s="251" t="s">
        <v>88</v>
      </c>
      <c r="H11" s="251"/>
      <c r="I11" s="251" t="s">
        <v>90</v>
      </c>
      <c r="J11" s="251"/>
      <c r="K11" s="251" t="s">
        <v>316</v>
      </c>
      <c r="L11" s="251"/>
      <c r="M11" s="251" t="s">
        <v>100</v>
      </c>
      <c r="N11" s="251"/>
      <c r="O11" s="251" t="s">
        <v>101</v>
      </c>
      <c r="P11" s="251"/>
      <c r="Q11" s="251" t="s">
        <v>102</v>
      </c>
      <c r="R11" s="251"/>
      <c r="S11" s="251" t="s">
        <v>277</v>
      </c>
      <c r="T11" s="251"/>
      <c r="U11" s="251"/>
      <c r="V11" s="251"/>
      <c r="W11" s="251" t="s">
        <v>276</v>
      </c>
      <c r="X11" s="251"/>
      <c r="Y11" s="251" t="s">
        <v>103</v>
      </c>
      <c r="Z11" s="251"/>
      <c r="AA11" s="251" t="s">
        <v>104</v>
      </c>
      <c r="AB11" s="251"/>
      <c r="AC11" s="251" t="s">
        <v>208</v>
      </c>
      <c r="AD11" s="251"/>
      <c r="AE11" s="256" t="s">
        <v>105</v>
      </c>
      <c r="AF11" s="256"/>
      <c r="AG11" s="256" t="s">
        <v>106</v>
      </c>
      <c r="AH11" s="256"/>
      <c r="AI11" s="256" t="s">
        <v>107</v>
      </c>
      <c r="AJ11" s="256"/>
      <c r="AK11" s="256" t="s">
        <v>108</v>
      </c>
    </row>
    <row r="12" spans="1:37" ht="20.149999999999999" customHeight="1">
      <c r="A12" s="255"/>
      <c r="B12" s="255"/>
      <c r="C12" s="248" t="s">
        <v>3</v>
      </c>
      <c r="E12" s="256" t="s">
        <v>109</v>
      </c>
      <c r="F12" s="251"/>
      <c r="G12" s="251" t="s">
        <v>93</v>
      </c>
      <c r="H12" s="251"/>
      <c r="I12" s="251" t="s">
        <v>110</v>
      </c>
      <c r="J12" s="251"/>
      <c r="K12" s="251" t="s">
        <v>317</v>
      </c>
      <c r="L12" s="251"/>
      <c r="M12" s="251" t="s">
        <v>111</v>
      </c>
      <c r="N12" s="251"/>
      <c r="O12" s="251" t="s">
        <v>112</v>
      </c>
      <c r="P12" s="251"/>
      <c r="Q12" s="251" t="s">
        <v>114</v>
      </c>
      <c r="R12" s="251"/>
      <c r="S12" s="251" t="s">
        <v>279</v>
      </c>
      <c r="T12" s="251"/>
      <c r="U12" s="251" t="s">
        <v>113</v>
      </c>
      <c r="V12" s="251"/>
      <c r="W12" s="251" t="s">
        <v>277</v>
      </c>
      <c r="X12" s="251"/>
      <c r="Y12" s="251" t="s">
        <v>114</v>
      </c>
      <c r="Z12" s="251"/>
      <c r="AA12" s="251" t="s">
        <v>114</v>
      </c>
      <c r="AB12" s="251"/>
      <c r="AC12" s="251" t="s">
        <v>186</v>
      </c>
      <c r="AD12" s="251"/>
      <c r="AE12" s="256" t="s">
        <v>115</v>
      </c>
      <c r="AF12" s="256"/>
      <c r="AG12" s="256" t="s">
        <v>116</v>
      </c>
      <c r="AH12" s="256"/>
      <c r="AI12" s="256" t="s">
        <v>117</v>
      </c>
      <c r="AJ12" s="256"/>
      <c r="AK12" s="256" t="s">
        <v>118</v>
      </c>
    </row>
    <row r="13" spans="1:37" ht="20.149999999999999" customHeight="1">
      <c r="A13" s="255"/>
      <c r="B13" s="255"/>
      <c r="E13" s="366" t="s">
        <v>5</v>
      </c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  <c r="AK13" s="366"/>
    </row>
    <row r="14" spans="1:37" ht="20.149999999999999" customHeight="1">
      <c r="A14" s="307" t="s">
        <v>270</v>
      </c>
      <c r="B14" s="30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</row>
    <row r="15" spans="1:37" ht="20.149999999999999" customHeight="1">
      <c r="A15" s="307" t="s">
        <v>226</v>
      </c>
      <c r="B15" s="307"/>
      <c r="E15" s="38">
        <v>905510</v>
      </c>
      <c r="F15" s="39"/>
      <c r="G15" s="38">
        <v>19876970</v>
      </c>
      <c r="H15" s="38"/>
      <c r="I15" s="38">
        <v>390969</v>
      </c>
      <c r="J15" s="38"/>
      <c r="K15" s="38">
        <v>-321832</v>
      </c>
      <c r="L15" s="38"/>
      <c r="M15" s="38">
        <v>428790</v>
      </c>
      <c r="N15" s="38"/>
      <c r="O15" s="38">
        <v>3242</v>
      </c>
      <c r="P15" s="38"/>
      <c r="Q15" s="38">
        <v>90551</v>
      </c>
      <c r="R15" s="38"/>
      <c r="S15" s="38">
        <v>0</v>
      </c>
      <c r="T15" s="38"/>
      <c r="U15" s="38">
        <v>1610970</v>
      </c>
      <c r="V15" s="38"/>
      <c r="W15" s="38">
        <v>0</v>
      </c>
      <c r="X15" s="38"/>
      <c r="Y15" s="38">
        <v>-90034</v>
      </c>
      <c r="Z15" s="38"/>
      <c r="AA15" s="38">
        <v>-14591</v>
      </c>
      <c r="AB15" s="38"/>
      <c r="AC15" s="40">
        <v>-5289</v>
      </c>
      <c r="AD15" s="38"/>
      <c r="AE15" s="38">
        <f>SUM(Y15:AC15)</f>
        <v>-109914</v>
      </c>
      <c r="AF15" s="38"/>
      <c r="AG15" s="38">
        <f>SUM(E15:AC15)</f>
        <v>22875256</v>
      </c>
      <c r="AH15" s="38"/>
      <c r="AI15" s="38">
        <v>1036685</v>
      </c>
      <c r="AJ15" s="38"/>
      <c r="AK15" s="38">
        <f>SUM(AG15:AI15)</f>
        <v>23911941</v>
      </c>
    </row>
    <row r="16" spans="1:37" ht="13.5" customHeight="1">
      <c r="A16" s="255"/>
      <c r="B16" s="255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</row>
    <row r="17" spans="1:37" ht="20.149999999999999" customHeight="1">
      <c r="A17" s="307" t="s">
        <v>121</v>
      </c>
      <c r="B17" s="308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</row>
    <row r="18" spans="1:37" ht="20.149999999999999" customHeight="1">
      <c r="A18" s="261"/>
      <c r="B18" s="264" t="s">
        <v>296</v>
      </c>
      <c r="C18" s="262"/>
      <c r="D18" s="262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</row>
    <row r="19" spans="1:37" ht="20.149999999999999" customHeight="1">
      <c r="A19" s="261"/>
      <c r="B19" s="189" t="s">
        <v>280</v>
      </c>
      <c r="C19" s="262">
        <v>9</v>
      </c>
      <c r="D19" s="262"/>
      <c r="E19" s="68">
        <v>0</v>
      </c>
      <c r="F19" s="68"/>
      <c r="G19" s="68">
        <v>0</v>
      </c>
      <c r="H19" s="68"/>
      <c r="I19" s="68">
        <v>0</v>
      </c>
      <c r="J19" s="68"/>
      <c r="K19" s="68">
        <v>0</v>
      </c>
      <c r="L19" s="68"/>
      <c r="M19" s="68">
        <v>0</v>
      </c>
      <c r="N19" s="68"/>
      <c r="O19" s="68">
        <v>0</v>
      </c>
      <c r="P19" s="68"/>
      <c r="Q19" s="68">
        <v>0</v>
      </c>
      <c r="R19" s="68"/>
      <c r="S19" s="71">
        <v>283385</v>
      </c>
      <c r="T19" s="71"/>
      <c r="U19" s="71">
        <v>-283385</v>
      </c>
      <c r="V19" s="71"/>
      <c r="W19" s="71">
        <v>-283385</v>
      </c>
      <c r="X19" s="68"/>
      <c r="Y19" s="68">
        <v>0</v>
      </c>
      <c r="Z19" s="68"/>
      <c r="AA19" s="68">
        <v>0</v>
      </c>
      <c r="AB19" s="68"/>
      <c r="AC19" s="68">
        <v>0</v>
      </c>
      <c r="AD19" s="68"/>
      <c r="AE19" s="68">
        <f>SUM(Y19:AC19)</f>
        <v>0</v>
      </c>
      <c r="AF19" s="68"/>
      <c r="AG19" s="71">
        <f>SUM(E19:AC19)</f>
        <v>-283385</v>
      </c>
      <c r="AH19" s="68"/>
      <c r="AI19" s="68">
        <v>0</v>
      </c>
      <c r="AJ19" s="68"/>
      <c r="AK19" s="71">
        <f>SUM(AG19:AI19)</f>
        <v>-283385</v>
      </c>
    </row>
    <row r="20" spans="1:37" ht="20.149999999999999" customHeight="1">
      <c r="A20" s="263"/>
      <c r="B20" s="189" t="s">
        <v>265</v>
      </c>
      <c r="C20" s="262">
        <v>8</v>
      </c>
      <c r="D20" s="262"/>
      <c r="E20" s="68">
        <v>0</v>
      </c>
      <c r="F20" s="94"/>
      <c r="G20" s="68">
        <v>0</v>
      </c>
      <c r="H20" s="94"/>
      <c r="I20" s="68">
        <v>0</v>
      </c>
      <c r="J20" s="68"/>
      <c r="K20" s="68">
        <v>0</v>
      </c>
      <c r="L20" s="68"/>
      <c r="M20" s="68">
        <v>0</v>
      </c>
      <c r="N20" s="68"/>
      <c r="O20" s="68">
        <v>0</v>
      </c>
      <c r="P20" s="68"/>
      <c r="Q20" s="68">
        <v>0</v>
      </c>
      <c r="R20" s="68"/>
      <c r="S20" s="68">
        <v>0</v>
      </c>
      <c r="T20" s="68"/>
      <c r="U20" s="71">
        <v>-507045</v>
      </c>
      <c r="V20" s="68"/>
      <c r="W20" s="68">
        <v>0</v>
      </c>
      <c r="X20" s="68"/>
      <c r="Y20" s="68">
        <v>0</v>
      </c>
      <c r="Z20" s="68"/>
      <c r="AA20" s="68">
        <v>0</v>
      </c>
      <c r="AB20" s="68"/>
      <c r="AC20" s="68">
        <v>0</v>
      </c>
      <c r="AD20" s="68"/>
      <c r="AE20" s="68">
        <f>SUM(Y20:AC20)</f>
        <v>0</v>
      </c>
      <c r="AF20" s="94"/>
      <c r="AG20" s="71">
        <f>SUM(E20:AC20)</f>
        <v>-507045</v>
      </c>
      <c r="AH20" s="94"/>
      <c r="AI20" s="68">
        <v>0</v>
      </c>
      <c r="AJ20" s="94"/>
      <c r="AK20" s="71">
        <f>SUM(AG20:AI20)</f>
        <v>-507045</v>
      </c>
    </row>
    <row r="21" spans="1:37" ht="20.149999999999999" customHeight="1">
      <c r="A21" s="263"/>
      <c r="B21" s="189" t="s">
        <v>266</v>
      </c>
      <c r="C21" s="262"/>
      <c r="D21" s="262"/>
      <c r="E21" s="68">
        <v>0</v>
      </c>
      <c r="F21" s="68"/>
      <c r="G21" s="68">
        <v>0</v>
      </c>
      <c r="H21" s="68"/>
      <c r="I21" s="68">
        <v>0</v>
      </c>
      <c r="J21" s="68"/>
      <c r="K21" s="68">
        <v>0</v>
      </c>
      <c r="L21" s="68"/>
      <c r="M21" s="68">
        <v>0</v>
      </c>
      <c r="N21" s="68"/>
      <c r="O21" s="68">
        <v>0</v>
      </c>
      <c r="P21" s="68"/>
      <c r="Q21" s="68">
        <v>0</v>
      </c>
      <c r="R21" s="94"/>
      <c r="S21" s="94">
        <v>0</v>
      </c>
      <c r="T21" s="94"/>
      <c r="U21" s="68">
        <v>0</v>
      </c>
      <c r="V21" s="68"/>
      <c r="W21" s="68">
        <v>0</v>
      </c>
      <c r="X21" s="94"/>
      <c r="Y21" s="68">
        <v>0</v>
      </c>
      <c r="Z21" s="68"/>
      <c r="AA21" s="68">
        <v>0</v>
      </c>
      <c r="AB21" s="68"/>
      <c r="AC21" s="68">
        <v>0</v>
      </c>
      <c r="AD21" s="68"/>
      <c r="AE21" s="68">
        <f t="shared" ref="AE21" si="0">SUM(Y21:AC21)</f>
        <v>0</v>
      </c>
      <c r="AF21" s="94"/>
      <c r="AG21" s="71">
        <f>SUM(E21:AC21)</f>
        <v>0</v>
      </c>
      <c r="AH21" s="94"/>
      <c r="AI21" s="71">
        <v>-11813</v>
      </c>
      <c r="AJ21" s="94"/>
      <c r="AK21" s="71">
        <f>SUM(AG21:AI21)</f>
        <v>-11813</v>
      </c>
    </row>
    <row r="22" spans="1:37" ht="20.149999999999999" customHeight="1">
      <c r="A22" s="261"/>
      <c r="B22" s="264" t="s">
        <v>267</v>
      </c>
      <c r="C22" s="310"/>
      <c r="D22" s="310"/>
      <c r="E22" s="311">
        <f>SUM(E19:E21)</f>
        <v>0</v>
      </c>
      <c r="F22" s="129"/>
      <c r="G22" s="311">
        <f>SUM(G19:G21)</f>
        <v>0</v>
      </c>
      <c r="H22" s="129"/>
      <c r="I22" s="311">
        <f>SUM(I19:I21)</f>
        <v>0</v>
      </c>
      <c r="J22" s="129"/>
      <c r="K22" s="311">
        <f>SUM(K19:K21)</f>
        <v>0</v>
      </c>
      <c r="L22" s="129"/>
      <c r="M22" s="311">
        <f>SUM(M19:M21)</f>
        <v>0</v>
      </c>
      <c r="N22" s="129"/>
      <c r="O22" s="311">
        <f>SUM(O19:O21)</f>
        <v>0</v>
      </c>
      <c r="P22" s="129"/>
      <c r="Q22" s="311">
        <f>SUM(Q19:Q21)</f>
        <v>0</v>
      </c>
      <c r="R22" s="129"/>
      <c r="S22" s="312">
        <f>SUM(S19:S21)</f>
        <v>283385</v>
      </c>
      <c r="T22" s="313"/>
      <c r="U22" s="312">
        <f>SUM(U19:U21)</f>
        <v>-790430</v>
      </c>
      <c r="V22" s="314"/>
      <c r="W22" s="312">
        <f>SUM(W19:W21)</f>
        <v>-283385</v>
      </c>
      <c r="X22" s="129"/>
      <c r="Y22" s="311">
        <f>SUM(Y19:Y21)</f>
        <v>0</v>
      </c>
      <c r="Z22" s="129"/>
      <c r="AA22" s="311">
        <f>SUM(AA19:AA21)</f>
        <v>0</v>
      </c>
      <c r="AB22" s="129"/>
      <c r="AC22" s="311">
        <f>SUM(AC19:AC21)</f>
        <v>0</v>
      </c>
      <c r="AD22" s="129"/>
      <c r="AE22" s="311">
        <f>SUM(AE19:AE21)</f>
        <v>0</v>
      </c>
      <c r="AF22" s="129"/>
      <c r="AG22" s="312">
        <f>SUM(AG19:AG21)</f>
        <v>-790430</v>
      </c>
      <c r="AH22" s="129"/>
      <c r="AI22" s="312">
        <f>SUM(AI19:AI21)</f>
        <v>-11813</v>
      </c>
      <c r="AJ22" s="129"/>
      <c r="AK22" s="312">
        <f>SUM(AK19:AK21)</f>
        <v>-802243</v>
      </c>
    </row>
    <row r="23" spans="1:37" ht="20.149999999999999" customHeight="1">
      <c r="A23" s="307"/>
      <c r="B23" s="308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315"/>
      <c r="AK23" s="41"/>
    </row>
    <row r="24" spans="1:37" ht="20.149999999999999" customHeight="1">
      <c r="A24" s="308"/>
      <c r="B24" s="308" t="s">
        <v>166</v>
      </c>
      <c r="C24" s="257"/>
      <c r="D24" s="257"/>
      <c r="E24" s="49"/>
      <c r="F24" s="45"/>
      <c r="G24" s="49"/>
      <c r="H24" s="49"/>
      <c r="I24" s="49"/>
      <c r="J24" s="49"/>
      <c r="K24" s="49"/>
      <c r="L24" s="49"/>
      <c r="M24" s="49"/>
      <c r="N24" s="49"/>
      <c r="O24" s="49"/>
      <c r="P24" s="45"/>
      <c r="Q24" s="50"/>
      <c r="R24" s="45"/>
      <c r="S24" s="45"/>
      <c r="T24" s="45"/>
      <c r="U24" s="50"/>
      <c r="V24" s="50"/>
      <c r="W24" s="50"/>
      <c r="X24" s="45"/>
      <c r="Y24" s="50"/>
      <c r="Z24" s="50"/>
      <c r="AA24" s="50"/>
      <c r="AB24" s="50"/>
      <c r="AC24" s="50"/>
      <c r="AD24" s="50"/>
      <c r="AE24" s="50"/>
      <c r="AF24" s="45"/>
      <c r="AG24" s="49"/>
      <c r="AH24" s="45"/>
      <c r="AI24" s="49"/>
      <c r="AJ24" s="315"/>
      <c r="AK24" s="49"/>
    </row>
    <row r="25" spans="1:37" s="254" customFormat="1" ht="20.149999999999999" customHeight="1">
      <c r="B25" s="254" t="s">
        <v>234</v>
      </c>
      <c r="C25" s="257">
        <v>4</v>
      </c>
      <c r="D25" s="257"/>
      <c r="E25" s="45">
        <v>0</v>
      </c>
      <c r="F25" s="45"/>
      <c r="G25" s="45">
        <v>0</v>
      </c>
      <c r="H25" s="45"/>
      <c r="I25" s="45">
        <v>0</v>
      </c>
      <c r="J25" s="45"/>
      <c r="K25" s="45">
        <v>0</v>
      </c>
      <c r="L25" s="45"/>
      <c r="M25" s="45">
        <v>0</v>
      </c>
      <c r="N25" s="45"/>
      <c r="O25" s="45">
        <v>0</v>
      </c>
      <c r="P25" s="45"/>
      <c r="Q25" s="46">
        <v>0</v>
      </c>
      <c r="R25" s="45"/>
      <c r="S25" s="46">
        <v>0</v>
      </c>
      <c r="T25" s="45"/>
      <c r="U25" s="76">
        <v>-22901</v>
      </c>
      <c r="V25" s="46"/>
      <c r="W25" s="46">
        <v>0</v>
      </c>
      <c r="X25" s="45"/>
      <c r="Y25" s="76">
        <v>8892</v>
      </c>
      <c r="Z25" s="46"/>
      <c r="AA25" s="46">
        <v>0</v>
      </c>
      <c r="AB25" s="46"/>
      <c r="AC25" s="46">
        <v>0</v>
      </c>
      <c r="AD25" s="46"/>
      <c r="AE25" s="76">
        <f>SUM(Y25:AC25)</f>
        <v>8892</v>
      </c>
      <c r="AF25" s="45"/>
      <c r="AG25" s="71">
        <f>SUM(E25:AC25)</f>
        <v>-14009</v>
      </c>
      <c r="AH25" s="45"/>
      <c r="AI25" s="69">
        <v>-36570</v>
      </c>
      <c r="AJ25" s="315"/>
      <c r="AK25" s="76">
        <f>SUM(AG25:AI25)</f>
        <v>-50579</v>
      </c>
    </row>
    <row r="26" spans="1:37" s="316" customFormat="1" ht="20.149999999999999" customHeight="1">
      <c r="B26" s="307" t="s">
        <v>167</v>
      </c>
      <c r="C26" s="317"/>
      <c r="D26" s="317"/>
      <c r="E26" s="47">
        <f>SUM(E25:E25)</f>
        <v>0</v>
      </c>
      <c r="F26" s="48"/>
      <c r="G26" s="47">
        <f>SUM(G25:G25)</f>
        <v>0</v>
      </c>
      <c r="H26" s="48"/>
      <c r="I26" s="47">
        <f>SUM(I25:I25)</f>
        <v>0</v>
      </c>
      <c r="J26" s="48"/>
      <c r="K26" s="47">
        <f>SUM(K25:K25)</f>
        <v>0</v>
      </c>
      <c r="L26" s="48"/>
      <c r="M26" s="47">
        <f>SUM(M25:M25)</f>
        <v>0</v>
      </c>
      <c r="N26" s="48"/>
      <c r="O26" s="47">
        <f>SUM(O25:O25)</f>
        <v>0</v>
      </c>
      <c r="P26" s="48"/>
      <c r="Q26" s="47">
        <f>SUM(Q25:Q25)</f>
        <v>0</v>
      </c>
      <c r="R26" s="49"/>
      <c r="S26" s="47">
        <f>SUM(S25:S25)</f>
        <v>0</v>
      </c>
      <c r="T26" s="49"/>
      <c r="U26" s="83">
        <f>SUM(U25:U25)</f>
        <v>-22901</v>
      </c>
      <c r="V26" s="49"/>
      <c r="W26" s="47">
        <f>SUM(W25:W25)</f>
        <v>0</v>
      </c>
      <c r="X26" s="49"/>
      <c r="Y26" s="83">
        <f>SUM(Y25:Y25)</f>
        <v>8892</v>
      </c>
      <c r="Z26" s="50"/>
      <c r="AA26" s="47">
        <f>SUM(AA25:AA25)</f>
        <v>0</v>
      </c>
      <c r="AB26" s="49"/>
      <c r="AC26" s="47">
        <f>SUM(AC25:AC25)</f>
        <v>0</v>
      </c>
      <c r="AD26" s="50"/>
      <c r="AE26" s="83">
        <f>SUM(AE25:AE25)</f>
        <v>8892</v>
      </c>
      <c r="AF26" s="49"/>
      <c r="AG26" s="83">
        <f>SUM(AG25:AG25)</f>
        <v>-14009</v>
      </c>
      <c r="AH26" s="49"/>
      <c r="AI26" s="83">
        <f>SUM(AI25:AI25)</f>
        <v>-36570</v>
      </c>
      <c r="AJ26" s="49"/>
      <c r="AK26" s="83">
        <f>SUM(AK25:AK25)</f>
        <v>-50579</v>
      </c>
    </row>
    <row r="27" spans="1:37" ht="14.9" customHeight="1">
      <c r="A27" s="308"/>
      <c r="B27" s="254"/>
      <c r="C27" s="257"/>
      <c r="D27" s="257"/>
      <c r="E27" s="44"/>
      <c r="F27" s="45"/>
      <c r="G27" s="44"/>
      <c r="H27" s="49"/>
      <c r="I27" s="44"/>
      <c r="J27" s="49"/>
      <c r="K27" s="44"/>
      <c r="L27" s="49"/>
      <c r="M27" s="44"/>
      <c r="N27" s="49"/>
      <c r="O27" s="44"/>
      <c r="P27" s="45"/>
      <c r="Q27" s="44"/>
      <c r="R27" s="45"/>
      <c r="S27" s="45"/>
      <c r="T27" s="45"/>
      <c r="U27" s="44"/>
      <c r="V27" s="44"/>
      <c r="W27" s="44"/>
      <c r="X27" s="45"/>
      <c r="Y27" s="44"/>
      <c r="Z27" s="50"/>
      <c r="AA27" s="44"/>
      <c r="AB27" s="44"/>
      <c r="AC27" s="44"/>
      <c r="AD27" s="50"/>
      <c r="AE27" s="44"/>
      <c r="AF27" s="44"/>
      <c r="AG27" s="44"/>
      <c r="AH27" s="45"/>
      <c r="AI27" s="44"/>
      <c r="AJ27" s="45"/>
      <c r="AK27" s="44"/>
    </row>
    <row r="28" spans="1:37" s="316" customFormat="1" ht="20.149999999999999" customHeight="1">
      <c r="A28" s="259" t="s">
        <v>235</v>
      </c>
      <c r="C28" s="317"/>
      <c r="D28" s="317"/>
      <c r="E28" s="51">
        <f>SUM(E22,E26)</f>
        <v>0</v>
      </c>
      <c r="F28" s="48"/>
      <c r="G28" s="51">
        <f>SUM(G22,G26)</f>
        <v>0</v>
      </c>
      <c r="H28" s="48"/>
      <c r="I28" s="51">
        <f>SUM(I22,I26)</f>
        <v>0</v>
      </c>
      <c r="J28" s="48"/>
      <c r="K28" s="51">
        <f>SUM(K22,K26)</f>
        <v>0</v>
      </c>
      <c r="L28" s="48"/>
      <c r="M28" s="51">
        <f>SUM(M22,M26)</f>
        <v>0</v>
      </c>
      <c r="N28" s="48"/>
      <c r="O28" s="51">
        <f>SUM(O22,O26)</f>
        <v>0</v>
      </c>
      <c r="P28" s="48"/>
      <c r="Q28" s="51">
        <f>SUM(Q22,Q26)</f>
        <v>0</v>
      </c>
      <c r="R28" s="49"/>
      <c r="S28" s="89">
        <f>SUM(S22,S26)</f>
        <v>283385</v>
      </c>
      <c r="T28" s="49"/>
      <c r="U28" s="89">
        <f>SUM(U22,U26)</f>
        <v>-813331</v>
      </c>
      <c r="V28" s="48"/>
      <c r="W28" s="89">
        <f>SUM(W22,W26)</f>
        <v>-283385</v>
      </c>
      <c r="X28" s="49"/>
      <c r="Y28" s="89">
        <f>SUM(Y22,Y26)</f>
        <v>8892</v>
      </c>
      <c r="Z28" s="50"/>
      <c r="AA28" s="51">
        <f>SUM(AA22,AA26)</f>
        <v>0</v>
      </c>
      <c r="AB28" s="48"/>
      <c r="AC28" s="51">
        <f>SUM(AC22,AC26)</f>
        <v>0</v>
      </c>
      <c r="AD28" s="50"/>
      <c r="AE28" s="89">
        <f>SUM(AE22,AE26)</f>
        <v>8892</v>
      </c>
      <c r="AF28" s="49"/>
      <c r="AG28" s="89">
        <f>SUM(AG22,AG26)</f>
        <v>-804439</v>
      </c>
      <c r="AH28" s="49"/>
      <c r="AI28" s="89">
        <f>SUM(AI22,AI26)</f>
        <v>-48383</v>
      </c>
      <c r="AJ28" s="49"/>
      <c r="AK28" s="89">
        <f>SUM(AK22,AK26)</f>
        <v>-852822</v>
      </c>
    </row>
    <row r="29" spans="1:37" ht="14.9" customHeight="1">
      <c r="A29" s="259"/>
      <c r="B29" s="254"/>
      <c r="C29" s="257"/>
      <c r="D29" s="257"/>
      <c r="E29" s="49"/>
      <c r="F29" s="45"/>
      <c r="G29" s="49"/>
      <c r="H29" s="49"/>
      <c r="I29" s="49"/>
      <c r="J29" s="49"/>
      <c r="K29" s="49"/>
      <c r="L29" s="49"/>
      <c r="M29" s="49"/>
      <c r="N29" s="49"/>
      <c r="O29" s="49"/>
      <c r="P29" s="45"/>
      <c r="Q29" s="50"/>
      <c r="R29" s="45"/>
      <c r="S29" s="45"/>
      <c r="T29" s="45"/>
      <c r="U29" s="50"/>
      <c r="V29" s="50"/>
      <c r="W29" s="50"/>
      <c r="X29" s="45"/>
      <c r="Y29" s="50"/>
      <c r="Z29" s="45"/>
      <c r="AA29" s="50"/>
      <c r="AB29" s="50"/>
      <c r="AC29" s="50"/>
      <c r="AD29" s="45"/>
      <c r="AE29" s="50"/>
      <c r="AF29" s="45"/>
      <c r="AG29" s="50"/>
      <c r="AH29" s="45"/>
      <c r="AI29" s="38"/>
      <c r="AJ29" s="69"/>
      <c r="AK29" s="80"/>
    </row>
    <row r="30" spans="1:37" ht="20.149999999999999" customHeight="1">
      <c r="A30" s="269" t="s">
        <v>195</v>
      </c>
      <c r="B30" s="178"/>
      <c r="C30" s="257"/>
      <c r="D30" s="257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49"/>
      <c r="AG30" s="52"/>
      <c r="AH30" s="55"/>
      <c r="AI30" s="52"/>
      <c r="AJ30" s="55"/>
      <c r="AK30" s="52"/>
    </row>
    <row r="31" spans="1:37" ht="20.149999999999999" customHeight="1">
      <c r="A31" s="178"/>
      <c r="B31" s="178" t="s">
        <v>119</v>
      </c>
      <c r="C31" s="257"/>
      <c r="D31" s="257"/>
      <c r="E31" s="42">
        <v>0</v>
      </c>
      <c r="F31" s="43"/>
      <c r="G31" s="42">
        <v>0</v>
      </c>
      <c r="H31" s="43"/>
      <c r="I31" s="42">
        <v>0</v>
      </c>
      <c r="J31" s="43"/>
      <c r="K31" s="42">
        <v>0</v>
      </c>
      <c r="L31" s="43"/>
      <c r="M31" s="42">
        <v>0</v>
      </c>
      <c r="N31" s="43"/>
      <c r="O31" s="42">
        <v>0</v>
      </c>
      <c r="P31" s="43"/>
      <c r="Q31" s="42">
        <v>0</v>
      </c>
      <c r="R31" s="56"/>
      <c r="S31" s="42">
        <v>0</v>
      </c>
      <c r="T31" s="56"/>
      <c r="U31" s="57">
        <f>'PL 5-8'!C141</f>
        <v>648047</v>
      </c>
      <c r="V31" s="57"/>
      <c r="W31" s="57">
        <v>0</v>
      </c>
      <c r="X31" s="56"/>
      <c r="Y31" s="57">
        <v>0</v>
      </c>
      <c r="Z31" s="57"/>
      <c r="AA31" s="57">
        <v>0</v>
      </c>
      <c r="AB31" s="57"/>
      <c r="AC31" s="57">
        <v>0</v>
      </c>
      <c r="AD31" s="57"/>
      <c r="AE31" s="57">
        <f>SUM(Y31:AC31)</f>
        <v>0</v>
      </c>
      <c r="AF31" s="57"/>
      <c r="AG31" s="57">
        <f>SUM(E31:AC31)</f>
        <v>648047</v>
      </c>
      <c r="AH31" s="57"/>
      <c r="AI31" s="57">
        <f>'PL 5-8'!C142</f>
        <v>57043</v>
      </c>
      <c r="AJ31" s="57"/>
      <c r="AK31" s="57">
        <f>SUM(AG31:AI31)</f>
        <v>705090</v>
      </c>
    </row>
    <row r="32" spans="1:37" ht="20.149999999999999" customHeight="1">
      <c r="A32" s="178"/>
      <c r="B32" s="178" t="s">
        <v>196</v>
      </c>
      <c r="C32" s="257"/>
      <c r="D32" s="257"/>
      <c r="E32" s="42">
        <v>0</v>
      </c>
      <c r="F32" s="43"/>
      <c r="G32" s="42">
        <v>0</v>
      </c>
      <c r="H32" s="43"/>
      <c r="I32" s="58">
        <v>0</v>
      </c>
      <c r="J32" s="43"/>
      <c r="K32" s="58">
        <v>0</v>
      </c>
      <c r="L32" s="43"/>
      <c r="M32" s="58">
        <v>0</v>
      </c>
      <c r="N32" s="43"/>
      <c r="O32" s="58">
        <v>0</v>
      </c>
      <c r="P32" s="43"/>
      <c r="Q32" s="58">
        <v>0</v>
      </c>
      <c r="R32" s="59"/>
      <c r="S32" s="59">
        <v>0</v>
      </c>
      <c r="T32" s="59"/>
      <c r="U32" s="57">
        <v>65</v>
      </c>
      <c r="V32" s="57"/>
      <c r="W32" s="57">
        <v>0</v>
      </c>
      <c r="X32" s="56"/>
      <c r="Y32" s="57">
        <v>-99788</v>
      </c>
      <c r="Z32" s="57"/>
      <c r="AA32" s="57">
        <f>'PL 5-8'!G127</f>
        <v>-17349</v>
      </c>
      <c r="AB32" s="57"/>
      <c r="AC32" s="57">
        <f>'PL 5-8'!C117</f>
        <v>-2142</v>
      </c>
      <c r="AD32" s="57"/>
      <c r="AE32" s="57">
        <f>SUM(Y32:AC32)</f>
        <v>-119279</v>
      </c>
      <c r="AF32" s="57"/>
      <c r="AG32" s="57">
        <f>SUM(E32:AC32)</f>
        <v>-119214</v>
      </c>
      <c r="AH32" s="57"/>
      <c r="AI32" s="57">
        <f>AI33-AI31</f>
        <v>-10200</v>
      </c>
      <c r="AJ32" s="57"/>
      <c r="AK32" s="57">
        <f>SUM(AG32:AI32)</f>
        <v>-129414</v>
      </c>
    </row>
    <row r="33" spans="1:37" ht="20.149999999999999" customHeight="1">
      <c r="A33" s="269" t="s">
        <v>209</v>
      </c>
      <c r="B33" s="178"/>
      <c r="C33" s="257"/>
      <c r="D33" s="257"/>
      <c r="E33" s="60">
        <f>SUM(E31:E32)</f>
        <v>0</v>
      </c>
      <c r="F33" s="49"/>
      <c r="G33" s="60">
        <f>SUM(G31:G32)</f>
        <v>0</v>
      </c>
      <c r="H33" s="48"/>
      <c r="I33" s="60">
        <f>SUM(I31:I32)</f>
        <v>0</v>
      </c>
      <c r="J33" s="48"/>
      <c r="K33" s="60">
        <f>SUM(K31:K32)</f>
        <v>0</v>
      </c>
      <c r="L33" s="48"/>
      <c r="M33" s="60">
        <f>SUM(M31:M32)</f>
        <v>0</v>
      </c>
      <c r="N33" s="48"/>
      <c r="O33" s="60">
        <f>SUM(O31:O32)</f>
        <v>0</v>
      </c>
      <c r="P33" s="48"/>
      <c r="Q33" s="60">
        <f>SUM(Q31:Q32)</f>
        <v>0</v>
      </c>
      <c r="R33" s="56"/>
      <c r="S33" s="60">
        <f>SUM(S31:S32)</f>
        <v>0</v>
      </c>
      <c r="T33" s="56"/>
      <c r="U33" s="61">
        <f>SUM(U31:U32)</f>
        <v>648112</v>
      </c>
      <c r="V33" s="63"/>
      <c r="W33" s="60">
        <f>SUM(W31:W32)</f>
        <v>0</v>
      </c>
      <c r="X33" s="62"/>
      <c r="Y33" s="61">
        <f>SUM(Y31:Y32)</f>
        <v>-99788</v>
      </c>
      <c r="Z33" s="62"/>
      <c r="AA33" s="61">
        <f>SUM(AA31:AA32)</f>
        <v>-17349</v>
      </c>
      <c r="AB33" s="63"/>
      <c r="AC33" s="61">
        <f>SUM(AC31:AC32)</f>
        <v>-2142</v>
      </c>
      <c r="AD33" s="62"/>
      <c r="AE33" s="61">
        <f>SUM(AE31:AE32)</f>
        <v>-119279</v>
      </c>
      <c r="AF33" s="62"/>
      <c r="AG33" s="61">
        <f>'PL 5-8'!C146</f>
        <v>528833</v>
      </c>
      <c r="AH33" s="62"/>
      <c r="AI33" s="61">
        <f>'PL 5-8'!C147</f>
        <v>46843</v>
      </c>
      <c r="AJ33" s="62"/>
      <c r="AK33" s="61">
        <f>SUM(AK31:AK32)</f>
        <v>575676</v>
      </c>
    </row>
    <row r="34" spans="1:37" ht="20.149999999999999" customHeight="1">
      <c r="A34" s="269"/>
      <c r="B34" s="178"/>
      <c r="C34" s="257"/>
      <c r="D34" s="257"/>
      <c r="E34" s="48"/>
      <c r="F34" s="49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56"/>
      <c r="S34" s="48"/>
      <c r="T34" s="56"/>
      <c r="U34" s="48"/>
      <c r="V34" s="48"/>
      <c r="W34" s="48"/>
      <c r="X34" s="56"/>
      <c r="Y34" s="48"/>
      <c r="Z34" s="56"/>
      <c r="AA34" s="48"/>
      <c r="AB34" s="48"/>
      <c r="AC34" s="48"/>
      <c r="AD34" s="56"/>
      <c r="AE34" s="48"/>
      <c r="AF34" s="56"/>
      <c r="AG34" s="48"/>
      <c r="AH34" s="56"/>
      <c r="AI34" s="48"/>
      <c r="AJ34" s="56"/>
      <c r="AK34" s="48"/>
    </row>
    <row r="35" spans="1:37" ht="20.149999999999999" customHeight="1" thickBot="1">
      <c r="A35" s="269" t="s">
        <v>271</v>
      </c>
      <c r="B35" s="318"/>
      <c r="C35" s="257"/>
      <c r="D35" s="257"/>
      <c r="E35" s="65">
        <f>SUM(E15,E28,E33)</f>
        <v>905510</v>
      </c>
      <c r="F35" s="56"/>
      <c r="G35" s="65">
        <f>SUM(G15,G28,G33)</f>
        <v>19876970</v>
      </c>
      <c r="H35" s="66"/>
      <c r="I35" s="65">
        <f>SUM(I15,I28,I33)</f>
        <v>390969</v>
      </c>
      <c r="J35" s="66"/>
      <c r="K35" s="65">
        <f>SUM(K15,K28,K33)</f>
        <v>-321832</v>
      </c>
      <c r="L35" s="66"/>
      <c r="M35" s="65">
        <f>SUM(M15,M28,M33)</f>
        <v>428790</v>
      </c>
      <c r="N35" s="66"/>
      <c r="O35" s="65">
        <f>SUM(O15,O28,O33)</f>
        <v>3242</v>
      </c>
      <c r="P35" s="56"/>
      <c r="Q35" s="65">
        <f>SUM(Q15,Q28,Q33)</f>
        <v>90551</v>
      </c>
      <c r="R35" s="56"/>
      <c r="S35" s="65">
        <f>SUM(S15,S28,S33)</f>
        <v>283385</v>
      </c>
      <c r="T35" s="56"/>
      <c r="U35" s="65">
        <f>SUM(U15,U28,U33)</f>
        <v>1445751</v>
      </c>
      <c r="V35" s="66"/>
      <c r="W35" s="65">
        <f>SUM(W15,W28,W33)</f>
        <v>-283385</v>
      </c>
      <c r="X35" s="56"/>
      <c r="Y35" s="65">
        <f>SUM(Y15,Y28,Y33)</f>
        <v>-180930</v>
      </c>
      <c r="Z35" s="56"/>
      <c r="AA35" s="65">
        <f>SUM(AA15,AA28,AA33)</f>
        <v>-31940</v>
      </c>
      <c r="AB35" s="66"/>
      <c r="AC35" s="65">
        <f>SUM(AC15,AC28,AC33)</f>
        <v>-7431</v>
      </c>
      <c r="AD35" s="56"/>
      <c r="AE35" s="65">
        <f>SUM(AE15,AE28,AE33)</f>
        <v>-220301</v>
      </c>
      <c r="AF35" s="66"/>
      <c r="AG35" s="65">
        <f>SUM(AG15,AG28,AG33)</f>
        <v>22599650</v>
      </c>
      <c r="AH35" s="56"/>
      <c r="AI35" s="65">
        <f>SUM(AI15,AI28,AI33)</f>
        <v>1035145</v>
      </c>
      <c r="AJ35" s="56"/>
      <c r="AK35" s="65">
        <f>SUM(AK15,AK28,AK33)</f>
        <v>23634795</v>
      </c>
    </row>
    <row r="36" spans="1:37" ht="14.5" thickTop="1"/>
  </sheetData>
  <mergeCells count="4">
    <mergeCell ref="E4:AK4"/>
    <mergeCell ref="Q5:U5"/>
    <mergeCell ref="Y5:AE5"/>
    <mergeCell ref="E13:AK13"/>
  </mergeCells>
  <pageMargins left="0.6" right="0.6" top="0.48" bottom="0.5" header="0.5" footer="0.5"/>
  <pageSetup paperSize="9" scale="47" firstPageNumber="10" fitToHeight="0" orientation="landscape" useFirstPageNumber="1" horizontalDpi="1200" verticalDpi="1200" r:id="rId1"/>
  <headerFooter>
    <oddFooter>&amp;L&amp;"Times New Roman,Regular"The accompanying notes form an integral part of the interim financial statements.&amp;"-,Regular"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D5520-4C09-40EA-8D5D-E7A784502144}">
  <dimension ref="A1:U28"/>
  <sheetViews>
    <sheetView view="pageBreakPreview" zoomScaleNormal="87" zoomScaleSheetLayoutView="100" workbookViewId="0">
      <selection activeCell="B35" sqref="B35"/>
    </sheetView>
  </sheetViews>
  <sheetFormatPr defaultColWidth="9" defaultRowHeight="14.5"/>
  <cols>
    <col min="1" max="1" width="1.453125" style="299" customWidth="1"/>
    <col min="2" max="2" width="50.08984375" style="299" customWidth="1"/>
    <col min="3" max="3" width="5.90625" style="300" customWidth="1"/>
    <col min="4" max="4" width="1" style="301" customWidth="1"/>
    <col min="5" max="5" width="11.90625" style="302" customWidth="1"/>
    <col min="6" max="6" width="1" style="302" customWidth="1"/>
    <col min="7" max="7" width="12.453125" style="302" customWidth="1"/>
    <col min="8" max="8" width="0.90625" style="302" customWidth="1"/>
    <col min="9" max="9" width="12.453125" style="302" customWidth="1"/>
    <col min="10" max="10" width="0.90625" style="302" customWidth="1"/>
    <col min="11" max="11" width="16.453125" style="302" customWidth="1"/>
    <col min="12" max="12" width="1" style="302" customWidth="1"/>
    <col min="13" max="13" width="12.90625" style="302" customWidth="1"/>
    <col min="14" max="14" width="1" style="302" customWidth="1"/>
    <col min="15" max="15" width="11.90625" style="302" customWidth="1"/>
    <col min="16" max="16" width="1" style="302" customWidth="1"/>
    <col min="17" max="17" width="13.453125" style="302" customWidth="1"/>
    <col min="18" max="18" width="1" style="302" customWidth="1"/>
    <col min="19" max="19" width="15.453125" style="302" customWidth="1"/>
    <col min="20" max="20" width="1" style="302" customWidth="1"/>
    <col min="21" max="21" width="12.453125" style="302" customWidth="1"/>
    <col min="22" max="16384" width="9" style="130"/>
  </cols>
  <sheetData>
    <row r="1" spans="1:21" ht="20.149999999999999" customHeight="1">
      <c r="A1" s="273" t="s">
        <v>154</v>
      </c>
      <c r="B1" s="274"/>
      <c r="C1" s="275"/>
      <c r="D1" s="276"/>
      <c r="E1" s="277"/>
      <c r="F1" s="276"/>
      <c r="G1" s="277"/>
      <c r="H1" s="276"/>
      <c r="I1" s="275"/>
      <c r="J1" s="276"/>
      <c r="K1" s="275"/>
      <c r="L1" s="276"/>
      <c r="M1" s="130"/>
      <c r="N1" s="130"/>
      <c r="O1" s="130"/>
      <c r="P1" s="130"/>
      <c r="Q1" s="130"/>
      <c r="R1" s="130"/>
      <c r="S1" s="130"/>
      <c r="T1" s="130"/>
      <c r="U1" s="130"/>
    </row>
    <row r="2" spans="1:21" ht="20.149999999999999" customHeight="1">
      <c r="A2" s="278" t="s">
        <v>85</v>
      </c>
      <c r="B2" s="279"/>
      <c r="C2" s="280"/>
      <c r="D2" s="281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3"/>
      <c r="R2" s="282"/>
      <c r="S2" s="282"/>
      <c r="T2" s="282"/>
      <c r="U2" s="283"/>
    </row>
    <row r="3" spans="1:21" ht="20.149999999999999" customHeight="1">
      <c r="A3" s="284"/>
      <c r="B3" s="284"/>
      <c r="C3" s="285"/>
      <c r="D3" s="286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8"/>
      <c r="R3" s="287"/>
      <c r="S3" s="283"/>
      <c r="T3" s="287"/>
      <c r="U3" s="288"/>
    </row>
    <row r="4" spans="1:21" ht="20.149999999999999" customHeight="1">
      <c r="A4" s="289"/>
      <c r="B4" s="263"/>
      <c r="C4" s="262"/>
      <c r="D4" s="263"/>
      <c r="E4" s="357" t="s">
        <v>120</v>
      </c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</row>
    <row r="5" spans="1:21" ht="20.25" customHeight="1">
      <c r="A5" s="289"/>
      <c r="B5" s="263"/>
      <c r="C5" s="262"/>
      <c r="D5" s="263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50" t="s">
        <v>211</v>
      </c>
      <c r="T5" s="249"/>
      <c r="U5" s="249"/>
    </row>
    <row r="6" spans="1:21" ht="20.149999999999999" customHeight="1">
      <c r="A6" s="261"/>
      <c r="B6" s="261"/>
      <c r="C6" s="262"/>
      <c r="D6" s="261"/>
      <c r="E6" s="249"/>
      <c r="F6" s="249"/>
      <c r="G6" s="251"/>
      <c r="H6" s="249"/>
      <c r="I6" s="251"/>
      <c r="J6" s="249"/>
      <c r="K6" s="252"/>
      <c r="L6" s="252"/>
      <c r="M6" s="251"/>
      <c r="N6" s="249"/>
      <c r="O6" s="368" t="s">
        <v>87</v>
      </c>
      <c r="P6" s="368"/>
      <c r="Q6" s="368"/>
      <c r="R6" s="250"/>
      <c r="S6" s="253" t="s">
        <v>115</v>
      </c>
      <c r="T6" s="254"/>
      <c r="U6" s="249"/>
    </row>
    <row r="7" spans="1:21" ht="20.149999999999999" customHeight="1">
      <c r="A7" s="261"/>
      <c r="B7" s="261"/>
      <c r="C7" s="262"/>
      <c r="D7" s="261"/>
      <c r="E7" s="153"/>
      <c r="F7" s="250"/>
      <c r="G7" s="252"/>
      <c r="H7" s="249"/>
      <c r="I7" s="251"/>
      <c r="J7" s="249"/>
      <c r="K7" s="251" t="s">
        <v>89</v>
      </c>
      <c r="L7" s="252"/>
      <c r="M7" s="251" t="s">
        <v>90</v>
      </c>
      <c r="N7" s="250"/>
      <c r="O7" s="246"/>
      <c r="P7" s="246"/>
      <c r="Q7" s="246"/>
      <c r="R7" s="246"/>
      <c r="S7" s="246"/>
      <c r="T7" s="250"/>
      <c r="U7" s="246"/>
    </row>
    <row r="8" spans="1:21" ht="20.149999999999999" customHeight="1">
      <c r="A8" s="261"/>
      <c r="B8" s="261"/>
      <c r="C8" s="262"/>
      <c r="D8" s="261"/>
      <c r="E8" s="153" t="s">
        <v>92</v>
      </c>
      <c r="F8" s="250"/>
      <c r="G8" s="252"/>
      <c r="H8" s="250"/>
      <c r="I8" s="251"/>
      <c r="J8" s="250"/>
      <c r="K8" s="251" t="s">
        <v>94</v>
      </c>
      <c r="L8" s="252"/>
      <c r="M8" s="251" t="s">
        <v>95</v>
      </c>
      <c r="N8" s="250"/>
      <c r="O8" s="250"/>
      <c r="P8" s="250"/>
      <c r="Q8" s="250"/>
      <c r="R8" s="250"/>
      <c r="S8" s="250"/>
      <c r="T8" s="250"/>
      <c r="U8" s="153"/>
    </row>
    <row r="9" spans="1:21" ht="20.149999999999999" customHeight="1">
      <c r="A9" s="261"/>
      <c r="B9" s="261"/>
      <c r="C9" s="262" t="s">
        <v>3</v>
      </c>
      <c r="D9" s="261"/>
      <c r="E9" s="256" t="s">
        <v>99</v>
      </c>
      <c r="F9" s="250"/>
      <c r="G9" s="251" t="s">
        <v>88</v>
      </c>
      <c r="H9" s="250"/>
      <c r="I9" s="251" t="s">
        <v>90</v>
      </c>
      <c r="J9" s="250"/>
      <c r="K9" s="251" t="s">
        <v>100</v>
      </c>
      <c r="L9" s="252"/>
      <c r="M9" s="251" t="s">
        <v>101</v>
      </c>
      <c r="N9" s="250"/>
      <c r="O9" s="250"/>
      <c r="P9" s="250"/>
      <c r="Q9" s="250"/>
      <c r="R9" s="250"/>
      <c r="S9" s="250" t="s">
        <v>104</v>
      </c>
      <c r="T9" s="250"/>
      <c r="U9" s="153" t="s">
        <v>108</v>
      </c>
    </row>
    <row r="10" spans="1:21" ht="20.149999999999999" customHeight="1">
      <c r="A10" s="261"/>
      <c r="B10" s="261"/>
      <c r="C10" s="262"/>
      <c r="D10" s="261"/>
      <c r="E10" s="153" t="s">
        <v>109</v>
      </c>
      <c r="F10" s="250"/>
      <c r="G10" s="251" t="s">
        <v>93</v>
      </c>
      <c r="H10" s="250"/>
      <c r="I10" s="251" t="s">
        <v>110</v>
      </c>
      <c r="J10" s="250"/>
      <c r="K10" s="251" t="s">
        <v>111</v>
      </c>
      <c r="L10" s="252"/>
      <c r="M10" s="251" t="s">
        <v>112</v>
      </c>
      <c r="N10" s="250"/>
      <c r="O10" s="250" t="s">
        <v>212</v>
      </c>
      <c r="P10" s="250"/>
      <c r="Q10" s="250" t="s">
        <v>113</v>
      </c>
      <c r="R10" s="250"/>
      <c r="S10" s="250" t="s">
        <v>114</v>
      </c>
      <c r="T10" s="250"/>
      <c r="U10" s="153" t="s">
        <v>118</v>
      </c>
    </row>
    <row r="11" spans="1:21" ht="20.149999999999999" customHeight="1">
      <c r="A11" s="261"/>
      <c r="B11" s="261"/>
      <c r="C11" s="262"/>
      <c r="D11" s="261"/>
      <c r="E11" s="367" t="s">
        <v>5</v>
      </c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</row>
    <row r="12" spans="1:21" ht="20.149999999999999" customHeight="1">
      <c r="A12" s="258" t="s">
        <v>268</v>
      </c>
      <c r="B12" s="258"/>
      <c r="C12" s="262"/>
      <c r="D12" s="263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</row>
    <row r="13" spans="1:21" ht="20.149999999999999" customHeight="1">
      <c r="A13" s="258" t="s">
        <v>173</v>
      </c>
      <c r="B13" s="258"/>
      <c r="C13" s="262"/>
      <c r="D13" s="263"/>
      <c r="E13" s="105">
        <v>905510</v>
      </c>
      <c r="F13" s="105"/>
      <c r="G13" s="105">
        <v>19876970</v>
      </c>
      <c r="H13" s="105"/>
      <c r="I13" s="105">
        <v>390969</v>
      </c>
      <c r="J13" s="105"/>
      <c r="K13" s="105">
        <v>-214223</v>
      </c>
      <c r="L13" s="105"/>
      <c r="M13" s="105">
        <v>3242</v>
      </c>
      <c r="N13" s="105"/>
      <c r="O13" s="105">
        <v>90551</v>
      </c>
      <c r="P13" s="105"/>
      <c r="Q13" s="105">
        <v>676345</v>
      </c>
      <c r="R13" s="105"/>
      <c r="S13" s="105">
        <v>52192</v>
      </c>
      <c r="T13" s="105"/>
      <c r="U13" s="105">
        <v>21781556</v>
      </c>
    </row>
    <row r="14" spans="1:21" ht="11.15" customHeight="1">
      <c r="A14" s="261"/>
      <c r="B14" s="261"/>
      <c r="C14" s="262"/>
      <c r="D14" s="263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20.149999999999999" customHeight="1">
      <c r="A15" s="260" t="s">
        <v>121</v>
      </c>
      <c r="B15" s="261"/>
      <c r="C15" s="262"/>
      <c r="D15" s="263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1" ht="20.149999999999999" customHeight="1">
      <c r="A16" s="261"/>
      <c r="B16" s="264" t="s">
        <v>296</v>
      </c>
      <c r="C16" s="262"/>
      <c r="D16" s="263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</row>
    <row r="17" spans="1:21" ht="20.149999999999999" customHeight="1">
      <c r="A17" s="261"/>
      <c r="B17" s="189" t="s">
        <v>265</v>
      </c>
      <c r="C17" s="262">
        <v>8</v>
      </c>
      <c r="D17" s="263"/>
      <c r="E17" s="128">
        <v>0</v>
      </c>
      <c r="F17" s="100"/>
      <c r="G17" s="128">
        <v>0</v>
      </c>
      <c r="H17" s="100"/>
      <c r="I17" s="128">
        <v>0</v>
      </c>
      <c r="J17" s="100"/>
      <c r="K17" s="128">
        <v>0</v>
      </c>
      <c r="L17" s="100"/>
      <c r="M17" s="128">
        <v>0</v>
      </c>
      <c r="N17" s="100"/>
      <c r="O17" s="128">
        <v>0</v>
      </c>
      <c r="P17" s="100"/>
      <c r="Q17" s="128">
        <v>-452755</v>
      </c>
      <c r="R17" s="100"/>
      <c r="S17" s="128">
        <v>0</v>
      </c>
      <c r="T17" s="100"/>
      <c r="U17" s="100">
        <f>SUM(E17:S17)</f>
        <v>-452755</v>
      </c>
    </row>
    <row r="18" spans="1:21" ht="20.149999999999999" customHeight="1">
      <c r="A18" s="261"/>
      <c r="B18" s="264" t="s">
        <v>267</v>
      </c>
      <c r="C18" s="262"/>
      <c r="D18" s="263"/>
      <c r="E18" s="265">
        <f>SUM(E17)</f>
        <v>0</v>
      </c>
      <c r="F18" s="105"/>
      <c r="G18" s="265">
        <f>SUM(G17)</f>
        <v>0</v>
      </c>
      <c r="H18" s="105"/>
      <c r="I18" s="265">
        <v>0</v>
      </c>
      <c r="J18" s="105"/>
      <c r="K18" s="265">
        <v>0</v>
      </c>
      <c r="L18" s="105"/>
      <c r="M18" s="265">
        <v>0</v>
      </c>
      <c r="N18" s="105"/>
      <c r="O18" s="265">
        <v>0</v>
      </c>
      <c r="P18" s="105"/>
      <c r="Q18" s="265">
        <f>SUM(Q17)</f>
        <v>-452755</v>
      </c>
      <c r="R18" s="105"/>
      <c r="S18" s="265">
        <v>0</v>
      </c>
      <c r="T18" s="105"/>
      <c r="U18" s="265">
        <f>SUM(U17)</f>
        <v>-452755</v>
      </c>
    </row>
    <row r="19" spans="1:21" ht="11.15" customHeight="1">
      <c r="A19" s="261"/>
      <c r="B19" s="261"/>
      <c r="C19" s="262"/>
      <c r="D19" s="263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</row>
    <row r="20" spans="1:21" ht="20.149999999999999" customHeight="1">
      <c r="A20" s="269" t="s">
        <v>195</v>
      </c>
      <c r="B20" s="290"/>
      <c r="C20" s="291"/>
      <c r="D20" s="292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</row>
    <row r="21" spans="1:21" ht="20.149999999999999" customHeight="1">
      <c r="A21" s="294"/>
      <c r="B21" s="294" t="s">
        <v>119</v>
      </c>
      <c r="C21" s="291"/>
      <c r="D21" s="292"/>
      <c r="E21" s="128">
        <v>0</v>
      </c>
      <c r="F21" s="128"/>
      <c r="G21" s="128">
        <v>0</v>
      </c>
      <c r="H21" s="128"/>
      <c r="I21" s="128">
        <v>0</v>
      </c>
      <c r="J21" s="128"/>
      <c r="K21" s="128">
        <v>0</v>
      </c>
      <c r="L21" s="128"/>
      <c r="M21" s="128">
        <v>0</v>
      </c>
      <c r="N21" s="128"/>
      <c r="O21" s="128">
        <v>0</v>
      </c>
      <c r="P21" s="128"/>
      <c r="Q21" s="295">
        <f>'[1]PL 6-9'!G103</f>
        <v>-48303</v>
      </c>
      <c r="R21" s="128"/>
      <c r="S21" s="128">
        <v>0</v>
      </c>
      <c r="T21" s="296"/>
      <c r="U21" s="100">
        <f>SUM(E21:S21)</f>
        <v>-48303</v>
      </c>
    </row>
    <row r="22" spans="1:21" ht="20.149999999999999" customHeight="1">
      <c r="A22" s="294"/>
      <c r="B22" s="294" t="s">
        <v>196</v>
      </c>
      <c r="C22" s="291"/>
      <c r="D22" s="292"/>
      <c r="E22" s="128">
        <v>0</v>
      </c>
      <c r="F22" s="128"/>
      <c r="G22" s="128">
        <v>0</v>
      </c>
      <c r="H22" s="128"/>
      <c r="I22" s="128">
        <v>0</v>
      </c>
      <c r="J22" s="128"/>
      <c r="K22" s="128">
        <v>0</v>
      </c>
      <c r="L22" s="128"/>
      <c r="M22" s="128">
        <v>0</v>
      </c>
      <c r="N22" s="128"/>
      <c r="O22" s="128">
        <v>0</v>
      </c>
      <c r="P22" s="128"/>
      <c r="Q22" s="128">
        <v>0</v>
      </c>
      <c r="R22" s="128"/>
      <c r="S22" s="128">
        <f>'[1]PL 6-9'!G119</f>
        <v>1969</v>
      </c>
      <c r="T22" s="297"/>
      <c r="U22" s="100">
        <f>SUM(E22:S22)</f>
        <v>1969</v>
      </c>
    </row>
    <row r="23" spans="1:21" ht="20.149999999999999" customHeight="1">
      <c r="A23" s="258" t="s">
        <v>259</v>
      </c>
      <c r="B23" s="294"/>
      <c r="C23" s="291"/>
      <c r="D23" s="292"/>
      <c r="E23" s="265">
        <v>0</v>
      </c>
      <c r="F23" s="266"/>
      <c r="G23" s="265">
        <v>0</v>
      </c>
      <c r="H23" s="266"/>
      <c r="I23" s="265">
        <v>0</v>
      </c>
      <c r="J23" s="266"/>
      <c r="K23" s="265">
        <v>0</v>
      </c>
      <c r="L23" s="266"/>
      <c r="M23" s="265">
        <v>0</v>
      </c>
      <c r="N23" s="266"/>
      <c r="O23" s="265">
        <v>0</v>
      </c>
      <c r="P23" s="266"/>
      <c r="Q23" s="265">
        <f>SUM(Q21:Q22)</f>
        <v>-48303</v>
      </c>
      <c r="R23" s="266"/>
      <c r="S23" s="265">
        <f>SUM(S21:S22)</f>
        <v>1969</v>
      </c>
      <c r="T23" s="266"/>
      <c r="U23" s="265">
        <f>SUM(U21:U22)</f>
        <v>-46334</v>
      </c>
    </row>
    <row r="24" spans="1:21" ht="11.15" customHeight="1">
      <c r="A24" s="258"/>
      <c r="B24" s="130"/>
      <c r="C24" s="291"/>
      <c r="D24" s="292"/>
      <c r="E24" s="125"/>
      <c r="F24" s="105"/>
      <c r="G24" s="125"/>
      <c r="H24" s="105"/>
      <c r="I24" s="105"/>
      <c r="J24" s="105"/>
      <c r="K24" s="105"/>
      <c r="L24" s="105"/>
      <c r="M24" s="105"/>
      <c r="N24" s="105"/>
      <c r="O24" s="125"/>
      <c r="P24" s="105"/>
      <c r="Q24" s="105"/>
      <c r="R24" s="105"/>
      <c r="S24" s="105"/>
      <c r="T24" s="105"/>
      <c r="U24" s="105"/>
    </row>
    <row r="25" spans="1:21" ht="20.149999999999999" customHeight="1">
      <c r="A25" s="294" t="s">
        <v>187</v>
      </c>
      <c r="B25" s="294"/>
      <c r="C25" s="291"/>
      <c r="D25" s="292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297"/>
      <c r="U25" s="100"/>
    </row>
    <row r="26" spans="1:21" ht="20.149999999999999" customHeight="1">
      <c r="A26" s="294"/>
      <c r="B26" s="294" t="s">
        <v>272</v>
      </c>
      <c r="C26" s="262"/>
      <c r="D26" s="292"/>
      <c r="E26" s="298">
        <v>0</v>
      </c>
      <c r="F26" s="128"/>
      <c r="G26" s="298">
        <v>0</v>
      </c>
      <c r="H26" s="128"/>
      <c r="I26" s="298">
        <v>0</v>
      </c>
      <c r="J26" s="128"/>
      <c r="K26" s="298">
        <v>0</v>
      </c>
      <c r="L26" s="128"/>
      <c r="M26" s="298">
        <v>0</v>
      </c>
      <c r="N26" s="128"/>
      <c r="O26" s="298">
        <v>0</v>
      </c>
      <c r="P26" s="128"/>
      <c r="Q26" s="298">
        <v>53712</v>
      </c>
      <c r="R26" s="128"/>
      <c r="S26" s="298">
        <v>-53712</v>
      </c>
      <c r="T26" s="297"/>
      <c r="U26" s="113">
        <f>SUM(E26:S26)</f>
        <v>0</v>
      </c>
    </row>
    <row r="27" spans="1:21" ht="20.149999999999999" customHeight="1" thickBot="1">
      <c r="A27" s="258" t="s">
        <v>269</v>
      </c>
      <c r="B27" s="294"/>
      <c r="C27" s="291"/>
      <c r="D27" s="292"/>
      <c r="E27" s="121">
        <f>E13+E18</f>
        <v>905510</v>
      </c>
      <c r="F27" s="293"/>
      <c r="G27" s="121">
        <f>G13+G18</f>
        <v>19876970</v>
      </c>
      <c r="H27" s="293"/>
      <c r="I27" s="121">
        <f>I13+I18</f>
        <v>390969</v>
      </c>
      <c r="J27" s="293"/>
      <c r="K27" s="121">
        <f>K13+K18</f>
        <v>-214223</v>
      </c>
      <c r="L27" s="293"/>
      <c r="M27" s="121">
        <f>M13+M18</f>
        <v>3242</v>
      </c>
      <c r="N27" s="293"/>
      <c r="O27" s="121">
        <f>O13+O18</f>
        <v>90551</v>
      </c>
      <c r="P27" s="293"/>
      <c r="Q27" s="121">
        <f>Q26+Q13+Q23+Q18</f>
        <v>228999</v>
      </c>
      <c r="R27" s="293"/>
      <c r="S27" s="121">
        <f>S13+S23+S26</f>
        <v>449</v>
      </c>
      <c r="T27" s="293"/>
      <c r="U27" s="121">
        <f>SUM(E27:S27)</f>
        <v>21282467</v>
      </c>
    </row>
    <row r="28" spans="1:21" ht="15" thickTop="1"/>
  </sheetData>
  <mergeCells count="3">
    <mergeCell ref="E11:U11"/>
    <mergeCell ref="O6:Q6"/>
    <mergeCell ref="E4:U4"/>
  </mergeCells>
  <pageMargins left="0.6" right="0.6" top="0.48" bottom="0.5" header="0.5" footer="0.5"/>
  <pageSetup paperSize="9" scale="72" firstPageNumber="11" fitToHeight="0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9AB0C-9DA5-4A3A-B6AB-CBE8634DDF49}">
  <sheetPr>
    <pageSetUpPr fitToPage="1"/>
  </sheetPr>
  <dimension ref="A1:Y27"/>
  <sheetViews>
    <sheetView view="pageBreakPreview" zoomScaleNormal="66" zoomScaleSheetLayoutView="100" workbookViewId="0">
      <selection activeCell="B18" sqref="B18"/>
    </sheetView>
  </sheetViews>
  <sheetFormatPr defaultColWidth="9" defaultRowHeight="14"/>
  <cols>
    <col min="1" max="1" width="1.08984375" style="227" customWidth="1"/>
    <col min="2" max="2" width="48" style="227" customWidth="1"/>
    <col min="3" max="3" width="7.453125" style="248" customWidth="1"/>
    <col min="4" max="4" width="1.08984375" style="272" customWidth="1"/>
    <col min="5" max="5" width="14" style="252" customWidth="1"/>
    <col min="6" max="6" width="1.08984375" style="252" customWidth="1"/>
    <col min="7" max="7" width="14" style="252" customWidth="1"/>
    <col min="8" max="8" width="1.08984375" style="252" customWidth="1"/>
    <col min="9" max="9" width="14" style="252" customWidth="1"/>
    <col min="10" max="10" width="1.08984375" style="252" customWidth="1"/>
    <col min="11" max="11" width="17" style="252" customWidth="1"/>
    <col min="12" max="12" width="1.08984375" style="252" customWidth="1"/>
    <col min="13" max="13" width="14" style="252" customWidth="1"/>
    <col min="14" max="14" width="1.08984375" style="252" customWidth="1"/>
    <col min="15" max="15" width="14" style="252" customWidth="1"/>
    <col min="16" max="16" width="1.08984375" style="252" customWidth="1"/>
    <col min="17" max="17" width="14" style="252" customWidth="1"/>
    <col min="18" max="18" width="1.08984375" style="252" customWidth="1"/>
    <col min="19" max="19" width="14" style="252" customWidth="1"/>
    <col min="20" max="20" width="1.08984375" style="252" customWidth="1"/>
    <col min="21" max="21" width="13.08984375" style="252" bestFit="1" customWidth="1"/>
    <col min="22" max="22" width="1.08984375" style="252" customWidth="1"/>
    <col min="23" max="23" width="15.90625" style="252" customWidth="1"/>
    <col min="24" max="24" width="1.08984375" style="252" customWidth="1"/>
    <col min="25" max="25" width="14" style="252" customWidth="1"/>
    <col min="26" max="16384" width="9" style="246"/>
  </cols>
  <sheetData>
    <row r="1" spans="1:25" s="234" customFormat="1" ht="21" customHeight="1">
      <c r="A1" s="191" t="s">
        <v>154</v>
      </c>
      <c r="B1" s="229"/>
      <c r="C1" s="230"/>
      <c r="D1" s="231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3"/>
      <c r="P1" s="232"/>
      <c r="Q1" s="232"/>
      <c r="R1" s="232"/>
      <c r="S1" s="232"/>
      <c r="T1" s="232"/>
      <c r="U1" s="232"/>
      <c r="V1" s="232"/>
      <c r="W1" s="232"/>
      <c r="X1" s="232"/>
      <c r="Y1" s="232"/>
    </row>
    <row r="2" spans="1:25" s="240" customFormat="1" ht="21" customHeight="1">
      <c r="A2" s="235" t="s">
        <v>85</v>
      </c>
      <c r="B2" s="235"/>
      <c r="C2" s="236"/>
      <c r="D2" s="237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9"/>
      <c r="P2" s="238"/>
      <c r="Q2" s="238"/>
      <c r="R2" s="238"/>
      <c r="S2" s="238"/>
      <c r="T2" s="238"/>
      <c r="U2" s="238"/>
      <c r="V2" s="238"/>
      <c r="W2" s="238"/>
      <c r="X2" s="238"/>
      <c r="Y2" s="238"/>
    </row>
    <row r="3" spans="1:25" ht="21" customHeight="1">
      <c r="A3" s="241"/>
      <c r="B3" s="241"/>
      <c r="C3" s="242"/>
      <c r="D3" s="243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5"/>
      <c r="P3" s="244"/>
      <c r="Q3" s="244"/>
      <c r="R3" s="244"/>
      <c r="S3" s="245"/>
      <c r="T3" s="245"/>
      <c r="U3" s="245"/>
      <c r="V3" s="244"/>
      <c r="W3" s="244"/>
      <c r="X3" s="244"/>
      <c r="Y3" s="244"/>
    </row>
    <row r="4" spans="1:25" ht="21" customHeight="1">
      <c r="A4" s="247"/>
      <c r="D4" s="227"/>
      <c r="E4" s="369" t="s">
        <v>120</v>
      </c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  <c r="Y4" s="369"/>
    </row>
    <row r="5" spans="1:25" ht="21" customHeight="1">
      <c r="A5" s="247"/>
      <c r="D5" s="227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50" t="s">
        <v>211</v>
      </c>
      <c r="X5" s="249"/>
      <c r="Y5" s="249"/>
    </row>
    <row r="6" spans="1:25" ht="21" customHeight="1">
      <c r="A6" s="247"/>
      <c r="D6" s="227"/>
      <c r="E6" s="249"/>
      <c r="F6" s="249"/>
      <c r="G6" s="251"/>
      <c r="H6" s="249"/>
      <c r="I6" s="251"/>
      <c r="J6" s="249"/>
      <c r="M6" s="251"/>
      <c r="N6" s="249"/>
      <c r="O6" s="368" t="s">
        <v>87</v>
      </c>
      <c r="P6" s="368"/>
      <c r="Q6" s="368"/>
      <c r="R6" s="368"/>
      <c r="S6" s="368"/>
      <c r="T6" s="250"/>
      <c r="U6" s="250"/>
      <c r="V6" s="250"/>
      <c r="W6" s="253" t="s">
        <v>115</v>
      </c>
      <c r="X6" s="254"/>
      <c r="Y6" s="249"/>
    </row>
    <row r="7" spans="1:25" ht="21" customHeight="1">
      <c r="A7" s="255"/>
      <c r="B7" s="255"/>
      <c r="D7" s="255"/>
      <c r="E7" s="153"/>
      <c r="F7" s="250"/>
      <c r="H7" s="249"/>
      <c r="I7" s="251"/>
      <c r="J7" s="249"/>
      <c r="K7" s="251" t="s">
        <v>89</v>
      </c>
      <c r="M7" s="251" t="s">
        <v>90</v>
      </c>
      <c r="N7" s="250"/>
      <c r="O7" s="246"/>
      <c r="P7" s="246"/>
      <c r="Q7" s="246"/>
      <c r="R7" s="246"/>
      <c r="S7" s="246"/>
      <c r="T7" s="246"/>
      <c r="U7" s="246"/>
      <c r="V7" s="246"/>
      <c r="W7" s="246"/>
      <c r="X7" s="250"/>
      <c r="Y7" s="246"/>
    </row>
    <row r="8" spans="1:25" ht="21" customHeight="1">
      <c r="A8" s="255"/>
      <c r="B8" s="255"/>
      <c r="D8" s="255"/>
      <c r="E8" s="153" t="s">
        <v>92</v>
      </c>
      <c r="F8" s="250"/>
      <c r="H8" s="250"/>
      <c r="I8" s="251"/>
      <c r="J8" s="250"/>
      <c r="K8" s="251" t="s">
        <v>94</v>
      </c>
      <c r="M8" s="251" t="s">
        <v>95</v>
      </c>
      <c r="N8" s="250"/>
      <c r="O8" s="250"/>
      <c r="P8" s="250"/>
      <c r="Q8" s="250" t="s">
        <v>278</v>
      </c>
      <c r="R8" s="250"/>
      <c r="S8" s="250"/>
      <c r="T8" s="250"/>
      <c r="U8" s="250"/>
      <c r="V8" s="250"/>
      <c r="W8" s="250"/>
      <c r="X8" s="250"/>
      <c r="Y8" s="153"/>
    </row>
    <row r="9" spans="1:25" ht="21" customHeight="1">
      <c r="A9" s="255"/>
      <c r="B9" s="255"/>
      <c r="D9" s="255"/>
      <c r="E9" s="256" t="s">
        <v>99</v>
      </c>
      <c r="F9" s="250"/>
      <c r="G9" s="251" t="s">
        <v>88</v>
      </c>
      <c r="H9" s="250"/>
      <c r="I9" s="251" t="s">
        <v>90</v>
      </c>
      <c r="J9" s="250"/>
      <c r="K9" s="251" t="s">
        <v>100</v>
      </c>
      <c r="M9" s="251" t="s">
        <v>101</v>
      </c>
      <c r="N9" s="250"/>
      <c r="O9" s="250"/>
      <c r="P9" s="250"/>
      <c r="Q9" s="250" t="s">
        <v>277</v>
      </c>
      <c r="R9" s="250"/>
      <c r="S9" s="250"/>
      <c r="T9" s="250"/>
      <c r="U9" s="250" t="s">
        <v>276</v>
      </c>
      <c r="V9" s="250"/>
      <c r="W9" s="250" t="s">
        <v>104</v>
      </c>
      <c r="X9" s="250"/>
      <c r="Y9" s="153" t="s">
        <v>108</v>
      </c>
    </row>
    <row r="10" spans="1:25" ht="21" customHeight="1">
      <c r="A10" s="255"/>
      <c r="B10" s="255"/>
      <c r="C10" s="248" t="s">
        <v>3</v>
      </c>
      <c r="D10" s="255"/>
      <c r="E10" s="153" t="s">
        <v>109</v>
      </c>
      <c r="F10" s="250"/>
      <c r="G10" s="251" t="s">
        <v>93</v>
      </c>
      <c r="H10" s="250"/>
      <c r="I10" s="251" t="s">
        <v>110</v>
      </c>
      <c r="J10" s="250"/>
      <c r="K10" s="251" t="s">
        <v>111</v>
      </c>
      <c r="M10" s="251" t="s">
        <v>112</v>
      </c>
      <c r="N10" s="250"/>
      <c r="O10" s="250" t="s">
        <v>212</v>
      </c>
      <c r="P10" s="250"/>
      <c r="Q10" s="250" t="s">
        <v>279</v>
      </c>
      <c r="R10" s="250"/>
      <c r="S10" s="250" t="s">
        <v>113</v>
      </c>
      <c r="T10" s="250"/>
      <c r="U10" s="250" t="s">
        <v>277</v>
      </c>
      <c r="V10" s="250"/>
      <c r="W10" s="250" t="s">
        <v>114</v>
      </c>
      <c r="X10" s="250"/>
      <c r="Y10" s="153" t="s">
        <v>118</v>
      </c>
    </row>
    <row r="11" spans="1:25" ht="21" customHeight="1">
      <c r="A11" s="255"/>
      <c r="B11" s="255"/>
      <c r="D11" s="255"/>
      <c r="E11" s="367" t="s">
        <v>5</v>
      </c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</row>
    <row r="12" spans="1:25" ht="21" customHeight="1">
      <c r="A12" s="258" t="s">
        <v>270</v>
      </c>
      <c r="B12" s="259"/>
      <c r="D12" s="22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128"/>
      <c r="R12" s="67"/>
      <c r="S12" s="67"/>
      <c r="T12" s="67"/>
      <c r="U12" s="67"/>
      <c r="V12" s="67"/>
      <c r="W12" s="67"/>
      <c r="X12" s="67"/>
    </row>
    <row r="13" spans="1:25" ht="21" customHeight="1">
      <c r="A13" s="259" t="s">
        <v>226</v>
      </c>
      <c r="B13" s="259"/>
      <c r="D13" s="227"/>
      <c r="E13" s="67">
        <v>905510</v>
      </c>
      <c r="F13" s="67"/>
      <c r="G13" s="67">
        <v>19876970</v>
      </c>
      <c r="H13" s="67"/>
      <c r="I13" s="67">
        <v>390969</v>
      </c>
      <c r="J13" s="67"/>
      <c r="K13" s="67">
        <v>-214223</v>
      </c>
      <c r="L13" s="67"/>
      <c r="M13" s="67">
        <v>3242</v>
      </c>
      <c r="N13" s="67"/>
      <c r="O13" s="67">
        <v>90551</v>
      </c>
      <c r="P13" s="67"/>
      <c r="Q13" s="266">
        <v>0</v>
      </c>
      <c r="R13" s="67"/>
      <c r="S13" s="67">
        <v>823204</v>
      </c>
      <c r="T13" s="67"/>
      <c r="U13" s="266">
        <v>0</v>
      </c>
      <c r="V13" s="67"/>
      <c r="W13" s="67">
        <v>-14490</v>
      </c>
      <c r="X13" s="67"/>
      <c r="Y13" s="67">
        <f>SUM(E13:W13)</f>
        <v>21861733</v>
      </c>
    </row>
    <row r="14" spans="1:25" ht="12" customHeight="1">
      <c r="A14" s="259"/>
      <c r="B14" s="259"/>
      <c r="D14" s="22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</row>
    <row r="15" spans="1:25" ht="21" customHeight="1">
      <c r="A15" s="260" t="s">
        <v>121</v>
      </c>
      <c r="B15" s="261"/>
      <c r="C15" s="262"/>
      <c r="D15" s="263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5" ht="21" customHeight="1">
      <c r="A16" s="261"/>
      <c r="B16" s="264" t="s">
        <v>296</v>
      </c>
      <c r="C16" s="262"/>
      <c r="D16" s="263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</row>
    <row r="17" spans="1:25" ht="21" customHeight="1">
      <c r="A17" s="261"/>
      <c r="B17" s="189" t="s">
        <v>280</v>
      </c>
      <c r="C17" s="262">
        <v>9</v>
      </c>
      <c r="D17" s="263"/>
      <c r="E17" s="128">
        <v>0</v>
      </c>
      <c r="F17" s="100"/>
      <c r="G17" s="128">
        <v>0</v>
      </c>
      <c r="H17" s="100"/>
      <c r="I17" s="128">
        <v>0</v>
      </c>
      <c r="J17" s="100"/>
      <c r="K17" s="128">
        <v>0</v>
      </c>
      <c r="L17" s="100"/>
      <c r="M17" s="128">
        <v>0</v>
      </c>
      <c r="N17" s="100"/>
      <c r="O17" s="128">
        <v>0</v>
      </c>
      <c r="P17" s="100"/>
      <c r="Q17" s="100">
        <v>283385</v>
      </c>
      <c r="R17" s="100"/>
      <c r="S17" s="128">
        <v>-283385</v>
      </c>
      <c r="T17" s="128"/>
      <c r="U17" s="128">
        <v>-283385</v>
      </c>
      <c r="V17" s="100"/>
      <c r="W17" s="128">
        <v>0</v>
      </c>
      <c r="X17" s="100"/>
      <c r="Y17" s="100">
        <f>SUM(E17:W17)</f>
        <v>-283385</v>
      </c>
    </row>
    <row r="18" spans="1:25" ht="21" customHeight="1">
      <c r="A18" s="261"/>
      <c r="B18" s="189" t="s">
        <v>265</v>
      </c>
      <c r="C18" s="262">
        <v>8</v>
      </c>
      <c r="D18" s="263"/>
      <c r="E18" s="128">
        <v>0</v>
      </c>
      <c r="F18" s="100"/>
      <c r="G18" s="128">
        <v>0</v>
      </c>
      <c r="H18" s="100"/>
      <c r="I18" s="128">
        <v>0</v>
      </c>
      <c r="J18" s="100"/>
      <c r="K18" s="128">
        <v>0</v>
      </c>
      <c r="L18" s="100"/>
      <c r="M18" s="128">
        <v>0</v>
      </c>
      <c r="N18" s="100"/>
      <c r="O18" s="128">
        <v>0</v>
      </c>
      <c r="P18" s="100"/>
      <c r="Q18" s="128">
        <v>0</v>
      </c>
      <c r="R18" s="100"/>
      <c r="S18" s="128">
        <v>-507045</v>
      </c>
      <c r="T18" s="128"/>
      <c r="U18" s="128">
        <v>0</v>
      </c>
      <c r="V18" s="100"/>
      <c r="W18" s="128">
        <v>0</v>
      </c>
      <c r="X18" s="100"/>
      <c r="Y18" s="100">
        <f>SUM(E18:W18)</f>
        <v>-507045</v>
      </c>
    </row>
    <row r="19" spans="1:25" ht="21" customHeight="1">
      <c r="A19" s="261"/>
      <c r="B19" s="264" t="s">
        <v>267</v>
      </c>
      <c r="C19" s="262"/>
      <c r="D19" s="263"/>
      <c r="E19" s="265">
        <f>SUM(E17:E18)</f>
        <v>0</v>
      </c>
      <c r="F19" s="105"/>
      <c r="G19" s="265">
        <f>SUM(G17:G18)</f>
        <v>0</v>
      </c>
      <c r="H19" s="105"/>
      <c r="I19" s="265">
        <f>SUM(I17:I18)</f>
        <v>0</v>
      </c>
      <c r="J19" s="105"/>
      <c r="K19" s="265">
        <f>SUM(K17:K18)</f>
        <v>0</v>
      </c>
      <c r="L19" s="105"/>
      <c r="M19" s="265">
        <f>SUM(M17:M18)</f>
        <v>0</v>
      </c>
      <c r="N19" s="105"/>
      <c r="O19" s="265">
        <f>SUM(O17:O18)</f>
        <v>0</v>
      </c>
      <c r="P19" s="105"/>
      <c r="Q19" s="265">
        <f>SUM(Q17:Q18)</f>
        <v>283385</v>
      </c>
      <c r="R19" s="105"/>
      <c r="S19" s="265">
        <f>SUM(S17:S18)</f>
        <v>-790430</v>
      </c>
      <c r="T19" s="266"/>
      <c r="U19" s="265">
        <f>SUM(U17:U18)</f>
        <v>-283385</v>
      </c>
      <c r="V19" s="105"/>
      <c r="W19" s="265">
        <f>SUM(W17:W18)</f>
        <v>0</v>
      </c>
      <c r="X19" s="105"/>
      <c r="Y19" s="265">
        <f>SUM(Y17:Y18)</f>
        <v>-790430</v>
      </c>
    </row>
    <row r="20" spans="1:25" ht="12" customHeight="1">
      <c r="A20" s="259"/>
      <c r="B20" s="259"/>
      <c r="D20" s="22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</row>
    <row r="21" spans="1:25" ht="20.25" customHeight="1">
      <c r="A21" s="259" t="s">
        <v>195</v>
      </c>
      <c r="B21" s="178"/>
      <c r="C21" s="267"/>
      <c r="D21" s="268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70"/>
      <c r="T21" s="70"/>
      <c r="U21" s="70"/>
      <c r="V21" s="70"/>
      <c r="W21" s="70"/>
      <c r="X21" s="54"/>
      <c r="Y21" s="54"/>
    </row>
    <row r="22" spans="1:25" ht="20.25" customHeight="1">
      <c r="A22" s="269"/>
      <c r="B22" s="254" t="s">
        <v>119</v>
      </c>
      <c r="C22" s="267"/>
      <c r="D22" s="268"/>
      <c r="E22" s="128">
        <v>0</v>
      </c>
      <c r="F22" s="100"/>
      <c r="G22" s="128">
        <v>0</v>
      </c>
      <c r="H22" s="100"/>
      <c r="I22" s="128">
        <v>0</v>
      </c>
      <c r="J22" s="100"/>
      <c r="K22" s="128">
        <v>0</v>
      </c>
      <c r="L22" s="100"/>
      <c r="M22" s="128">
        <v>0</v>
      </c>
      <c r="N22" s="100"/>
      <c r="O22" s="128">
        <v>0</v>
      </c>
      <c r="P22" s="68"/>
      <c r="Q22" s="128">
        <v>0</v>
      </c>
      <c r="R22" s="68"/>
      <c r="S22" s="71">
        <f>'PL 5-8'!G141</f>
        <v>500297</v>
      </c>
      <c r="T22" s="71"/>
      <c r="U22" s="128">
        <v>0</v>
      </c>
      <c r="V22" s="35"/>
      <c r="W22" s="128">
        <v>0</v>
      </c>
      <c r="X22" s="45"/>
      <c r="Y22" s="69">
        <f>SUM(E22:W22)</f>
        <v>500297</v>
      </c>
    </row>
    <row r="23" spans="1:25" ht="20.25" customHeight="1">
      <c r="A23" s="269"/>
      <c r="B23" s="254" t="s">
        <v>196</v>
      </c>
      <c r="C23" s="267"/>
      <c r="D23" s="268"/>
      <c r="E23" s="128">
        <v>0</v>
      </c>
      <c r="F23" s="100"/>
      <c r="G23" s="128">
        <v>0</v>
      </c>
      <c r="H23" s="100"/>
      <c r="I23" s="128">
        <v>0</v>
      </c>
      <c r="J23" s="100"/>
      <c r="K23" s="128">
        <v>0</v>
      </c>
      <c r="L23" s="100"/>
      <c r="M23" s="128">
        <v>0</v>
      </c>
      <c r="N23" s="100"/>
      <c r="O23" s="128">
        <v>0</v>
      </c>
      <c r="P23" s="68"/>
      <c r="Q23" s="128">
        <v>0</v>
      </c>
      <c r="R23" s="68"/>
      <c r="S23" s="68">
        <v>0</v>
      </c>
      <c r="T23" s="68"/>
      <c r="U23" s="128">
        <v>0</v>
      </c>
      <c r="V23" s="68"/>
      <c r="W23" s="71">
        <f>'PL 5-8'!G146-'PL 5-8'!G141</f>
        <v>-17349</v>
      </c>
      <c r="X23" s="45"/>
      <c r="Y23" s="69">
        <f>SUM(E23:W23)</f>
        <v>-17349</v>
      </c>
    </row>
    <row r="24" spans="1:25" ht="20.25" customHeight="1">
      <c r="A24" s="259" t="s">
        <v>209</v>
      </c>
      <c r="B24" s="259"/>
      <c r="C24" s="267"/>
      <c r="D24" s="268"/>
      <c r="E24" s="265">
        <v>0</v>
      </c>
      <c r="F24" s="105"/>
      <c r="G24" s="265">
        <v>0</v>
      </c>
      <c r="H24" s="105"/>
      <c r="I24" s="265">
        <v>0</v>
      </c>
      <c r="J24" s="105"/>
      <c r="K24" s="265">
        <v>0</v>
      </c>
      <c r="L24" s="105"/>
      <c r="M24" s="265">
        <v>0</v>
      </c>
      <c r="N24" s="105"/>
      <c r="O24" s="265">
        <v>0</v>
      </c>
      <c r="P24" s="105"/>
      <c r="Q24" s="265">
        <v>0</v>
      </c>
      <c r="R24" s="105"/>
      <c r="S24" s="265">
        <f>SUM(S22:S23)</f>
        <v>500297</v>
      </c>
      <c r="T24" s="266"/>
      <c r="U24" s="265">
        <f>SUM(U22:U23)</f>
        <v>0</v>
      </c>
      <c r="V24" s="105"/>
      <c r="W24" s="265">
        <f>SUM(W22:W23)</f>
        <v>-17349</v>
      </c>
      <c r="X24" s="105"/>
      <c r="Y24" s="265">
        <f>SUM(Y22:Y23)</f>
        <v>482948</v>
      </c>
    </row>
    <row r="25" spans="1:25" ht="12" customHeight="1">
      <c r="A25" s="259"/>
      <c r="B25" s="259"/>
      <c r="D25" s="22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</row>
    <row r="26" spans="1:25" ht="20.25" customHeight="1" thickBot="1">
      <c r="A26" s="258" t="s">
        <v>271</v>
      </c>
      <c r="B26" s="254"/>
      <c r="C26" s="267"/>
      <c r="D26" s="268"/>
      <c r="E26" s="270">
        <f>E13+E19+E24</f>
        <v>905510</v>
      </c>
      <c r="F26" s="38"/>
      <c r="G26" s="270">
        <f>G13+G19+G24</f>
        <v>19876970</v>
      </c>
      <c r="H26" s="38"/>
      <c r="I26" s="270">
        <f>I13+I19+I24</f>
        <v>390969</v>
      </c>
      <c r="J26" s="38"/>
      <c r="K26" s="270">
        <f>K13+K19+K24</f>
        <v>-214223</v>
      </c>
      <c r="L26" s="38"/>
      <c r="M26" s="270">
        <f>M13+M19+M24</f>
        <v>3242</v>
      </c>
      <c r="N26" s="38"/>
      <c r="O26" s="270">
        <f>O13+O19+O24</f>
        <v>90551</v>
      </c>
      <c r="P26" s="38"/>
      <c r="Q26" s="270">
        <f>Q13+Q19+Q24</f>
        <v>283385</v>
      </c>
      <c r="R26" s="38"/>
      <c r="S26" s="270">
        <f>S13+S19+S24</f>
        <v>533071</v>
      </c>
      <c r="T26" s="271"/>
      <c r="U26" s="270">
        <f>U13+U19+U24</f>
        <v>-283385</v>
      </c>
      <c r="V26" s="38"/>
      <c r="W26" s="270">
        <f>W13+W19+W24</f>
        <v>-31839</v>
      </c>
      <c r="X26" s="70"/>
      <c r="Y26" s="270">
        <f>Y13+Y19+Y24</f>
        <v>21554251</v>
      </c>
    </row>
    <row r="27" spans="1:25" ht="20.25" customHeight="1" thickTop="1"/>
  </sheetData>
  <mergeCells count="3">
    <mergeCell ref="E4:Y4"/>
    <mergeCell ref="O6:S6"/>
    <mergeCell ref="E11:Y11"/>
  </mergeCells>
  <pageMargins left="0.6" right="0.6" top="0.48" bottom="0.5" header="0.5" footer="0.5"/>
  <pageSetup paperSize="9" scale="59" firstPageNumber="12" fitToHeight="0" orientation="landscape" useFirstPageNumber="1" horizontalDpi="1200" verticalDpi="1200" r:id="rId1"/>
  <headerFooter>
    <oddFooter>&amp;L&amp;"Times New Roman,Regular"The accompanying notes form an integral part of the interim financial statements.
&amp;"-,Regular"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ECC34-D770-4A8A-AB2A-90FF2C7B0EC7}">
  <sheetPr>
    <pageSetUpPr fitToPage="1"/>
  </sheetPr>
  <dimension ref="A1:J127"/>
  <sheetViews>
    <sheetView view="pageBreakPreview" zoomScaleNormal="115" zoomScaleSheetLayoutView="100" workbookViewId="0">
      <selection activeCell="B11" sqref="B11"/>
    </sheetView>
  </sheetViews>
  <sheetFormatPr defaultColWidth="9.08984375" defaultRowHeight="19.5" customHeight="1"/>
  <cols>
    <col min="1" max="1" width="2.08984375" style="218" customWidth="1"/>
    <col min="2" max="2" width="56.08984375" style="218" customWidth="1"/>
    <col min="3" max="3" width="9.453125" style="201" customWidth="1"/>
    <col min="4" max="4" width="12.90625" style="217" customWidth="1"/>
    <col min="5" max="5" width="1.453125" style="218" customWidth="1"/>
    <col min="6" max="6" width="12.90625" style="217" customWidth="1"/>
    <col min="7" max="7" width="1.453125" style="218" customWidth="1"/>
    <col min="8" max="8" width="12.90625" style="217" customWidth="1"/>
    <col min="9" max="9" width="1.453125" style="218" customWidth="1"/>
    <col min="10" max="10" width="12.90625" style="217" customWidth="1"/>
    <col min="11" max="16384" width="9.08984375" style="127"/>
  </cols>
  <sheetData>
    <row r="1" spans="1:10" s="195" customFormat="1" ht="19.5" customHeight="1">
      <c r="A1" s="191" t="s">
        <v>154</v>
      </c>
      <c r="B1" s="192"/>
      <c r="C1" s="193"/>
      <c r="D1" s="194"/>
      <c r="E1" s="192"/>
      <c r="F1" s="194"/>
      <c r="G1" s="192"/>
      <c r="H1" s="194"/>
      <c r="I1" s="192"/>
      <c r="J1" s="194"/>
    </row>
    <row r="2" spans="1:10" s="199" customFormat="1" ht="19.5" customHeight="1">
      <c r="A2" s="196" t="s">
        <v>122</v>
      </c>
      <c r="B2" s="196"/>
      <c r="C2" s="197"/>
      <c r="D2" s="198"/>
      <c r="E2" s="196"/>
      <c r="F2" s="198"/>
      <c r="G2" s="196"/>
      <c r="H2" s="198"/>
      <c r="I2" s="196"/>
      <c r="J2" s="198"/>
    </row>
    <row r="3" spans="1:10" ht="19.5" customHeight="1">
      <c r="A3" s="200"/>
      <c r="B3" s="200"/>
      <c r="D3" s="202"/>
      <c r="E3" s="200"/>
      <c r="F3" s="202"/>
      <c r="G3" s="200"/>
      <c r="H3" s="202"/>
      <c r="I3" s="200"/>
      <c r="J3" s="202"/>
    </row>
    <row r="4" spans="1:10" ht="19.5" customHeight="1">
      <c r="A4" s="203"/>
      <c r="B4" s="203"/>
      <c r="C4" s="204"/>
      <c r="D4" s="370" t="s">
        <v>63</v>
      </c>
      <c r="E4" s="370"/>
      <c r="F4" s="370"/>
      <c r="G4" s="127"/>
      <c r="H4" s="370" t="s">
        <v>64</v>
      </c>
      <c r="I4" s="370"/>
      <c r="J4" s="370"/>
    </row>
    <row r="5" spans="1:10" ht="19.5" customHeight="1">
      <c r="A5" s="203"/>
      <c r="B5" s="203"/>
      <c r="C5" s="204"/>
      <c r="D5" s="370" t="s">
        <v>65</v>
      </c>
      <c r="E5" s="370"/>
      <c r="F5" s="370"/>
      <c r="G5" s="127"/>
      <c r="H5" s="370" t="s">
        <v>65</v>
      </c>
      <c r="I5" s="370"/>
      <c r="J5" s="370"/>
    </row>
    <row r="6" spans="1:10" ht="19.5" customHeight="1">
      <c r="A6" s="205"/>
      <c r="B6" s="127"/>
      <c r="C6" s="205"/>
      <c r="D6" s="371" t="s">
        <v>261</v>
      </c>
      <c r="E6" s="371"/>
      <c r="F6" s="371"/>
      <c r="G6" s="206"/>
      <c r="H6" s="371" t="s">
        <v>261</v>
      </c>
      <c r="I6" s="371"/>
      <c r="J6" s="371"/>
    </row>
    <row r="7" spans="1:10" ht="19.5" customHeight="1">
      <c r="A7" s="205"/>
      <c r="B7" s="127"/>
      <c r="C7" s="205"/>
      <c r="D7" s="372" t="s">
        <v>243</v>
      </c>
      <c r="E7" s="371"/>
      <c r="F7" s="371"/>
      <c r="G7" s="207"/>
      <c r="H7" s="372" t="s">
        <v>243</v>
      </c>
      <c r="I7" s="371"/>
      <c r="J7" s="371"/>
    </row>
    <row r="8" spans="1:10" ht="19.5" customHeight="1">
      <c r="A8" s="203"/>
      <c r="B8" s="203"/>
      <c r="C8" s="151" t="s">
        <v>3</v>
      </c>
      <c r="D8" s="208" t="s">
        <v>203</v>
      </c>
      <c r="E8" s="209"/>
      <c r="F8" s="208" t="s">
        <v>172</v>
      </c>
      <c r="G8" s="210"/>
      <c r="H8" s="208" t="s">
        <v>203</v>
      </c>
      <c r="I8" s="209"/>
      <c r="J8" s="208" t="s">
        <v>172</v>
      </c>
    </row>
    <row r="9" spans="1:10" ht="19.5" customHeight="1">
      <c r="A9" s="203"/>
      <c r="B9" s="203"/>
      <c r="C9" s="204"/>
      <c r="D9" s="373" t="s">
        <v>5</v>
      </c>
      <c r="E9" s="373"/>
      <c r="F9" s="373"/>
      <c r="G9" s="373"/>
      <c r="H9" s="373"/>
      <c r="I9" s="373"/>
      <c r="J9" s="373"/>
    </row>
    <row r="10" spans="1:10" ht="19.5" customHeight="1">
      <c r="A10" s="211" t="s">
        <v>123</v>
      </c>
      <c r="B10" s="203"/>
      <c r="C10" s="204"/>
      <c r="D10" s="204"/>
      <c r="E10" s="204"/>
      <c r="F10" s="204"/>
      <c r="G10" s="204"/>
      <c r="H10" s="204"/>
      <c r="I10" s="204"/>
      <c r="J10" s="204"/>
    </row>
    <row r="11" spans="1:10" ht="19.5" customHeight="1">
      <c r="A11" s="127" t="s">
        <v>297</v>
      </c>
      <c r="B11" s="127"/>
      <c r="C11" s="204"/>
      <c r="D11" s="212">
        <f>'PL 5-8'!C143</f>
        <v>705090</v>
      </c>
      <c r="E11" s="98"/>
      <c r="F11" s="98">
        <v>713519</v>
      </c>
      <c r="G11" s="98"/>
      <c r="H11" s="90">
        <f>'PL 5-8'!G143</f>
        <v>500297</v>
      </c>
      <c r="I11" s="98"/>
      <c r="J11" s="98">
        <v>-48303</v>
      </c>
    </row>
    <row r="12" spans="1:10" ht="19.5" customHeight="1">
      <c r="A12" s="213" t="s">
        <v>298</v>
      </c>
      <c r="B12" s="127"/>
      <c r="C12" s="204"/>
      <c r="D12" s="98"/>
      <c r="E12" s="98"/>
      <c r="F12" s="98"/>
      <c r="G12" s="98"/>
      <c r="H12" s="98"/>
      <c r="I12" s="98"/>
      <c r="J12" s="98"/>
    </row>
    <row r="13" spans="1:10" ht="19.5" customHeight="1">
      <c r="A13" s="127" t="s">
        <v>301</v>
      </c>
      <c r="B13" s="127"/>
      <c r="C13" s="204"/>
      <c r="D13" s="212">
        <v>120476</v>
      </c>
      <c r="E13" s="98"/>
      <c r="F13" s="57">
        <v>22162</v>
      </c>
      <c r="G13" s="98"/>
      <c r="H13" s="90">
        <v>8800</v>
      </c>
      <c r="I13" s="98"/>
      <c r="J13" s="98">
        <v>-35772</v>
      </c>
    </row>
    <row r="14" spans="1:10" ht="19.5" customHeight="1">
      <c r="A14" s="127" t="s">
        <v>78</v>
      </c>
      <c r="B14" s="127"/>
      <c r="C14" s="204"/>
      <c r="D14" s="212">
        <v>334006</v>
      </c>
      <c r="E14" s="98"/>
      <c r="F14" s="98">
        <v>308237</v>
      </c>
      <c r="G14" s="98"/>
      <c r="H14" s="90">
        <v>251298</v>
      </c>
      <c r="I14" s="98"/>
      <c r="J14" s="98">
        <v>220086</v>
      </c>
    </row>
    <row r="15" spans="1:10" ht="19.5" customHeight="1">
      <c r="A15" s="127" t="s">
        <v>124</v>
      </c>
      <c r="B15" s="127"/>
      <c r="C15" s="204"/>
      <c r="D15" s="98">
        <v>740137</v>
      </c>
      <c r="E15" s="98"/>
      <c r="F15" s="57">
        <v>793466</v>
      </c>
      <c r="G15" s="98"/>
      <c r="H15" s="90">
        <v>243081</v>
      </c>
      <c r="I15" s="98"/>
      <c r="J15" s="98">
        <v>279571</v>
      </c>
    </row>
    <row r="16" spans="1:10" ht="19.5" customHeight="1">
      <c r="A16" s="127" t="s">
        <v>200</v>
      </c>
      <c r="B16" s="127"/>
      <c r="C16" s="204"/>
      <c r="D16" s="98">
        <v>13459</v>
      </c>
      <c r="E16" s="98"/>
      <c r="F16" s="98">
        <v>-15209</v>
      </c>
      <c r="G16" s="214"/>
      <c r="H16" s="72">
        <v>1145</v>
      </c>
      <c r="I16" s="214"/>
      <c r="J16" s="73">
        <v>-896</v>
      </c>
    </row>
    <row r="17" spans="1:10" ht="19.5" customHeight="1">
      <c r="A17" s="127" t="s">
        <v>306</v>
      </c>
      <c r="B17" s="127"/>
      <c r="C17" s="204"/>
      <c r="D17" s="98">
        <v>-24074</v>
      </c>
      <c r="E17" s="98"/>
      <c r="F17" s="98">
        <v>6592</v>
      </c>
      <c r="G17" s="214"/>
      <c r="H17" s="36">
        <v>0</v>
      </c>
      <c r="I17" s="214"/>
      <c r="J17" s="29">
        <v>0</v>
      </c>
    </row>
    <row r="18" spans="1:10" ht="19.5" customHeight="1">
      <c r="A18" s="127" t="s">
        <v>236</v>
      </c>
      <c r="B18" s="127"/>
      <c r="C18" s="204">
        <v>4</v>
      </c>
      <c r="D18" s="98">
        <v>-3747</v>
      </c>
      <c r="E18" s="98"/>
      <c r="F18" s="29">
        <v>0</v>
      </c>
      <c r="G18" s="214"/>
      <c r="H18" s="36">
        <v>0</v>
      </c>
      <c r="I18" s="214"/>
      <c r="J18" s="36">
        <v>0</v>
      </c>
    </row>
    <row r="19" spans="1:10" ht="19.5" customHeight="1">
      <c r="A19" s="127" t="s">
        <v>213</v>
      </c>
      <c r="B19" s="127"/>
      <c r="C19" s="204"/>
      <c r="D19" s="98"/>
      <c r="E19" s="98"/>
      <c r="F19" s="98"/>
      <c r="G19" s="98"/>
      <c r="H19" s="36"/>
      <c r="I19" s="98"/>
      <c r="J19" s="36"/>
    </row>
    <row r="20" spans="1:10" ht="19.5" customHeight="1">
      <c r="A20" s="127"/>
      <c r="B20" s="127" t="s">
        <v>214</v>
      </c>
      <c r="C20" s="204">
        <v>3</v>
      </c>
      <c r="D20" s="98">
        <v>-278857</v>
      </c>
      <c r="E20" s="98"/>
      <c r="F20" s="98">
        <v>-721198</v>
      </c>
      <c r="G20" s="98"/>
      <c r="H20" s="36">
        <v>0</v>
      </c>
      <c r="I20" s="98"/>
      <c r="J20" s="36">
        <v>0</v>
      </c>
    </row>
    <row r="21" spans="1:10" ht="19.5" customHeight="1">
      <c r="A21" s="127" t="s">
        <v>215</v>
      </c>
      <c r="B21" s="127"/>
      <c r="C21" s="204"/>
      <c r="D21" s="98">
        <v>2821</v>
      </c>
      <c r="E21" s="98"/>
      <c r="F21" s="98">
        <v>16652</v>
      </c>
      <c r="G21" s="98"/>
      <c r="H21" s="98">
        <v>2519</v>
      </c>
      <c r="I21" s="98"/>
      <c r="J21" s="98">
        <v>6074</v>
      </c>
    </row>
    <row r="22" spans="1:10" ht="19.5" customHeight="1">
      <c r="A22" s="127" t="s">
        <v>286</v>
      </c>
      <c r="B22" s="127"/>
      <c r="C22" s="204"/>
      <c r="D22" s="90">
        <v>0</v>
      </c>
      <c r="E22" s="98"/>
      <c r="F22" s="98">
        <v>34267</v>
      </c>
      <c r="G22" s="98"/>
      <c r="H22" s="90">
        <v>0</v>
      </c>
      <c r="I22" s="98"/>
      <c r="J22" s="57">
        <v>0</v>
      </c>
    </row>
    <row r="23" spans="1:10" ht="19.5" customHeight="1">
      <c r="A23" s="127" t="s">
        <v>239</v>
      </c>
      <c r="B23" s="127"/>
      <c r="C23" s="204"/>
      <c r="D23" s="212">
        <v>-2247</v>
      </c>
      <c r="E23" s="98"/>
      <c r="F23" s="98">
        <v>-394</v>
      </c>
      <c r="G23" s="98"/>
      <c r="H23" s="90">
        <v>0</v>
      </c>
      <c r="I23" s="98"/>
      <c r="J23" s="57">
        <v>-200</v>
      </c>
    </row>
    <row r="24" spans="1:10" ht="19.5" customHeight="1">
      <c r="A24" s="127" t="s">
        <v>300</v>
      </c>
      <c r="B24" s="127"/>
      <c r="C24" s="204"/>
      <c r="D24" s="212">
        <v>164</v>
      </c>
      <c r="E24" s="98"/>
      <c r="F24" s="46">
        <v>0</v>
      </c>
      <c r="G24" s="98"/>
      <c r="H24" s="90">
        <v>0</v>
      </c>
      <c r="I24" s="98"/>
      <c r="J24" s="57">
        <v>0</v>
      </c>
    </row>
    <row r="25" spans="1:10" ht="19.5" customHeight="1">
      <c r="A25" s="127" t="s">
        <v>307</v>
      </c>
      <c r="B25" s="127"/>
      <c r="C25" s="204"/>
      <c r="D25" s="98">
        <v>-1670</v>
      </c>
      <c r="E25" s="98"/>
      <c r="F25" s="98">
        <v>1214</v>
      </c>
      <c r="G25" s="98"/>
      <c r="H25" s="90">
        <v>-280</v>
      </c>
      <c r="I25" s="98"/>
      <c r="J25" s="57">
        <v>-5810</v>
      </c>
    </row>
    <row r="26" spans="1:10" ht="19.5" customHeight="1">
      <c r="A26" s="127" t="s">
        <v>287</v>
      </c>
      <c r="B26" s="127"/>
      <c r="C26" s="204"/>
      <c r="D26" s="98">
        <v>2745</v>
      </c>
      <c r="E26" s="98"/>
      <c r="F26" s="36">
        <v>46</v>
      </c>
      <c r="G26" s="98"/>
      <c r="H26" s="90">
        <v>2745</v>
      </c>
      <c r="I26" s="98"/>
      <c r="J26" s="57">
        <v>0</v>
      </c>
    </row>
    <row r="27" spans="1:10" ht="19.5" customHeight="1">
      <c r="A27" s="127" t="s">
        <v>288</v>
      </c>
      <c r="B27" s="127"/>
      <c r="C27" s="204"/>
      <c r="D27" s="46">
        <v>0</v>
      </c>
      <c r="E27" s="98"/>
      <c r="F27" s="72">
        <v>9501</v>
      </c>
      <c r="G27" s="98"/>
      <c r="H27" s="90">
        <v>0</v>
      </c>
      <c r="I27" s="98"/>
      <c r="J27" s="36">
        <v>0</v>
      </c>
    </row>
    <row r="28" spans="1:10" ht="19.5" customHeight="1">
      <c r="A28" s="127" t="s">
        <v>308</v>
      </c>
      <c r="B28" s="127"/>
      <c r="C28" s="204"/>
      <c r="D28" s="98">
        <v>-5807</v>
      </c>
      <c r="E28" s="98"/>
      <c r="F28" s="72">
        <v>188919</v>
      </c>
      <c r="G28" s="98"/>
      <c r="H28" s="90">
        <v>-5807</v>
      </c>
      <c r="I28" s="72"/>
      <c r="J28" s="36">
        <v>188919</v>
      </c>
    </row>
    <row r="29" spans="1:10" ht="19.5" customHeight="1">
      <c r="A29" s="127" t="s">
        <v>289</v>
      </c>
      <c r="B29" s="127"/>
      <c r="C29" s="204"/>
      <c r="D29" s="90">
        <v>0</v>
      </c>
      <c r="E29" s="98"/>
      <c r="F29" s="72">
        <v>22000</v>
      </c>
      <c r="G29" s="98"/>
      <c r="H29" s="90">
        <v>0</v>
      </c>
      <c r="I29" s="72"/>
      <c r="J29" s="29">
        <v>0</v>
      </c>
    </row>
    <row r="30" spans="1:10" ht="19.5" customHeight="1">
      <c r="A30" s="127" t="s">
        <v>233</v>
      </c>
      <c r="B30" s="127"/>
      <c r="C30" s="204">
        <v>4</v>
      </c>
      <c r="D30" s="29">
        <v>0</v>
      </c>
      <c r="E30" s="98"/>
      <c r="F30" s="29">
        <v>0</v>
      </c>
      <c r="G30" s="98"/>
      <c r="H30" s="90">
        <v>82862</v>
      </c>
      <c r="I30" s="72"/>
      <c r="J30" s="29">
        <v>0</v>
      </c>
    </row>
    <row r="31" spans="1:10" ht="19.5" customHeight="1">
      <c r="A31" s="127" t="s">
        <v>216</v>
      </c>
      <c r="B31" s="127"/>
      <c r="C31" s="204"/>
      <c r="D31" s="90">
        <v>-10141</v>
      </c>
      <c r="E31" s="98"/>
      <c r="F31" s="72">
        <v>-79</v>
      </c>
      <c r="G31" s="98"/>
      <c r="H31" s="90">
        <v>-2303</v>
      </c>
      <c r="I31" s="98"/>
      <c r="J31" s="72">
        <v>-79</v>
      </c>
    </row>
    <row r="32" spans="1:10" ht="19.5" customHeight="1">
      <c r="A32" s="127" t="s">
        <v>290</v>
      </c>
      <c r="B32" s="127"/>
      <c r="C32" s="204"/>
      <c r="D32" s="90">
        <v>-9015</v>
      </c>
      <c r="E32" s="98"/>
      <c r="F32" s="29">
        <v>0</v>
      </c>
      <c r="G32" s="98"/>
      <c r="H32" s="90">
        <v>-9015</v>
      </c>
      <c r="I32" s="98"/>
      <c r="J32" s="29">
        <v>0</v>
      </c>
    </row>
    <row r="33" spans="1:10" ht="19.5" customHeight="1">
      <c r="A33" s="127" t="s">
        <v>125</v>
      </c>
      <c r="B33" s="127"/>
      <c r="C33" s="215"/>
      <c r="D33" s="212">
        <v>13565</v>
      </c>
      <c r="E33" s="98"/>
      <c r="F33" s="72">
        <v>22927</v>
      </c>
      <c r="G33" s="98"/>
      <c r="H33" s="90">
        <v>11517</v>
      </c>
      <c r="I33" s="98"/>
      <c r="J33" s="72">
        <v>10870</v>
      </c>
    </row>
    <row r="34" spans="1:10" ht="19.5" customHeight="1">
      <c r="A34" s="127" t="s">
        <v>126</v>
      </c>
      <c r="B34" s="127"/>
      <c r="C34" s="215"/>
      <c r="D34" s="98">
        <v>-13936</v>
      </c>
      <c r="E34" s="98"/>
      <c r="F34" s="72">
        <v>-12373</v>
      </c>
      <c r="G34" s="98"/>
      <c r="H34" s="98">
        <v>-492419</v>
      </c>
      <c r="I34" s="98"/>
      <c r="J34" s="98">
        <v>-81742</v>
      </c>
    </row>
    <row r="35" spans="1:10" ht="19.5" customHeight="1">
      <c r="A35" s="127" t="s">
        <v>127</v>
      </c>
      <c r="B35" s="127"/>
      <c r="C35" s="204"/>
      <c r="D35" s="98">
        <v>-10845</v>
      </c>
      <c r="E35" s="98"/>
      <c r="F35" s="98">
        <v>-15755</v>
      </c>
      <c r="G35" s="98"/>
      <c r="H35" s="36">
        <v>-77834</v>
      </c>
      <c r="I35" s="98"/>
      <c r="J35" s="98">
        <v>-64969</v>
      </c>
    </row>
    <row r="36" spans="1:10" ht="19.5" customHeight="1">
      <c r="A36" s="127"/>
      <c r="B36" s="127"/>
      <c r="C36" s="204"/>
      <c r="D36" s="75">
        <f>SUM(D11:D35)</f>
        <v>1572124</v>
      </c>
      <c r="E36" s="76"/>
      <c r="F36" s="75">
        <f>SUM(F11:F35)</f>
        <v>1374494</v>
      </c>
      <c r="G36" s="76"/>
      <c r="H36" s="75">
        <f>SUM(H11:H35)</f>
        <v>516606</v>
      </c>
      <c r="I36" s="76"/>
      <c r="J36" s="75">
        <f>SUM(J11:J35)</f>
        <v>467749</v>
      </c>
    </row>
    <row r="37" spans="1:10" ht="19.5" customHeight="1">
      <c r="A37" s="216" t="s">
        <v>128</v>
      </c>
      <c r="B37" s="127"/>
      <c r="C37" s="204"/>
      <c r="D37" s="98"/>
      <c r="E37" s="98"/>
      <c r="F37" s="98"/>
      <c r="G37" s="98"/>
      <c r="H37" s="98"/>
      <c r="I37" s="98"/>
      <c r="J37" s="98"/>
    </row>
    <row r="38" spans="1:10" ht="19.5" customHeight="1">
      <c r="A38" s="127" t="s">
        <v>156</v>
      </c>
      <c r="B38" s="127"/>
      <c r="C38" s="204"/>
      <c r="D38" s="98">
        <v>-357966</v>
      </c>
      <c r="E38" s="98"/>
      <c r="F38" s="98">
        <v>-20565</v>
      </c>
      <c r="G38" s="98"/>
      <c r="H38" s="98">
        <v>-369831</v>
      </c>
      <c r="I38" s="98"/>
      <c r="J38" s="212">
        <v>-80558</v>
      </c>
    </row>
    <row r="39" spans="1:10" ht="19.5" customHeight="1">
      <c r="A39" s="127" t="s">
        <v>11</v>
      </c>
      <c r="B39" s="127"/>
      <c r="C39" s="204"/>
      <c r="D39" s="98">
        <v>2068</v>
      </c>
      <c r="E39" s="98"/>
      <c r="F39" s="98">
        <v>46155</v>
      </c>
      <c r="G39" s="98"/>
      <c r="H39" s="92">
        <v>4606</v>
      </c>
      <c r="I39" s="98"/>
      <c r="J39" s="212">
        <v>-2835</v>
      </c>
    </row>
    <row r="40" spans="1:10" ht="19.5" customHeight="1">
      <c r="A40" s="127" t="s">
        <v>129</v>
      </c>
      <c r="B40" s="127"/>
      <c r="C40" s="204"/>
      <c r="D40" s="98">
        <v>-99690</v>
      </c>
      <c r="E40" s="98"/>
      <c r="F40" s="98">
        <v>-68918</v>
      </c>
      <c r="G40" s="98"/>
      <c r="H40" s="98">
        <v>-8002</v>
      </c>
      <c r="I40" s="98"/>
      <c r="J40" s="212">
        <v>13728</v>
      </c>
    </row>
    <row r="41" spans="1:10" ht="19.5" customHeight="1">
      <c r="A41" s="127" t="s">
        <v>15</v>
      </c>
      <c r="B41" s="127"/>
      <c r="C41" s="204"/>
      <c r="D41" s="98">
        <v>-285</v>
      </c>
      <c r="E41" s="98"/>
      <c r="F41" s="98">
        <v>-154788</v>
      </c>
      <c r="G41" s="98"/>
      <c r="H41" s="90">
        <v>0</v>
      </c>
      <c r="I41" s="98"/>
      <c r="J41" s="36">
        <v>-150675</v>
      </c>
    </row>
    <row r="42" spans="1:10" ht="19.5" customHeight="1">
      <c r="A42" s="127" t="s">
        <v>130</v>
      </c>
      <c r="B42" s="127"/>
      <c r="C42" s="204"/>
      <c r="D42" s="98">
        <v>38059</v>
      </c>
      <c r="E42" s="98"/>
      <c r="F42" s="98">
        <v>-4245</v>
      </c>
      <c r="G42" s="98"/>
      <c r="H42" s="98">
        <v>-29261</v>
      </c>
      <c r="I42" s="98"/>
      <c r="J42" s="98">
        <v>-227</v>
      </c>
    </row>
    <row r="43" spans="1:10" ht="19.5" customHeight="1">
      <c r="A43" s="127" t="s">
        <v>161</v>
      </c>
      <c r="B43" s="127"/>
      <c r="C43" s="204"/>
      <c r="D43" s="98">
        <v>137214</v>
      </c>
      <c r="E43" s="98"/>
      <c r="F43" s="98">
        <v>-196952</v>
      </c>
      <c r="G43" s="98"/>
      <c r="H43" s="212">
        <v>161089</v>
      </c>
      <c r="I43" s="98"/>
      <c r="J43" s="98">
        <v>-149375</v>
      </c>
    </row>
    <row r="44" spans="1:10" ht="19.5" customHeight="1">
      <c r="A44" s="127" t="s">
        <v>36</v>
      </c>
      <c r="B44" s="127"/>
      <c r="C44" s="204"/>
      <c r="D44" s="91">
        <v>8925</v>
      </c>
      <c r="E44" s="98"/>
      <c r="F44" s="98">
        <v>21247</v>
      </c>
      <c r="G44" s="46"/>
      <c r="H44" s="91">
        <v>25526</v>
      </c>
      <c r="I44" s="46"/>
      <c r="J44" s="98">
        <v>16502</v>
      </c>
    </row>
    <row r="45" spans="1:10" ht="19.5" customHeight="1">
      <c r="A45" s="127" t="s">
        <v>43</v>
      </c>
      <c r="B45" s="127"/>
      <c r="C45" s="204"/>
      <c r="D45" s="36">
        <v>-47928</v>
      </c>
      <c r="E45" s="98"/>
      <c r="F45" s="98">
        <v>-4180</v>
      </c>
      <c r="G45" s="98"/>
      <c r="H45" s="90">
        <v>0</v>
      </c>
      <c r="I45" s="72"/>
      <c r="J45" s="90">
        <v>0</v>
      </c>
    </row>
    <row r="46" spans="1:10" ht="19.5" customHeight="1">
      <c r="A46" s="127" t="s">
        <v>217</v>
      </c>
      <c r="B46" s="127"/>
      <c r="C46" s="204"/>
      <c r="D46" s="36">
        <v>-1072</v>
      </c>
      <c r="E46" s="98"/>
      <c r="F46" s="98">
        <v>-1498</v>
      </c>
      <c r="G46" s="98"/>
      <c r="H46" s="212">
        <v>-863</v>
      </c>
      <c r="I46" s="98"/>
      <c r="J46" s="90">
        <v>0</v>
      </c>
    </row>
    <row r="47" spans="1:10" ht="19.5" customHeight="1">
      <c r="A47" s="127" t="s">
        <v>47</v>
      </c>
      <c r="B47" s="127"/>
      <c r="C47" s="204"/>
      <c r="D47" s="77">
        <v>51239</v>
      </c>
      <c r="E47" s="98"/>
      <c r="F47" s="98">
        <v>715</v>
      </c>
      <c r="G47" s="98"/>
      <c r="H47" s="212">
        <v>-1746</v>
      </c>
      <c r="I47" s="98"/>
      <c r="J47" s="93">
        <v>538</v>
      </c>
    </row>
    <row r="48" spans="1:10" ht="19.5" customHeight="1">
      <c r="A48" s="127" t="s">
        <v>292</v>
      </c>
      <c r="B48" s="127"/>
      <c r="C48" s="204"/>
      <c r="D48" s="75">
        <f>SUM(D36:D47)</f>
        <v>1302688</v>
      </c>
      <c r="E48" s="76"/>
      <c r="F48" s="75">
        <f>SUM(F36:F47)</f>
        <v>991465</v>
      </c>
      <c r="G48" s="76"/>
      <c r="H48" s="75">
        <f>SUM(H36:H47)</f>
        <v>298124</v>
      </c>
      <c r="I48" s="76"/>
      <c r="J48" s="75">
        <f>SUM(J36:J47)</f>
        <v>114847</v>
      </c>
    </row>
    <row r="49" spans="1:10" ht="19.5" customHeight="1">
      <c r="A49" s="218" t="s">
        <v>291</v>
      </c>
      <c r="C49" s="204"/>
      <c r="D49" s="74">
        <v>-45877</v>
      </c>
      <c r="E49" s="219"/>
      <c r="F49" s="74">
        <v>-197371</v>
      </c>
      <c r="G49" s="219"/>
      <c r="H49" s="78">
        <v>-26503</v>
      </c>
      <c r="I49" s="98"/>
      <c r="J49" s="78">
        <v>-131715</v>
      </c>
    </row>
    <row r="50" spans="1:10" ht="19.5" customHeight="1">
      <c r="A50" s="203" t="s">
        <v>231</v>
      </c>
      <c r="B50" s="203"/>
      <c r="C50" s="204"/>
      <c r="D50" s="79">
        <f>SUM(D48:D49)</f>
        <v>1256811</v>
      </c>
      <c r="E50" s="80"/>
      <c r="F50" s="79">
        <f>SUM(F48:F49)</f>
        <v>794094</v>
      </c>
      <c r="G50" s="80"/>
      <c r="H50" s="79">
        <f>SUM(H48:H49)</f>
        <v>271621</v>
      </c>
      <c r="I50" s="80"/>
      <c r="J50" s="79">
        <f>SUM(J48:J49)</f>
        <v>-16868</v>
      </c>
    </row>
    <row r="51" spans="1:10" ht="19.5" customHeight="1">
      <c r="A51" s="203"/>
      <c r="B51" s="203"/>
      <c r="C51" s="204"/>
      <c r="D51" s="80"/>
      <c r="E51" s="80"/>
      <c r="F51" s="80"/>
      <c r="G51" s="80"/>
      <c r="H51" s="80"/>
      <c r="I51" s="80"/>
      <c r="J51" s="80"/>
    </row>
    <row r="52" spans="1:10" s="195" customFormat="1" ht="19.5" customHeight="1">
      <c r="A52" s="191" t="s">
        <v>154</v>
      </c>
      <c r="B52" s="192"/>
      <c r="C52" s="193"/>
      <c r="D52" s="194"/>
      <c r="E52" s="192"/>
      <c r="F52" s="194"/>
      <c r="G52" s="192"/>
      <c r="H52" s="194"/>
      <c r="I52" s="192"/>
      <c r="J52" s="194"/>
    </row>
    <row r="53" spans="1:10" s="199" customFormat="1" ht="19.5" customHeight="1">
      <c r="A53" s="196" t="s">
        <v>122</v>
      </c>
      <c r="B53" s="196"/>
      <c r="C53" s="197"/>
      <c r="D53" s="198"/>
      <c r="E53" s="196"/>
      <c r="F53" s="198"/>
      <c r="G53" s="196"/>
      <c r="H53" s="198"/>
      <c r="I53" s="196"/>
      <c r="J53" s="198"/>
    </row>
    <row r="54" spans="1:10" ht="19.5" customHeight="1">
      <c r="B54" s="127"/>
      <c r="C54" s="204"/>
      <c r="D54" s="220"/>
      <c r="E54" s="220"/>
      <c r="F54" s="220"/>
      <c r="G54" s="220"/>
      <c r="H54" s="220"/>
      <c r="I54" s="220"/>
      <c r="J54" s="220"/>
    </row>
    <row r="55" spans="1:10" ht="19.5" customHeight="1">
      <c r="A55" s="203"/>
      <c r="B55" s="203"/>
      <c r="C55" s="204"/>
      <c r="D55" s="370" t="s">
        <v>63</v>
      </c>
      <c r="E55" s="370"/>
      <c r="F55" s="370"/>
      <c r="G55" s="127"/>
      <c r="H55" s="370" t="s">
        <v>64</v>
      </c>
      <c r="I55" s="370"/>
      <c r="J55" s="370"/>
    </row>
    <row r="56" spans="1:10" ht="19.5" customHeight="1">
      <c r="A56" s="203"/>
      <c r="B56" s="203"/>
      <c r="C56" s="204"/>
      <c r="D56" s="370" t="s">
        <v>65</v>
      </c>
      <c r="E56" s="370"/>
      <c r="F56" s="370"/>
      <c r="G56" s="127"/>
      <c r="H56" s="370" t="s">
        <v>65</v>
      </c>
      <c r="I56" s="370"/>
      <c r="J56" s="370"/>
    </row>
    <row r="57" spans="1:10" ht="19.5" customHeight="1">
      <c r="A57" s="205"/>
      <c r="B57" s="127"/>
      <c r="C57" s="205"/>
      <c r="D57" s="371" t="s">
        <v>261</v>
      </c>
      <c r="E57" s="371"/>
      <c r="F57" s="371"/>
      <c r="G57" s="206"/>
      <c r="H57" s="371" t="s">
        <v>261</v>
      </c>
      <c r="I57" s="371"/>
      <c r="J57" s="371"/>
    </row>
    <row r="58" spans="1:10" ht="19.5" customHeight="1">
      <c r="A58" s="205"/>
      <c r="B58" s="127"/>
      <c r="C58" s="205"/>
      <c r="D58" s="372" t="s">
        <v>243</v>
      </c>
      <c r="E58" s="371"/>
      <c r="F58" s="371"/>
      <c r="G58" s="207"/>
      <c r="H58" s="372" t="s">
        <v>243</v>
      </c>
      <c r="I58" s="371"/>
      <c r="J58" s="371"/>
    </row>
    <row r="59" spans="1:10" ht="19.5" customHeight="1">
      <c r="A59" s="203"/>
      <c r="B59" s="203"/>
      <c r="C59" s="151" t="s">
        <v>3</v>
      </c>
      <c r="D59" s="221" t="s">
        <v>203</v>
      </c>
      <c r="E59" s="222"/>
      <c r="F59" s="221" t="s">
        <v>172</v>
      </c>
      <c r="G59" s="222"/>
      <c r="H59" s="221" t="s">
        <v>203</v>
      </c>
      <c r="I59" s="222"/>
      <c r="J59" s="221" t="s">
        <v>172</v>
      </c>
    </row>
    <row r="60" spans="1:10" ht="19.5" customHeight="1">
      <c r="A60" s="203"/>
      <c r="B60" s="203"/>
      <c r="C60" s="204"/>
      <c r="D60" s="373" t="s">
        <v>5</v>
      </c>
      <c r="E60" s="373"/>
      <c r="F60" s="373"/>
      <c r="G60" s="373"/>
      <c r="H60" s="373"/>
      <c r="I60" s="373"/>
      <c r="J60" s="373"/>
    </row>
    <row r="61" spans="1:10" ht="19.5" customHeight="1">
      <c r="A61" s="211" t="s">
        <v>131</v>
      </c>
      <c r="B61" s="127"/>
      <c r="C61" s="204"/>
      <c r="D61" s="81"/>
      <c r="E61" s="81"/>
      <c r="F61" s="81"/>
      <c r="G61" s="81"/>
      <c r="H61" s="81"/>
      <c r="I61" s="81"/>
      <c r="J61" s="81"/>
    </row>
    <row r="62" spans="1:10" ht="19.5" customHeight="1">
      <c r="A62" s="127" t="s">
        <v>132</v>
      </c>
      <c r="B62" s="127"/>
      <c r="C62" s="204"/>
      <c r="D62" s="93">
        <v>3500</v>
      </c>
      <c r="E62" s="73"/>
      <c r="F62" s="76">
        <v>0</v>
      </c>
      <c r="G62" s="73"/>
      <c r="H62" s="76">
        <v>162000</v>
      </c>
      <c r="I62" s="98"/>
      <c r="J62" s="73">
        <v>247100</v>
      </c>
    </row>
    <row r="63" spans="1:10" ht="19.5" customHeight="1">
      <c r="A63" s="127" t="s">
        <v>309</v>
      </c>
      <c r="B63" s="127"/>
      <c r="C63" s="204"/>
      <c r="D63" s="36">
        <v>-43000</v>
      </c>
      <c r="E63" s="98"/>
      <c r="F63" s="76">
        <v>-18000</v>
      </c>
      <c r="G63" s="99"/>
      <c r="H63" s="76">
        <v>-816300</v>
      </c>
      <c r="I63" s="98"/>
      <c r="J63" s="76">
        <v>-277500</v>
      </c>
    </row>
    <row r="64" spans="1:10" ht="19.5" customHeight="1">
      <c r="A64" s="127" t="s">
        <v>274</v>
      </c>
      <c r="B64" s="127"/>
      <c r="C64" s="204"/>
      <c r="D64" s="36">
        <v>0</v>
      </c>
      <c r="E64" s="98"/>
      <c r="F64" s="76">
        <v>-162721</v>
      </c>
      <c r="G64" s="99"/>
      <c r="H64" s="76">
        <v>0</v>
      </c>
      <c r="I64" s="98"/>
      <c r="J64" s="76">
        <v>-193000</v>
      </c>
    </row>
    <row r="65" spans="1:10" ht="19.5" customHeight="1">
      <c r="A65" s="127" t="s">
        <v>218</v>
      </c>
      <c r="B65" s="127"/>
      <c r="C65" s="204"/>
      <c r="D65" s="43">
        <v>0</v>
      </c>
      <c r="E65" s="72"/>
      <c r="F65" s="76">
        <v>0</v>
      </c>
      <c r="G65" s="50"/>
      <c r="H65" s="76">
        <v>-694975</v>
      </c>
      <c r="I65" s="46"/>
      <c r="J65" s="76">
        <v>-145000</v>
      </c>
    </row>
    <row r="66" spans="1:10" ht="19.5" customHeight="1">
      <c r="A66" s="127" t="s">
        <v>219</v>
      </c>
      <c r="B66" s="127"/>
      <c r="C66" s="204"/>
      <c r="D66" s="36">
        <v>-102672</v>
      </c>
      <c r="E66" s="82"/>
      <c r="F66" s="76">
        <v>-2522583</v>
      </c>
      <c r="G66" s="45"/>
      <c r="H66" s="76">
        <v>0</v>
      </c>
      <c r="I66" s="45"/>
      <c r="J66" s="76">
        <v>-1583727</v>
      </c>
    </row>
    <row r="67" spans="1:10" ht="19.5" customHeight="1">
      <c r="A67" s="127" t="s">
        <v>242</v>
      </c>
      <c r="B67" s="127"/>
      <c r="C67" s="204">
        <v>4</v>
      </c>
      <c r="D67" s="93">
        <v>84458</v>
      </c>
      <c r="E67" s="82"/>
      <c r="F67" s="76">
        <v>0</v>
      </c>
      <c r="G67" s="45"/>
      <c r="H67" s="76">
        <v>0</v>
      </c>
      <c r="I67" s="45"/>
      <c r="J67" s="76">
        <v>0</v>
      </c>
    </row>
    <row r="68" spans="1:10" ht="19.5" customHeight="1">
      <c r="A68" s="127" t="s">
        <v>240</v>
      </c>
      <c r="B68" s="127"/>
      <c r="C68" s="204"/>
      <c r="D68" s="36">
        <v>12988</v>
      </c>
      <c r="E68" s="82"/>
      <c r="F68" s="76">
        <v>13369</v>
      </c>
      <c r="G68" s="45"/>
      <c r="H68" s="76">
        <v>0</v>
      </c>
      <c r="I68" s="45"/>
      <c r="J68" s="76">
        <v>0</v>
      </c>
    </row>
    <row r="69" spans="1:10" ht="19.5" customHeight="1">
      <c r="A69" s="127" t="s">
        <v>220</v>
      </c>
      <c r="B69" s="127"/>
      <c r="C69" s="204"/>
      <c r="D69" s="43">
        <v>0</v>
      </c>
      <c r="E69" s="82"/>
      <c r="F69" s="76">
        <v>-125697</v>
      </c>
      <c r="G69" s="45"/>
      <c r="H69" s="76">
        <v>0</v>
      </c>
      <c r="I69" s="45"/>
      <c r="J69" s="76">
        <v>-110660</v>
      </c>
    </row>
    <row r="70" spans="1:10" ht="19.5" customHeight="1">
      <c r="A70" s="127" t="s">
        <v>133</v>
      </c>
      <c r="B70" s="127"/>
      <c r="C70" s="204"/>
      <c r="D70" s="43">
        <v>0</v>
      </c>
      <c r="E70" s="82"/>
      <c r="F70" s="76">
        <v>0</v>
      </c>
      <c r="G70" s="45"/>
      <c r="H70" s="76">
        <v>-137000</v>
      </c>
      <c r="I70" s="45"/>
      <c r="J70" s="76">
        <v>-991425</v>
      </c>
    </row>
    <row r="71" spans="1:10" ht="19.5" customHeight="1">
      <c r="A71" s="127" t="s">
        <v>189</v>
      </c>
      <c r="B71" s="127"/>
      <c r="C71" s="204"/>
      <c r="D71" s="93">
        <v>0</v>
      </c>
      <c r="E71" s="82"/>
      <c r="F71" s="76">
        <v>311</v>
      </c>
      <c r="G71" s="82"/>
      <c r="H71" s="76">
        <v>651975</v>
      </c>
      <c r="I71" s="82"/>
      <c r="J71" s="76">
        <v>21750</v>
      </c>
    </row>
    <row r="72" spans="1:10" ht="19.5" customHeight="1">
      <c r="A72" s="127" t="s">
        <v>241</v>
      </c>
      <c r="B72" s="127"/>
      <c r="C72" s="204"/>
      <c r="D72" s="92">
        <v>-30000</v>
      </c>
      <c r="E72" s="82"/>
      <c r="F72" s="76">
        <v>0</v>
      </c>
      <c r="G72" s="82"/>
      <c r="H72" s="76">
        <v>0</v>
      </c>
      <c r="I72" s="72"/>
      <c r="J72" s="76">
        <v>0</v>
      </c>
    </row>
    <row r="73" spans="1:10" ht="19.5" customHeight="1">
      <c r="A73" s="127" t="s">
        <v>190</v>
      </c>
      <c r="B73" s="127"/>
      <c r="C73" s="204"/>
      <c r="D73" s="92">
        <v>2213</v>
      </c>
      <c r="E73" s="82"/>
      <c r="F73" s="76">
        <v>0</v>
      </c>
      <c r="G73" s="82"/>
      <c r="H73" s="76">
        <v>0</v>
      </c>
      <c r="I73" s="72"/>
      <c r="J73" s="76">
        <v>0</v>
      </c>
    </row>
    <row r="74" spans="1:10" ht="19.5" customHeight="1">
      <c r="A74" s="127" t="s">
        <v>134</v>
      </c>
      <c r="B74" s="127"/>
      <c r="C74" s="204"/>
      <c r="D74" s="76">
        <v>-390</v>
      </c>
      <c r="E74" s="82"/>
      <c r="F74" s="76">
        <v>-3488</v>
      </c>
      <c r="G74" s="82"/>
      <c r="H74" s="76">
        <v>-390</v>
      </c>
      <c r="I74" s="82"/>
      <c r="J74" s="76">
        <v>-3488</v>
      </c>
    </row>
    <row r="75" spans="1:10" ht="19.5" customHeight="1">
      <c r="A75" s="127" t="s">
        <v>221</v>
      </c>
      <c r="B75" s="127"/>
      <c r="C75" s="204"/>
      <c r="D75" s="92">
        <v>-10444</v>
      </c>
      <c r="E75" s="82"/>
      <c r="F75" s="76">
        <v>-16331</v>
      </c>
      <c r="G75" s="82"/>
      <c r="H75" s="76">
        <v>0</v>
      </c>
      <c r="I75" s="72"/>
      <c r="J75" s="76">
        <v>0</v>
      </c>
    </row>
    <row r="76" spans="1:10" ht="19.5" customHeight="1">
      <c r="A76" s="127" t="s">
        <v>222</v>
      </c>
      <c r="B76" s="127"/>
      <c r="C76" s="204"/>
      <c r="D76" s="92">
        <v>0</v>
      </c>
      <c r="E76" s="82"/>
      <c r="F76" s="76">
        <v>3270</v>
      </c>
      <c r="G76" s="82"/>
      <c r="H76" s="76">
        <v>0</v>
      </c>
      <c r="I76" s="72"/>
      <c r="J76" s="76">
        <v>0</v>
      </c>
    </row>
    <row r="77" spans="1:10" ht="19.5" customHeight="1">
      <c r="A77" s="127" t="s">
        <v>305</v>
      </c>
      <c r="B77" s="127"/>
      <c r="C77" s="204"/>
      <c r="D77" s="92">
        <v>-10000</v>
      </c>
      <c r="E77" s="82"/>
      <c r="F77" s="76">
        <v>0</v>
      </c>
      <c r="G77" s="82"/>
      <c r="H77" s="76">
        <v>0</v>
      </c>
      <c r="I77" s="72"/>
      <c r="J77" s="76">
        <v>0</v>
      </c>
    </row>
    <row r="78" spans="1:10" ht="19.5" customHeight="1">
      <c r="A78" s="127" t="s">
        <v>136</v>
      </c>
      <c r="B78" s="127"/>
      <c r="C78" s="204"/>
      <c r="D78" s="76">
        <v>-385916</v>
      </c>
      <c r="E78" s="82"/>
      <c r="F78" s="76">
        <v>-490395</v>
      </c>
      <c r="G78" s="82"/>
      <c r="H78" s="76">
        <v>-82719</v>
      </c>
      <c r="I78" s="82"/>
      <c r="J78" s="76">
        <v>-63835</v>
      </c>
    </row>
    <row r="79" spans="1:10" ht="19.5" customHeight="1">
      <c r="A79" s="127" t="s">
        <v>135</v>
      </c>
      <c r="B79" s="127"/>
      <c r="C79" s="204"/>
      <c r="D79" s="76">
        <v>12963</v>
      </c>
      <c r="E79" s="82"/>
      <c r="F79" s="76">
        <v>2290</v>
      </c>
      <c r="G79" s="82"/>
      <c r="H79" s="76">
        <v>617</v>
      </c>
      <c r="I79" s="82"/>
      <c r="J79" s="76">
        <v>8612</v>
      </c>
    </row>
    <row r="80" spans="1:10" ht="19.5" customHeight="1">
      <c r="A80" s="127" t="s">
        <v>171</v>
      </c>
      <c r="B80" s="127"/>
      <c r="C80" s="204"/>
      <c r="D80" s="76">
        <v>2247</v>
      </c>
      <c r="E80" s="82"/>
      <c r="F80" s="76">
        <v>2000</v>
      </c>
      <c r="G80" s="82"/>
      <c r="H80" s="76">
        <v>0</v>
      </c>
      <c r="I80" s="82"/>
      <c r="J80" s="76">
        <v>200</v>
      </c>
    </row>
    <row r="81" spans="1:10" ht="19.5" customHeight="1">
      <c r="A81" s="127" t="s">
        <v>137</v>
      </c>
      <c r="B81" s="127"/>
      <c r="C81" s="204"/>
      <c r="D81" s="76">
        <v>-11500</v>
      </c>
      <c r="E81" s="82"/>
      <c r="F81" s="76">
        <v>-28328</v>
      </c>
      <c r="G81" s="82"/>
      <c r="H81" s="76">
        <v>-15044</v>
      </c>
      <c r="I81" s="82"/>
      <c r="J81" s="76">
        <v>-27652</v>
      </c>
    </row>
    <row r="82" spans="1:10" ht="19.5" customHeight="1">
      <c r="A82" s="127" t="s">
        <v>230</v>
      </c>
      <c r="B82" s="127"/>
      <c r="C82" s="204"/>
      <c r="D82" s="76">
        <v>3062</v>
      </c>
      <c r="E82" s="82"/>
      <c r="F82" s="76">
        <v>0</v>
      </c>
      <c r="G82" s="82"/>
      <c r="H82" s="76">
        <v>3062</v>
      </c>
      <c r="I82" s="82"/>
      <c r="J82" s="76">
        <v>0</v>
      </c>
    </row>
    <row r="83" spans="1:10" ht="19.399999999999999" customHeight="1">
      <c r="A83" s="127" t="s">
        <v>138</v>
      </c>
      <c r="B83" s="127"/>
      <c r="C83" s="204"/>
      <c r="D83" s="76">
        <v>24752</v>
      </c>
      <c r="E83" s="82"/>
      <c r="F83" s="76">
        <v>92216</v>
      </c>
      <c r="G83" s="82"/>
      <c r="H83" s="76">
        <v>495668</v>
      </c>
      <c r="I83" s="82"/>
      <c r="J83" s="76">
        <v>424921</v>
      </c>
    </row>
    <row r="84" spans="1:10" ht="19.5" customHeight="1">
      <c r="A84" s="127" t="s">
        <v>139</v>
      </c>
      <c r="B84" s="127"/>
      <c r="C84" s="204"/>
      <c r="D84" s="76">
        <v>9900</v>
      </c>
      <c r="E84" s="82"/>
      <c r="F84" s="76">
        <v>6754</v>
      </c>
      <c r="G84" s="82"/>
      <c r="H84" s="76">
        <v>97330</v>
      </c>
      <c r="I84" s="82"/>
      <c r="J84" s="76">
        <v>65623</v>
      </c>
    </row>
    <row r="85" spans="1:10" ht="19.5" customHeight="1">
      <c r="A85" s="203" t="s">
        <v>232</v>
      </c>
      <c r="B85" s="203"/>
      <c r="C85" s="204"/>
      <c r="D85" s="83">
        <f>SUM(D62:D84)</f>
        <v>-437839</v>
      </c>
      <c r="E85" s="80"/>
      <c r="F85" s="83">
        <f>SUM(F62:F84)</f>
        <v>-3247333</v>
      </c>
      <c r="G85" s="80"/>
      <c r="H85" s="83">
        <f>SUM(H62:H84)</f>
        <v>-335776</v>
      </c>
      <c r="I85" s="80"/>
      <c r="J85" s="83">
        <f>SUM(J62:J84)</f>
        <v>-2628081</v>
      </c>
    </row>
    <row r="86" spans="1:10" ht="19.5" customHeight="1">
      <c r="A86" s="127"/>
      <c r="B86" s="127"/>
      <c r="C86" s="204"/>
      <c r="D86" s="99"/>
      <c r="E86" s="99"/>
      <c r="F86" s="99"/>
      <c r="G86" s="99"/>
      <c r="H86" s="99"/>
      <c r="I86" s="99"/>
      <c r="J86" s="99"/>
    </row>
    <row r="87" spans="1:10" ht="19.5" customHeight="1">
      <c r="A87" s="211" t="s">
        <v>140</v>
      </c>
      <c r="B87" s="127"/>
      <c r="C87" s="204"/>
      <c r="D87" s="73"/>
      <c r="E87" s="98"/>
      <c r="F87" s="73"/>
      <c r="G87" s="98"/>
      <c r="H87" s="73"/>
      <c r="I87" s="98"/>
      <c r="J87" s="73"/>
    </row>
    <row r="88" spans="1:10" ht="19.5" customHeight="1">
      <c r="A88" s="127" t="s">
        <v>141</v>
      </c>
      <c r="B88" s="127"/>
      <c r="C88" s="204"/>
      <c r="D88" s="98"/>
      <c r="E88" s="98"/>
      <c r="F88" s="98"/>
      <c r="G88" s="82"/>
      <c r="H88" s="72"/>
      <c r="I88" s="82"/>
      <c r="J88" s="72"/>
    </row>
    <row r="89" spans="1:10" ht="19.5" customHeight="1">
      <c r="A89" s="127"/>
      <c r="B89" s="127" t="s">
        <v>142</v>
      </c>
      <c r="C89" s="204"/>
      <c r="D89" s="36">
        <v>1504721</v>
      </c>
      <c r="E89" s="98"/>
      <c r="F89" s="36">
        <v>3034274</v>
      </c>
      <c r="G89" s="82"/>
      <c r="H89" s="36">
        <v>1037000</v>
      </c>
      <c r="I89" s="82"/>
      <c r="J89" s="36">
        <v>2891827</v>
      </c>
    </row>
    <row r="90" spans="1:10" ht="19.5" customHeight="1">
      <c r="A90" s="127" t="s">
        <v>143</v>
      </c>
      <c r="B90" s="127"/>
      <c r="C90" s="204"/>
      <c r="D90" s="73"/>
      <c r="E90" s="98"/>
      <c r="F90" s="36"/>
      <c r="G90" s="82"/>
      <c r="H90" s="36"/>
      <c r="I90" s="82"/>
      <c r="J90" s="36"/>
    </row>
    <row r="91" spans="1:10" ht="19.5" customHeight="1">
      <c r="A91" s="127"/>
      <c r="B91" s="127" t="s">
        <v>142</v>
      </c>
      <c r="C91" s="204"/>
      <c r="D91" s="90">
        <v>-775906</v>
      </c>
      <c r="E91" s="98"/>
      <c r="F91" s="36">
        <v>-2100830</v>
      </c>
      <c r="G91" s="82"/>
      <c r="H91" s="36">
        <v>-277000</v>
      </c>
      <c r="I91" s="82"/>
      <c r="J91" s="36">
        <v>-1880000</v>
      </c>
    </row>
    <row r="92" spans="1:10" ht="19.5" customHeight="1">
      <c r="A92" s="127" t="s">
        <v>144</v>
      </c>
      <c r="B92" s="127"/>
      <c r="C92" s="204"/>
      <c r="D92" s="36">
        <v>0</v>
      </c>
      <c r="E92" s="98"/>
      <c r="F92" s="36">
        <v>0</v>
      </c>
      <c r="G92" s="82"/>
      <c r="H92" s="36">
        <v>177000</v>
      </c>
      <c r="I92" s="82"/>
      <c r="J92" s="36">
        <v>0</v>
      </c>
    </row>
    <row r="93" spans="1:10" ht="19.5" customHeight="1">
      <c r="A93" s="127" t="s">
        <v>145</v>
      </c>
      <c r="B93" s="127"/>
      <c r="C93" s="204"/>
      <c r="D93" s="36">
        <v>0</v>
      </c>
      <c r="E93" s="98"/>
      <c r="F93" s="36">
        <v>0</v>
      </c>
      <c r="G93" s="82"/>
      <c r="H93" s="36">
        <v>0</v>
      </c>
      <c r="I93" s="82"/>
      <c r="J93" s="36">
        <v>-80000</v>
      </c>
    </row>
    <row r="94" spans="1:10" ht="19.5" customHeight="1">
      <c r="A94" s="127" t="s">
        <v>191</v>
      </c>
      <c r="B94" s="127"/>
      <c r="C94" s="204"/>
      <c r="D94" s="36">
        <v>80000</v>
      </c>
      <c r="E94" s="98"/>
      <c r="F94" s="36">
        <v>2634810</v>
      </c>
      <c r="G94" s="82"/>
      <c r="H94" s="36">
        <v>0</v>
      </c>
      <c r="I94" s="82"/>
      <c r="J94" s="36">
        <v>2309343</v>
      </c>
    </row>
    <row r="95" spans="1:10" ht="19.5" customHeight="1">
      <c r="A95" s="127" t="s">
        <v>146</v>
      </c>
      <c r="B95" s="127"/>
      <c r="C95" s="204"/>
      <c r="D95" s="36">
        <v>-455940</v>
      </c>
      <c r="E95" s="98"/>
      <c r="F95" s="36">
        <v>-208992</v>
      </c>
      <c r="G95" s="82"/>
      <c r="H95" s="36">
        <v>-39600</v>
      </c>
      <c r="I95" s="82"/>
      <c r="J95" s="36">
        <v>0</v>
      </c>
    </row>
    <row r="96" spans="1:10" ht="19.5" customHeight="1">
      <c r="A96" s="127" t="s">
        <v>293</v>
      </c>
      <c r="B96" s="127"/>
      <c r="C96" s="204"/>
      <c r="D96" s="36">
        <v>0</v>
      </c>
      <c r="E96" s="98"/>
      <c r="F96" s="36">
        <v>-7250</v>
      </c>
      <c r="G96" s="82"/>
      <c r="H96" s="36">
        <v>0</v>
      </c>
      <c r="I96" s="82"/>
      <c r="J96" s="36">
        <v>0</v>
      </c>
    </row>
    <row r="97" spans="1:10" ht="19.5" customHeight="1">
      <c r="A97" s="127" t="s">
        <v>299</v>
      </c>
      <c r="B97" s="127"/>
      <c r="C97" s="204"/>
      <c r="D97" s="36">
        <v>-1000</v>
      </c>
      <c r="E97" s="98"/>
      <c r="F97" s="36">
        <v>0</v>
      </c>
      <c r="G97" s="82"/>
      <c r="H97" s="36">
        <v>0</v>
      </c>
      <c r="I97" s="82"/>
      <c r="J97" s="36">
        <v>0</v>
      </c>
    </row>
    <row r="98" spans="1:10" ht="19.5" customHeight="1">
      <c r="A98" s="127" t="s">
        <v>147</v>
      </c>
      <c r="B98" s="127"/>
      <c r="C98" s="204"/>
      <c r="D98" s="36">
        <v>-415019</v>
      </c>
      <c r="E98" s="98"/>
      <c r="F98" s="36">
        <v>-376200</v>
      </c>
      <c r="G98" s="82"/>
      <c r="H98" s="36">
        <v>-147846</v>
      </c>
      <c r="I98" s="82"/>
      <c r="J98" s="36">
        <v>-139588</v>
      </c>
    </row>
    <row r="99" spans="1:10" ht="19.5" customHeight="1">
      <c r="A99" s="127" t="s">
        <v>165</v>
      </c>
      <c r="B99" s="216"/>
      <c r="C99" s="204"/>
      <c r="D99" s="36">
        <v>-500000</v>
      </c>
      <c r="E99" s="98"/>
      <c r="F99" s="36">
        <v>0</v>
      </c>
      <c r="G99" s="82"/>
      <c r="H99" s="36">
        <v>-500000</v>
      </c>
      <c r="I99" s="82"/>
      <c r="J99" s="36">
        <v>0</v>
      </c>
    </row>
    <row r="100" spans="1:10" ht="19.5" customHeight="1">
      <c r="A100" s="127" t="s">
        <v>284</v>
      </c>
      <c r="B100" s="127"/>
      <c r="C100" s="204"/>
      <c r="D100" s="73">
        <v>-283385</v>
      </c>
      <c r="E100" s="98"/>
      <c r="F100" s="36">
        <v>0</v>
      </c>
      <c r="G100" s="98"/>
      <c r="H100" s="73">
        <v>-283385</v>
      </c>
      <c r="I100" s="98"/>
      <c r="J100" s="36">
        <v>0</v>
      </c>
    </row>
    <row r="101" spans="1:10" ht="19.5" customHeight="1">
      <c r="A101" s="127" t="s">
        <v>273</v>
      </c>
      <c r="B101" s="216"/>
      <c r="C101" s="204"/>
      <c r="D101" s="36">
        <v>-507045</v>
      </c>
      <c r="E101" s="98"/>
      <c r="F101" s="36">
        <v>-452755</v>
      </c>
      <c r="G101" s="82"/>
      <c r="H101" s="36">
        <v>-507045</v>
      </c>
      <c r="I101" s="82"/>
      <c r="J101" s="36">
        <v>-452755</v>
      </c>
    </row>
    <row r="102" spans="1:10" ht="19.5" customHeight="1">
      <c r="A102" s="127" t="s">
        <v>238</v>
      </c>
      <c r="B102" s="127"/>
      <c r="C102" s="204"/>
      <c r="D102" s="36">
        <v>-34394</v>
      </c>
      <c r="E102" s="98"/>
      <c r="F102" s="36">
        <v>-5854</v>
      </c>
      <c r="G102" s="82"/>
      <c r="H102" s="43">
        <v>0</v>
      </c>
      <c r="I102" s="82"/>
      <c r="J102" s="36">
        <v>0</v>
      </c>
    </row>
    <row r="103" spans="1:10" ht="19.5" customHeight="1">
      <c r="A103" s="127" t="s">
        <v>302</v>
      </c>
      <c r="B103" s="127"/>
      <c r="C103" s="204"/>
      <c r="D103" s="36">
        <v>1446</v>
      </c>
      <c r="E103" s="98"/>
      <c r="F103" s="36">
        <v>0</v>
      </c>
      <c r="G103" s="82"/>
      <c r="H103" s="36">
        <v>1446</v>
      </c>
      <c r="I103" s="82"/>
      <c r="J103" s="36">
        <v>0</v>
      </c>
    </row>
    <row r="104" spans="1:10" ht="19.5" customHeight="1">
      <c r="A104" s="127" t="s">
        <v>148</v>
      </c>
      <c r="B104" s="127"/>
      <c r="C104" s="204"/>
      <c r="D104" s="36">
        <v>-283579</v>
      </c>
      <c r="E104" s="98"/>
      <c r="F104" s="36">
        <v>-291711</v>
      </c>
      <c r="G104" s="82"/>
      <c r="H104" s="36">
        <v>-221329</v>
      </c>
      <c r="I104" s="82"/>
      <c r="J104" s="57">
        <v>-190232</v>
      </c>
    </row>
    <row r="105" spans="1:10" ht="19.5" customHeight="1">
      <c r="A105" s="203" t="s">
        <v>223</v>
      </c>
      <c r="B105" s="203"/>
      <c r="C105" s="204"/>
      <c r="D105" s="84">
        <f>SUM(D88:D104)</f>
        <v>-1670101</v>
      </c>
      <c r="E105" s="80"/>
      <c r="F105" s="84">
        <f>SUM(F88:F104)</f>
        <v>2225492</v>
      </c>
      <c r="G105" s="80"/>
      <c r="H105" s="84">
        <f>SUM(H88:H104)</f>
        <v>-760759</v>
      </c>
      <c r="I105" s="80"/>
      <c r="J105" s="84">
        <f>SUM(J88:J104)</f>
        <v>2458595</v>
      </c>
    </row>
    <row r="106" spans="1:10" ht="19.5" customHeight="1">
      <c r="A106" s="203"/>
      <c r="B106" s="203"/>
      <c r="C106" s="204"/>
      <c r="D106" s="99"/>
      <c r="E106" s="99"/>
      <c r="F106" s="99"/>
      <c r="G106" s="99"/>
      <c r="H106" s="99"/>
      <c r="I106" s="99"/>
      <c r="J106" s="99"/>
    </row>
    <row r="107" spans="1:10" s="195" customFormat="1" ht="19.5" customHeight="1">
      <c r="A107" s="191" t="s">
        <v>154</v>
      </c>
      <c r="B107" s="191"/>
      <c r="C107" s="223"/>
      <c r="D107" s="85"/>
      <c r="E107" s="85"/>
      <c r="F107" s="85"/>
      <c r="G107" s="85"/>
      <c r="H107" s="85"/>
      <c r="I107" s="85"/>
      <c r="J107" s="85"/>
    </row>
    <row r="108" spans="1:10" s="199" customFormat="1" ht="19.5" customHeight="1">
      <c r="A108" s="224" t="s">
        <v>122</v>
      </c>
      <c r="B108" s="224"/>
      <c r="C108" s="225"/>
      <c r="D108" s="86"/>
      <c r="E108" s="86"/>
      <c r="F108" s="86"/>
      <c r="G108" s="86"/>
      <c r="H108" s="86"/>
      <c r="I108" s="86"/>
      <c r="J108" s="86"/>
    </row>
    <row r="109" spans="1:10" ht="19.5" customHeight="1">
      <c r="A109" s="203"/>
      <c r="B109" s="203"/>
      <c r="C109" s="204"/>
      <c r="D109" s="99"/>
      <c r="E109" s="99"/>
      <c r="F109" s="99"/>
      <c r="G109" s="99"/>
      <c r="H109" s="99"/>
      <c r="I109" s="99"/>
      <c r="J109" s="99"/>
    </row>
    <row r="110" spans="1:10" ht="19.5" customHeight="1">
      <c r="A110" s="203"/>
      <c r="B110" s="203"/>
      <c r="C110" s="204"/>
      <c r="D110" s="374" t="s">
        <v>63</v>
      </c>
      <c r="E110" s="374"/>
      <c r="F110" s="374"/>
      <c r="G110" s="99"/>
      <c r="H110" s="374" t="s">
        <v>64</v>
      </c>
      <c r="I110" s="374"/>
      <c r="J110" s="374"/>
    </row>
    <row r="111" spans="1:10" ht="19.5" customHeight="1">
      <c r="A111" s="203"/>
      <c r="B111" s="203"/>
      <c r="C111" s="204"/>
      <c r="D111" s="374" t="s">
        <v>65</v>
      </c>
      <c r="E111" s="374"/>
      <c r="F111" s="374"/>
      <c r="G111" s="99"/>
      <c r="H111" s="374" t="s">
        <v>65</v>
      </c>
      <c r="I111" s="374"/>
      <c r="J111" s="374"/>
    </row>
    <row r="112" spans="1:10" ht="19.5" customHeight="1">
      <c r="A112" s="203"/>
      <c r="B112" s="203"/>
      <c r="C112" s="204"/>
      <c r="D112" s="371" t="s">
        <v>261</v>
      </c>
      <c r="E112" s="371"/>
      <c r="F112" s="371"/>
      <c r="G112" s="206"/>
      <c r="H112" s="371" t="s">
        <v>261</v>
      </c>
      <c r="I112" s="371"/>
      <c r="J112" s="371"/>
    </row>
    <row r="113" spans="1:10" ht="19.5" customHeight="1">
      <c r="A113" s="203"/>
      <c r="B113" s="203"/>
      <c r="C113" s="204"/>
      <c r="D113" s="372" t="s">
        <v>243</v>
      </c>
      <c r="E113" s="371"/>
      <c r="F113" s="371"/>
      <c r="G113" s="207"/>
      <c r="H113" s="372" t="s">
        <v>243</v>
      </c>
      <c r="I113" s="371"/>
      <c r="J113" s="371"/>
    </row>
    <row r="114" spans="1:10" ht="19.5" customHeight="1">
      <c r="A114" s="203"/>
      <c r="B114" s="203"/>
      <c r="C114" s="151"/>
      <c r="D114" s="221" t="s">
        <v>203</v>
      </c>
      <c r="E114" s="221"/>
      <c r="F114" s="221" t="s">
        <v>172</v>
      </c>
      <c r="G114" s="221"/>
      <c r="H114" s="221" t="s">
        <v>203</v>
      </c>
      <c r="I114" s="221"/>
      <c r="J114" s="221" t="s">
        <v>172</v>
      </c>
    </row>
    <row r="115" spans="1:10" ht="19.5" customHeight="1">
      <c r="A115" s="203"/>
      <c r="B115" s="203"/>
      <c r="C115" s="204"/>
      <c r="D115" s="373" t="s">
        <v>5</v>
      </c>
      <c r="E115" s="373"/>
      <c r="F115" s="373"/>
      <c r="G115" s="373"/>
      <c r="H115" s="373"/>
      <c r="I115" s="373"/>
      <c r="J115" s="373"/>
    </row>
    <row r="116" spans="1:10" ht="19.5" customHeight="1">
      <c r="A116" s="127" t="s">
        <v>303</v>
      </c>
      <c r="B116" s="127"/>
      <c r="C116" s="204"/>
      <c r="D116" s="98"/>
      <c r="E116" s="98"/>
      <c r="F116" s="98"/>
      <c r="G116" s="98"/>
      <c r="H116" s="98"/>
      <c r="I116" s="98"/>
      <c r="J116" s="98"/>
    </row>
    <row r="117" spans="1:10" ht="19.5" customHeight="1">
      <c r="A117" s="127"/>
      <c r="B117" s="127" t="s">
        <v>224</v>
      </c>
      <c r="C117" s="204"/>
      <c r="D117" s="36">
        <f>D50+D85+D105</f>
        <v>-851129</v>
      </c>
      <c r="E117" s="98"/>
      <c r="F117" s="36">
        <f>F50+F85+F105</f>
        <v>-227747</v>
      </c>
      <c r="G117" s="98"/>
      <c r="H117" s="36">
        <f>H50+H85+H105</f>
        <v>-824914</v>
      </c>
      <c r="I117" s="98"/>
      <c r="J117" s="36">
        <f>J50+J85+J105</f>
        <v>-186354</v>
      </c>
    </row>
    <row r="118" spans="1:10" ht="19.5" customHeight="1">
      <c r="A118" s="218" t="s">
        <v>149</v>
      </c>
      <c r="B118" s="127"/>
      <c r="C118" s="204"/>
      <c r="D118" s="87">
        <v>5463</v>
      </c>
      <c r="E118" s="98"/>
      <c r="F118" s="87">
        <v>9397</v>
      </c>
      <c r="G118" s="98"/>
      <c r="H118" s="87">
        <v>-911</v>
      </c>
      <c r="I118" s="98"/>
      <c r="J118" s="87">
        <v>1308</v>
      </c>
    </row>
    <row r="119" spans="1:10" ht="19.5" customHeight="1">
      <c r="A119" s="200" t="s">
        <v>304</v>
      </c>
      <c r="B119" s="127"/>
      <c r="C119" s="204"/>
      <c r="D119" s="40">
        <f>SUM(D117:D118)</f>
        <v>-845666</v>
      </c>
      <c r="E119" s="99"/>
      <c r="F119" s="40">
        <f>SUM(F117:F118)</f>
        <v>-218350</v>
      </c>
      <c r="G119" s="99"/>
      <c r="H119" s="40">
        <f>SUM(H117:H118)</f>
        <v>-825825</v>
      </c>
      <c r="I119" s="99"/>
      <c r="J119" s="40">
        <f>SUM(J117:J118)</f>
        <v>-185046</v>
      </c>
    </row>
    <row r="120" spans="1:10" ht="19.5" customHeight="1">
      <c r="A120" s="127" t="s">
        <v>150</v>
      </c>
      <c r="B120" s="127"/>
      <c r="C120" s="204"/>
      <c r="D120" s="98">
        <f>'BS 2-4'!F11</f>
        <v>2413599</v>
      </c>
      <c r="E120" s="98"/>
      <c r="F120" s="98">
        <v>1491743</v>
      </c>
      <c r="G120" s="98"/>
      <c r="H120" s="98">
        <f>'BS 2-4'!J11</f>
        <v>1335012</v>
      </c>
      <c r="I120" s="98"/>
      <c r="J120" s="98">
        <v>547183</v>
      </c>
    </row>
    <row r="121" spans="1:10" ht="19.5" customHeight="1" thickBot="1">
      <c r="A121" s="203" t="s">
        <v>275</v>
      </c>
      <c r="B121" s="203"/>
      <c r="C121" s="215"/>
      <c r="D121" s="88">
        <f>SUM(D119:D120)</f>
        <v>1567933</v>
      </c>
      <c r="E121" s="80"/>
      <c r="F121" s="88">
        <f>SUM(F119:F120)</f>
        <v>1273393</v>
      </c>
      <c r="G121" s="80"/>
      <c r="H121" s="88">
        <f>SUM(H119:H120)</f>
        <v>509187</v>
      </c>
      <c r="I121" s="80"/>
      <c r="J121" s="88">
        <f>SUM(J119:J120)</f>
        <v>362137</v>
      </c>
    </row>
    <row r="122" spans="1:10" ht="19.5" customHeight="1" thickTop="1">
      <c r="A122" s="200"/>
      <c r="B122" s="203"/>
      <c r="C122" s="204"/>
      <c r="D122" s="99"/>
      <c r="E122" s="99"/>
      <c r="F122" s="99"/>
      <c r="G122" s="99"/>
      <c r="H122" s="99"/>
      <c r="I122" s="99"/>
      <c r="J122" s="99"/>
    </row>
    <row r="123" spans="1:10" ht="19.5" customHeight="1">
      <c r="A123" s="226" t="s">
        <v>151</v>
      </c>
    </row>
    <row r="124" spans="1:10" ht="19.5" customHeight="1">
      <c r="A124" s="227" t="s">
        <v>152</v>
      </c>
      <c r="D124" s="98">
        <v>8564</v>
      </c>
      <c r="E124" s="98"/>
      <c r="F124" s="36">
        <v>0</v>
      </c>
      <c r="G124" s="57"/>
      <c r="H124" s="43">
        <v>0</v>
      </c>
      <c r="I124" s="73"/>
      <c r="J124" s="43">
        <v>0</v>
      </c>
    </row>
    <row r="125" spans="1:10" ht="19.5" customHeight="1">
      <c r="A125" s="227" t="s">
        <v>201</v>
      </c>
      <c r="D125" s="98">
        <v>52117</v>
      </c>
      <c r="E125" s="98"/>
      <c r="F125" s="98">
        <v>87434</v>
      </c>
      <c r="G125" s="98"/>
      <c r="H125" s="57">
        <v>1817</v>
      </c>
      <c r="I125" s="98"/>
      <c r="J125" s="57">
        <v>547</v>
      </c>
    </row>
    <row r="126" spans="1:10" ht="19.5" customHeight="1">
      <c r="A126" s="227" t="s">
        <v>225</v>
      </c>
      <c r="D126" s="98">
        <v>1002</v>
      </c>
      <c r="E126" s="98"/>
      <c r="F126" s="98">
        <v>984</v>
      </c>
      <c r="G126" s="98"/>
      <c r="H126" s="43">
        <v>0</v>
      </c>
      <c r="I126" s="98"/>
      <c r="J126" s="43">
        <v>0</v>
      </c>
    </row>
    <row r="127" spans="1:10" ht="19.5" customHeight="1">
      <c r="A127" s="227" t="s">
        <v>153</v>
      </c>
      <c r="D127" s="98">
        <v>2868740</v>
      </c>
      <c r="E127" s="98"/>
      <c r="F127" s="98">
        <v>3435208</v>
      </c>
      <c r="G127" s="98"/>
      <c r="H127" s="57">
        <v>1003726</v>
      </c>
      <c r="I127" s="98"/>
      <c r="J127" s="57">
        <v>86938</v>
      </c>
    </row>
  </sheetData>
  <mergeCells count="27">
    <mergeCell ref="D115:J115"/>
    <mergeCell ref="D60:J60"/>
    <mergeCell ref="D110:F110"/>
    <mergeCell ref="H110:J110"/>
    <mergeCell ref="D111:F111"/>
    <mergeCell ref="H111:J111"/>
    <mergeCell ref="D112:F112"/>
    <mergeCell ref="H112:J112"/>
    <mergeCell ref="D57:F57"/>
    <mergeCell ref="H57:J57"/>
    <mergeCell ref="D58:F58"/>
    <mergeCell ref="H58:J58"/>
    <mergeCell ref="D113:F113"/>
    <mergeCell ref="H113:J113"/>
    <mergeCell ref="D56:F56"/>
    <mergeCell ref="H56:J56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5:F55"/>
    <mergeCell ref="H55:J55"/>
  </mergeCells>
  <pageMargins left="0.7" right="0.7" top="0.48" bottom="0.5" header="0.5" footer="0.5"/>
  <pageSetup paperSize="9" scale="70" firstPageNumber="13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2" manualBreakCount="2">
    <brk id="51" max="16383" man="1"/>
    <brk id="10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ac7404f1-8a4d-4d75-b389-21cb9176c3e2" dataSnipperSheetDeleted="false" guid="59fccd8c-d17c-4fd8-be26-4da609f159bd" revision="2">
  <settings xmlns="" guid="a0bf7bd5-b489-4cfc-af57-18754dd9f88e">
    <setting type="boolean" value="True" name="embed-documents" guid="f5d4a0bb-5088-49ae-a452-c319ac3bf8a2"/>
  </settings>
</datasnipper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EF5D75ACF873E47878C0CB79FBFA56F" ma:contentTypeVersion="7" ma:contentTypeDescription="สร้างเอกสารใหม่" ma:contentTypeScope="" ma:versionID="13670eee9a6310fbaca8094b121c5aa3">
  <xsd:schema xmlns:xsd="http://www.w3.org/2001/XMLSchema" xmlns:xs="http://www.w3.org/2001/XMLSchema" xmlns:p="http://schemas.microsoft.com/office/2006/metadata/properties" xmlns:ns2="b013f0e3-97cd-4819-9dbd-4a8d13d82f2a" targetNamespace="http://schemas.microsoft.com/office/2006/metadata/properties" ma:root="true" ma:fieldsID="7cc9980e943b650b2d1ce2d7bb87b173" ns2:_="">
    <xsd:import namespace="b013f0e3-97cd-4819-9dbd-4a8d13d82f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3f0e3-97cd-4819-9dbd-4a8d13d82f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32F35B-9BFF-4A62-BA67-0E321E7D0CD4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9E6B836C-9034-48AD-A389-0426732074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759C79-5274-4587-B32B-FF7A47E4A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13f0e3-97cd-4819-9dbd-4a8d13d82f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99BA053-4C6D-4690-B16A-4E0C0A915CA7}">
  <ds:schemaRefs>
    <ds:schemaRef ds:uri="0accf302-5cec-4764-9241-9346f8384a7e"/>
    <ds:schemaRef ds:uri="http://purl.org/dc/elements/1.1/"/>
    <ds:schemaRef ds:uri="http://purl.org/dc/dcmitype/"/>
    <ds:schemaRef ds:uri="d13df73c-cc24-44c7-bff8-3e3783e6a06b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282ec11f-0307-4ba2-9c7f-1e910abb2b8a}" enabled="1" method="Standard" siteId="{5db8bf0e-8592-4ed0-82b2-a6d4d77933d4}" contentBits="0" removed="0"/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 2-4</vt:lpstr>
      <vt:lpstr>PL 5-8</vt:lpstr>
      <vt:lpstr>SH 9</vt:lpstr>
      <vt:lpstr>SH 10</vt:lpstr>
      <vt:lpstr>SH 11</vt:lpstr>
      <vt:lpstr>SH 12</vt:lpstr>
      <vt:lpstr>CF 13-15</vt:lpstr>
      <vt:lpstr>'BS 2-4'!Print_Area</vt:lpstr>
      <vt:lpstr>'CF 13-15'!Print_Area</vt:lpstr>
      <vt:lpstr>'PL 5-8'!Print_Area</vt:lpstr>
      <vt:lpstr>'SH 10'!Print_Area</vt:lpstr>
      <vt:lpstr>'SH 12'!Print_Area</vt:lpstr>
      <vt:lpstr>'SH 9'!Print_Area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woraporn.p</dc:creator>
  <cp:keywords/>
  <dc:description/>
  <cp:lastModifiedBy>Nitchada, Chaichuchote</cp:lastModifiedBy>
  <cp:revision/>
  <cp:lastPrinted>2025-08-05T12:00:08Z</cp:lastPrinted>
  <dcterms:created xsi:type="dcterms:W3CDTF">2019-04-26T09:41:55Z</dcterms:created>
  <dcterms:modified xsi:type="dcterms:W3CDTF">2025-08-14T11:21:53Z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82ec11f-0307-4ba2-9c7f-1e910abb2b8a_Enabled">
    <vt:lpwstr>true</vt:lpwstr>
  </property>
  <property fmtid="{D5CDD505-2E9C-101B-9397-08002B2CF9AE}" pid="3" name="MSIP_Label_282ec11f-0307-4ba2-9c7f-1e910abb2b8a_SetDate">
    <vt:lpwstr>2024-10-01T07:37:17Z</vt:lpwstr>
  </property>
  <property fmtid="{D5CDD505-2E9C-101B-9397-08002B2CF9AE}" pid="4" name="MSIP_Label_282ec11f-0307-4ba2-9c7f-1e910abb2b8a_Method">
    <vt:lpwstr>Standard</vt:lpwstr>
  </property>
  <property fmtid="{D5CDD505-2E9C-101B-9397-08002B2CF9AE}" pid="5" name="MSIP_Label_282ec11f-0307-4ba2-9c7f-1e910abb2b8a_Name">
    <vt:lpwstr>282ec11f-0307-4ba2-9c7f-1e910abb2b8a</vt:lpwstr>
  </property>
  <property fmtid="{D5CDD505-2E9C-101B-9397-08002B2CF9AE}" pid="6" name="MSIP_Label_282ec11f-0307-4ba2-9c7f-1e910abb2b8a_SiteId">
    <vt:lpwstr>5db8bf0e-8592-4ed0-82b2-a6d4d77933d4</vt:lpwstr>
  </property>
  <property fmtid="{D5CDD505-2E9C-101B-9397-08002B2CF9AE}" pid="7" name="MSIP_Label_282ec11f-0307-4ba2-9c7f-1e910abb2b8a_ActionId">
    <vt:lpwstr>b0b2b818-f40e-4355-acc3-15223f7cbcd7</vt:lpwstr>
  </property>
  <property fmtid="{D5CDD505-2E9C-101B-9397-08002B2CF9AE}" pid="8" name="MSIP_Label_282ec11f-0307-4ba2-9c7f-1e910abb2b8a_ContentBits">
    <vt:lpwstr>0</vt:lpwstr>
  </property>
  <property fmtid="{D5CDD505-2E9C-101B-9397-08002B2CF9AE}" pid="9" name="ContentTypeId">
    <vt:lpwstr>0x0101006EF5D75ACF873E47878C0CB79FBFA56F</vt:lpwstr>
  </property>
  <property fmtid="{D5CDD505-2E9C-101B-9397-08002B2CF9AE}" pid="10" name="Order">
    <vt:r8>55100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TriggerFlowInfo">
    <vt:lpwstr/>
  </property>
</Properties>
</file>