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ttitao\Desktop\SET 16.02.2026\งบรวม\TH\"/>
    </mc:Choice>
  </mc:AlternateContent>
  <xr:revisionPtr revIDLastSave="0" documentId="13_ncr:1_{3917C935-5835-4BD3-92CA-6AD0D4DBF8D3}" xr6:coauthVersionLast="36" xr6:coauthVersionMax="47" xr10:uidLastSave="{00000000-0000-0000-0000-000000000000}"/>
  <bookViews>
    <workbookView xWindow="0" yWindow="0" windowWidth="23040" windowHeight="8940" tabRatio="784" xr2:uid="{00000000-000D-0000-FFFF-FFFF00000000}"/>
  </bookViews>
  <sheets>
    <sheet name="1" sheetId="1" r:id="rId1"/>
    <sheet name="2" sheetId="15" r:id="rId2"/>
    <sheet name="3" sheetId="12" r:id="rId3"/>
    <sheet name="4" sheetId="13" r:id="rId4"/>
    <sheet name="5" sheetId="10" r:id="rId5"/>
  </sheets>
  <definedNames>
    <definedName name="_xlnm.Print_Area" localSheetId="0">'1'!$B$1:$I$79</definedName>
    <definedName name="_xlnm.Print_Area" localSheetId="1">'2'!$B$1:$I$65</definedName>
    <definedName name="_xlnm.Print_Area" localSheetId="2">'3'!$B$1:$AA$30</definedName>
    <definedName name="_xlnm.Print_Area" localSheetId="3">'4'!$B$1:$W$32</definedName>
    <definedName name="_xlnm.Print_Area" localSheetId="4">'5'!$B$1:$I$93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0" l="1"/>
  <c r="I80" i="10"/>
  <c r="S30" i="13" l="1"/>
  <c r="S28" i="13"/>
  <c r="S20" i="13"/>
  <c r="S22" i="13" s="1"/>
  <c r="S17" i="13"/>
  <c r="S18" i="13" s="1"/>
  <c r="U22" i="13"/>
  <c r="W21" i="13"/>
  <c r="S24" i="13" l="1"/>
  <c r="G50" i="1"/>
  <c r="I50" i="1"/>
  <c r="I48" i="15" l="1"/>
  <c r="I16" i="15"/>
  <c r="I9" i="15"/>
  <c r="I14" i="1"/>
  <c r="I25" i="1"/>
  <c r="G85" i="10"/>
  <c r="U12" i="12" l="1"/>
  <c r="W12" i="12" s="1"/>
  <c r="AA12" i="12" s="1"/>
  <c r="S26" i="12"/>
  <c r="U27" i="13" l="1"/>
  <c r="Y25" i="12"/>
  <c r="Y20" i="12"/>
  <c r="U18" i="13" l="1"/>
  <c r="Q18" i="13"/>
  <c r="G18" i="13"/>
  <c r="I18" i="13"/>
  <c r="K18" i="13"/>
  <c r="M18" i="13"/>
  <c r="U29" i="13" l="1"/>
  <c r="Q29" i="13"/>
  <c r="M29" i="13"/>
  <c r="K29" i="13"/>
  <c r="I29" i="13"/>
  <c r="G29" i="13"/>
  <c r="U24" i="13"/>
  <c r="Q22" i="13"/>
  <c r="O22" i="13"/>
  <c r="M22" i="13"/>
  <c r="K22" i="13"/>
  <c r="I22" i="13"/>
  <c r="G22" i="13"/>
  <c r="O18" i="13"/>
  <c r="O24" i="13" l="1"/>
  <c r="I77" i="10"/>
  <c r="G77" i="10"/>
  <c r="I73" i="10"/>
  <c r="G73" i="10"/>
  <c r="I57" i="10"/>
  <c r="G57" i="10"/>
  <c r="I40" i="10"/>
  <c r="G40" i="10"/>
  <c r="I28" i="10"/>
  <c r="G28" i="10"/>
  <c r="B3" i="10"/>
  <c r="B32" i="10" s="1"/>
  <c r="B3" i="13"/>
  <c r="U28" i="12"/>
  <c r="W28" i="12" s="1"/>
  <c r="Y27" i="12"/>
  <c r="S27" i="12"/>
  <c r="Q27" i="12"/>
  <c r="M27" i="12"/>
  <c r="K27" i="12"/>
  <c r="I27" i="12"/>
  <c r="G27" i="12"/>
  <c r="U26" i="12"/>
  <c r="W26" i="12" s="1"/>
  <c r="AA26" i="12" s="1"/>
  <c r="U25" i="12"/>
  <c r="S20" i="12"/>
  <c r="Q20" i="12"/>
  <c r="O20" i="12"/>
  <c r="M20" i="12"/>
  <c r="K20" i="12"/>
  <c r="I20" i="12"/>
  <c r="G20" i="12"/>
  <c r="U19" i="12"/>
  <c r="W19" i="12" s="1"/>
  <c r="Y17" i="12"/>
  <c r="S17" i="12"/>
  <c r="Q17" i="12"/>
  <c r="O17" i="12"/>
  <c r="M17" i="12"/>
  <c r="K17" i="12"/>
  <c r="I17" i="12"/>
  <c r="G17" i="12"/>
  <c r="U16" i="12"/>
  <c r="B3" i="12"/>
  <c r="I55" i="15"/>
  <c r="I57" i="15" s="1"/>
  <c r="G55" i="15"/>
  <c r="G48" i="15"/>
  <c r="G16" i="15"/>
  <c r="I12" i="15"/>
  <c r="I18" i="15" s="1"/>
  <c r="G9" i="15"/>
  <c r="G12" i="15" s="1"/>
  <c r="G73" i="1"/>
  <c r="G76" i="1" s="1"/>
  <c r="I42" i="1"/>
  <c r="G42" i="1"/>
  <c r="G25" i="1"/>
  <c r="G14" i="1"/>
  <c r="O22" i="12" l="1"/>
  <c r="I52" i="1"/>
  <c r="W16" i="12"/>
  <c r="AA16" i="12" s="1"/>
  <c r="I22" i="15"/>
  <c r="U27" i="12"/>
  <c r="G18" i="15"/>
  <c r="G22" i="15" s="1"/>
  <c r="G25" i="15" s="1"/>
  <c r="G27" i="1"/>
  <c r="I27" i="1"/>
  <c r="Y22" i="12"/>
  <c r="Y29" i="12" s="1"/>
  <c r="I22" i="12"/>
  <c r="I29" i="12" s="1"/>
  <c r="M22" i="12"/>
  <c r="M29" i="12" s="1"/>
  <c r="Q22" i="12"/>
  <c r="Q29" i="12" s="1"/>
  <c r="Q13" i="13" s="1"/>
  <c r="S22" i="12"/>
  <c r="S29" i="12" s="1"/>
  <c r="K22" i="12"/>
  <c r="K29" i="12" s="1"/>
  <c r="U20" i="12"/>
  <c r="G52" i="1"/>
  <c r="G78" i="1" s="1"/>
  <c r="G22" i="12"/>
  <c r="G29" i="12" s="1"/>
  <c r="G57" i="15"/>
  <c r="AA19" i="12"/>
  <c r="AA20" i="12" s="1"/>
  <c r="W20" i="12"/>
  <c r="U17" i="12"/>
  <c r="W20" i="13"/>
  <c r="W22" i="13" s="1"/>
  <c r="W28" i="13"/>
  <c r="B61" i="10"/>
  <c r="AA17" i="12" l="1"/>
  <c r="AA22" i="12" s="1"/>
  <c r="I25" i="15"/>
  <c r="I41" i="15" s="1"/>
  <c r="W17" i="13"/>
  <c r="W18" i="13" s="1"/>
  <c r="W24" i="13" s="1"/>
  <c r="I70" i="1"/>
  <c r="M13" i="13"/>
  <c r="W17" i="12"/>
  <c r="I65" i="1"/>
  <c r="G13" i="13"/>
  <c r="I67" i="1"/>
  <c r="K13" i="13"/>
  <c r="I66" i="1"/>
  <c r="I13" i="13"/>
  <c r="U13" i="13"/>
  <c r="U31" i="13" s="1"/>
  <c r="I75" i="1"/>
  <c r="I59" i="15"/>
  <c r="I62" i="15" s="1"/>
  <c r="I64" i="15" s="1"/>
  <c r="G8" i="10"/>
  <c r="G22" i="10" s="1"/>
  <c r="G42" i="10" s="1"/>
  <c r="G45" i="10" s="1"/>
  <c r="G82" i="10" s="1"/>
  <c r="G87" i="10" s="1"/>
  <c r="G28" i="15"/>
  <c r="I8" i="10"/>
  <c r="I22" i="10" s="1"/>
  <c r="I28" i="15"/>
  <c r="G59" i="15"/>
  <c r="G41" i="15"/>
  <c r="W22" i="12"/>
  <c r="U22" i="12"/>
  <c r="U29" i="12" s="1"/>
  <c r="I72" i="1" s="1"/>
  <c r="G62" i="15" l="1"/>
  <c r="G64" i="15" s="1"/>
  <c r="O25" i="12"/>
  <c r="I30" i="15"/>
  <c r="I42" i="10" s="1"/>
  <c r="O27" i="13"/>
  <c r="S27" i="13" s="1"/>
  <c r="S29" i="13" s="1"/>
  <c r="G30" i="15"/>
  <c r="K24" i="13"/>
  <c r="K31" i="13" s="1"/>
  <c r="I24" i="13"/>
  <c r="I31" i="13" s="1"/>
  <c r="M24" i="13"/>
  <c r="M31" i="13" s="1"/>
  <c r="G24" i="13"/>
  <c r="G31" i="13" s="1"/>
  <c r="Q24" i="13"/>
  <c r="Q31" i="13" s="1"/>
  <c r="I45" i="10" l="1"/>
  <c r="I82" i="10" s="1"/>
  <c r="I87" i="10" s="1"/>
  <c r="O29" i="13"/>
  <c r="O27" i="12"/>
  <c r="O29" i="12" s="1"/>
  <c r="W25" i="12"/>
  <c r="W27" i="12" l="1"/>
  <c r="W29" i="12" s="1"/>
  <c r="AA25" i="12"/>
  <c r="AA27" i="12" s="1"/>
  <c r="AA29" i="12" s="1"/>
  <c r="O13" i="13"/>
  <c r="S13" i="13" s="1"/>
  <c r="S31" i="13" s="1"/>
  <c r="I71" i="1"/>
  <c r="I73" i="1" s="1"/>
  <c r="I76" i="1" s="1"/>
  <c r="I78" i="1" s="1"/>
  <c r="W27" i="13"/>
  <c r="W29" i="13" s="1"/>
  <c r="O31" i="13" l="1"/>
  <c r="W13" i="13" l="1"/>
  <c r="W31" i="13" s="1"/>
</calcChain>
</file>

<file path=xl/sharedStrings.xml><?xml version="1.0" encoding="utf-8"?>
<sst xmlns="http://schemas.openxmlformats.org/spreadsheetml/2006/main" count="309" uniqueCount="213">
  <si>
    <t>ส่วนต่ำกว่าทุนอื่น</t>
  </si>
  <si>
    <t>สินทรัพย์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</si>
  <si>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</si>
  <si>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</si>
  <si>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</si>
  <si>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</si>
  <si>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</si>
  <si>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ที่ดินพัฒนาแล้วเพื่อขาย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</si>
  <si>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</si>
  <si>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</si>
  <si>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</si>
  <si>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</si>
  <si>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ลูกหนี้ไม่หมุนเวียนอื่น</t>
  </si>
  <si>
    <t>อสังหาริมทรัพย์เพื่อการลงทุน</t>
  </si>
  <si>
    <t>ที่ดิน อาคารและอุปกรณ์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</si>
  <si>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</si>
  <si>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</si>
  <si>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</si>
  <si>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</si>
  <si>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</si>
  <si>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</si>
  <si>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</si>
  <si>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</si>
  <si>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</si>
  <si>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</si>
  <si>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</si>
  <si>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</si>
  <si>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</si>
  <si>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</si>
  <si>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</si>
  <si>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</si>
  <si>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</si>
  <si>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</si>
  <si>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</si>
  <si>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</si>
  <si>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</t>
  </si>
  <si>
    <t>ส่วนของผู้ถือหุ้น</t>
  </si>
  <si>
    <t>ทุนเรือนหุ้น</t>
  </si>
  <si>
    <t xml:space="preserve">ทุนจดทะเบียน </t>
  </si>
  <si>
    <t xml:space="preserve">ทุนที่ออกและชำระแล้ว </t>
  </si>
  <si>
    <t>ส่วนเกินมูลค่าหุ้น</t>
  </si>
  <si>
    <t xml:space="preserve">กำไรสะสม 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</si>
  <si>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</si>
  <si>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</si>
  <si>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</si>
  <si>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</si>
  <si>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</si>
  <si>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</si>
  <si>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</si>
  <si>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</si>
  <si>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งบกำไรขาดทุนรวม</t>
  </si>
  <si>
    <t>รายได้จากการขาย</t>
  </si>
  <si>
    <t>ต้นทุนขาย</t>
  </si>
  <si>
    <t>กำไรขั้นต้น</t>
  </si>
  <si>
    <t>รายได้อื่น</t>
  </si>
  <si>
    <t>กำไรก่อนค่าใช้จ่าย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</si>
  <si>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</si>
  <si>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</si>
  <si>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</si>
  <si>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</si>
  <si>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</si>
  <si>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ส่วนแบ่งกำไรของบริษัทร่วมตามวิธีส่วนได้เสีย</t>
  </si>
  <si>
    <t>กำไรก่อนภาษีเงินได้</t>
  </si>
  <si>
    <t>ค่าใช้จ่ายภาษีเงินได้</t>
  </si>
  <si>
    <t>ส่วนที่เป็นของผู้ถือหุ้นของบริษัท</t>
  </si>
  <si>
    <t>ส่วนที่เป็นของส่วนได้เสียที่ไม่มีอำนาจควบคุม</t>
  </si>
  <si>
    <t>งบกำไรขาดทุนเบ็ดเสร็จรวม</t>
  </si>
  <si>
    <t>กำไรขาดทุนเบ็ดเสร็จอื่น</t>
  </si>
  <si>
    <t>ไว้ในกำไรหรือขาดทุนในภายหลัง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</si>
  <si>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</si>
  <si>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</t>
  </si>
  <si>
    <t>ของบริษัทร่วมตามวิธีส่วนได้เสีย</t>
  </si>
  <si>
    <t>ของผลประโยชน์พนักงานที่กำหนดไว้</t>
  </si>
  <si>
    <t>ภาษีเงินได้ของรายการที่จะไม่ถูกจัดประเภทใหม่</t>
  </si>
  <si>
    <t>การแบ่งปันกำไรขาดทุนเบ็ดเสร็จรวม</t>
  </si>
  <si>
    <t xml:space="preserve"> </t>
  </si>
  <si>
    <t>กำไรสะสม</t>
  </si>
  <si>
    <t>ยังไม่ได้จัดสรร</t>
  </si>
  <si>
    <t>ผลต่าง</t>
  </si>
  <si>
    <t>ส่วนแบ่ง</t>
  </si>
  <si>
    <t>ของอัตรา</t>
  </si>
  <si>
    <t>กำไรขาดทุน</t>
  </si>
  <si>
    <t>รวม</t>
  </si>
  <si>
    <t>ทุนที่ออก</t>
  </si>
  <si>
    <t>แลกเปลี่ยน</t>
  </si>
  <si>
    <t>เบ็ดเสร็จอื่นของ</t>
  </si>
  <si>
    <t>องค์ประกอบอื่น</t>
  </si>
  <si>
    <t>ส่วนได้เสีย</t>
  </si>
  <si>
    <t>และ</t>
  </si>
  <si>
    <t>ส่วนเกิน</t>
  </si>
  <si>
    <t>ส่วนต่ำกว่า</t>
  </si>
  <si>
    <t>ทุนสำรอง</t>
  </si>
  <si>
    <t>จากการแปลงค่า</t>
  </si>
  <si>
    <t>บริษัทร่วมตาม</t>
  </si>
  <si>
    <t>ของส่วน</t>
  </si>
  <si>
    <t>ที่ไม่มีอำนาจ</t>
  </si>
  <si>
    <t>รวมส่วน</t>
  </si>
  <si>
    <t>ชำระแล้ว</t>
  </si>
  <si>
    <t>มูลค่าหุ้น</t>
  </si>
  <si>
    <t>ทุนอื่น</t>
  </si>
  <si>
    <t>ตามกฎหมาย</t>
  </si>
  <si>
    <t>งบการเงิน</t>
  </si>
  <si>
    <t>วิธีส่วนได้เสีย</t>
  </si>
  <si>
    <t>ของผู้ถือหุ้น</t>
  </si>
  <si>
    <t>ของบริษัท</t>
  </si>
  <si>
    <t>ควบคุม</t>
  </si>
  <si>
    <t>รายการกับผู้ถือหุ้นที่บันทึกโดยตรง</t>
  </si>
  <si>
    <t>เข้าส่วนของผู้ถือหุ้น</t>
  </si>
  <si>
    <t>เงินปันผล</t>
  </si>
  <si>
    <t>การเปลี่ยนแปลงในส่วนได้เสียในบริษัทย่อย</t>
  </si>
  <si>
    <t xml:space="preserve">รวมการเปลี่ยนแปลงในส่วนได้เสียในบริษัทย่อย </t>
  </si>
  <si>
    <t>รวมรายการกับผู้ถือหุ้นที่บันทึกโดยตรง</t>
  </si>
  <si>
    <t>กำไรหรือขาดทุน</t>
  </si>
  <si>
    <t>งบกระแสเงินสดรวม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</si>
  <si>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</si>
  <si>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</si>
  <si>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</si>
  <si>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ค่าใช้จ่ายประมาณการหนี้สินไม่หมุนเวียน</t>
  </si>
  <si>
    <t>ดอกเบี้ยรับ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</si>
  <si>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</si>
  <si>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</si>
  <si>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ลูกหนี้การค้าและลูกหนี้อื่น</t>
  </si>
  <si>
    <t xml:space="preserve">สินค้าคงเหลือ  </t>
  </si>
  <si>
    <t>สินทรัพย์อื่น</t>
  </si>
  <si>
    <t>หนี้สินดำเนินงานเพิ่มขึ้น (ลดลง)</t>
  </si>
  <si>
    <t>เจ้าหนี้การค้าและเจ้าหนี้อื่น</t>
  </si>
  <si>
    <t>หนี้สินอื่น</t>
  </si>
  <si>
    <t>กระแสเงินสดสุทธิได้มาจากการดำเนินงาน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</si>
  <si>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</si>
  <si>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</si>
  <si>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</si>
  <si>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เงินสดรับจากการขายที่ดิน อาคารและอุปกรณ์</t>
  </si>
  <si>
    <t>เงินสดจ่ายเพื่อซื้อสินทรัพย์ไม่มีตัวตน</t>
  </si>
  <si>
    <t>รับดอกเบี้ย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</si>
  <si>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</si>
  <si>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</si>
  <si>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</si>
  <si>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</t>
  </si>
  <si>
    <t>จ่ายเงินปันผลให้ส่วนได้เสียที่ไม่มีอำนาจควบคุม</t>
  </si>
  <si>
    <t>รวมจ่ายเงินปันผล</t>
  </si>
  <si>
    <t>จ่ายดอกเบี้ยและต้นทุนทางการเงินอื่น</t>
  </si>
  <si>
    <t>ผลกระทบของอัตราแลกเปลี่ยน</t>
  </si>
  <si>
    <t>ที่มีต่อเงินสดและรายการเทียบเท่าเงินสด</t>
  </si>
  <si>
    <t>ข้อมูลงบกระแสเงินสดเปิดเผยเพิ่มเติม</t>
  </si>
  <si>
    <t>เจ้าหนี้จากการซื้อสินทรัพย์</t>
  </si>
  <si>
    <t>โอนไปสำรองตามกฎหมาย</t>
  </si>
  <si>
    <t>จ่ายเงินปันผลให้ผู้ถือหุ้นของบริษัท</t>
  </si>
  <si>
    <t>เงินปันผลค้างจ่าย</t>
  </si>
  <si>
    <t>เงินลงทุนระยะสั้น</t>
  </si>
  <si>
    <t>การแบ่งปันกำไร</t>
  </si>
  <si>
    <t>กำไรต่อหุ้นขั้นพื้นฐาน (บาท)</t>
  </si>
  <si>
    <t>กระแสเงินสดสุทธิใช้ไปในกิจกรรมลงทุน</t>
  </si>
  <si>
    <t>เงินสดจ่ายจากการเปลี่ยนแปลงส่วนได้เสียในบริษัทย่อย</t>
  </si>
  <si>
    <t>ที่ไม่ได้มีผลทำให้สูญเสียการควบคุม</t>
  </si>
  <si>
    <t>เงินสดจ่ายเพื่อซื้อที่ดิน อาคารและอุปกรณ์ และ</t>
  </si>
  <si>
    <t>รายการลงทุนและจัดหาเงินที่ไม่ใช่เงินสด ณ วันสิ้นปี</t>
  </si>
  <si>
    <t>เงินสดและรายการเทียบเท่าเงินสด ณ วันสิ้นปี</t>
  </si>
  <si>
    <t>กำไรสำหรับปี</t>
  </si>
  <si>
    <t>เงินสดและรายการเทียบเท่าเงินสด ณ วันต้นปี</t>
  </si>
  <si>
    <t>กำไรขาดทุนเบ็ดเสร็จรวมสำหรับปี</t>
  </si>
  <si>
    <t>รวมกำไรขาดทุนเบ็ดเสร็จสำหรับปี</t>
  </si>
  <si>
    <t>กำไรขาดทุนเบ็ดเสร็จอื่นสำหรับปี - สุทธิจากภาษี</t>
  </si>
  <si>
    <t>สำหรับผลประโยชน์พนักงาน</t>
  </si>
  <si>
    <t>4, 6</t>
  </si>
  <si>
    <t>10, 11</t>
  </si>
  <si>
    <t>4, 21</t>
  </si>
  <si>
    <t>4, 22</t>
  </si>
  <si>
    <t>งบฐานะการเงินรวม</t>
  </si>
  <si>
    <t>งบการเปลี่ยนแปลงส่วนของผู้ถือหุ้นรวม</t>
  </si>
  <si>
    <t>ยอดคงเหลือ ณ วันที่ 1 มกราคม 2567</t>
  </si>
  <si>
    <t>ยอดคงเหลือ ณ วันที่ 31 ธันวาคม 2567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</si>
  <si>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</si>
  <si>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</si>
  <si>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บริษัทเอสซีจี เดคคอร์ จำกัด (มหาชน) และบริษัทย่อย</t>
  </si>
  <si>
    <t>การเปลี่ยนแปลงจากการเลิกกิจการของบริษัทย่อย</t>
  </si>
  <si>
    <t>สินทรัพย์ดำเนินงานลดลง</t>
  </si>
  <si>
    <t>สินทรัพย์ดำเนินงานลดลง - สุทธิ</t>
  </si>
  <si>
    <t>เงินสดจ่ายเพื่อซื้อเงินลงทุนระยะสั้นสุทธิ</t>
  </si>
  <si>
    <t>เงินสดรับจากการรับเงินปันผลจากบริษัทร่วม</t>
  </si>
  <si>
    <t>เงินกู้ยืมลดลง - สุทธิ</t>
  </si>
  <si>
    <t>เงินสดรับจากการคืนทุนจากบริษัทร่วม</t>
  </si>
  <si>
    <t>ณ วันที่ 31 ธันวาคม 2568</t>
  </si>
  <si>
    <t>สําหรับปีสิ้นสุดวันที่ 31 ธันวาคม 2568</t>
  </si>
  <si>
    <t>ยอดคงเหลือ ณ วันที่ 1 มกราคม 2568</t>
  </si>
  <si>
    <t>ยอดคงเหลือ ณ วันที่ 31 ธันวาคม 2568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</si>
  <si>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</si>
  <si>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</si>
  <si>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</si>
  <si>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</si>
  <si>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การจัดสรรส่วนทุนให้ผู้ถือหุ้น</t>
  </si>
  <si>
    <t>รวมการจัดสรรส่วนทุนให้ผู้ถือหุ้น</t>
  </si>
  <si>
    <t>การเปลี่ยนแปลงจากการลดทุนของบริษัทย่อย</t>
  </si>
  <si>
    <t>ขาดทุนจากการด้อยค่าของสินทรัพย์ (กลับรายการ)</t>
  </si>
  <si>
    <t>เงิดสดรับจาก (จ่ายเพื่อชำระ) เงินเบิกเกินบัญชีและเงินกู้ยืมระยะสั้นสุทธิ</t>
  </si>
  <si>
    <t>เงินสดจ่ายเพื่อชำระเงินกู้ยืมระยะสั้นจากกิจการที่เกี่ยวข้องกันสุทธิ</t>
  </si>
  <si>
    <t>เงินสดรับจากเงินกู้ยืมระยะยาวจากสถาบันการเงิน</t>
  </si>
  <si>
    <t>เงินสดจ่ายคืนทุนจากการลดทุน</t>
  </si>
  <si>
    <t>เงินกู้ยืมระยะสั้นจากกิจการที่เกี่ยวข้องกัน</t>
  </si>
  <si>
    <t>ของส่วนของผู้ถือหุ้น</t>
  </si>
  <si>
    <t>การเปลี่ยนแปลงจากการซื้อหุ้นของบริษัทย่อย</t>
  </si>
  <si>
    <r>
      <t>(หุ้นสามัญจำนวน 1,655,000 พันหุ้น มูลค่า 10 บาทต่อหุ้น)</t>
    </r>
    <r>
      <rPr>
        <b/>
        <i/>
        <sz val="15"/>
        <color indexed="10"/>
        <rFont val="Angsana New"/>
        <family val="1"/>
      </rPr>
      <t xml:space="preserve"> </t>
    </r>
  </si>
  <si>
    <r>
      <t>(หุ้นสามัญจำนวน 1,650,000 พันหุ้น มูลค่า 10 บาทต่อหุ้น)</t>
    </r>
    <r>
      <rPr>
        <b/>
        <i/>
        <sz val="15"/>
        <color indexed="10"/>
        <rFont val="Angsana New"/>
        <family val="1"/>
      </rPr>
      <t xml:space="preserve"> </t>
    </r>
  </si>
  <si>
    <t>ผลขาดทุนด้านเครดิตที่คาดว่าจะเกิดขึ้น และอื่นๆ (กลับรายการ)</t>
  </si>
  <si>
    <t>เงินกู้ยืมระยะยาวจากสถาบันการเงิน</t>
  </si>
  <si>
    <t>ผลขาดทุนจากการวัดมูลค่าใหม่</t>
  </si>
  <si>
    <t>กลับรายการจากการปรับมูลค่าสินค้า</t>
  </si>
  <si>
    <t>กำไรจากอัตราแลกเปลี่ยน</t>
  </si>
  <si>
    <t>หนี้สินดำเนินงานเพิ่มขึ้น - สุทธิ</t>
  </si>
  <si>
    <t>กระแสเงินสดสุทธิใช้ไปในกิจกรรมจัดหาเงิน</t>
  </si>
  <si>
    <t>เงินสดและรายการเทียบเท่าเงินสดลดลง - สุทธิ</t>
  </si>
  <si>
    <t>5, 26</t>
  </si>
  <si>
    <t>15, 26</t>
  </si>
  <si>
    <t>4, 15, 26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</si>
</sst>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[$PHP]\ #,##0_);\([$PHP]\ #,##0\)"/>
    <numFmt numFmtId="194" formatCode="_(* #,##0_);_(* \(#,##0\);_(* &quot;-&quot;??_);_(@_)"/>
    <numFmt numFmtId="195" formatCode="\t&quot;฿&quot;#,##0.00_);\(\t&quot;฿&quot;#,##0.00\)"/>
    <numFmt numFmtId="196" formatCode="#,##0;[Red]\(#,##0\)"/>
    <numFmt numFmtId="197" formatCode="_(* #,##0.00000_);_(* \(#,##0.00000\);_(* &quot;-&quot;??_);_(@_)"/>
    <numFmt numFmtId="198" formatCode="0.00_)"/>
  </numFmts>
  <fonts count="30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4"/>
      <name val="Cordia New"/>
      <family val="2"/>
    </font>
    <font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1"/>
      <color theme="1"/>
      <name val="Tahoma"/>
      <family val="2"/>
      <charset val="222"/>
      <scheme val="minor"/>
    </font>
    <font>
      <b/>
      <sz val="15"/>
      <color indexed="8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5"/>
      <color theme="1"/>
      <name val="Angsana New"/>
      <family val="1"/>
    </font>
    <font>
      <sz val="15"/>
      <color theme="0"/>
      <name val="Angsana New"/>
      <family val="1"/>
    </font>
    <font>
      <i/>
      <sz val="15"/>
      <color theme="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  <charset val="129"/>
    </font>
    <font>
      <sz val="14"/>
      <name val="AngsanaUPC"/>
      <family val="1"/>
      <charset val="222"/>
    </font>
    <font>
      <b/>
      <i/>
      <sz val="15"/>
      <color indexed="1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</borders>
  <cellStyleXfs count="62">
    <xf numFmtId="0" fontId="0" fillId="0" borderId="0"/>
    <xf numFmtId="192" fontId="1" fillId="0" borderId="0" applyFont="0" applyFill="0" applyBorder="0" applyAlignment="0" applyProtection="0"/>
    <xf numFmtId="193" fontId="5" fillId="0" borderId="0"/>
    <xf numFmtId="0" fontId="8" fillId="0" borderId="0"/>
    <xf numFmtId="192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192" fontId="7" fillId="0" borderId="0" applyFont="0" applyFill="0" applyBorder="0" applyAlignment="0" applyProtection="0"/>
    <xf numFmtId="0" fontId="11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5" fillId="0" borderId="0"/>
    <xf numFmtId="9" fontId="19" fillId="0" borderId="0"/>
    <xf numFmtId="0" fontId="20" fillId="0" borderId="0"/>
    <xf numFmtId="197" fontId="19" fillId="0" borderId="0"/>
    <xf numFmtId="0" fontId="21" fillId="0" borderId="0" applyProtection="0"/>
    <xf numFmtId="195" fontId="22" fillId="0" borderId="0"/>
    <xf numFmtId="2" fontId="21" fillId="0" borderId="0" applyProtection="0"/>
    <xf numFmtId="38" fontId="18" fillId="2" borderId="0" applyNumberFormat="0" applyBorder="0" applyAlignment="0" applyProtection="0"/>
    <xf numFmtId="0" fontId="23" fillId="0" borderId="7" applyNumberFormat="0" applyAlignment="0" applyProtection="0">
      <alignment horizontal="left" vertical="center"/>
    </xf>
    <xf numFmtId="0" fontId="23" fillId="0" borderId="1">
      <alignment horizontal="left" vertical="center"/>
    </xf>
    <xf numFmtId="0" fontId="24" fillId="0" borderId="0" applyProtection="0"/>
    <xf numFmtId="0" fontId="23" fillId="0" borderId="0" applyProtection="0"/>
    <xf numFmtId="10" fontId="18" fillId="3" borderId="6" applyNumberFormat="0" applyBorder="0" applyAlignment="0" applyProtection="0"/>
    <xf numFmtId="37" fontId="25" fillId="0" borderId="0"/>
    <xf numFmtId="198" fontId="26" fillId="0" borderId="0"/>
    <xf numFmtId="9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0" fontId="7" fillId="0" borderId="0">
      <alignment vertical="justify"/>
    </xf>
    <xf numFmtId="1" fontId="7" fillId="0" borderId="8" applyNumberFormat="0" applyFill="0" applyAlignment="0" applyProtection="0">
      <alignment horizontal="center" vertical="center"/>
    </xf>
    <xf numFmtId="0" fontId="20" fillId="0" borderId="9" applyAlignment="0">
      <alignment horizontal="centerContinuous"/>
    </xf>
    <xf numFmtId="196" fontId="7" fillId="0" borderId="10" applyFill="0">
      <alignment horizontal="fill" vertical="top" wrapText="1" indent="8" readingOrder="3"/>
      <protection locked="0" hidden="1"/>
    </xf>
    <xf numFmtId="0" fontId="7" fillId="0" borderId="0">
      <alignment horizontal="centerContinuous" vertical="center"/>
    </xf>
    <xf numFmtId="9" fontId="27" fillId="0" borderId="0" applyFont="0" applyFill="0" applyBorder="0" applyAlignment="0" applyProtection="0"/>
    <xf numFmtId="188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27" fillId="0" borderId="0"/>
    <xf numFmtId="38" fontId="18" fillId="2" borderId="0" applyNumberFormat="0" applyBorder="0" applyAlignment="0" applyProtection="0"/>
    <xf numFmtId="0" fontId="23" fillId="0" borderId="0" applyProtection="0"/>
    <xf numFmtId="10" fontId="18" fillId="3" borderId="6" applyNumberFormat="0" applyBorder="0" applyAlignment="0" applyProtection="0"/>
    <xf numFmtId="0" fontId="20" fillId="0" borderId="9" applyAlignment="0">
      <alignment horizontal="centerContinuous"/>
    </xf>
    <xf numFmtId="196" fontId="7" fillId="0" borderId="10" applyFill="0">
      <alignment horizontal="fill" vertical="top" wrapText="1" indent="8" readingOrder="3"/>
      <protection locked="0" hidden="1"/>
    </xf>
    <xf numFmtId="9" fontId="2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97" fontId="2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96" fontId="7" fillId="0" borderId="10" applyFill="0">
      <alignment horizontal="fill" vertical="top" wrapText="1" indent="8" readingOrder="3"/>
      <protection locked="0" hidden="1"/>
    </xf>
    <xf numFmtId="0" fontId="21" fillId="0" borderId="5" applyProtection="0"/>
    <xf numFmtId="0" fontId="8" fillId="0" borderId="0"/>
    <xf numFmtId="0" fontId="8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9" fontId="7" fillId="0" borderId="0" applyFont="0" applyFill="0" applyBorder="0" applyAlignment="0" applyProtection="0"/>
  </cellStyleXfs>
  <cellXfs count="213">
    <xf numFmtId="0" fontId="0" fillId="0" borderId="0" xfId="0"/>
    <xf numFmtId="194" fontId="15" fillId="0" borderId="0" xfId="0" applyNumberFormat="1" applyFont="1" applyAlignment="1">
      <alignment vertical="center"/>
    </xf>
    <xf numFmtId="194" fontId="3" fillId="0" borderId="3" xfId="0" applyNumberFormat="1" applyFont="1" applyBorder="1" applyAlignment="1">
      <alignment vertical="center"/>
    </xf>
    <xf numFmtId="194" fontId="3" fillId="0" borderId="2" xfId="0" applyNumberFormat="1" applyFont="1" applyBorder="1" applyAlignment="1">
      <alignment vertical="center"/>
    </xf>
    <xf numFmtId="194" fontId="5" fillId="0" borderId="5" xfId="0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5" fillId="0" borderId="0" xfId="0" quotePrefix="1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7" fillId="0" borderId="0" xfId="0" quotePrefix="1" applyFont="1" applyAlignment="1" applyProtection="1">
      <alignment horizontal="centerContinuous"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37" fontId="15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49" fontId="15" fillId="0" borderId="0" xfId="0" applyNumberFormat="1" applyFont="1" applyAlignment="1" applyProtection="1">
      <alignment vertical="center"/>
      <protection locked="0"/>
    </xf>
    <xf numFmtId="194" fontId="15" fillId="0" borderId="0" xfId="0" applyNumberFormat="1" applyFont="1" applyAlignment="1" applyProtection="1">
      <alignment vertical="center"/>
      <protection locked="0"/>
    </xf>
    <xf numFmtId="194" fontId="3" fillId="0" borderId="0" xfId="0" applyNumberFormat="1" applyFont="1" applyAlignment="1" applyProtection="1">
      <alignment vertical="center"/>
      <protection locked="0"/>
    </xf>
    <xf numFmtId="194" fontId="3" fillId="0" borderId="2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194" fontId="15" fillId="0" borderId="0" xfId="0" applyNumberFormat="1" applyFont="1" applyAlignment="1" applyProtection="1">
      <alignment horizontal="right" vertical="center"/>
      <protection locked="0"/>
    </xf>
    <xf numFmtId="194" fontId="3" fillId="0" borderId="0" xfId="0" applyNumberFormat="1" applyFont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194" fontId="5" fillId="0" borderId="0" xfId="0" applyNumberFormat="1" applyFont="1" applyAlignment="1" applyProtection="1">
      <alignment horizontal="right" vertical="center"/>
      <protection locked="0"/>
    </xf>
    <xf numFmtId="194" fontId="15" fillId="0" borderId="3" xfId="1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94" fontId="3" fillId="0" borderId="1" xfId="0" applyNumberFormat="1" applyFont="1" applyBorder="1" applyAlignment="1">
      <alignment vertical="center"/>
    </xf>
    <xf numFmtId="194" fontId="3" fillId="0" borderId="2" xfId="0" applyNumberFormat="1" applyFont="1" applyBorder="1" applyAlignment="1">
      <alignment horizontal="right" vertical="center"/>
    </xf>
    <xf numFmtId="194" fontId="3" fillId="0" borderId="1" xfId="0" applyNumberFormat="1" applyFont="1" applyBorder="1" applyAlignment="1">
      <alignment horizontal="right" vertical="center"/>
    </xf>
    <xf numFmtId="194" fontId="3" fillId="0" borderId="3" xfId="0" applyNumberFormat="1" applyFont="1" applyBorder="1" applyAlignment="1">
      <alignment horizontal="right" vertical="center"/>
    </xf>
    <xf numFmtId="194" fontId="5" fillId="0" borderId="0" xfId="0" applyNumberFormat="1" applyFont="1" applyAlignment="1">
      <alignment horizontal="right" vertical="center"/>
    </xf>
    <xf numFmtId="194" fontId="3" fillId="0" borderId="4" xfId="0" applyNumberFormat="1" applyFont="1" applyBorder="1" applyAlignment="1">
      <alignment horizontal="right" vertical="center"/>
    </xf>
    <xf numFmtId="194" fontId="15" fillId="0" borderId="3" xfId="0" applyNumberFormat="1" applyFont="1" applyBorder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194" fontId="15" fillId="0" borderId="0" xfId="1" applyNumberFormat="1" applyFont="1" applyFill="1" applyAlignment="1" applyProtection="1">
      <alignment vertical="center"/>
      <protection locked="0"/>
    </xf>
    <xf numFmtId="194" fontId="15" fillId="0" borderId="3" xfId="1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37" fontId="3" fillId="0" borderId="0" xfId="0" applyNumberFormat="1" applyFont="1" applyAlignment="1" applyProtection="1">
      <alignment horizontal="right" vertical="center"/>
      <protection locked="0"/>
    </xf>
    <xf numFmtId="192" fontId="3" fillId="0" borderId="2" xfId="1" applyFont="1" applyFill="1" applyBorder="1" applyAlignment="1" applyProtection="1">
      <alignment vertical="center"/>
      <protection locked="0"/>
    </xf>
    <xf numFmtId="192" fontId="3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protection locked="0"/>
    </xf>
    <xf numFmtId="194" fontId="3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Protection="1">
      <protection locked="0"/>
    </xf>
    <xf numFmtId="194" fontId="3" fillId="0" borderId="0" xfId="1" applyNumberFormat="1" applyFont="1" applyFill="1" applyAlignment="1" applyProtection="1">
      <alignment vertical="center"/>
    </xf>
    <xf numFmtId="194" fontId="3" fillId="0" borderId="1" xfId="1" applyNumberFormat="1" applyFont="1" applyFill="1" applyBorder="1" applyAlignment="1" applyProtection="1">
      <alignment vertical="center"/>
    </xf>
    <xf numFmtId="194" fontId="3" fillId="0" borderId="4" xfId="1" applyNumberFormat="1" applyFont="1" applyFill="1" applyBorder="1" applyAlignment="1" applyProtection="1">
      <alignment vertical="center"/>
    </xf>
    <xf numFmtId="194" fontId="3" fillId="0" borderId="2" xfId="1" applyNumberFormat="1" applyFont="1" applyFill="1" applyBorder="1" applyAlignment="1" applyProtection="1">
      <alignment vertical="center"/>
    </xf>
    <xf numFmtId="194" fontId="5" fillId="0" borderId="5" xfId="1" applyNumberFormat="1" applyFont="1" applyFill="1" applyBorder="1" applyAlignment="1" applyProtection="1">
      <alignment vertical="center"/>
    </xf>
    <xf numFmtId="193" fontId="5" fillId="0" borderId="0" xfId="2" applyAlignment="1" applyProtection="1">
      <alignment vertical="center"/>
      <protection locked="0"/>
    </xf>
    <xf numFmtId="193" fontId="6" fillId="0" borderId="0" xfId="2" applyFont="1" applyAlignment="1" applyProtection="1">
      <alignment horizontal="center"/>
      <protection locked="0"/>
    </xf>
    <xf numFmtId="193" fontId="3" fillId="0" borderId="0" xfId="2" applyFont="1" applyProtection="1">
      <protection locked="0"/>
    </xf>
    <xf numFmtId="193" fontId="5" fillId="0" borderId="0" xfId="2" applyProtection="1">
      <protection locked="0"/>
    </xf>
    <xf numFmtId="193" fontId="2" fillId="0" borderId="0" xfId="2" applyFont="1" applyAlignment="1" applyProtection="1">
      <alignment vertical="center"/>
      <protection locked="0"/>
    </xf>
    <xf numFmtId="193" fontId="4" fillId="0" borderId="0" xfId="2" applyFont="1" applyAlignment="1" applyProtection="1">
      <alignment horizontal="center"/>
      <protection locked="0"/>
    </xf>
    <xf numFmtId="194" fontId="3" fillId="0" borderId="0" xfId="4" applyNumberFormat="1" applyFont="1" applyFill="1" applyBorder="1" applyAlignment="1" applyProtection="1">
      <alignment vertical="center"/>
      <protection locked="0"/>
    </xf>
    <xf numFmtId="193" fontId="4" fillId="0" borderId="0" xfId="2" applyFont="1" applyAlignment="1" applyProtection="1">
      <alignment horizontal="center" vertical="center"/>
      <protection locked="0"/>
    </xf>
    <xf numFmtId="193" fontId="5" fillId="0" borderId="0" xfId="2" applyAlignment="1" applyProtection="1">
      <alignment horizontal="center" vertical="center"/>
      <protection locked="0"/>
    </xf>
    <xf numFmtId="193" fontId="4" fillId="0" borderId="3" xfId="2" applyFont="1" applyBorder="1" applyAlignment="1" applyProtection="1">
      <alignment horizontal="centerContinuous" vertical="center"/>
      <protection locked="0"/>
    </xf>
    <xf numFmtId="193" fontId="5" fillId="0" borderId="4" xfId="2" applyBorder="1" applyAlignment="1" applyProtection="1">
      <alignment horizontal="centerContinuous" vertical="center"/>
      <protection locked="0"/>
    </xf>
    <xf numFmtId="193" fontId="15" fillId="0" borderId="0" xfId="2" applyFont="1" applyAlignment="1" applyProtection="1">
      <alignment horizontal="center" vertical="center"/>
      <protection locked="0"/>
    </xf>
    <xf numFmtId="0" fontId="4" fillId="0" borderId="0" xfId="15" applyFont="1" applyAlignment="1" applyProtection="1">
      <alignment horizontal="center" vertical="top"/>
      <protection locked="0"/>
    </xf>
    <xf numFmtId="191" fontId="5" fillId="0" borderId="0" xfId="2" applyNumberFormat="1" applyAlignment="1" applyProtection="1">
      <alignment horizontal="center" vertical="center"/>
      <protection locked="0"/>
    </xf>
    <xf numFmtId="193" fontId="3" fillId="0" borderId="0" xfId="2" applyFont="1" applyAlignment="1" applyProtection="1">
      <alignment vertical="center"/>
      <protection locked="0"/>
    </xf>
    <xf numFmtId="0" fontId="4" fillId="0" borderId="0" xfId="2" applyNumberFormat="1" applyFont="1" applyAlignment="1" applyProtection="1">
      <alignment horizontal="center" vertical="center"/>
      <protection locked="0"/>
    </xf>
    <xf numFmtId="193" fontId="4" fillId="0" borderId="0" xfId="2" applyFont="1" applyAlignment="1" applyProtection="1">
      <alignment horizontal="centerContinuous" vertical="center"/>
      <protection locked="0"/>
    </xf>
    <xf numFmtId="193" fontId="3" fillId="0" borderId="0" xfId="2" applyFont="1" applyAlignment="1" applyProtection="1">
      <alignment horizontal="left" vertical="center"/>
      <protection locked="0"/>
    </xf>
    <xf numFmtId="0" fontId="5" fillId="0" borderId="0" xfId="2" applyNumberFormat="1" applyAlignment="1" applyProtection="1">
      <alignment vertical="center"/>
      <protection locked="0"/>
    </xf>
    <xf numFmtId="194" fontId="3" fillId="0" borderId="0" xfId="4" applyNumberFormat="1" applyFont="1" applyFill="1" applyAlignment="1" applyProtection="1">
      <alignment vertical="center"/>
      <protection locked="0"/>
    </xf>
    <xf numFmtId="193" fontId="6" fillId="0" borderId="0" xfId="2" applyFont="1" applyAlignment="1" applyProtection="1">
      <alignment horizontal="left" vertical="center"/>
      <protection locked="0"/>
    </xf>
    <xf numFmtId="0" fontId="6" fillId="0" borderId="0" xfId="2" applyNumberFormat="1" applyFont="1" applyAlignment="1" applyProtection="1">
      <alignment horizontal="center" vertical="center"/>
      <protection locked="0"/>
    </xf>
    <xf numFmtId="194" fontId="5" fillId="0" borderId="0" xfId="4" applyNumberFormat="1" applyFont="1" applyFill="1" applyAlignment="1" applyProtection="1">
      <alignment vertical="center"/>
      <protection locked="0"/>
    </xf>
    <xf numFmtId="194" fontId="5" fillId="0" borderId="0" xfId="4" applyNumberFormat="1" applyFont="1" applyFill="1" applyBorder="1" applyAlignment="1" applyProtection="1">
      <alignment vertical="center"/>
      <protection locked="0"/>
    </xf>
    <xf numFmtId="194" fontId="5" fillId="0" borderId="3" xfId="4" applyNumberFormat="1" applyFont="1" applyFill="1" applyBorder="1" applyAlignment="1" applyProtection="1">
      <alignment vertical="center"/>
      <protection locked="0"/>
    </xf>
    <xf numFmtId="194" fontId="5" fillId="0" borderId="0" xfId="4" applyNumberFormat="1" applyFont="1" applyFill="1" applyAlignment="1" applyProtection="1">
      <alignment horizontal="center" vertical="center"/>
      <protection locked="0"/>
    </xf>
    <xf numFmtId="37" fontId="5" fillId="0" borderId="0" xfId="4" applyNumberFormat="1" applyFont="1" applyFill="1" applyAlignment="1" applyProtection="1">
      <alignment horizontal="center" vertical="center"/>
      <protection locked="0"/>
    </xf>
    <xf numFmtId="194" fontId="5" fillId="0" borderId="3" xfId="4" applyNumberFormat="1" applyFont="1" applyFill="1" applyBorder="1" applyAlignment="1" applyProtection="1">
      <alignment horizontal="center" vertical="center"/>
      <protection locked="0"/>
    </xf>
    <xf numFmtId="193" fontId="6" fillId="0" borderId="0" xfId="2" applyFont="1" applyAlignment="1" applyProtection="1">
      <alignment vertical="center"/>
      <protection locked="0"/>
    </xf>
    <xf numFmtId="194" fontId="5" fillId="0" borderId="0" xfId="4" applyNumberFormat="1" applyFont="1" applyFill="1" applyBorder="1" applyAlignment="1" applyProtection="1">
      <alignment horizontal="center" vertical="center"/>
      <protection locked="0"/>
    </xf>
    <xf numFmtId="37" fontId="3" fillId="0" borderId="0" xfId="4" applyNumberFormat="1" applyFont="1" applyFill="1" applyAlignment="1" applyProtection="1">
      <alignment horizontal="center" vertical="center"/>
      <protection locked="0"/>
    </xf>
    <xf numFmtId="194" fontId="3" fillId="0" borderId="0" xfId="4" applyNumberFormat="1" applyFont="1" applyFill="1" applyAlignment="1" applyProtection="1">
      <alignment horizontal="center" vertical="center"/>
      <protection locked="0"/>
    </xf>
    <xf numFmtId="192" fontId="3" fillId="0" borderId="4" xfId="4" applyFont="1" applyFill="1" applyBorder="1" applyAlignment="1" applyProtection="1">
      <alignment horizontal="center" vertical="center"/>
      <protection locked="0"/>
    </xf>
    <xf numFmtId="37" fontId="3" fillId="0" borderId="0" xfId="4" applyNumberFormat="1" applyFont="1" applyFill="1" applyBorder="1" applyAlignment="1" applyProtection="1">
      <alignment horizontal="center" vertical="center"/>
      <protection locked="0"/>
    </xf>
    <xf numFmtId="194" fontId="3" fillId="0" borderId="4" xfId="4" applyNumberFormat="1" applyFont="1" applyFill="1" applyBorder="1" applyAlignment="1" applyProtection="1">
      <alignment horizontal="center" vertical="center"/>
      <protection locked="0"/>
    </xf>
    <xf numFmtId="194" fontId="3" fillId="0" borderId="0" xfId="4" applyNumberFormat="1" applyFont="1" applyFill="1" applyBorder="1" applyAlignment="1" applyProtection="1">
      <alignment horizontal="center" vertical="center"/>
      <protection locked="0"/>
    </xf>
    <xf numFmtId="37" fontId="3" fillId="0" borderId="4" xfId="4" applyNumberFormat="1" applyFont="1" applyFill="1" applyBorder="1" applyAlignment="1" applyProtection="1">
      <alignment horizontal="center" vertical="center"/>
      <protection locked="0"/>
    </xf>
    <xf numFmtId="194" fontId="3" fillId="0" borderId="4" xfId="4" applyNumberFormat="1" applyFont="1" applyFill="1" applyBorder="1" applyAlignment="1" applyProtection="1">
      <alignment vertical="center"/>
      <protection locked="0"/>
    </xf>
    <xf numFmtId="193" fontId="5" fillId="0" borderId="0" xfId="2" applyAlignment="1" applyProtection="1">
      <alignment horizontal="left" vertical="center"/>
      <protection locked="0"/>
    </xf>
    <xf numFmtId="192" fontId="5" fillId="0" borderId="3" xfId="4" applyFont="1" applyFill="1" applyBorder="1" applyAlignment="1" applyProtection="1">
      <alignment horizontal="center" vertical="center"/>
      <protection locked="0"/>
    </xf>
    <xf numFmtId="194" fontId="3" fillId="0" borderId="0" xfId="4" applyNumberFormat="1" applyFont="1" applyFill="1" applyBorder="1" applyAlignment="1" applyProtection="1">
      <alignment vertical="center"/>
    </xf>
    <xf numFmtId="194" fontId="5" fillId="0" borderId="0" xfId="4" applyNumberFormat="1" applyFont="1" applyFill="1" applyBorder="1" applyAlignment="1" applyProtection="1">
      <alignment vertical="center"/>
    </xf>
    <xf numFmtId="194" fontId="5" fillId="0" borderId="3" xfId="4" applyNumberFormat="1" applyFont="1" applyFill="1" applyBorder="1" applyAlignment="1" applyProtection="1">
      <alignment vertical="center"/>
    </xf>
    <xf numFmtId="194" fontId="3" fillId="0" borderId="3" xfId="4" applyNumberFormat="1" applyFont="1" applyFill="1" applyBorder="1" applyAlignment="1" applyProtection="1">
      <alignment vertical="center"/>
    </xf>
    <xf numFmtId="192" fontId="3" fillId="0" borderId="1" xfId="4" applyFont="1" applyFill="1" applyBorder="1" applyAlignment="1" applyProtection="1">
      <alignment horizontal="center" vertical="center"/>
    </xf>
    <xf numFmtId="194" fontId="3" fillId="0" borderId="1" xfId="4" applyNumberFormat="1" applyFont="1" applyFill="1" applyBorder="1" applyAlignment="1" applyProtection="1">
      <alignment horizontal="center" vertical="center"/>
    </xf>
    <xf numFmtId="194" fontId="3" fillId="0" borderId="3" xfId="4" applyNumberFormat="1" applyFont="1" applyFill="1" applyBorder="1" applyAlignment="1" applyProtection="1">
      <alignment horizontal="center" vertical="center"/>
    </xf>
    <xf numFmtId="192" fontId="3" fillId="0" borderId="3" xfId="4" applyFont="1" applyFill="1" applyBorder="1" applyAlignment="1" applyProtection="1">
      <alignment horizontal="center" vertical="center"/>
    </xf>
    <xf numFmtId="194" fontId="5" fillId="0" borderId="0" xfId="4" applyNumberFormat="1" applyFont="1" applyFill="1" applyAlignment="1" applyProtection="1">
      <alignment horizontal="center" vertical="center"/>
    </xf>
    <xf numFmtId="194" fontId="5" fillId="0" borderId="0" xfId="4" applyNumberFormat="1" applyFont="1" applyFill="1" applyAlignment="1" applyProtection="1">
      <alignment vertical="center"/>
    </xf>
    <xf numFmtId="192" fontId="3" fillId="0" borderId="4" xfId="4" applyFont="1" applyFill="1" applyBorder="1" applyAlignment="1" applyProtection="1">
      <alignment horizontal="center" vertical="center"/>
    </xf>
    <xf numFmtId="194" fontId="3" fillId="0" borderId="4" xfId="4" applyNumberFormat="1" applyFont="1" applyFill="1" applyBorder="1" applyAlignment="1" applyProtection="1">
      <alignment horizontal="center" vertical="center"/>
    </xf>
    <xf numFmtId="194" fontId="3" fillId="0" borderId="2" xfId="4" applyNumberFormat="1" applyFont="1" applyFill="1" applyBorder="1" applyAlignment="1" applyProtection="1">
      <alignment vertical="center"/>
    </xf>
    <xf numFmtId="194" fontId="5" fillId="0" borderId="3" xfId="4" applyNumberFormat="1" applyFont="1" applyFill="1" applyBorder="1" applyAlignment="1" applyProtection="1">
      <alignment horizontal="center" vertical="center"/>
    </xf>
    <xf numFmtId="193" fontId="5" fillId="0" borderId="0" xfId="2" applyAlignment="1" applyProtection="1">
      <alignment vertical="center" wrapText="1"/>
      <protection locked="0"/>
    </xf>
    <xf numFmtId="0" fontId="6" fillId="0" borderId="0" xfId="2" applyNumberFormat="1" applyFont="1" applyAlignment="1" applyProtection="1">
      <alignment horizontal="center" vertical="center" wrapText="1"/>
      <protection locked="0"/>
    </xf>
    <xf numFmtId="193" fontId="3" fillId="0" borderId="0" xfId="2" applyFont="1" applyAlignment="1" applyProtection="1">
      <alignment vertical="center" wrapText="1"/>
      <protection locked="0"/>
    </xf>
    <xf numFmtId="0" fontId="6" fillId="0" borderId="0" xfId="2" applyNumberFormat="1" applyFont="1" applyAlignment="1" applyProtection="1">
      <alignment vertical="center"/>
      <protection locked="0"/>
    </xf>
    <xf numFmtId="194" fontId="5" fillId="0" borderId="3" xfId="4" applyNumberFormat="1" applyFont="1" applyBorder="1" applyAlignment="1" applyProtection="1">
      <alignment vertical="center"/>
      <protection locked="0"/>
    </xf>
    <xf numFmtId="0" fontId="4" fillId="0" borderId="0" xfId="2" applyNumberFormat="1" applyFont="1" applyAlignment="1" applyProtection="1">
      <alignment horizontal="center" vertical="center" wrapText="1"/>
      <protection locked="0"/>
    </xf>
    <xf numFmtId="192" fontId="5" fillId="0" borderId="0" xfId="4" applyFont="1" applyFill="1" applyBorder="1" applyAlignment="1" applyProtection="1">
      <alignment horizontal="center" vertical="center"/>
      <protection locked="0"/>
    </xf>
    <xf numFmtId="194" fontId="5" fillId="0" borderId="3" xfId="4" applyNumberFormat="1" applyFont="1" applyBorder="1" applyAlignment="1" applyProtection="1">
      <alignment vertical="center"/>
    </xf>
    <xf numFmtId="194" fontId="3" fillId="0" borderId="3" xfId="1" applyNumberFormat="1" applyFont="1" applyFill="1" applyBorder="1" applyAlignment="1" applyProtection="1">
      <alignment vertical="center"/>
    </xf>
    <xf numFmtId="194" fontId="3" fillId="0" borderId="5" xfId="4" applyNumberFormat="1" applyFont="1" applyFill="1" applyBorder="1" applyAlignment="1" applyProtection="1">
      <alignment vertical="center"/>
    </xf>
    <xf numFmtId="193" fontId="12" fillId="0" borderId="0" xfId="2" applyFont="1" applyAlignment="1" applyProtection="1">
      <alignment vertical="center"/>
      <protection locked="0"/>
    </xf>
    <xf numFmtId="0" fontId="12" fillId="0" borderId="0" xfId="6" applyFont="1" applyAlignment="1" applyProtection="1">
      <alignment vertical="center"/>
      <protection locked="0"/>
    </xf>
    <xf numFmtId="194" fontId="15" fillId="0" borderId="0" xfId="6" applyNumberFormat="1" applyFont="1" applyAlignment="1" applyProtection="1">
      <alignment vertical="center"/>
      <protection locked="0"/>
    </xf>
    <xf numFmtId="0" fontId="15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12" fillId="0" borderId="0" xfId="8" applyFont="1" applyAlignment="1" applyProtection="1">
      <alignment vertical="center"/>
      <protection locked="0"/>
    </xf>
    <xf numFmtId="0" fontId="9" fillId="0" borderId="0" xfId="2" applyNumberFormat="1" applyFont="1" applyAlignment="1" applyProtection="1">
      <alignment vertical="center"/>
      <protection locked="0"/>
    </xf>
    <xf numFmtId="0" fontId="9" fillId="0" borderId="0" xfId="6" applyFont="1" applyAlignment="1" applyProtection="1">
      <alignment vertical="center"/>
      <protection locked="0"/>
    </xf>
    <xf numFmtId="0" fontId="13" fillId="0" borderId="0" xfId="6" applyFont="1" applyAlignment="1" applyProtection="1">
      <alignment horizontal="center" vertical="center"/>
      <protection locked="0"/>
    </xf>
    <xf numFmtId="0" fontId="14" fillId="0" borderId="0" xfId="6" applyFont="1" applyAlignment="1" applyProtection="1">
      <alignment vertical="center"/>
      <protection locked="0"/>
    </xf>
    <xf numFmtId="194" fontId="9" fillId="0" borderId="0" xfId="6" applyNumberFormat="1" applyFont="1" applyAlignment="1" applyProtection="1">
      <alignment horizontal="right" vertical="center"/>
      <protection locked="0"/>
    </xf>
    <xf numFmtId="0" fontId="5" fillId="0" borderId="0" xfId="6" applyAlignment="1" applyProtection="1">
      <alignment vertical="center"/>
      <protection locked="0"/>
    </xf>
    <xf numFmtId="194" fontId="5" fillId="0" borderId="0" xfId="4" applyNumberFormat="1" applyFont="1" applyAlignment="1" applyProtection="1">
      <alignment vertical="center"/>
      <protection locked="0"/>
    </xf>
    <xf numFmtId="194" fontId="9" fillId="0" borderId="0" xfId="6" applyNumberFormat="1" applyFont="1" applyAlignment="1" applyProtection="1">
      <alignment vertical="center"/>
      <protection locked="0"/>
    </xf>
    <xf numFmtId="0" fontId="6" fillId="0" borderId="0" xfId="6" applyFont="1" applyAlignment="1" applyProtection="1">
      <alignment vertical="center"/>
      <protection locked="0"/>
    </xf>
    <xf numFmtId="0" fontId="13" fillId="0" borderId="0" xfId="6" applyFont="1" applyAlignment="1" applyProtection="1">
      <alignment vertical="center"/>
      <protection locked="0"/>
    </xf>
    <xf numFmtId="194" fontId="13" fillId="0" borderId="0" xfId="6" applyNumberFormat="1" applyFont="1" applyAlignment="1" applyProtection="1">
      <alignment vertical="center"/>
      <protection locked="0"/>
    </xf>
    <xf numFmtId="0" fontId="15" fillId="0" borderId="0" xfId="2" applyNumberFormat="1" applyFont="1" applyAlignment="1" applyProtection="1">
      <alignment vertical="center"/>
      <protection locked="0"/>
    </xf>
    <xf numFmtId="0" fontId="4" fillId="0" borderId="0" xfId="6" applyFont="1" applyAlignment="1" applyProtection="1">
      <alignment horizontal="center" vertical="center"/>
      <protection locked="0"/>
    </xf>
    <xf numFmtId="0" fontId="4" fillId="0" borderId="0" xfId="10" applyFont="1" applyAlignment="1" applyProtection="1">
      <alignment horizontal="center" vertical="center"/>
      <protection locked="0"/>
    </xf>
    <xf numFmtId="194" fontId="4" fillId="0" borderId="0" xfId="10" applyNumberFormat="1" applyFont="1" applyAlignment="1" applyProtection="1">
      <alignment horizontal="center" vertical="center"/>
      <protection locked="0"/>
    </xf>
    <xf numFmtId="0" fontId="5" fillId="0" borderId="0" xfId="6" quotePrefix="1" applyAlignment="1" applyProtection="1">
      <alignment vertical="center"/>
      <protection locked="0"/>
    </xf>
    <xf numFmtId="0" fontId="9" fillId="0" borderId="0" xfId="6" quotePrefix="1" applyFont="1" applyAlignment="1" applyProtection="1">
      <alignment vertical="center"/>
      <protection locked="0"/>
    </xf>
    <xf numFmtId="0" fontId="3" fillId="0" borderId="0" xfId="6" applyFont="1" applyAlignment="1" applyProtection="1">
      <alignment vertical="center"/>
      <protection locked="0"/>
    </xf>
    <xf numFmtId="194" fontId="5" fillId="0" borderId="4" xfId="4" applyNumberFormat="1" applyFont="1" applyBorder="1" applyAlignment="1" applyProtection="1">
      <alignment vertical="center"/>
      <protection locked="0"/>
    </xf>
    <xf numFmtId="194" fontId="12" fillId="0" borderId="0" xfId="6" applyNumberFormat="1" applyFont="1" applyAlignment="1" applyProtection="1">
      <alignment vertical="center"/>
      <protection locked="0"/>
    </xf>
    <xf numFmtId="194" fontId="5" fillId="0" borderId="0" xfId="4" applyNumberFormat="1" applyFont="1" applyAlignment="1" applyProtection="1">
      <alignment horizontal="right" vertical="center"/>
      <protection locked="0"/>
    </xf>
    <xf numFmtId="194" fontId="12" fillId="0" borderId="0" xfId="4" applyNumberFormat="1" applyFont="1" applyAlignment="1" applyProtection="1">
      <alignment horizontal="right" vertical="center"/>
      <protection locked="0"/>
    </xf>
    <xf numFmtId="37" fontId="15" fillId="0" borderId="0" xfId="6" applyNumberFormat="1" applyFont="1" applyAlignment="1" applyProtection="1">
      <alignment vertical="center"/>
      <protection locked="0"/>
    </xf>
    <xf numFmtId="0" fontId="9" fillId="0" borderId="0" xfId="11" applyFont="1" applyAlignment="1" applyProtection="1">
      <alignment vertical="center"/>
      <protection locked="0"/>
    </xf>
    <xf numFmtId="194" fontId="5" fillId="0" borderId="3" xfId="4" applyNumberFormat="1" applyFont="1" applyBorder="1" applyAlignment="1" applyProtection="1">
      <alignment horizontal="right" vertical="center"/>
      <protection locked="0"/>
    </xf>
    <xf numFmtId="194" fontId="3" fillId="0" borderId="0" xfId="6" applyNumberFormat="1" applyFont="1" applyAlignment="1" applyProtection="1">
      <alignment vertical="center"/>
      <protection locked="0"/>
    </xf>
    <xf numFmtId="194" fontId="5" fillId="0" borderId="0" xfId="6" applyNumberFormat="1" applyAlignment="1" applyProtection="1">
      <alignment vertical="center"/>
      <protection locked="0"/>
    </xf>
    <xf numFmtId="194" fontId="4" fillId="0" borderId="0" xfId="6" applyNumberFormat="1" applyFont="1" applyAlignment="1" applyProtection="1">
      <alignment horizontal="center" vertical="center"/>
      <protection locked="0"/>
    </xf>
    <xf numFmtId="0" fontId="9" fillId="0" borderId="0" xfId="6" applyFont="1" applyAlignment="1" applyProtection="1">
      <alignment horizontal="center" vertical="center"/>
      <protection locked="0"/>
    </xf>
    <xf numFmtId="194" fontId="9" fillId="0" borderId="0" xfId="6" applyNumberFormat="1" applyFont="1" applyAlignment="1" applyProtection="1">
      <alignment horizontal="center" vertical="center"/>
      <protection locked="0"/>
    </xf>
    <xf numFmtId="194" fontId="5" fillId="0" borderId="0" xfId="4" applyNumberFormat="1" applyFont="1" applyFill="1" applyAlignment="1" applyProtection="1">
      <alignment horizontal="right" vertical="center"/>
      <protection locked="0"/>
    </xf>
    <xf numFmtId="194" fontId="13" fillId="0" borderId="0" xfId="6" applyNumberFormat="1" applyFont="1" applyAlignment="1" applyProtection="1">
      <alignment horizontal="center" vertical="center"/>
      <protection locked="0"/>
    </xf>
    <xf numFmtId="194" fontId="5" fillId="0" borderId="4" xfId="4" applyNumberFormat="1" applyFont="1" applyBorder="1" applyAlignment="1" applyProtection="1">
      <alignment horizontal="right" vertical="center"/>
      <protection locked="0"/>
    </xf>
    <xf numFmtId="194" fontId="3" fillId="0" borderId="0" xfId="4" applyNumberFormat="1" applyFont="1" applyBorder="1" applyAlignment="1" applyProtection="1">
      <alignment horizontal="right" vertical="center"/>
      <protection locked="0"/>
    </xf>
    <xf numFmtId="37" fontId="5" fillId="0" borderId="0" xfId="6" applyNumberFormat="1" applyAlignment="1" applyProtection="1">
      <alignment vertical="center"/>
      <protection locked="0"/>
    </xf>
    <xf numFmtId="194" fontId="5" fillId="0" borderId="0" xfId="1" applyNumberFormat="1" applyFont="1" applyAlignment="1" applyProtection="1">
      <alignment vertical="center"/>
      <protection locked="0"/>
    </xf>
    <xf numFmtId="194" fontId="14" fillId="0" borderId="0" xfId="6" applyNumberFormat="1" applyFont="1" applyAlignment="1" applyProtection="1">
      <alignment vertical="center"/>
      <protection locked="0"/>
    </xf>
    <xf numFmtId="49" fontId="3" fillId="0" borderId="0" xfId="6" applyNumberFormat="1" applyFont="1" applyAlignment="1" applyProtection="1">
      <alignment vertical="center"/>
      <protection locked="0"/>
    </xf>
    <xf numFmtId="194" fontId="3" fillId="0" borderId="0" xfId="4" quotePrefix="1" applyNumberFormat="1" applyFont="1" applyAlignment="1" applyProtection="1">
      <alignment horizontal="center" vertical="center"/>
      <protection locked="0"/>
    </xf>
    <xf numFmtId="194" fontId="12" fillId="0" borderId="4" xfId="4" applyNumberFormat="1" applyFont="1" applyBorder="1" applyAlignment="1" applyProtection="1">
      <alignment horizontal="right" vertical="center"/>
      <protection locked="0"/>
    </xf>
    <xf numFmtId="194" fontId="9" fillId="0" borderId="0" xfId="4" applyNumberFormat="1" applyFont="1" applyBorder="1" applyAlignment="1" applyProtection="1">
      <alignment horizontal="right" vertical="center"/>
      <protection locked="0"/>
    </xf>
    <xf numFmtId="194" fontId="5" fillId="0" borderId="0" xfId="4" applyNumberFormat="1" applyFont="1" applyBorder="1" applyAlignment="1" applyProtection="1">
      <alignment horizontal="right" vertical="center"/>
      <protection locked="0"/>
    </xf>
    <xf numFmtId="194" fontId="3" fillId="0" borderId="0" xfId="6" applyNumberFormat="1" applyFont="1" applyAlignment="1" applyProtection="1">
      <alignment horizontal="right" vertical="center"/>
      <protection locked="0"/>
    </xf>
    <xf numFmtId="194" fontId="3" fillId="0" borderId="0" xfId="4" applyNumberFormat="1" applyFont="1" applyAlignment="1" applyProtection="1">
      <alignment horizontal="right" vertical="center"/>
      <protection locked="0"/>
    </xf>
    <xf numFmtId="194" fontId="16" fillId="0" borderId="0" xfId="6" applyNumberFormat="1" applyFont="1" applyAlignment="1" applyProtection="1">
      <alignment vertical="center"/>
      <protection locked="0"/>
    </xf>
    <xf numFmtId="194" fontId="5" fillId="0" borderId="0" xfId="4" applyNumberFormat="1" applyFont="1" applyAlignment="1" applyProtection="1">
      <alignment vertical="center"/>
    </xf>
    <xf numFmtId="194" fontId="12" fillId="0" borderId="3" xfId="4" applyNumberFormat="1" applyFont="1" applyBorder="1" applyAlignment="1" applyProtection="1">
      <alignment horizontal="right" vertical="center"/>
    </xf>
    <xf numFmtId="194" fontId="3" fillId="0" borderId="3" xfId="4" applyNumberFormat="1" applyFont="1" applyBorder="1" applyAlignment="1" applyProtection="1">
      <alignment horizontal="right" vertical="center"/>
    </xf>
    <xf numFmtId="194" fontId="12" fillId="0" borderId="1" xfId="4" applyNumberFormat="1" applyFont="1" applyBorder="1" applyAlignment="1" applyProtection="1">
      <alignment horizontal="right" vertical="center"/>
    </xf>
    <xf numFmtId="194" fontId="12" fillId="0" borderId="4" xfId="4" applyNumberFormat="1" applyFont="1" applyBorder="1" applyAlignment="1" applyProtection="1">
      <alignment horizontal="right" vertical="center"/>
    </xf>
    <xf numFmtId="194" fontId="3" fillId="0" borderId="0" xfId="4" applyNumberFormat="1" applyFont="1" applyAlignment="1" applyProtection="1">
      <alignment horizontal="right" vertical="center"/>
    </xf>
    <xf numFmtId="194" fontId="5" fillId="0" borderId="3" xfId="4" applyNumberFormat="1" applyFont="1" applyBorder="1" applyAlignment="1" applyProtection="1">
      <alignment horizontal="right" vertical="center"/>
    </xf>
    <xf numFmtId="194" fontId="12" fillId="0" borderId="2" xfId="4" applyNumberFormat="1" applyFont="1" applyBorder="1" applyAlignment="1" applyProtection="1">
      <alignment horizontal="right" vertical="center"/>
    </xf>
    <xf numFmtId="2" fontId="10" fillId="0" borderId="0" xfId="8" applyNumberFormat="1" applyFont="1" applyAlignment="1">
      <alignment vertical="center"/>
    </xf>
    <xf numFmtId="194" fontId="3" fillId="0" borderId="0" xfId="6" applyNumberFormat="1" applyFont="1" applyAlignment="1">
      <alignment vertical="center"/>
    </xf>
    <xf numFmtId="0" fontId="10" fillId="0" borderId="0" xfId="8" applyFont="1" applyAlignment="1">
      <alignment vertical="center"/>
    </xf>
    <xf numFmtId="194" fontId="3" fillId="0" borderId="0" xfId="1" applyNumberFormat="1" applyFont="1" applyFill="1" applyBorder="1" applyAlignment="1" applyProtection="1">
      <alignment vertical="center"/>
    </xf>
    <xf numFmtId="192" fontId="3" fillId="0" borderId="2" xfId="1" applyNumberFormat="1" applyFont="1" applyFill="1" applyBorder="1" applyAlignment="1" applyProtection="1">
      <alignment vertical="center"/>
      <protection locked="0"/>
    </xf>
    <xf numFmtId="49" fontId="15" fillId="0" borderId="0" xfId="0" applyNumberFormat="1" applyFont="1" applyFill="1" applyAlignment="1" applyProtection="1">
      <alignment vertical="center"/>
      <protection locked="0"/>
    </xf>
    <xf numFmtId="49" fontId="6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vertical="center"/>
      <protection locked="0"/>
    </xf>
    <xf numFmtId="194" fontId="15" fillId="0" borderId="0" xfId="0" applyNumberFormat="1" applyFont="1" applyFill="1" applyAlignment="1" applyProtection="1">
      <alignment vertical="center"/>
      <protection locked="0"/>
    </xf>
    <xf numFmtId="0" fontId="15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194" fontId="5" fillId="0" borderId="0" xfId="4" applyNumberFormat="1" applyFont="1" applyBorder="1" applyAlignment="1" applyProtection="1">
      <alignment vertical="center"/>
    </xf>
    <xf numFmtId="193" fontId="4" fillId="0" borderId="0" xfId="2" applyFont="1" applyBorder="1" applyAlignment="1" applyProtection="1">
      <alignment horizontal="centerContinuous" vertical="center"/>
      <protection locked="0"/>
    </xf>
    <xf numFmtId="193" fontId="5" fillId="0" borderId="0" xfId="2" applyBorder="1" applyAlignment="1" applyProtection="1">
      <alignment horizontal="center" vertical="center"/>
      <protection locked="0"/>
    </xf>
    <xf numFmtId="193" fontId="5" fillId="0" borderId="0" xfId="2" applyBorder="1" applyAlignment="1" applyProtection="1">
      <alignment vertical="center"/>
      <protection locked="0"/>
    </xf>
    <xf numFmtId="0" fontId="9" fillId="0" borderId="0" xfId="6" applyFont="1" applyFill="1" applyAlignment="1" applyProtection="1">
      <alignment vertical="center"/>
      <protection locked="0"/>
    </xf>
    <xf numFmtId="194" fontId="15" fillId="0" borderId="0" xfId="6" applyNumberFormat="1" applyFont="1" applyFill="1" applyAlignment="1" applyProtection="1">
      <alignment vertical="center"/>
      <protection locked="0"/>
    </xf>
    <xf numFmtId="194" fontId="9" fillId="0" borderId="0" xfId="6" applyNumberFormat="1" applyFont="1" applyFill="1" applyAlignment="1" applyProtection="1">
      <alignment vertical="center"/>
      <protection locked="0"/>
    </xf>
    <xf numFmtId="0" fontId="15" fillId="0" borderId="0" xfId="6" applyFont="1" applyFill="1" applyAlignment="1" applyProtection="1">
      <alignment vertical="center"/>
      <protection locked="0"/>
    </xf>
    <xf numFmtId="49" fontId="3" fillId="0" borderId="0" xfId="0" applyNumberFormat="1" applyFont="1" applyFill="1" applyAlignment="1" applyProtection="1">
      <alignment vertical="center"/>
      <protection locked="0"/>
    </xf>
    <xf numFmtId="193" fontId="3" fillId="0" borderId="0" xfId="2" applyFont="1" applyFill="1" applyAlignment="1" applyProtection="1">
      <alignment horizontal="left" vertical="center"/>
      <protection locked="0"/>
    </xf>
    <xf numFmtId="193" fontId="6" fillId="0" borderId="0" xfId="2" applyFont="1" applyFill="1" applyAlignment="1" applyProtection="1">
      <alignment horizontal="left" vertical="center"/>
      <protection locked="0"/>
    </xf>
    <xf numFmtId="193" fontId="5" fillId="0" borderId="0" xfId="2" applyFill="1" applyAlignment="1" applyProtection="1">
      <alignment vertical="center"/>
      <protection locked="0"/>
    </xf>
    <xf numFmtId="193" fontId="6" fillId="0" borderId="0" xfId="2" applyFont="1" applyFill="1" applyAlignment="1" applyProtection="1">
      <alignment vertical="center"/>
      <protection locked="0"/>
    </xf>
    <xf numFmtId="193" fontId="3" fillId="0" borderId="0" xfId="2" applyFont="1" applyFill="1" applyAlignment="1" applyProtection="1">
      <alignment vertical="center"/>
      <protection locked="0"/>
    </xf>
    <xf numFmtId="0" fontId="12" fillId="0" borderId="0" xfId="6" applyFont="1" applyFill="1" applyAlignment="1" applyProtection="1">
      <alignment vertical="center"/>
      <protection locked="0"/>
    </xf>
    <xf numFmtId="0" fontId="14" fillId="0" borderId="0" xfId="6" applyFont="1" applyFill="1" applyAlignment="1" applyProtection="1">
      <alignment vertical="center"/>
      <protection locked="0"/>
    </xf>
    <xf numFmtId="0" fontId="5" fillId="0" borderId="0" xfId="6" applyFill="1" applyAlignment="1" applyProtection="1">
      <alignment vertical="center"/>
      <protection locked="0"/>
    </xf>
    <xf numFmtId="49" fontId="6" fillId="0" borderId="0" xfId="10" applyNumberFormat="1" applyFont="1" applyFill="1" applyAlignment="1" applyProtection="1">
      <alignment vertical="center"/>
      <protection locked="0"/>
    </xf>
    <xf numFmtId="49" fontId="3" fillId="0" borderId="0" xfId="6" applyNumberFormat="1" applyFont="1" applyFill="1" applyAlignment="1" applyProtection="1">
      <alignment vertical="center"/>
      <protection locked="0"/>
    </xf>
    <xf numFmtId="0" fontId="6" fillId="0" borderId="0" xfId="2" applyNumberFormat="1" applyFont="1" applyFill="1" applyAlignment="1" applyProtection="1">
      <alignment vertical="center"/>
      <protection locked="0"/>
    </xf>
    <xf numFmtId="0" fontId="3" fillId="0" borderId="0" xfId="2" applyNumberFormat="1" applyFont="1" applyFill="1" applyAlignment="1" applyProtection="1">
      <alignment vertical="center"/>
      <protection locked="0"/>
    </xf>
    <xf numFmtId="0" fontId="9" fillId="0" borderId="0" xfId="6" applyFont="1" applyFill="1" applyAlignment="1" applyProtection="1">
      <alignment vertical="top"/>
      <protection locked="0"/>
    </xf>
  </cellXfs>
  <cellStyles count="62">
    <cellStyle name="75" xfId="16" xr:uid="{00000000-0005-0000-0000-000000000000}"/>
    <cellStyle name="75 2" xfId="48" xr:uid="{00000000-0005-0000-0000-000001000000}"/>
    <cellStyle name="Comma" xfId="1" builtinId="3"/>
    <cellStyle name="Comma 10 7" xfId="9" xr:uid="{00000000-0005-0000-0000-000003000000}"/>
    <cellStyle name="Comma 112" xfId="7" xr:uid="{00000000-0005-0000-0000-000004000000}"/>
    <cellStyle name="Comma 2" xfId="49" xr:uid="{00000000-0005-0000-0000-000005000000}"/>
    <cellStyle name="Comma 2 2" xfId="4" xr:uid="{00000000-0005-0000-0000-000006000000}"/>
    <cellStyle name="Comma 2 4 2" xfId="13" xr:uid="{00000000-0005-0000-0000-000007000000}"/>
    <cellStyle name="Comma 3" xfId="5" xr:uid="{00000000-0005-0000-0000-000008000000}"/>
    <cellStyle name="comma zerodec" xfId="17" xr:uid="{00000000-0005-0000-0000-000009000000}"/>
    <cellStyle name="Currency1" xfId="18" xr:uid="{00000000-0005-0000-0000-00000A000000}"/>
    <cellStyle name="Currency1 2" xfId="51" xr:uid="{00000000-0005-0000-0000-00000B000000}"/>
    <cellStyle name="Date" xfId="19" xr:uid="{00000000-0005-0000-0000-00000C000000}"/>
    <cellStyle name="Dollar (zero dec)" xfId="20" xr:uid="{00000000-0005-0000-0000-00000D000000}"/>
    <cellStyle name="Fixed" xfId="21" xr:uid="{00000000-0005-0000-0000-00000E000000}"/>
    <cellStyle name="Grey" xfId="22" xr:uid="{00000000-0005-0000-0000-00000F000000}"/>
    <cellStyle name="Grey 2" xfId="43" xr:uid="{00000000-0005-0000-0000-000010000000}"/>
    <cellStyle name="Header1" xfId="23" xr:uid="{00000000-0005-0000-0000-000011000000}"/>
    <cellStyle name="Header2" xfId="24" xr:uid="{00000000-0005-0000-0000-000012000000}"/>
    <cellStyle name="HEADING1" xfId="25" xr:uid="{00000000-0005-0000-0000-000013000000}"/>
    <cellStyle name="HEADING2" xfId="26" xr:uid="{00000000-0005-0000-0000-000014000000}"/>
    <cellStyle name="HEADING2 2" xfId="44" xr:uid="{00000000-0005-0000-0000-000015000000}"/>
    <cellStyle name="Input [yellow]" xfId="27" xr:uid="{00000000-0005-0000-0000-000016000000}"/>
    <cellStyle name="Input [yellow] 2" xfId="45" xr:uid="{00000000-0005-0000-0000-000017000000}"/>
    <cellStyle name="no dec" xfId="28" xr:uid="{00000000-0005-0000-0000-000018000000}"/>
    <cellStyle name="Normal" xfId="0" builtinId="0"/>
    <cellStyle name="Normal - Style1" xfId="29" xr:uid="{00000000-0005-0000-0000-00001A000000}"/>
    <cellStyle name="Normal 10 2" xfId="11" xr:uid="{00000000-0005-0000-0000-00001B000000}"/>
    <cellStyle name="Normal 116" xfId="10" xr:uid="{00000000-0005-0000-0000-00001C000000}"/>
    <cellStyle name="Normal 2" xfId="3" xr:uid="{00000000-0005-0000-0000-00001D000000}"/>
    <cellStyle name="Normal 2 2" xfId="2" xr:uid="{00000000-0005-0000-0000-00001E000000}"/>
    <cellStyle name="Normal 3" xfId="56" xr:uid="{00000000-0005-0000-0000-00001F000000}"/>
    <cellStyle name="Normal 3 5 2" xfId="12" xr:uid="{00000000-0005-0000-0000-000020000000}"/>
    <cellStyle name="Normal 36" xfId="8" xr:uid="{00000000-0005-0000-0000-000021000000}"/>
    <cellStyle name="Normal 37" xfId="6" xr:uid="{00000000-0005-0000-0000-000022000000}"/>
    <cellStyle name="Normal 4" xfId="57" xr:uid="{00000000-0005-0000-0000-000023000000}"/>
    <cellStyle name="Normal 5" xfId="14" xr:uid="{00000000-0005-0000-0000-000024000000}"/>
    <cellStyle name="Normal 6" xfId="58" xr:uid="{00000000-0005-0000-0000-000025000000}"/>
    <cellStyle name="Normal 7" xfId="60" xr:uid="{00000000-0005-0000-0000-000026000000}"/>
    <cellStyle name="Normal_K-12t-THA099 A05AF FINAL" xfId="15" xr:uid="{00000000-0005-0000-0000-000027000000}"/>
    <cellStyle name="Percent [2]" xfId="31" xr:uid="{00000000-0005-0000-0000-000028000000}"/>
    <cellStyle name="Percent 2" xfId="53" xr:uid="{00000000-0005-0000-0000-000029000000}"/>
    <cellStyle name="Percent 3" xfId="50" xr:uid="{00000000-0005-0000-0000-00002A000000}"/>
    <cellStyle name="Percent 4" xfId="52" xr:uid="{00000000-0005-0000-0000-00002B000000}"/>
    <cellStyle name="Percent 5" xfId="30" xr:uid="{00000000-0005-0000-0000-00002C000000}"/>
    <cellStyle name="Percent 6" xfId="59" xr:uid="{00000000-0005-0000-0000-00002D000000}"/>
    <cellStyle name="Percent 7" xfId="61" xr:uid="{00000000-0005-0000-0000-00002E000000}"/>
    <cellStyle name="Q" xfId="32" xr:uid="{00000000-0005-0000-0000-00002F000000}"/>
    <cellStyle name="Quantity" xfId="33" xr:uid="{00000000-0005-0000-0000-000030000000}"/>
    <cellStyle name="small border line" xfId="34" xr:uid="{00000000-0005-0000-0000-000031000000}"/>
    <cellStyle name="small border line 2" xfId="46" xr:uid="{00000000-0005-0000-0000-000032000000}"/>
    <cellStyle name="Style 1" xfId="35" xr:uid="{00000000-0005-0000-0000-000033000000}"/>
    <cellStyle name="Style 1 2" xfId="47" xr:uid="{00000000-0005-0000-0000-000034000000}"/>
    <cellStyle name="Style 1 3" xfId="54" xr:uid="{00000000-0005-0000-0000-000035000000}"/>
    <cellStyle name="Total 2" xfId="55" xr:uid="{00000000-0005-0000-0000-000036000000}"/>
    <cellStyle name="W" xfId="36" xr:uid="{00000000-0005-0000-0000-000037000000}"/>
    <cellStyle name="น้บะภฒ_95" xfId="37" xr:uid="{00000000-0005-0000-0000-000038000000}"/>
    <cellStyle name="ฤธถ [0]_95" xfId="38" xr:uid="{00000000-0005-0000-0000-000039000000}"/>
    <cellStyle name="ฤธถ_95" xfId="39" xr:uid="{00000000-0005-0000-0000-00003A000000}"/>
    <cellStyle name="ล๋ศญ [0]_95" xfId="40" xr:uid="{00000000-0005-0000-0000-00003B000000}"/>
    <cellStyle name="ล๋ศญ_95" xfId="41" xr:uid="{00000000-0005-0000-0000-00003C000000}"/>
    <cellStyle name="วฅมุ_4ฟ๙ฝวภ๛" xfId="42" xr:uid="{00000000-0005-0000-0000-00003D000000}"/>
  </cellStyles>
  <dxfs count="0"/>
  <tableStyles count="0" defaultTableStyle="TableStyleMedium2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576308</xdr:colOff>
      <xdr:row>0</xdr:row>
      <xdr:rowOff>0</xdr:rowOff>
    </xdr:from>
    <xdr:to>
      <xdr:col>6</xdr:col>
      <xdr:colOff>840524</xdr:colOff>
      <xdr:row>0</xdr:row>
      <xdr:rowOff>290215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4B6DA39-6D4B-487B-8A2B-0696FC61A959}"/>
            </a:ext>
          </a:extLst>
        </xdr:cNvPr>
        <xdr:cNvSpPr txBox="1">
          <a:spLocks noChangeArrowheads="1"/>
        </xdr:cNvSpPr>
      </xdr:nvSpPr>
      <xdr:spPr bwMode="auto">
        <a:xfrm>
          <a:off x="4089128" y="0"/>
          <a:ext cx="264216" cy="27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ctr" upright="1"/>
        <a:lstStyle/>
        <a:p>
          <a:pPr algn="l" rtl="0">
            <a:defRPr sz="1000"/>
          </a:pPr>
          <a:endParaRPr lang="th-TH" sz="1200" b="1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9"/>
  <sheetViews>
    <sheetView tabSelected="1" zoomScaleNormal="100" zoomScaleSheetLayoutView="100" workbookViewId="0"/>
  </sheetViews>
  <sheetFormatPr defaultColWidth="9.25" defaultRowHeight="21.5"/>
  <cols>
    <col min="1" max="1" width="1.75" style="9" customWidth="1"/>
    <col min="2" max="2" width="1.58203125" style="9" customWidth="1"/>
    <col min="3" max="3" width="1.58203125" style="19" customWidth="1"/>
    <col min="4" max="4" width="45.58203125" style="19" customWidth="1"/>
    <col min="5" max="5" width="6.4140625" style="8" customWidth="1"/>
    <col min="6" max="6" width="0.75" style="9" customWidth="1"/>
    <col min="7" max="7" width="12.4140625" style="9" customWidth="1"/>
    <col min="8" max="8" width="0.75" style="9" customWidth="1"/>
    <col min="9" max="9" width="12.4140625" style="9" customWidth="1"/>
    <col min="10" max="16384" width="9.25" style="187"/>
  </cols>
  <sheetData>
    <row r="1" spans="2:9" ht="22" customHeight="1">
      <c r="B1" s="6" t="s">
        <v>173</v>
      </c>
      <c r="C1" s="7"/>
      <c r="D1" s="7"/>
    </row>
    <row r="2" spans="2:9" ht="22" customHeight="1">
      <c r="B2" s="6" t="s">
        <v>167</v>
      </c>
      <c r="C2" s="7"/>
      <c r="D2" s="7"/>
    </row>
    <row r="3" spans="2:9" ht="22" customHeight="1">
      <c r="B3" s="10" t="s">
        <v>181</v>
      </c>
      <c r="C3" s="7"/>
      <c r="D3" s="7"/>
    </row>
    <row r="4" spans="2:9" ht="10" customHeight="1">
      <c r="B4" s="11"/>
      <c r="C4" s="11"/>
      <c r="D4" s="11"/>
    </row>
    <row r="5" spans="2:9" ht="22" customHeight="1">
      <c r="B5" s="7" t="s">
        <v>1</v>
      </c>
      <c r="C5" s="7"/>
      <c r="D5" s="7"/>
      <c r="E5" s="12" t="s">
        <v>2</v>
      </c>
      <c r="G5" s="13">
        <v>2568</v>
      </c>
      <c r="H5" s="14"/>
      <c r="I5" s="13">
        <v>2567</v>
      </c>
    </row>
    <row r="6" spans="2:9" ht="22" customHeight="1">
      <c r="B6" s="7"/>
      <c r="C6" s="7"/>
      <c r="D6" s="7"/>
      <c r="E6" s="12"/>
      <c r="G6" s="15" t="s">
        <v>3</v>
      </c>
      <c r="H6" s="15"/>
      <c r="I6" s="15"/>
    </row>
    <row r="7" spans="2:9" ht="22" customHeight="1">
      <c r="B7" s="16" t="s">
        <v>4</v>
      </c>
      <c r="C7" s="16"/>
      <c r="D7" s="16"/>
      <c r="E7" s="12"/>
      <c r="G7" s="17"/>
      <c r="H7" s="18"/>
      <c r="I7" s="17"/>
    </row>
    <row r="8" spans="2:9" ht="22" customHeight="1">
      <c r="B8" s="19" t="s">
        <v>5</v>
      </c>
      <c r="E8" s="12" t="s">
        <v>210</v>
      </c>
      <c r="G8" s="20">
        <v>3655643</v>
      </c>
      <c r="H8" s="18"/>
      <c r="I8" s="20">
        <v>4203720</v>
      </c>
    </row>
    <row r="9" spans="2:9" ht="22" customHeight="1">
      <c r="B9" s="19" t="s">
        <v>148</v>
      </c>
      <c r="E9" s="12">
        <v>26</v>
      </c>
      <c r="G9" s="20">
        <v>5293002</v>
      </c>
      <c r="H9" s="18"/>
      <c r="I9" s="20">
        <v>4970565</v>
      </c>
    </row>
    <row r="10" spans="2:9" ht="22" customHeight="1">
      <c r="B10" s="19" t="s">
        <v>171</v>
      </c>
      <c r="E10" s="12" t="s">
        <v>163</v>
      </c>
      <c r="G10" s="20">
        <v>2939270</v>
      </c>
      <c r="H10" s="18"/>
      <c r="I10" s="20">
        <v>3759514</v>
      </c>
    </row>
    <row r="11" spans="2:9" ht="22" customHeight="1">
      <c r="B11" s="19" t="s">
        <v>6</v>
      </c>
      <c r="E11" s="12">
        <v>7</v>
      </c>
      <c r="G11" s="20">
        <v>6293679</v>
      </c>
      <c r="H11" s="18"/>
      <c r="I11" s="20">
        <v>7091238</v>
      </c>
    </row>
    <row r="12" spans="2:9" ht="22" customHeight="1">
      <c r="B12" s="19" t="s">
        <v>7</v>
      </c>
      <c r="E12" s="12"/>
      <c r="G12" s="20">
        <v>394284</v>
      </c>
      <c r="H12" s="18"/>
      <c r="I12" s="20">
        <v>394284</v>
      </c>
    </row>
    <row r="13" spans="2:9" ht="22" customHeight="1">
      <c r="B13" s="19" t="s">
        <v>8</v>
      </c>
      <c r="E13" s="12"/>
      <c r="G13" s="20">
        <v>77720</v>
      </c>
      <c r="H13" s="18"/>
      <c r="I13" s="20">
        <v>107941</v>
      </c>
    </row>
    <row r="14" spans="2:9" ht="22" customHeight="1">
      <c r="B14" s="7" t="s">
        <v>9</v>
      </c>
      <c r="C14" s="7"/>
      <c r="D14" s="7"/>
      <c r="E14" s="12"/>
      <c r="G14" s="31">
        <f>SUM(G8:G13)</f>
        <v>18653598</v>
      </c>
      <c r="H14" s="18"/>
      <c r="I14" s="31">
        <f>SUM(I8:I13)</f>
        <v>20527262</v>
      </c>
    </row>
    <row r="15" spans="2:9" ht="10" customHeight="1">
      <c r="B15" s="7"/>
      <c r="C15" s="7"/>
      <c r="D15" s="7"/>
      <c r="E15" s="12"/>
      <c r="G15" s="20"/>
      <c r="H15" s="18"/>
      <c r="I15" s="20"/>
    </row>
    <row r="16" spans="2:9" ht="22" customHeight="1">
      <c r="B16" s="16" t="s">
        <v>10</v>
      </c>
      <c r="C16" s="16"/>
      <c r="D16" s="16"/>
      <c r="E16" s="12"/>
      <c r="G16" s="20"/>
      <c r="H16" s="18"/>
      <c r="I16" s="20"/>
    </row>
    <row r="17" spans="2:9" ht="22" customHeight="1">
      <c r="B17" s="19" t="s">
        <v>11</v>
      </c>
      <c r="E17" s="12">
        <v>8</v>
      </c>
      <c r="G17" s="20">
        <v>61082</v>
      </c>
      <c r="H17" s="18"/>
      <c r="I17" s="20">
        <v>57024</v>
      </c>
    </row>
    <row r="18" spans="2:9" ht="22" customHeight="1">
      <c r="B18" s="19" t="s">
        <v>12</v>
      </c>
      <c r="E18" s="12">
        <v>4</v>
      </c>
      <c r="G18" s="20">
        <v>90492</v>
      </c>
      <c r="H18" s="18"/>
      <c r="I18" s="20">
        <v>124358</v>
      </c>
    </row>
    <row r="19" spans="2:9" ht="22" customHeight="1">
      <c r="B19" s="19" t="s">
        <v>13</v>
      </c>
      <c r="E19" s="12">
        <v>9</v>
      </c>
      <c r="G19" s="20">
        <v>643592</v>
      </c>
      <c r="H19" s="18"/>
      <c r="I19" s="20">
        <v>649581</v>
      </c>
    </row>
    <row r="20" spans="2:9" ht="22" customHeight="1">
      <c r="B20" s="19" t="s">
        <v>14</v>
      </c>
      <c r="E20" s="12" t="s">
        <v>164</v>
      </c>
      <c r="G20" s="20">
        <v>11141164</v>
      </c>
      <c r="H20" s="18"/>
      <c r="I20" s="20">
        <v>12146556</v>
      </c>
    </row>
    <row r="21" spans="2:9" ht="22" customHeight="1">
      <c r="B21" s="19" t="s">
        <v>15</v>
      </c>
      <c r="E21" s="12">
        <v>12</v>
      </c>
      <c r="G21" s="20">
        <v>5182215</v>
      </c>
      <c r="H21" s="18"/>
      <c r="I21" s="20">
        <v>5516840</v>
      </c>
    </row>
    <row r="22" spans="2:9" ht="22" customHeight="1">
      <c r="B22" s="19" t="s">
        <v>16</v>
      </c>
      <c r="D22" s="9"/>
      <c r="E22" s="12">
        <v>12</v>
      </c>
      <c r="G22" s="20">
        <v>138030</v>
      </c>
      <c r="H22" s="18"/>
      <c r="I22" s="20">
        <v>128095</v>
      </c>
    </row>
    <row r="23" spans="2:9" ht="22" customHeight="1">
      <c r="B23" s="19" t="s">
        <v>17</v>
      </c>
      <c r="D23" s="9"/>
      <c r="E23" s="12">
        <v>13</v>
      </c>
      <c r="G23" s="20">
        <v>594508</v>
      </c>
      <c r="H23" s="18"/>
      <c r="I23" s="20">
        <v>578899</v>
      </c>
    </row>
    <row r="24" spans="2:9" ht="22" customHeight="1">
      <c r="B24" s="19" t="s">
        <v>18</v>
      </c>
      <c r="E24" s="12"/>
      <c r="G24" s="20">
        <v>83189</v>
      </c>
      <c r="H24" s="18"/>
      <c r="I24" s="20">
        <v>94536</v>
      </c>
    </row>
    <row r="25" spans="2:9" ht="22" customHeight="1">
      <c r="B25" s="7" t="s">
        <v>19</v>
      </c>
      <c r="C25" s="7"/>
      <c r="D25" s="7"/>
      <c r="E25" s="12"/>
      <c r="G25" s="31">
        <f>SUM(G17:G24)</f>
        <v>17934272</v>
      </c>
      <c r="H25" s="18"/>
      <c r="I25" s="31">
        <f>SUM(I17:I24)</f>
        <v>19295889</v>
      </c>
    </row>
    <row r="26" spans="2:9" ht="5.15" customHeight="1">
      <c r="B26" s="7"/>
      <c r="C26" s="7"/>
      <c r="D26" s="7"/>
      <c r="E26" s="12"/>
      <c r="G26" s="21"/>
      <c r="H26" s="18"/>
      <c r="I26" s="21"/>
    </row>
    <row r="27" spans="2:9" ht="22" customHeight="1" thickBot="1">
      <c r="B27" s="7" t="s">
        <v>20</v>
      </c>
      <c r="C27" s="7"/>
      <c r="D27" s="7"/>
      <c r="E27" s="12"/>
      <c r="G27" s="32">
        <f>G14+G25</f>
        <v>36587870</v>
      </c>
      <c r="H27" s="18"/>
      <c r="I27" s="32">
        <f>I14+I25</f>
        <v>39823151</v>
      </c>
    </row>
    <row r="28" spans="2:9" ht="10" customHeight="1" thickTop="1">
      <c r="B28" s="7"/>
      <c r="C28" s="7"/>
      <c r="D28" s="7"/>
      <c r="E28" s="12"/>
      <c r="G28" s="17"/>
      <c r="H28" s="18"/>
      <c r="I28" s="17"/>
    </row>
    <row r="29" spans="2:9" ht="22" customHeight="1">
      <c r="B29" s="6" t="s">
        <v>173</v>
      </c>
      <c r="C29" s="7"/>
      <c r="D29" s="7"/>
    </row>
    <row r="30" spans="2:9" ht="22" customHeight="1">
      <c r="B30" s="6" t="s">
        <v>167</v>
      </c>
      <c r="C30" s="7"/>
      <c r="D30" s="7"/>
    </row>
    <row r="31" spans="2:9" ht="22" customHeight="1">
      <c r="B31" s="10" t="s">
        <v>181</v>
      </c>
      <c r="C31" s="23"/>
      <c r="D31" s="23"/>
    </row>
    <row r="32" spans="2:9" ht="10" customHeight="1">
      <c r="B32" s="7"/>
      <c r="C32" s="7"/>
      <c r="D32" s="7"/>
    </row>
    <row r="33" spans="1:9" ht="22" customHeight="1">
      <c r="B33" s="11" t="s">
        <v>21</v>
      </c>
      <c r="C33" s="7"/>
      <c r="D33" s="7"/>
      <c r="E33" s="12" t="s">
        <v>2</v>
      </c>
      <c r="G33" s="13">
        <v>2568</v>
      </c>
      <c r="H33" s="14"/>
      <c r="I33" s="13">
        <v>2567</v>
      </c>
    </row>
    <row r="34" spans="1:9" ht="22" customHeight="1">
      <c r="B34" s="11"/>
      <c r="C34" s="7"/>
      <c r="D34" s="7"/>
      <c r="E34" s="12"/>
      <c r="G34" s="15" t="s">
        <v>3</v>
      </c>
      <c r="H34" s="15"/>
      <c r="I34" s="15"/>
    </row>
    <row r="35" spans="1:9" ht="22" customHeight="1">
      <c r="B35" s="16" t="s">
        <v>22</v>
      </c>
      <c r="C35" s="16"/>
      <c r="D35" s="16"/>
      <c r="E35" s="12"/>
      <c r="G35" s="17"/>
      <c r="H35" s="24"/>
      <c r="I35" s="17"/>
    </row>
    <row r="36" spans="1:9" ht="22" customHeight="1">
      <c r="B36" s="19" t="s">
        <v>23</v>
      </c>
      <c r="E36" s="12" t="s">
        <v>211</v>
      </c>
      <c r="F36" s="25"/>
      <c r="G36" s="20">
        <v>5162304</v>
      </c>
      <c r="H36" s="18"/>
      <c r="I36" s="20">
        <v>6386984</v>
      </c>
    </row>
    <row r="37" spans="1:9" ht="22" customHeight="1">
      <c r="B37" s="19" t="s">
        <v>172</v>
      </c>
      <c r="E37" s="12">
        <v>4</v>
      </c>
      <c r="F37" s="25"/>
      <c r="G37" s="20">
        <v>3019056</v>
      </c>
      <c r="H37" s="18"/>
      <c r="I37" s="20">
        <v>3577534</v>
      </c>
    </row>
    <row r="38" spans="1:9" ht="22" customHeight="1">
      <c r="B38" s="19" t="s">
        <v>24</v>
      </c>
      <c r="E38" s="12" t="s">
        <v>212</v>
      </c>
      <c r="F38" s="25"/>
      <c r="G38" s="20">
        <v>202377</v>
      </c>
      <c r="H38" s="18"/>
      <c r="I38" s="20">
        <v>201525</v>
      </c>
    </row>
    <row r="39" spans="1:9" ht="22" customHeight="1">
      <c r="B39" s="184" t="s">
        <v>197</v>
      </c>
      <c r="C39" s="184"/>
      <c r="D39" s="184"/>
      <c r="E39" s="12" t="s">
        <v>212</v>
      </c>
      <c r="F39" s="25"/>
      <c r="G39" s="20">
        <v>3700000</v>
      </c>
      <c r="H39" s="18"/>
      <c r="I39" s="20">
        <v>6703071</v>
      </c>
    </row>
    <row r="40" spans="1:9" ht="22" customHeight="1">
      <c r="B40" s="19" t="s">
        <v>25</v>
      </c>
      <c r="E40" s="12"/>
      <c r="F40" s="25"/>
      <c r="G40" s="20">
        <v>198100</v>
      </c>
      <c r="H40" s="18"/>
      <c r="I40" s="20">
        <v>158917</v>
      </c>
    </row>
    <row r="41" spans="1:9" ht="22" customHeight="1">
      <c r="B41" s="19" t="s">
        <v>26</v>
      </c>
      <c r="E41" s="12"/>
      <c r="F41" s="25"/>
      <c r="G41" s="20">
        <v>74291</v>
      </c>
      <c r="H41" s="18"/>
      <c r="I41" s="20">
        <v>164706</v>
      </c>
    </row>
    <row r="42" spans="1:9" ht="22" customHeight="1">
      <c r="B42" s="7" t="s">
        <v>27</v>
      </c>
      <c r="C42" s="7"/>
      <c r="D42" s="7"/>
      <c r="E42" s="12"/>
      <c r="F42" s="26"/>
      <c r="G42" s="33">
        <f>SUM(G36:G41)</f>
        <v>12356128</v>
      </c>
      <c r="H42" s="18"/>
      <c r="I42" s="33">
        <f>SUM(I36:I41)</f>
        <v>17192737</v>
      </c>
    </row>
    <row r="43" spans="1:9" ht="10" customHeight="1">
      <c r="A43" s="187"/>
      <c r="B43" s="7"/>
      <c r="C43" s="7"/>
      <c r="D43" s="7"/>
      <c r="E43" s="12"/>
      <c r="G43" s="20"/>
      <c r="H43" s="18"/>
      <c r="I43" s="20"/>
    </row>
    <row r="44" spans="1:9" ht="22" customHeight="1">
      <c r="A44" s="187"/>
      <c r="B44" s="16" t="s">
        <v>28</v>
      </c>
      <c r="C44" s="16"/>
      <c r="D44" s="16"/>
      <c r="E44" s="12"/>
      <c r="G44" s="20"/>
      <c r="H44" s="18"/>
      <c r="I44" s="20"/>
    </row>
    <row r="45" spans="1:9" ht="22" customHeight="1">
      <c r="A45" s="187"/>
      <c r="B45" s="184" t="s">
        <v>203</v>
      </c>
      <c r="C45" s="185"/>
      <c r="D45" s="185"/>
      <c r="E45" s="186" t="s">
        <v>211</v>
      </c>
      <c r="F45" s="187"/>
      <c r="G45" s="188">
        <v>2997173</v>
      </c>
      <c r="H45" s="189"/>
      <c r="I45" s="188">
        <v>0</v>
      </c>
    </row>
    <row r="46" spans="1:9" ht="22" customHeight="1">
      <c r="A46" s="187"/>
      <c r="B46" s="19" t="s">
        <v>29</v>
      </c>
      <c r="E46" s="12" t="s">
        <v>212</v>
      </c>
      <c r="G46" s="20">
        <v>410839</v>
      </c>
      <c r="H46" s="18"/>
      <c r="I46" s="20">
        <v>578136</v>
      </c>
    </row>
    <row r="47" spans="1:9" ht="22" customHeight="1">
      <c r="A47" s="187"/>
      <c r="B47" s="19" t="s">
        <v>30</v>
      </c>
      <c r="E47" s="12">
        <v>13</v>
      </c>
      <c r="G47" s="20">
        <v>193610</v>
      </c>
      <c r="H47" s="18"/>
      <c r="I47" s="20">
        <v>205206</v>
      </c>
    </row>
    <row r="48" spans="1:9" ht="22" customHeight="1">
      <c r="A48" s="187"/>
      <c r="B48" s="19" t="s">
        <v>31</v>
      </c>
      <c r="E48" s="12">
        <v>16</v>
      </c>
      <c r="G48" s="20">
        <v>1123323</v>
      </c>
      <c r="H48" s="18"/>
      <c r="I48" s="20">
        <v>1084979</v>
      </c>
    </row>
    <row r="49" spans="2:9" ht="22" customHeight="1">
      <c r="B49" s="19" t="s">
        <v>32</v>
      </c>
      <c r="E49" s="12"/>
      <c r="G49" s="20">
        <v>49613</v>
      </c>
      <c r="H49" s="18"/>
      <c r="I49" s="20">
        <v>56204</v>
      </c>
    </row>
    <row r="50" spans="2:9" ht="22" customHeight="1">
      <c r="B50" s="7" t="s">
        <v>33</v>
      </c>
      <c r="C50" s="7"/>
      <c r="D50" s="7"/>
      <c r="E50" s="12"/>
      <c r="G50" s="31">
        <f>SUM(G45:G49)</f>
        <v>4774558</v>
      </c>
      <c r="H50" s="18"/>
      <c r="I50" s="31">
        <f>SUM(I45:I49)</f>
        <v>1924525</v>
      </c>
    </row>
    <row r="51" spans="2:9" ht="5.15" customHeight="1">
      <c r="B51" s="19"/>
      <c r="E51" s="12"/>
      <c r="G51" s="21"/>
      <c r="H51" s="18"/>
      <c r="I51" s="21"/>
    </row>
    <row r="52" spans="2:9" ht="22" customHeight="1">
      <c r="B52" s="7" t="s">
        <v>34</v>
      </c>
      <c r="C52" s="7"/>
      <c r="D52" s="7"/>
      <c r="E52" s="12"/>
      <c r="G52" s="34">
        <f>G42+G50</f>
        <v>17130686</v>
      </c>
      <c r="H52" s="18"/>
      <c r="I52" s="34">
        <f>I42+I50</f>
        <v>19117262</v>
      </c>
    </row>
    <row r="53" spans="2:9" ht="10" customHeight="1">
      <c r="B53" s="7"/>
      <c r="C53" s="7"/>
      <c r="D53" s="7"/>
      <c r="E53" s="12"/>
      <c r="G53" s="17"/>
      <c r="H53" s="18"/>
      <c r="I53" s="17"/>
    </row>
    <row r="54" spans="2:9" ht="22" customHeight="1">
      <c r="B54" s="6" t="s">
        <v>173</v>
      </c>
      <c r="C54" s="7"/>
      <c r="D54" s="7"/>
    </row>
    <row r="55" spans="2:9" ht="22" customHeight="1">
      <c r="B55" s="6" t="s">
        <v>167</v>
      </c>
      <c r="C55" s="7"/>
      <c r="D55" s="7"/>
    </row>
    <row r="56" spans="2:9" ht="22" customHeight="1">
      <c r="B56" s="10" t="s">
        <v>181</v>
      </c>
      <c r="C56" s="23"/>
      <c r="D56" s="7"/>
    </row>
    <row r="57" spans="2:9" ht="10" customHeight="1">
      <c r="B57" s="7"/>
      <c r="C57" s="23"/>
      <c r="D57" s="23"/>
    </row>
    <row r="58" spans="2:9" ht="22" customHeight="1">
      <c r="B58" s="11" t="s">
        <v>35</v>
      </c>
      <c r="C58" s="9"/>
      <c r="D58" s="9"/>
      <c r="E58" s="12" t="s">
        <v>2</v>
      </c>
      <c r="G58" s="13">
        <v>2568</v>
      </c>
      <c r="H58" s="14"/>
      <c r="I58" s="13">
        <v>2567</v>
      </c>
    </row>
    <row r="59" spans="2:9" ht="22" customHeight="1">
      <c r="B59" s="11"/>
      <c r="C59" s="9"/>
      <c r="D59" s="9"/>
      <c r="E59" s="12"/>
      <c r="G59" s="15" t="s">
        <v>3</v>
      </c>
      <c r="H59" s="15"/>
      <c r="I59" s="15"/>
    </row>
    <row r="60" spans="2:9" ht="22" customHeight="1">
      <c r="B60" s="16" t="s">
        <v>36</v>
      </c>
      <c r="C60" s="16"/>
      <c r="D60" s="16"/>
      <c r="E60" s="12"/>
      <c r="G60" s="17"/>
      <c r="H60" s="18"/>
      <c r="I60" s="17"/>
    </row>
    <row r="61" spans="2:9" ht="22" customHeight="1">
      <c r="B61" s="19" t="s">
        <v>37</v>
      </c>
      <c r="C61" s="27"/>
      <c r="D61" s="27"/>
      <c r="E61" s="12"/>
      <c r="G61" s="17"/>
      <c r="H61" s="18"/>
      <c r="I61" s="17"/>
    </row>
    <row r="62" spans="2:9" ht="22" customHeight="1">
      <c r="B62" s="19"/>
      <c r="C62" s="27" t="s">
        <v>38</v>
      </c>
      <c r="D62" s="27"/>
      <c r="E62" s="12"/>
      <c r="G62" s="17"/>
      <c r="H62" s="18"/>
      <c r="I62" s="17"/>
    </row>
    <row r="63" spans="2:9" ht="22" customHeight="1" thickBot="1">
      <c r="B63" s="19"/>
      <c r="C63" s="27"/>
      <c r="D63" s="190" t="s">
        <v>200</v>
      </c>
      <c r="E63" s="12"/>
      <c r="G63" s="22">
        <v>16550000</v>
      </c>
      <c r="H63" s="18"/>
      <c r="I63" s="22">
        <v>16550000</v>
      </c>
    </row>
    <row r="64" spans="2:9" ht="22" customHeight="1" thickTop="1">
      <c r="B64" s="19"/>
      <c r="C64" s="27" t="s">
        <v>39</v>
      </c>
      <c r="D64" s="187"/>
      <c r="E64" s="12"/>
      <c r="G64" s="28"/>
      <c r="H64" s="18"/>
    </row>
    <row r="65" spans="2:9" ht="22" customHeight="1">
      <c r="B65" s="19"/>
      <c r="C65" s="27"/>
      <c r="D65" s="190" t="s">
        <v>201</v>
      </c>
      <c r="E65" s="12"/>
      <c r="G65" s="35">
        <v>16500000</v>
      </c>
      <c r="H65" s="18"/>
      <c r="I65" s="35">
        <f>'3'!G29</f>
        <v>16500000</v>
      </c>
    </row>
    <row r="66" spans="2:9" ht="22" customHeight="1">
      <c r="B66" s="19" t="s">
        <v>40</v>
      </c>
      <c r="E66" s="12">
        <v>17</v>
      </c>
      <c r="G66" s="20">
        <v>583727</v>
      </c>
      <c r="H66" s="18"/>
      <c r="I66" s="1">
        <f>'3'!I29</f>
        <v>583727</v>
      </c>
    </row>
    <row r="67" spans="2:9" ht="22" customHeight="1">
      <c r="B67" s="19" t="s">
        <v>0</v>
      </c>
      <c r="E67" s="12"/>
      <c r="G67" s="20">
        <v>-5722495</v>
      </c>
      <c r="H67" s="18"/>
      <c r="I67" s="1">
        <f>'3'!K29</f>
        <v>-5722495</v>
      </c>
    </row>
    <row r="68" spans="2:9" ht="22" customHeight="1">
      <c r="B68" s="19" t="s">
        <v>41</v>
      </c>
      <c r="C68" s="27"/>
      <c r="D68" s="27"/>
      <c r="E68" s="12"/>
      <c r="G68" s="20"/>
      <c r="H68" s="18"/>
      <c r="I68" s="20"/>
    </row>
    <row r="69" spans="2:9" ht="22" customHeight="1">
      <c r="B69" s="19"/>
      <c r="C69" s="27" t="s">
        <v>42</v>
      </c>
      <c r="E69" s="12"/>
      <c r="G69" s="20"/>
      <c r="H69" s="18"/>
      <c r="I69" s="20"/>
    </row>
    <row r="70" spans="2:9" ht="22" customHeight="1">
      <c r="B70" s="19"/>
      <c r="D70" s="19" t="s">
        <v>43</v>
      </c>
      <c r="E70" s="12">
        <v>18</v>
      </c>
      <c r="G70" s="20">
        <v>378696</v>
      </c>
      <c r="H70" s="18"/>
      <c r="I70" s="1">
        <f>'3'!M29</f>
        <v>360737.58400999999</v>
      </c>
    </row>
    <row r="71" spans="2:9" ht="22" customHeight="1">
      <c r="B71" s="19"/>
      <c r="C71" s="27" t="s">
        <v>44</v>
      </c>
      <c r="E71" s="12"/>
      <c r="G71" s="20">
        <v>11602531</v>
      </c>
      <c r="H71" s="18"/>
      <c r="I71" s="1">
        <f>'3'!O29</f>
        <v>11195163.20999</v>
      </c>
    </row>
    <row r="72" spans="2:9" ht="22" customHeight="1">
      <c r="B72" s="19" t="s">
        <v>45</v>
      </c>
      <c r="E72" s="12"/>
      <c r="G72" s="20">
        <v>-5349196</v>
      </c>
      <c r="H72" s="18"/>
      <c r="I72" s="1">
        <f>'3'!U29</f>
        <v>-3787069</v>
      </c>
    </row>
    <row r="73" spans="2:9" ht="22" customHeight="1">
      <c r="B73" s="7" t="s">
        <v>46</v>
      </c>
      <c r="C73" s="7"/>
      <c r="D73" s="7"/>
      <c r="E73" s="12"/>
      <c r="G73" s="36">
        <f>SUM(G64:G72)</f>
        <v>17993263</v>
      </c>
      <c r="H73" s="18"/>
      <c r="I73" s="36">
        <f>SUM(I65:I72)</f>
        <v>19130063.794</v>
      </c>
    </row>
    <row r="74" spans="2:9" ht="5.15" customHeight="1">
      <c r="B74" s="7"/>
      <c r="C74" s="7"/>
      <c r="D74" s="7"/>
      <c r="E74" s="12"/>
      <c r="G74" s="20"/>
      <c r="H74" s="18"/>
      <c r="I74" s="25"/>
    </row>
    <row r="75" spans="2:9" ht="22" customHeight="1">
      <c r="B75" s="19" t="s">
        <v>47</v>
      </c>
      <c r="D75" s="16"/>
      <c r="E75" s="12"/>
      <c r="G75" s="29">
        <v>1463921</v>
      </c>
      <c r="H75" s="18"/>
      <c r="I75" s="37">
        <f>'3'!Y29</f>
        <v>1575825</v>
      </c>
    </row>
    <row r="76" spans="2:9" ht="22" customHeight="1">
      <c r="B76" s="7" t="s">
        <v>48</v>
      </c>
      <c r="C76" s="7"/>
      <c r="D76" s="7"/>
      <c r="E76" s="12"/>
      <c r="G76" s="34">
        <f>SUM(G73,G75:G75)</f>
        <v>19457184</v>
      </c>
      <c r="H76" s="18"/>
      <c r="I76" s="34">
        <f>SUM(I73,I75:I75)</f>
        <v>20705888.794</v>
      </c>
    </row>
    <row r="77" spans="2:9" ht="5.15" customHeight="1">
      <c r="B77" s="7"/>
      <c r="C77" s="7"/>
      <c r="D77" s="7"/>
      <c r="E77" s="12"/>
      <c r="G77" s="21"/>
      <c r="H77" s="18"/>
      <c r="I77" s="21"/>
    </row>
    <row r="78" spans="2:9" ht="22" customHeight="1" thickBot="1">
      <c r="B78" s="7" t="s">
        <v>49</v>
      </c>
      <c r="C78" s="7"/>
      <c r="D78" s="7"/>
      <c r="E78" s="12"/>
      <c r="G78" s="32">
        <f>G52+G76</f>
        <v>36587870</v>
      </c>
      <c r="H78" s="18"/>
      <c r="I78" s="32">
        <f>I52+I76</f>
        <v>39823150.794</v>
      </c>
    </row>
    <row r="79" spans="2:9" ht="10" customHeight="1" thickTop="1">
      <c r="B79" s="30"/>
      <c r="C79" s="7"/>
      <c r="D79" s="7"/>
    </row>
  </sheetData>
  <sheetProtection formatCells="0" formatColumns="0" formatRows="0" insertColumns="0" insertRows="0" insertHyperlinks="0" deleteColumns="0" deleteRows="0" sort="0" autoFilter="0" pivotTables="0"/>
  <pageMargins left="0.9055118110236221" right="0.9055118110236221" top="1.1811023622047245" bottom="0.59055118110236227" header="1.1811023622047245" footer="0.59055118110236227"/>
  <pageSetup paperSize="9" firstPageNumber="7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28" max="16383" man="1"/>
    <brk id="53" max="16383" man="1"/>
  </rowBreaks>
  <customProperties>
    <customPr name="EpmWorksheetKeyString_GUID" r:id="rId2"/>
    <customPr name="OrphanNamesChecked" r:id="rId3"/>
  </customProperties>
  <ignoredErrors>
    <ignoredError sqref="E8" twoDigitTextYear="1"/>
    <ignoredError sqref="G73:I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69"/>
  <sheetViews>
    <sheetView zoomScaleNormal="100" zoomScaleSheetLayoutView="100" workbookViewId="0"/>
  </sheetViews>
  <sheetFormatPr defaultColWidth="9.25" defaultRowHeight="21.5"/>
  <cols>
    <col min="1" max="3" width="1.75" style="50" customWidth="1"/>
    <col min="4" max="4" width="48.9140625" style="50" customWidth="1"/>
    <col min="5" max="5" width="6.75" style="50" customWidth="1"/>
    <col min="6" max="6" width="0.75" style="50" customWidth="1"/>
    <col min="7" max="7" width="11.75" style="50" customWidth="1"/>
    <col min="8" max="8" width="0.75" style="50" customWidth="1"/>
    <col min="9" max="9" width="11.75" style="50" customWidth="1"/>
    <col min="10" max="16384" width="9.25" style="50"/>
  </cols>
  <sheetData>
    <row r="1" spans="2:9" s="9" customFormat="1" ht="22" customHeight="1">
      <c r="B1" s="6" t="s">
        <v>173</v>
      </c>
      <c r="C1" s="7"/>
      <c r="D1" s="7"/>
      <c r="E1" s="38"/>
    </row>
    <row r="2" spans="2:9" s="9" customFormat="1" ht="22" customHeight="1">
      <c r="B2" s="39" t="s">
        <v>50</v>
      </c>
      <c r="C2" s="7"/>
      <c r="D2" s="7"/>
      <c r="E2" s="38"/>
    </row>
    <row r="3" spans="2:9" s="9" customFormat="1" ht="22" customHeight="1">
      <c r="B3" s="40" t="s">
        <v>182</v>
      </c>
      <c r="C3" s="23"/>
      <c r="D3" s="23"/>
      <c r="E3" s="8"/>
    </row>
    <row r="4" spans="2:9" s="9" customFormat="1" ht="10" customHeight="1">
      <c r="B4" s="30"/>
      <c r="C4" s="23"/>
      <c r="D4" s="23"/>
      <c r="E4" s="8"/>
    </row>
    <row r="5" spans="2:9" s="9" customFormat="1" ht="22" customHeight="1">
      <c r="B5" s="30"/>
      <c r="C5" s="7"/>
      <c r="D5" s="7"/>
      <c r="E5" s="12" t="s">
        <v>2</v>
      </c>
      <c r="G5" s="13">
        <v>2568</v>
      </c>
      <c r="H5" s="14"/>
      <c r="I5" s="13">
        <v>2567</v>
      </c>
    </row>
    <row r="6" spans="2:9" s="9" customFormat="1" ht="22" customHeight="1">
      <c r="B6" s="30"/>
      <c r="C6" s="7"/>
      <c r="D6" s="7"/>
      <c r="E6" s="12"/>
      <c r="G6" s="15" t="s">
        <v>3</v>
      </c>
      <c r="H6" s="15"/>
      <c r="I6" s="15"/>
    </row>
    <row r="7" spans="2:9" s="9" customFormat="1" ht="21" customHeight="1">
      <c r="B7" s="9" t="s">
        <v>51</v>
      </c>
      <c r="C7" s="19"/>
      <c r="D7" s="19"/>
      <c r="E7" s="12">
        <v>4</v>
      </c>
      <c r="G7" s="41">
        <v>22675586</v>
      </c>
      <c r="I7" s="41">
        <v>25563315</v>
      </c>
    </row>
    <row r="8" spans="2:9" s="9" customFormat="1" ht="21" customHeight="1">
      <c r="B8" s="9" t="s">
        <v>52</v>
      </c>
      <c r="C8" s="19"/>
      <c r="D8" s="184"/>
      <c r="E8" s="12">
        <v>4</v>
      </c>
      <c r="G8" s="42">
        <v>-16453855</v>
      </c>
      <c r="I8" s="42">
        <v>-19039537</v>
      </c>
    </row>
    <row r="9" spans="2:9" s="9" customFormat="1" ht="21" customHeight="1">
      <c r="B9" s="30" t="s">
        <v>53</v>
      </c>
      <c r="C9" s="7"/>
      <c r="D9" s="199"/>
      <c r="E9" s="12"/>
      <c r="G9" s="51">
        <f>SUM(G7:G8)</f>
        <v>6221731</v>
      </c>
      <c r="I9" s="51">
        <f>SUM(I7:I8)</f>
        <v>6523778</v>
      </c>
    </row>
    <row r="10" spans="2:9" s="9" customFormat="1" ht="5.15" customHeight="1">
      <c r="B10" s="30"/>
      <c r="C10" s="7"/>
      <c r="D10" s="199"/>
      <c r="E10" s="12"/>
      <c r="G10" s="41"/>
      <c r="I10" s="41"/>
    </row>
    <row r="11" spans="2:9" s="9" customFormat="1" ht="21" customHeight="1">
      <c r="B11" s="9" t="s">
        <v>54</v>
      </c>
      <c r="C11" s="19"/>
      <c r="D11" s="184"/>
      <c r="E11" s="12">
        <v>20</v>
      </c>
      <c r="G11" s="42">
        <v>454316</v>
      </c>
      <c r="I11" s="42">
        <v>577590</v>
      </c>
    </row>
    <row r="12" spans="2:9" s="9" customFormat="1" ht="21" customHeight="1">
      <c r="B12" s="30" t="s">
        <v>55</v>
      </c>
      <c r="C12" s="7"/>
      <c r="D12" s="184"/>
      <c r="E12" s="12"/>
      <c r="G12" s="51">
        <f>SUM(G9:G11)</f>
        <v>6676047</v>
      </c>
      <c r="I12" s="51">
        <f>SUM(I9:I11)</f>
        <v>7101368</v>
      </c>
    </row>
    <row r="13" spans="2:9" s="9" customFormat="1" ht="3" customHeight="1">
      <c r="B13" s="30"/>
      <c r="C13" s="7"/>
      <c r="D13" s="199"/>
      <c r="E13" s="12"/>
      <c r="G13" s="41"/>
      <c r="I13" s="41"/>
    </row>
    <row r="14" spans="2:9" s="9" customFormat="1" ht="21" customHeight="1">
      <c r="B14" s="9" t="s">
        <v>56</v>
      </c>
      <c r="C14" s="19"/>
      <c r="D14" s="184"/>
      <c r="E14" s="12" t="s">
        <v>165</v>
      </c>
      <c r="G14" s="41">
        <v>-3235001</v>
      </c>
      <c r="I14" s="41">
        <v>-3462014</v>
      </c>
    </row>
    <row r="15" spans="2:9" s="9" customFormat="1" ht="21" customHeight="1">
      <c r="B15" s="9" t="s">
        <v>57</v>
      </c>
      <c r="C15" s="19"/>
      <c r="D15" s="184"/>
      <c r="E15" s="12" t="s">
        <v>166</v>
      </c>
      <c r="G15" s="41">
        <v>-1800588.7720000001</v>
      </c>
      <c r="I15" s="41">
        <v>-2082465.206</v>
      </c>
    </row>
    <row r="16" spans="2:9" s="9" customFormat="1" ht="21" customHeight="1">
      <c r="B16" s="30" t="s">
        <v>58</v>
      </c>
      <c r="C16" s="7"/>
      <c r="D16" s="199"/>
      <c r="E16" s="12"/>
      <c r="G16" s="52">
        <f>SUM(G14:G15)</f>
        <v>-5035589.7719999999</v>
      </c>
      <c r="I16" s="52">
        <f>SUM(I14:I15)</f>
        <v>-5544479.2060000002</v>
      </c>
    </row>
    <row r="17" spans="2:9" s="9" customFormat="1" ht="3" customHeight="1">
      <c r="B17" s="30"/>
      <c r="C17" s="7"/>
      <c r="D17" s="199"/>
      <c r="E17" s="12"/>
      <c r="G17" s="41"/>
      <c r="I17" s="41"/>
    </row>
    <row r="18" spans="2:9" s="9" customFormat="1" ht="22" customHeight="1">
      <c r="B18" s="30" t="s">
        <v>59</v>
      </c>
      <c r="C18" s="7"/>
      <c r="D18" s="199"/>
      <c r="E18" s="12"/>
      <c r="G18" s="51">
        <f>SUM(G12,G16)</f>
        <v>1640457.2280000001</v>
      </c>
      <c r="I18" s="51">
        <f>SUM(I12,I16)</f>
        <v>1556888.7939999998</v>
      </c>
    </row>
    <row r="19" spans="2:9" s="9" customFormat="1" ht="3" customHeight="1">
      <c r="B19" s="30"/>
      <c r="C19" s="7"/>
      <c r="D19" s="199"/>
      <c r="E19" s="12"/>
      <c r="G19" s="41"/>
      <c r="I19" s="41"/>
    </row>
    <row r="20" spans="2:9" s="9" customFormat="1" ht="21" customHeight="1">
      <c r="B20" s="9" t="s">
        <v>60</v>
      </c>
      <c r="C20" s="19"/>
      <c r="D20" s="199"/>
      <c r="E20" s="12">
        <v>4</v>
      </c>
      <c r="G20" s="41">
        <v>-384064</v>
      </c>
      <c r="I20" s="41">
        <v>-492738</v>
      </c>
    </row>
    <row r="21" spans="2:9" s="9" customFormat="1" ht="21" customHeight="1">
      <c r="B21" s="9" t="s">
        <v>61</v>
      </c>
      <c r="C21" s="19"/>
      <c r="D21" s="19"/>
      <c r="E21" s="12">
        <v>8</v>
      </c>
      <c r="G21" s="42">
        <v>4058</v>
      </c>
      <c r="I21" s="42">
        <v>3632</v>
      </c>
    </row>
    <row r="22" spans="2:9" s="9" customFormat="1" ht="21" customHeight="1">
      <c r="B22" s="30" t="s">
        <v>62</v>
      </c>
      <c r="C22" s="7"/>
      <c r="D22" s="7"/>
      <c r="E22" s="12"/>
      <c r="G22" s="53">
        <f>SUM(G18:G21)</f>
        <v>1260451.2280000001</v>
      </c>
      <c r="I22" s="53">
        <f>SUM(I18:I21)</f>
        <v>1067782.7939999998</v>
      </c>
    </row>
    <row r="23" spans="2:9" s="9" customFormat="1" ht="3" customHeight="1">
      <c r="B23" s="30"/>
      <c r="C23" s="7"/>
      <c r="D23" s="7"/>
      <c r="E23" s="12"/>
      <c r="G23" s="41"/>
      <c r="I23" s="41"/>
    </row>
    <row r="24" spans="2:9" s="9" customFormat="1" ht="21" customHeight="1">
      <c r="B24" s="9" t="s">
        <v>63</v>
      </c>
      <c r="C24" s="19"/>
      <c r="D24" s="19"/>
      <c r="E24" s="12">
        <v>24</v>
      </c>
      <c r="G24" s="42">
        <v>-332273</v>
      </c>
      <c r="I24" s="42">
        <v>-249405</v>
      </c>
    </row>
    <row r="25" spans="2:9" s="9" customFormat="1" ht="21" customHeight="1" thickBot="1">
      <c r="B25" s="30" t="s">
        <v>157</v>
      </c>
      <c r="C25" s="7"/>
      <c r="D25" s="7"/>
      <c r="E25" s="12"/>
      <c r="F25" s="18"/>
      <c r="G25" s="54">
        <f>SUM(G22:G24)</f>
        <v>928178.22800000012</v>
      </c>
      <c r="I25" s="54">
        <f>SUM(I22:I24)</f>
        <v>818377.79399999976</v>
      </c>
    </row>
    <row r="26" spans="2:9" s="9" customFormat="1" ht="5.15" customHeight="1" thickTop="1">
      <c r="B26" s="30"/>
      <c r="C26" s="7"/>
      <c r="D26" s="7"/>
      <c r="E26" s="12"/>
      <c r="G26" s="41"/>
      <c r="H26" s="17"/>
      <c r="I26" s="41"/>
    </row>
    <row r="27" spans="2:9" s="9" customFormat="1" ht="21" customHeight="1">
      <c r="B27" s="43" t="s">
        <v>149</v>
      </c>
      <c r="C27" s="23"/>
      <c r="D27" s="7"/>
      <c r="E27" s="12"/>
      <c r="G27" s="41"/>
      <c r="H27" s="17"/>
      <c r="I27" s="41"/>
    </row>
    <row r="28" spans="2:9" s="9" customFormat="1" ht="21" customHeight="1">
      <c r="C28" s="7" t="s">
        <v>64</v>
      </c>
      <c r="D28" s="7"/>
      <c r="E28" s="12"/>
      <c r="G28" s="51">
        <f>G25-G29</f>
        <v>931792.22800000012</v>
      </c>
      <c r="H28" s="44"/>
      <c r="I28" s="51">
        <f>I25-I29</f>
        <v>809881.79399999976</v>
      </c>
    </row>
    <row r="29" spans="2:9" s="9" customFormat="1" ht="21" customHeight="1">
      <c r="C29" s="19" t="s">
        <v>65</v>
      </c>
      <c r="D29" s="7"/>
      <c r="E29" s="12"/>
      <c r="G29" s="41">
        <v>-3614</v>
      </c>
      <c r="H29" s="17"/>
      <c r="I29" s="41">
        <v>8496</v>
      </c>
    </row>
    <row r="30" spans="2:9" s="9" customFormat="1" ht="21" customHeight="1" thickBot="1">
      <c r="B30" s="30"/>
      <c r="C30" s="7"/>
      <c r="D30" s="7"/>
      <c r="E30" s="12"/>
      <c r="G30" s="55">
        <f>SUM(G28:G29)</f>
        <v>928178.22800000012</v>
      </c>
      <c r="H30" s="17"/>
      <c r="I30" s="55">
        <f>SUM(I28:I29)</f>
        <v>818377.79399999976</v>
      </c>
    </row>
    <row r="31" spans="2:9" s="9" customFormat="1" ht="5.15" customHeight="1" thickTop="1">
      <c r="B31" s="30"/>
      <c r="C31" s="7"/>
      <c r="D31" s="7"/>
      <c r="E31" s="12"/>
      <c r="G31" s="41"/>
      <c r="H31" s="17"/>
      <c r="I31" s="41"/>
    </row>
    <row r="32" spans="2:9" s="9" customFormat="1" ht="21" customHeight="1">
      <c r="B32" s="38" t="s">
        <v>150</v>
      </c>
      <c r="C32" s="16"/>
      <c r="D32" s="7"/>
      <c r="E32" s="8"/>
      <c r="F32" s="18"/>
      <c r="G32" s="41"/>
      <c r="I32" s="41"/>
    </row>
    <row r="33" spans="2:9" s="9" customFormat="1" ht="21" customHeight="1" thickBot="1">
      <c r="B33" s="30" t="s">
        <v>64</v>
      </c>
      <c r="C33" s="7"/>
      <c r="D33" s="7"/>
      <c r="E33" s="12"/>
      <c r="F33" s="18"/>
      <c r="G33" s="183">
        <v>0.56000000000000005</v>
      </c>
      <c r="H33" s="46"/>
      <c r="I33" s="45">
        <v>0.49</v>
      </c>
    </row>
    <row r="34" spans="2:9" s="9" customFormat="1" ht="10" customHeight="1" thickTop="1">
      <c r="C34" s="19"/>
      <c r="D34" s="19"/>
      <c r="E34" s="8"/>
    </row>
    <row r="35" spans="2:9" s="9" customFormat="1" ht="22" customHeight="1">
      <c r="B35" s="6" t="s">
        <v>173</v>
      </c>
      <c r="C35" s="7"/>
      <c r="D35" s="7"/>
      <c r="E35" s="38"/>
    </row>
    <row r="36" spans="2:9" s="9" customFormat="1" ht="22" customHeight="1">
      <c r="B36" s="39" t="s">
        <v>66</v>
      </c>
      <c r="C36" s="7"/>
      <c r="D36" s="7"/>
      <c r="E36" s="38"/>
    </row>
    <row r="37" spans="2:9" s="9" customFormat="1" ht="22" customHeight="1">
      <c r="B37" s="40" t="s">
        <v>182</v>
      </c>
      <c r="C37" s="23"/>
      <c r="D37" s="23"/>
      <c r="E37" s="8"/>
    </row>
    <row r="38" spans="2:9" s="9" customFormat="1" ht="5.15" customHeight="1">
      <c r="B38" s="30"/>
      <c r="C38" s="23"/>
      <c r="D38" s="23"/>
      <c r="E38" s="8"/>
    </row>
    <row r="39" spans="2:9" s="9" customFormat="1" ht="20.149999999999999" customHeight="1">
      <c r="B39" s="30"/>
      <c r="C39" s="7"/>
      <c r="D39" s="7"/>
      <c r="E39" s="12" t="s">
        <v>2</v>
      </c>
      <c r="G39" s="13">
        <v>2568</v>
      </c>
      <c r="H39" s="14"/>
      <c r="I39" s="13">
        <v>2567</v>
      </c>
    </row>
    <row r="40" spans="2:9" s="9" customFormat="1" ht="20.149999999999999" customHeight="1">
      <c r="B40" s="30"/>
      <c r="C40" s="7"/>
      <c r="D40" s="7"/>
      <c r="E40" s="12"/>
      <c r="G40" s="15" t="s">
        <v>3</v>
      </c>
      <c r="H40" s="15"/>
      <c r="I40" s="15"/>
    </row>
    <row r="41" spans="2:9" s="9" customFormat="1" ht="20.149999999999999" customHeight="1">
      <c r="B41" s="30" t="s">
        <v>157</v>
      </c>
      <c r="C41" s="7"/>
      <c r="D41" s="7"/>
      <c r="E41" s="8"/>
      <c r="G41" s="51">
        <f>G25</f>
        <v>928178.22800000012</v>
      </c>
      <c r="H41" s="44"/>
      <c r="I41" s="51">
        <f>I25</f>
        <v>818377.79399999976</v>
      </c>
    </row>
    <row r="42" spans="2:9" s="9" customFormat="1" ht="5.15" customHeight="1">
      <c r="C42" s="19"/>
      <c r="D42" s="19"/>
      <c r="E42" s="8"/>
    </row>
    <row r="43" spans="2:9" s="9" customFormat="1" ht="20.149999999999999" customHeight="1">
      <c r="B43" s="30" t="s">
        <v>67</v>
      </c>
      <c r="C43" s="7"/>
      <c r="D43" s="19"/>
      <c r="E43" s="8"/>
    </row>
    <row r="44" spans="2:9" s="9" customFormat="1" ht="20.149999999999999" customHeight="1">
      <c r="B44" s="47" t="s">
        <v>185</v>
      </c>
      <c r="C44" s="7"/>
      <c r="D44" s="19"/>
      <c r="E44" s="8"/>
    </row>
    <row r="45" spans="2:9" s="9" customFormat="1" ht="20.149999999999999" customHeight="1">
      <c r="B45" s="9" t="s">
        <v>69</v>
      </c>
      <c r="C45" s="19"/>
      <c r="D45" s="19"/>
      <c r="E45" s="8"/>
      <c r="G45" s="41">
        <v>-1600567</v>
      </c>
      <c r="I45" s="41">
        <v>-858616</v>
      </c>
    </row>
    <row r="46" spans="2:9" s="9" customFormat="1" ht="20.149999999999999" customHeight="1">
      <c r="B46" s="9" t="s">
        <v>70</v>
      </c>
      <c r="C46" s="19"/>
      <c r="D46" s="19"/>
      <c r="E46" s="8"/>
      <c r="G46" s="41"/>
      <c r="I46" s="41"/>
    </row>
    <row r="47" spans="2:9" s="9" customFormat="1" ht="20.149999999999999" customHeight="1">
      <c r="C47" s="9" t="s">
        <v>71</v>
      </c>
      <c r="D47" s="19"/>
      <c r="E47" s="12">
        <v>8</v>
      </c>
      <c r="G47" s="41">
        <v>0</v>
      </c>
      <c r="I47" s="41">
        <v>8636</v>
      </c>
    </row>
    <row r="48" spans="2:9" s="9" customFormat="1" ht="20.149999999999999" customHeight="1">
      <c r="B48" s="30" t="s">
        <v>186</v>
      </c>
      <c r="C48" s="30"/>
      <c r="D48" s="184"/>
      <c r="E48" s="12"/>
      <c r="G48" s="53">
        <f>SUM(G45:G47)</f>
        <v>-1600567</v>
      </c>
      <c r="I48" s="53">
        <f>SUM(I45:I47)</f>
        <v>-849980</v>
      </c>
    </row>
    <row r="49" spans="2:9" s="9" customFormat="1" ht="11.5" customHeight="1">
      <c r="B49" s="30"/>
      <c r="C49" s="30"/>
      <c r="D49" s="184"/>
      <c r="E49" s="12"/>
      <c r="G49" s="182"/>
      <c r="I49" s="182"/>
    </row>
    <row r="50" spans="2:9" s="9" customFormat="1" ht="20.149999999999999" customHeight="1">
      <c r="B50" s="47" t="s">
        <v>187</v>
      </c>
      <c r="C50" s="30"/>
      <c r="D50" s="184"/>
      <c r="E50" s="12"/>
      <c r="G50" s="48"/>
      <c r="I50" s="48"/>
    </row>
    <row r="51" spans="2:9" s="9" customFormat="1" ht="20.149999999999999" customHeight="1">
      <c r="B51" s="9" t="s">
        <v>204</v>
      </c>
      <c r="C51" s="19"/>
      <c r="D51" s="184"/>
      <c r="E51" s="12"/>
      <c r="G51" s="41"/>
      <c r="I51" s="41"/>
    </row>
    <row r="52" spans="2:9" s="9" customFormat="1" ht="20.149999999999999" customHeight="1">
      <c r="C52" s="9" t="s">
        <v>72</v>
      </c>
      <c r="D52" s="184"/>
      <c r="E52" s="12">
        <v>16</v>
      </c>
      <c r="G52" s="41">
        <v>-113160</v>
      </c>
      <c r="I52" s="41">
        <v>-154409</v>
      </c>
    </row>
    <row r="53" spans="2:9" s="9" customFormat="1" ht="20.149999999999999" customHeight="1">
      <c r="B53" s="9" t="s">
        <v>73</v>
      </c>
      <c r="C53" s="19"/>
      <c r="D53" s="184"/>
      <c r="E53" s="12"/>
      <c r="G53" s="41"/>
      <c r="I53" s="41"/>
    </row>
    <row r="54" spans="2:9" s="9" customFormat="1" ht="20.149999999999999" customHeight="1">
      <c r="C54" s="9" t="s">
        <v>68</v>
      </c>
      <c r="D54" s="184"/>
      <c r="E54" s="12">
        <v>24</v>
      </c>
      <c r="G54" s="41">
        <v>17474</v>
      </c>
      <c r="I54" s="41">
        <v>30882</v>
      </c>
    </row>
    <row r="55" spans="2:9" s="9" customFormat="1" ht="20.149999999999999" customHeight="1">
      <c r="B55" s="30" t="s">
        <v>188</v>
      </c>
      <c r="C55" s="30"/>
      <c r="D55" s="184"/>
      <c r="E55" s="12"/>
      <c r="G55" s="53">
        <f>SUM(G51:G54)</f>
        <v>-95686</v>
      </c>
      <c r="I55" s="53">
        <f>SUM(I51:I54)</f>
        <v>-123527</v>
      </c>
    </row>
    <row r="56" spans="2:9" s="9" customFormat="1" ht="5.15" customHeight="1">
      <c r="C56" s="19"/>
      <c r="D56" s="19"/>
      <c r="E56" s="12"/>
      <c r="G56" s="41"/>
      <c r="I56" s="41"/>
    </row>
    <row r="57" spans="2:9" s="9" customFormat="1" ht="20.149999999999999" customHeight="1">
      <c r="B57" s="30" t="s">
        <v>161</v>
      </c>
      <c r="C57" s="7"/>
      <c r="D57" s="19"/>
      <c r="E57" s="12"/>
      <c r="G57" s="2">
        <f>SUM(G48,G55)</f>
        <v>-1696253</v>
      </c>
      <c r="I57" s="2">
        <f>SUM(I48,I55)</f>
        <v>-973507</v>
      </c>
    </row>
    <row r="58" spans="2:9" s="9" customFormat="1" ht="5.15" customHeight="1">
      <c r="B58" s="30"/>
      <c r="C58" s="7"/>
      <c r="D58" s="19"/>
      <c r="E58" s="12"/>
      <c r="G58" s="21"/>
      <c r="I58" s="21"/>
    </row>
    <row r="59" spans="2:9" s="9" customFormat="1" ht="20.149999999999999" customHeight="1" thickBot="1">
      <c r="B59" s="30" t="s">
        <v>159</v>
      </c>
      <c r="C59" s="7"/>
      <c r="D59" s="19"/>
      <c r="E59" s="8"/>
      <c r="G59" s="3">
        <f>G25+G57</f>
        <v>-768074.77199999988</v>
      </c>
      <c r="I59" s="3">
        <f>I25+I57</f>
        <v>-155129.20600000024</v>
      </c>
    </row>
    <row r="60" spans="2:9" s="9" customFormat="1" ht="5.15" customHeight="1" thickTop="1">
      <c r="C60" s="19"/>
      <c r="D60" s="19"/>
      <c r="E60" s="8"/>
    </row>
    <row r="61" spans="2:9" s="9" customFormat="1" ht="20.149999999999999" customHeight="1">
      <c r="B61" s="43" t="s">
        <v>74</v>
      </c>
      <c r="C61" s="23"/>
      <c r="D61" s="19"/>
      <c r="E61" s="8"/>
    </row>
    <row r="62" spans="2:9" s="9" customFormat="1" ht="20.149999999999999" customHeight="1">
      <c r="B62" s="43"/>
      <c r="C62" s="23" t="s">
        <v>64</v>
      </c>
      <c r="D62" s="19"/>
      <c r="E62" s="8"/>
      <c r="G62" s="51">
        <f>G59-G63</f>
        <v>-724301.23992672085</v>
      </c>
      <c r="I62" s="51">
        <f>I59-I63</f>
        <v>-140967.20600000024</v>
      </c>
    </row>
    <row r="63" spans="2:9" s="9" customFormat="1" ht="20.149999999999999" customHeight="1">
      <c r="B63" s="43"/>
      <c r="C63" s="43" t="s">
        <v>65</v>
      </c>
      <c r="D63" s="19"/>
      <c r="E63" s="8"/>
      <c r="G63" s="41">
        <v>-43773.532073279021</v>
      </c>
      <c r="I63" s="41">
        <v>-14162</v>
      </c>
    </row>
    <row r="64" spans="2:9" s="9" customFormat="1" ht="20.149999999999999" customHeight="1" thickBot="1">
      <c r="B64" s="23"/>
      <c r="C64" s="23"/>
      <c r="D64" s="19"/>
      <c r="E64" s="8"/>
      <c r="G64" s="4">
        <f>SUM(G62:G63)</f>
        <v>-768074.77199999988</v>
      </c>
      <c r="H64" s="49"/>
      <c r="I64" s="4">
        <f>SUM(I62:I63)</f>
        <v>-155129.20600000024</v>
      </c>
    </row>
    <row r="65" spans="3:5" s="9" customFormat="1" ht="5.15" customHeight="1" thickTop="1">
      <c r="C65" s="19"/>
      <c r="D65" s="19"/>
      <c r="E65" s="8"/>
    </row>
    <row r="66" spans="3:5" ht="22" customHeight="1"/>
    <row r="67" spans="3:5" ht="22" customHeight="1"/>
    <row r="68" spans="3:5" ht="22" customHeight="1"/>
    <row r="69" spans="3:5" ht="22" customHeight="1"/>
  </sheetData>
  <sheetProtection formatCells="0" formatColumns="0" formatRows="0" insertColumns="0" insertRows="0" insertHyperlinks="0" deleteColumns="0" deleteRows="0" sort="0" autoFilter="0" pivotTables="0"/>
  <pageMargins left="0.9055118110236221" right="0.9055118110236221" top="1.1811023622047245" bottom="0.59055118110236227" header="1.1811023622047245" footer="0.31496062992125984"/>
  <pageSetup paperSize="9" scale="97" firstPageNumber="1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34" max="16383" man="1"/>
  </rowBreaks>
  <customProperties>
    <customPr name="EpmWorksheetKeyString_GUID" r:id="rId2"/>
    <customPr name="OrphanNamesChecked" r:id="rId3"/>
  </customProperties>
  <ignoredErrors>
    <ignoredError sqref="E14:E15" twoDigitTextYear="1"/>
  </ignoredError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A30"/>
  <sheetViews>
    <sheetView zoomScaleNormal="100" zoomScaleSheetLayoutView="85" workbookViewId="0"/>
  </sheetViews>
  <sheetFormatPr defaultColWidth="10.25" defaultRowHeight="21.5"/>
  <cols>
    <col min="1" max="3" width="1.75" style="59" customWidth="1"/>
    <col min="4" max="4" width="45.4140625" style="59" customWidth="1"/>
    <col min="5" max="5" width="7.75" style="61" customWidth="1"/>
    <col min="6" max="6" width="0.75" style="59" customWidth="1"/>
    <col min="7" max="7" width="11.75" style="59" customWidth="1"/>
    <col min="8" max="8" width="0.75" style="59" customWidth="1"/>
    <col min="9" max="9" width="11.75" style="59" customWidth="1"/>
    <col min="10" max="10" width="0.75" style="59" customWidth="1"/>
    <col min="11" max="11" width="11.75" style="59" customWidth="1"/>
    <col min="12" max="12" width="0.75" style="59" customWidth="1"/>
    <col min="13" max="13" width="11.75" style="59" customWidth="1"/>
    <col min="14" max="14" width="0.75" style="59" customWidth="1"/>
    <col min="15" max="15" width="11.75" style="59" customWidth="1"/>
    <col min="16" max="16" width="0.75" style="59" customWidth="1"/>
    <col min="17" max="17" width="11.75" style="59" customWidth="1"/>
    <col min="18" max="18" width="0.75" style="59" customWidth="1"/>
    <col min="19" max="19" width="11.75" style="59" customWidth="1"/>
    <col min="20" max="20" width="0.75" style="59" customWidth="1"/>
    <col min="21" max="21" width="11.75" style="59" customWidth="1"/>
    <col min="22" max="22" width="0.75" style="59" customWidth="1"/>
    <col min="23" max="23" width="11.75" style="59" customWidth="1"/>
    <col min="24" max="24" width="0.75" style="59" customWidth="1"/>
    <col min="25" max="25" width="11.75" style="59" customWidth="1"/>
    <col min="26" max="26" width="0.75" style="59" customWidth="1"/>
    <col min="27" max="27" width="11.75" style="59" customWidth="1"/>
    <col min="28" max="16384" width="10.25" style="59"/>
  </cols>
  <sheetData>
    <row r="1" spans="2:27" ht="20.149999999999999" customHeight="1">
      <c r="B1" s="6" t="s">
        <v>173</v>
      </c>
      <c r="C1" s="56"/>
      <c r="D1" s="56"/>
      <c r="E1" s="57"/>
      <c r="F1" s="58"/>
    </row>
    <row r="2" spans="2:27" ht="20.149999999999999" customHeight="1">
      <c r="B2" s="60" t="s">
        <v>168</v>
      </c>
      <c r="C2" s="56"/>
      <c r="D2" s="56"/>
      <c r="E2" s="57"/>
      <c r="F2" s="58"/>
    </row>
    <row r="3" spans="2:27" ht="20.149999999999999" customHeight="1">
      <c r="B3" s="5" t="str">
        <f>'2'!B3</f>
        <v>สําหรับปีสิ้นสุดวันที่ 31 ธันวาคม 2568</v>
      </c>
      <c r="C3" s="56"/>
      <c r="D3" s="56"/>
      <c r="E3" s="57"/>
      <c r="F3" s="58"/>
    </row>
    <row r="4" spans="2:27" ht="5.15" customHeight="1">
      <c r="D4" s="59" t="s">
        <v>75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2:27" s="56" customFormat="1" ht="20.149999999999999" customHeight="1">
      <c r="E5" s="63"/>
      <c r="H5" s="64"/>
      <c r="I5" s="64"/>
      <c r="J5" s="64"/>
      <c r="K5" s="64"/>
      <c r="L5" s="64"/>
      <c r="M5" s="65" t="s">
        <v>76</v>
      </c>
      <c r="N5" s="65"/>
      <c r="O5" s="65"/>
      <c r="P5" s="64"/>
      <c r="Q5" s="65" t="s">
        <v>45</v>
      </c>
      <c r="R5" s="65"/>
      <c r="S5" s="65"/>
      <c r="T5" s="65"/>
      <c r="U5" s="65"/>
      <c r="V5" s="64"/>
      <c r="X5" s="64"/>
      <c r="Z5" s="64"/>
      <c r="AA5" s="64"/>
    </row>
    <row r="6" spans="2:27" s="56" customFormat="1" ht="20.149999999999999" customHeight="1">
      <c r="E6" s="63"/>
      <c r="G6" s="64"/>
      <c r="H6" s="64"/>
      <c r="I6" s="64"/>
      <c r="J6" s="64"/>
      <c r="K6" s="64"/>
      <c r="L6" s="64"/>
      <c r="M6" s="66" t="s">
        <v>42</v>
      </c>
      <c r="N6" s="66"/>
      <c r="O6" s="64" t="s">
        <v>77</v>
      </c>
      <c r="P6" s="64"/>
      <c r="Q6" s="67" t="s">
        <v>78</v>
      </c>
      <c r="R6" s="63"/>
      <c r="S6" s="64" t="s">
        <v>79</v>
      </c>
      <c r="U6" s="67"/>
      <c r="V6" s="64"/>
      <c r="W6" s="64"/>
      <c r="X6" s="64"/>
      <c r="Y6" s="64"/>
      <c r="Z6" s="64"/>
      <c r="AA6" s="64"/>
    </row>
    <row r="7" spans="2:27" s="56" customFormat="1" ht="20.149999999999999" customHeight="1">
      <c r="E7" s="63"/>
      <c r="G7" s="64"/>
      <c r="H7" s="64"/>
      <c r="I7" s="64"/>
      <c r="J7" s="64"/>
      <c r="K7" s="64"/>
      <c r="L7" s="64"/>
      <c r="M7" s="64"/>
      <c r="N7" s="64"/>
      <c r="O7" s="64"/>
      <c r="P7" s="64"/>
      <c r="Q7" s="67" t="s">
        <v>80</v>
      </c>
      <c r="R7" s="64"/>
      <c r="S7" s="64" t="s">
        <v>81</v>
      </c>
      <c r="T7" s="64"/>
      <c r="U7" s="67" t="s">
        <v>82</v>
      </c>
      <c r="V7" s="64"/>
      <c r="W7" s="64"/>
      <c r="Z7" s="64"/>
      <c r="AA7" s="64"/>
    </row>
    <row r="8" spans="2:27" s="56" customFormat="1" ht="20.149999999999999" customHeight="1">
      <c r="E8" s="63"/>
      <c r="G8" s="64" t="s">
        <v>83</v>
      </c>
      <c r="H8" s="64"/>
      <c r="I8" s="64"/>
      <c r="J8" s="64"/>
      <c r="K8" s="64"/>
      <c r="L8" s="64"/>
      <c r="M8" s="64"/>
      <c r="N8" s="64"/>
      <c r="O8" s="64"/>
      <c r="P8" s="64"/>
      <c r="Q8" s="67" t="s">
        <v>84</v>
      </c>
      <c r="R8" s="64"/>
      <c r="S8" s="64" t="s">
        <v>85</v>
      </c>
      <c r="T8" s="64"/>
      <c r="U8" s="67" t="s">
        <v>86</v>
      </c>
      <c r="V8" s="64"/>
      <c r="W8" s="64" t="s">
        <v>96</v>
      </c>
      <c r="X8" s="64"/>
      <c r="Y8" s="64" t="s">
        <v>87</v>
      </c>
      <c r="Z8" s="64"/>
      <c r="AA8" s="64"/>
    </row>
    <row r="9" spans="2:27" s="56" customFormat="1" ht="20.149999999999999" customHeight="1">
      <c r="E9" s="63"/>
      <c r="G9" s="64" t="s">
        <v>88</v>
      </c>
      <c r="H9" s="64"/>
      <c r="I9" s="64" t="s">
        <v>89</v>
      </c>
      <c r="J9" s="64"/>
      <c r="K9" s="64" t="s">
        <v>90</v>
      </c>
      <c r="L9" s="64"/>
      <c r="M9" s="64" t="s">
        <v>91</v>
      </c>
      <c r="N9" s="64"/>
      <c r="O9" s="64"/>
      <c r="P9" s="64"/>
      <c r="Q9" s="67" t="s">
        <v>92</v>
      </c>
      <c r="R9" s="64"/>
      <c r="S9" s="64" t="s">
        <v>93</v>
      </c>
      <c r="T9" s="64"/>
      <c r="U9" s="67" t="s">
        <v>94</v>
      </c>
      <c r="V9" s="64"/>
      <c r="W9" s="64" t="s">
        <v>103</v>
      </c>
      <c r="X9" s="64"/>
      <c r="Y9" s="64" t="s">
        <v>95</v>
      </c>
      <c r="Z9" s="64"/>
      <c r="AA9" s="64" t="s">
        <v>96</v>
      </c>
    </row>
    <row r="10" spans="2:27" s="56" customFormat="1" ht="20.149999999999999" customHeight="1">
      <c r="E10" s="68" t="s">
        <v>2</v>
      </c>
      <c r="G10" s="64" t="s">
        <v>97</v>
      </c>
      <c r="H10" s="64"/>
      <c r="I10" s="64" t="s">
        <v>98</v>
      </c>
      <c r="J10" s="64"/>
      <c r="K10" s="64" t="s">
        <v>99</v>
      </c>
      <c r="L10" s="64"/>
      <c r="M10" s="64" t="s">
        <v>100</v>
      </c>
      <c r="N10" s="64"/>
      <c r="O10" s="64"/>
      <c r="P10" s="64"/>
      <c r="Q10" s="69" t="s">
        <v>101</v>
      </c>
      <c r="R10" s="69"/>
      <c r="S10" s="64" t="s">
        <v>102</v>
      </c>
      <c r="T10" s="64"/>
      <c r="U10" s="67" t="s">
        <v>103</v>
      </c>
      <c r="V10" s="64"/>
      <c r="W10" s="69" t="s">
        <v>104</v>
      </c>
      <c r="X10" s="64"/>
      <c r="Y10" s="64" t="s">
        <v>105</v>
      </c>
      <c r="Z10" s="64"/>
      <c r="AA10" s="64" t="s">
        <v>103</v>
      </c>
    </row>
    <row r="11" spans="2:27" s="56" customFormat="1" ht="20.149999999999999" customHeight="1">
      <c r="B11" s="70"/>
      <c r="E11" s="71"/>
      <c r="G11" s="72" t="s">
        <v>3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</row>
    <row r="12" spans="2:27" s="56" customFormat="1" ht="20.149999999999999" customHeight="1">
      <c r="B12" s="73" t="s">
        <v>169</v>
      </c>
      <c r="C12" s="70"/>
      <c r="D12" s="70"/>
      <c r="E12" s="71"/>
      <c r="F12" s="70"/>
      <c r="G12" s="62">
        <v>16500000</v>
      </c>
      <c r="H12" s="62"/>
      <c r="I12" s="62">
        <v>583727</v>
      </c>
      <c r="J12" s="62"/>
      <c r="K12" s="62">
        <v>-5709310</v>
      </c>
      <c r="L12" s="62"/>
      <c r="M12" s="62">
        <v>284182</v>
      </c>
      <c r="N12" s="62"/>
      <c r="O12" s="62">
        <v>10996686</v>
      </c>
      <c r="P12" s="62"/>
      <c r="Q12" s="62">
        <v>-2949933</v>
      </c>
      <c r="R12" s="62"/>
      <c r="S12" s="62">
        <v>-8636</v>
      </c>
      <c r="T12" s="62"/>
      <c r="U12" s="96">
        <f>SUM(Q12:S12)</f>
        <v>-2958569</v>
      </c>
      <c r="V12" s="62"/>
      <c r="W12" s="96">
        <f>SUM(G12:O12,U12)</f>
        <v>19696716</v>
      </c>
      <c r="X12" s="62">
        <v>0</v>
      </c>
      <c r="Y12" s="62">
        <v>1615203</v>
      </c>
      <c r="Z12" s="62"/>
      <c r="AA12" s="96">
        <f>SUM(W12:Y12)</f>
        <v>21311919</v>
      </c>
    </row>
    <row r="13" spans="2:27" s="56" customFormat="1" ht="20.149999999999999" customHeight="1">
      <c r="B13" s="73" t="s">
        <v>106</v>
      </c>
      <c r="C13" s="200"/>
      <c r="D13" s="200"/>
      <c r="E13" s="74"/>
      <c r="F13" s="70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62"/>
      <c r="V13" s="75"/>
      <c r="W13" s="75"/>
      <c r="X13" s="75"/>
      <c r="Y13" s="75"/>
      <c r="Z13" s="75"/>
      <c r="AA13" s="75"/>
    </row>
    <row r="14" spans="2:27" s="56" customFormat="1" ht="20.149999999999999" customHeight="1">
      <c r="B14" s="73"/>
      <c r="C14" s="200" t="s">
        <v>107</v>
      </c>
      <c r="D14" s="200"/>
      <c r="E14" s="71"/>
      <c r="F14" s="70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62"/>
      <c r="V14" s="75"/>
      <c r="W14" s="75"/>
      <c r="X14" s="75"/>
      <c r="Y14" s="75"/>
      <c r="Z14" s="75"/>
      <c r="AA14" s="75"/>
    </row>
    <row r="15" spans="2:27" s="56" customFormat="1" ht="20.149999999999999" customHeight="1">
      <c r="B15" s="70"/>
      <c r="C15" s="201" t="s">
        <v>189</v>
      </c>
      <c r="D15" s="202"/>
      <c r="E15" s="77"/>
      <c r="F15" s="70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62"/>
      <c r="V15" s="75"/>
      <c r="W15" s="75"/>
      <c r="X15" s="75"/>
      <c r="Y15" s="75"/>
      <c r="Z15" s="75"/>
      <c r="AA15" s="75"/>
    </row>
    <row r="16" spans="2:27" s="56" customFormat="1" ht="20.149999999999999" customHeight="1">
      <c r="C16" s="202" t="s">
        <v>108</v>
      </c>
      <c r="D16" s="202"/>
      <c r="E16" s="71">
        <v>25</v>
      </c>
      <c r="G16" s="80">
        <v>0</v>
      </c>
      <c r="H16" s="78"/>
      <c r="I16" s="80">
        <v>0</v>
      </c>
      <c r="J16" s="78"/>
      <c r="K16" s="80">
        <v>0</v>
      </c>
      <c r="L16" s="78"/>
      <c r="M16" s="80">
        <v>0</v>
      </c>
      <c r="N16" s="81"/>
      <c r="O16" s="80">
        <v>-412500</v>
      </c>
      <c r="P16" s="78"/>
      <c r="Q16" s="80">
        <v>0</v>
      </c>
      <c r="R16" s="82"/>
      <c r="S16" s="80">
        <v>0</v>
      </c>
      <c r="T16" s="78"/>
      <c r="U16" s="98">
        <f>SUM(Q16:S16)</f>
        <v>0</v>
      </c>
      <c r="V16" s="78"/>
      <c r="W16" s="98">
        <f>SUM(G16:O16,U16)</f>
        <v>-412500</v>
      </c>
      <c r="X16" s="78"/>
      <c r="Y16" s="83">
        <v>-25028</v>
      </c>
      <c r="Z16" s="78"/>
      <c r="AA16" s="98">
        <f>SUM(W16:Y16)</f>
        <v>-437528</v>
      </c>
    </row>
    <row r="17" spans="2:27" s="56" customFormat="1" ht="20.149999999999999" customHeight="1">
      <c r="B17" s="70"/>
      <c r="C17" s="203" t="s">
        <v>190</v>
      </c>
      <c r="D17" s="203"/>
      <c r="E17" s="77"/>
      <c r="F17" s="70"/>
      <c r="G17" s="99">
        <f>SUM(G16:G16)</f>
        <v>0</v>
      </c>
      <c r="H17" s="86"/>
      <c r="I17" s="99">
        <f>SUM(I16:I16)</f>
        <v>0</v>
      </c>
      <c r="J17" s="75"/>
      <c r="K17" s="99">
        <f>SUM(K16:K16)</f>
        <v>0</v>
      </c>
      <c r="L17" s="75"/>
      <c r="M17" s="99">
        <f>SUM(M16:M16)</f>
        <v>0</v>
      </c>
      <c r="N17" s="87"/>
      <c r="O17" s="99">
        <f>SUM(O16:O16)</f>
        <v>-412500</v>
      </c>
      <c r="P17" s="75"/>
      <c r="Q17" s="99">
        <f>SUM(Q16:Q16)</f>
        <v>0</v>
      </c>
      <c r="R17" s="86"/>
      <c r="S17" s="99">
        <f>SUM(S16:S16)</f>
        <v>0</v>
      </c>
      <c r="T17" s="78"/>
      <c r="U17" s="99">
        <f>SUM(U16:U16)</f>
        <v>0</v>
      </c>
      <c r="V17" s="75"/>
      <c r="W17" s="99">
        <f>SUM(W16:W16)</f>
        <v>-412500</v>
      </c>
      <c r="X17" s="75"/>
      <c r="Y17" s="99">
        <f>SUM(Y16:Y16)</f>
        <v>-25028</v>
      </c>
      <c r="Z17" s="75"/>
      <c r="AA17" s="99">
        <f>SUM(AA16:AA16)</f>
        <v>-437528</v>
      </c>
    </row>
    <row r="18" spans="2:27" s="56" customFormat="1" ht="20.149999999999999" customHeight="1">
      <c r="B18" s="70"/>
      <c r="C18" s="84" t="s">
        <v>109</v>
      </c>
      <c r="D18" s="76"/>
      <c r="E18" s="77"/>
      <c r="F18" s="70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</row>
    <row r="19" spans="2:27" s="56" customFormat="1" ht="20.149999999999999" customHeight="1">
      <c r="B19" s="70"/>
      <c r="C19" s="56" t="s">
        <v>174</v>
      </c>
      <c r="D19" s="76"/>
      <c r="E19" s="71"/>
      <c r="F19" s="70"/>
      <c r="G19" s="78">
        <v>0</v>
      </c>
      <c r="H19" s="78"/>
      <c r="I19" s="78">
        <v>0</v>
      </c>
      <c r="J19" s="78"/>
      <c r="K19" s="78">
        <v>-13185</v>
      </c>
      <c r="L19" s="78"/>
      <c r="M19" s="78">
        <v>0</v>
      </c>
      <c r="N19" s="78"/>
      <c r="O19" s="78">
        <v>0</v>
      </c>
      <c r="P19" s="78"/>
      <c r="Q19" s="78">
        <v>0</v>
      </c>
      <c r="R19" s="78"/>
      <c r="S19" s="78">
        <v>0</v>
      </c>
      <c r="T19" s="75"/>
      <c r="U19" s="97">
        <f>SUM(Q19:S19)</f>
        <v>0</v>
      </c>
      <c r="V19" s="75"/>
      <c r="W19" s="97">
        <f>SUM(G19:O19,U19)</f>
        <v>-13185</v>
      </c>
      <c r="X19" s="75"/>
      <c r="Y19" s="78">
        <v>-188</v>
      </c>
      <c r="Z19" s="75"/>
      <c r="AA19" s="97">
        <f>SUM(W19:Y19)</f>
        <v>-13373</v>
      </c>
    </row>
    <row r="20" spans="2:27" s="56" customFormat="1" ht="20.149999999999999" customHeight="1">
      <c r="B20" s="70"/>
      <c r="C20" s="76" t="s">
        <v>110</v>
      </c>
      <c r="D20" s="70"/>
      <c r="E20" s="77"/>
      <c r="F20" s="70"/>
      <c r="G20" s="100">
        <f>SUM(G19:G19)</f>
        <v>0</v>
      </c>
      <c r="H20" s="86"/>
      <c r="I20" s="100">
        <f>SUM(I19:I19)</f>
        <v>0</v>
      </c>
      <c r="J20" s="75"/>
      <c r="K20" s="101">
        <f>SUM(K19:L19)</f>
        <v>-13185</v>
      </c>
      <c r="L20" s="75"/>
      <c r="M20" s="100">
        <f>SUM(M19:M19)</f>
        <v>0</v>
      </c>
      <c r="N20" s="87"/>
      <c r="O20" s="101">
        <f>SUM(O19:O19)</f>
        <v>0</v>
      </c>
      <c r="P20" s="75"/>
      <c r="Q20" s="101">
        <f>SUM(Q19:Q19)</f>
        <v>0</v>
      </c>
      <c r="R20" s="87"/>
      <c r="S20" s="100">
        <f>SUM(S19:S19)</f>
        <v>0</v>
      </c>
      <c r="T20" s="75"/>
      <c r="U20" s="101">
        <f>SUM(U19:U19)</f>
        <v>0</v>
      </c>
      <c r="V20" s="75"/>
      <c r="W20" s="101">
        <f>SUM(W19:W19)</f>
        <v>-13185</v>
      </c>
      <c r="X20" s="75"/>
      <c r="Y20" s="101">
        <f>SUM(Y19:Y19)</f>
        <v>-188</v>
      </c>
      <c r="Z20" s="75"/>
      <c r="AA20" s="101">
        <f>SUM(AA19:AA19)</f>
        <v>-13373</v>
      </c>
    </row>
    <row r="21" spans="2:27" s="56" customFormat="1" ht="20.149999999999999" customHeight="1">
      <c r="B21" s="73" t="s">
        <v>111</v>
      </c>
      <c r="C21" s="76"/>
      <c r="D21" s="70"/>
      <c r="E21" s="77"/>
      <c r="F21" s="70"/>
      <c r="G21" s="88"/>
      <c r="H21" s="89"/>
      <c r="I21" s="88"/>
      <c r="J21" s="62"/>
      <c r="K21" s="90"/>
      <c r="L21" s="62"/>
      <c r="M21" s="88"/>
      <c r="N21" s="91"/>
      <c r="O21" s="88"/>
      <c r="P21" s="62"/>
      <c r="Q21" s="88"/>
      <c r="R21" s="91"/>
      <c r="S21" s="88"/>
      <c r="T21" s="62"/>
      <c r="U21" s="90"/>
      <c r="V21" s="62"/>
      <c r="W21" s="90"/>
      <c r="X21" s="62"/>
      <c r="Y21" s="90"/>
      <c r="Z21" s="62"/>
      <c r="AA21" s="90"/>
    </row>
    <row r="22" spans="2:27" s="56" customFormat="1" ht="20.149999999999999" customHeight="1">
      <c r="B22" s="73"/>
      <c r="C22" s="73" t="s">
        <v>107</v>
      </c>
      <c r="D22" s="70"/>
      <c r="E22" s="77"/>
      <c r="F22" s="70"/>
      <c r="G22" s="102">
        <f>SUM(G17,G20)</f>
        <v>0</v>
      </c>
      <c r="H22" s="86"/>
      <c r="I22" s="102">
        <f>SUM(I17,I20)</f>
        <v>0</v>
      </c>
      <c r="J22" s="75"/>
      <c r="K22" s="102">
        <f>SUM(K17,K20)</f>
        <v>-13185</v>
      </c>
      <c r="L22" s="75"/>
      <c r="M22" s="102">
        <f>SUM(M17,M20)</f>
        <v>0</v>
      </c>
      <c r="N22" s="87"/>
      <c r="O22" s="102">
        <f>SUM(O17,O20)</f>
        <v>-412500</v>
      </c>
      <c r="P22" s="75"/>
      <c r="Q22" s="102">
        <f>SUM(Q17,Q20)</f>
        <v>0</v>
      </c>
      <c r="R22" s="87"/>
      <c r="S22" s="103">
        <f>SUM(S17,S20)</f>
        <v>0</v>
      </c>
      <c r="T22" s="75"/>
      <c r="U22" s="102">
        <f>SUM(U17,U20)</f>
        <v>0</v>
      </c>
      <c r="V22" s="75"/>
      <c r="W22" s="102">
        <f>SUM(W17,W20)</f>
        <v>-425685</v>
      </c>
      <c r="X22" s="75"/>
      <c r="Y22" s="102">
        <f>SUM(Y17,Y20)</f>
        <v>-25216</v>
      </c>
      <c r="Z22" s="75"/>
      <c r="AA22" s="99">
        <f>SUM(AA17,AA20)</f>
        <v>-450901</v>
      </c>
    </row>
    <row r="23" spans="2:27" s="56" customFormat="1" ht="5.15" customHeight="1">
      <c r="B23" s="73"/>
      <c r="C23" s="70"/>
      <c r="D23" s="70"/>
      <c r="E23" s="77"/>
      <c r="F23" s="70"/>
      <c r="G23" s="92"/>
      <c r="H23" s="86"/>
      <c r="I23" s="90"/>
      <c r="J23" s="75"/>
      <c r="K23" s="90"/>
      <c r="L23" s="75"/>
      <c r="M23" s="90"/>
      <c r="N23" s="87"/>
      <c r="O23" s="90"/>
      <c r="P23" s="75"/>
      <c r="Q23" s="93"/>
      <c r="R23" s="75"/>
      <c r="S23" s="93"/>
      <c r="T23" s="75"/>
      <c r="U23" s="93"/>
      <c r="V23" s="75"/>
      <c r="W23" s="93"/>
      <c r="X23" s="75"/>
      <c r="Y23" s="93"/>
      <c r="Z23" s="75"/>
      <c r="AA23" s="93"/>
    </row>
    <row r="24" spans="2:27" s="56" customFormat="1" ht="20.149999999999999" customHeight="1">
      <c r="B24" s="73" t="s">
        <v>159</v>
      </c>
      <c r="C24" s="70"/>
      <c r="D24" s="70"/>
      <c r="E24" s="77"/>
      <c r="F24" s="70"/>
      <c r="G24" s="86"/>
      <c r="H24" s="86"/>
      <c r="I24" s="86"/>
      <c r="J24" s="75"/>
      <c r="K24" s="86"/>
      <c r="L24" s="75"/>
      <c r="M24" s="86"/>
      <c r="N24" s="87"/>
      <c r="O24" s="87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2:27" s="56" customFormat="1" ht="20.149999999999999" customHeight="1">
      <c r="C25" s="94" t="s">
        <v>112</v>
      </c>
      <c r="E25" s="71"/>
      <c r="G25" s="78">
        <v>0</v>
      </c>
      <c r="H25" s="78"/>
      <c r="I25" s="78">
        <v>0</v>
      </c>
      <c r="J25" s="78"/>
      <c r="K25" s="78">
        <v>0</v>
      </c>
      <c r="L25" s="78"/>
      <c r="M25" s="78">
        <v>0</v>
      </c>
      <c r="N25" s="78"/>
      <c r="O25" s="104">
        <f>'2'!I28</f>
        <v>809881.79399999976</v>
      </c>
      <c r="P25" s="78"/>
      <c r="Q25" s="78">
        <v>0</v>
      </c>
      <c r="R25" s="82"/>
      <c r="S25" s="78">
        <v>0</v>
      </c>
      <c r="T25" s="78"/>
      <c r="U25" s="105">
        <f>SUM(Q25:S25)</f>
        <v>0</v>
      </c>
      <c r="V25" s="78"/>
      <c r="W25" s="105">
        <f>SUM(G25:O25,U25)</f>
        <v>809881.79399999976</v>
      </c>
      <c r="X25" s="78"/>
      <c r="Y25" s="105">
        <f>'2'!I29</f>
        <v>8496</v>
      </c>
      <c r="Z25" s="78"/>
      <c r="AA25" s="105">
        <f>SUM(W25:Y25)</f>
        <v>818377.79399999976</v>
      </c>
    </row>
    <row r="26" spans="2:27" s="56" customFormat="1" ht="20.149999999999999" customHeight="1">
      <c r="C26" s="94" t="s">
        <v>67</v>
      </c>
      <c r="E26" s="71"/>
      <c r="G26" s="80">
        <v>0</v>
      </c>
      <c r="H26" s="78"/>
      <c r="I26" s="80">
        <v>0</v>
      </c>
      <c r="J26" s="78"/>
      <c r="K26" s="80">
        <v>0</v>
      </c>
      <c r="L26" s="78"/>
      <c r="M26" s="80">
        <v>0</v>
      </c>
      <c r="N26" s="81"/>
      <c r="O26" s="83">
        <v>-122349</v>
      </c>
      <c r="P26" s="78"/>
      <c r="Q26" s="80">
        <v>-837136</v>
      </c>
      <c r="R26" s="78"/>
      <c r="S26" s="98">
        <f>'2'!I47</f>
        <v>8636</v>
      </c>
      <c r="T26" s="78"/>
      <c r="U26" s="105">
        <f>SUM(Q26:S26)</f>
        <v>-828500</v>
      </c>
      <c r="V26" s="78"/>
      <c r="W26" s="98">
        <f>SUM(G26:O26,U26)</f>
        <v>-950849</v>
      </c>
      <c r="X26" s="78"/>
      <c r="Y26" s="80">
        <v>-22658</v>
      </c>
      <c r="Z26" s="78"/>
      <c r="AA26" s="98">
        <f>SUM(W26:Y26)</f>
        <v>-973507</v>
      </c>
    </row>
    <row r="27" spans="2:27" s="56" customFormat="1" ht="20.149999999999999" customHeight="1">
      <c r="B27" s="70" t="s">
        <v>160</v>
      </c>
      <c r="C27" s="70"/>
      <c r="D27" s="70"/>
      <c r="E27" s="77"/>
      <c r="F27" s="70"/>
      <c r="G27" s="106">
        <f>SUM(G25:G26)</f>
        <v>0</v>
      </c>
      <c r="H27" s="86"/>
      <c r="I27" s="106">
        <f>SUM(I25:I26)</f>
        <v>0</v>
      </c>
      <c r="J27" s="75"/>
      <c r="K27" s="106">
        <f>SUM(K25:K26)</f>
        <v>0</v>
      </c>
      <c r="L27" s="62"/>
      <c r="M27" s="106">
        <f>SUM(M25:M26)</f>
        <v>0</v>
      </c>
      <c r="N27" s="91"/>
      <c r="O27" s="107">
        <f>SUM(O25:O26)</f>
        <v>687532.79399999976</v>
      </c>
      <c r="P27" s="62"/>
      <c r="Q27" s="107">
        <f>SUM(Q25:Q26)</f>
        <v>-837136</v>
      </c>
      <c r="R27" s="91"/>
      <c r="S27" s="107">
        <f>SUM(S25:S26)</f>
        <v>8636</v>
      </c>
      <c r="T27" s="62"/>
      <c r="U27" s="107">
        <f>SUM(U25:U26)</f>
        <v>-828500</v>
      </c>
      <c r="V27" s="62"/>
      <c r="W27" s="107">
        <f>SUM(W25:W26)</f>
        <v>-140967.20600000024</v>
      </c>
      <c r="X27" s="62"/>
      <c r="Y27" s="107">
        <f>SUM(Y25:Y26)</f>
        <v>-14162</v>
      </c>
      <c r="Z27" s="62"/>
      <c r="AA27" s="107">
        <f>SUM(AA25:AA26)</f>
        <v>-155129.20600000024</v>
      </c>
    </row>
    <row r="28" spans="2:27" s="56" customFormat="1" ht="20.149999999999999" customHeight="1">
      <c r="B28" s="70"/>
      <c r="C28" s="94" t="s">
        <v>145</v>
      </c>
      <c r="D28" s="70"/>
      <c r="E28" s="71">
        <v>18</v>
      </c>
      <c r="F28" s="70"/>
      <c r="G28" s="95">
        <v>0</v>
      </c>
      <c r="H28" s="82"/>
      <c r="I28" s="95">
        <v>0</v>
      </c>
      <c r="J28" s="78"/>
      <c r="K28" s="95">
        <v>0</v>
      </c>
      <c r="L28" s="79"/>
      <c r="M28" s="83">
        <v>76555.584009999991</v>
      </c>
      <c r="N28" s="85"/>
      <c r="O28" s="83">
        <v>-76555.584009999991</v>
      </c>
      <c r="P28" s="79"/>
      <c r="Q28" s="83">
        <v>0</v>
      </c>
      <c r="R28" s="85"/>
      <c r="S28" s="83">
        <v>0</v>
      </c>
      <c r="T28" s="79"/>
      <c r="U28" s="109">
        <f>SUM(Q28:S28)</f>
        <v>0</v>
      </c>
      <c r="V28" s="79"/>
      <c r="W28" s="109">
        <f>SUM(G28:O28,U28)</f>
        <v>0</v>
      </c>
      <c r="X28" s="79"/>
      <c r="Y28" s="83">
        <v>0</v>
      </c>
      <c r="Z28" s="79"/>
      <c r="AA28" s="83">
        <v>0</v>
      </c>
    </row>
    <row r="29" spans="2:27" s="56" customFormat="1" ht="20.149999999999999" customHeight="1" thickBot="1">
      <c r="B29" s="30" t="s">
        <v>170</v>
      </c>
      <c r="E29" s="77"/>
      <c r="F29" s="70"/>
      <c r="G29" s="108">
        <f>SUM(G12,G22,G27,G28)</f>
        <v>16500000</v>
      </c>
      <c r="H29" s="62"/>
      <c r="I29" s="108">
        <f>SUM(I12,I22,I27,I28)</f>
        <v>583727</v>
      </c>
      <c r="J29" s="62"/>
      <c r="K29" s="108">
        <f>SUM(K12,K22,K27,K28)</f>
        <v>-5722495</v>
      </c>
      <c r="L29" s="62"/>
      <c r="M29" s="108">
        <f>SUM(M12,M22,M27,M28)</f>
        <v>360737.58400999999</v>
      </c>
      <c r="N29" s="62"/>
      <c r="O29" s="108">
        <f>SUM(O12,O22,O27,O28)</f>
        <v>11195163.20999</v>
      </c>
      <c r="P29" s="62"/>
      <c r="Q29" s="108">
        <f>SUM(Q12,Q22,Q27,Q28)</f>
        <v>-3787069</v>
      </c>
      <c r="R29" s="62"/>
      <c r="S29" s="108">
        <f>SUM(S12,S22,S27,S28)</f>
        <v>0</v>
      </c>
      <c r="T29" s="62"/>
      <c r="U29" s="108">
        <f>SUM(U12,U22,U27,U28)</f>
        <v>-3787069</v>
      </c>
      <c r="V29" s="62"/>
      <c r="W29" s="108">
        <f>SUM(W12,W22,W27,W28)</f>
        <v>19130063.794</v>
      </c>
      <c r="X29" s="62"/>
      <c r="Y29" s="108">
        <f>SUM(Y12,Y22,Y27,Y28)</f>
        <v>1575825</v>
      </c>
      <c r="Z29" s="62"/>
      <c r="AA29" s="108">
        <f>SUM(AA12,AA22,AA27,AA28)</f>
        <v>20705888.794</v>
      </c>
    </row>
    <row r="30" spans="2:27" s="56" customFormat="1" ht="5.15" customHeight="1" thickTop="1">
      <c r="B30" s="73"/>
      <c r="C30" s="70"/>
      <c r="D30" s="70"/>
      <c r="E30" s="77"/>
      <c r="F30" s="70"/>
      <c r="G30" s="92"/>
      <c r="H30" s="86"/>
      <c r="I30" s="90"/>
      <c r="J30" s="75"/>
      <c r="K30" s="90"/>
      <c r="L30" s="75"/>
      <c r="M30" s="90"/>
      <c r="N30" s="87"/>
      <c r="O30" s="90"/>
      <c r="P30" s="75"/>
      <c r="Q30" s="93"/>
      <c r="R30" s="75"/>
      <c r="S30" s="93"/>
      <c r="T30" s="75"/>
      <c r="U30" s="93"/>
      <c r="V30" s="75"/>
      <c r="W30" s="93"/>
      <c r="X30" s="75"/>
      <c r="Y30" s="93"/>
      <c r="Z30" s="75"/>
      <c r="AA30" s="93"/>
    </row>
  </sheetData>
  <sheetProtection formatCells="0" formatColumns="0" formatRows="0" insertColumns="0" insertRows="0" insertHyperlinks="0" deleteColumns="0" deleteRows="0" sort="0" autoFilter="0" pivotTables="0"/>
  <pageMargins left="0.59055118110236227" right="0.59055118110236227" top="0.78740157480314965" bottom="0.59055118110236227" header="0.78740157480314965" footer="0.59055118110236227"/>
  <pageSetup paperSize="9" scale="68" firstPageNumber="12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customProperties>
    <customPr name="EpmWorksheetKeyString_GUID" r:id="rId2"/>
    <customPr name="OrphanNamesChecked" r:id="rId3"/>
  </customProperties>
  <ignoredErrors>
    <ignoredError sqref="U27 W27" formula="1"/>
    <ignoredError sqref="K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W32"/>
  <sheetViews>
    <sheetView zoomScaleNormal="100" zoomScaleSheetLayoutView="85" workbookViewId="0"/>
  </sheetViews>
  <sheetFormatPr defaultColWidth="10.25" defaultRowHeight="21.5"/>
  <cols>
    <col min="1" max="3" width="1.75" style="59" customWidth="1"/>
    <col min="4" max="4" width="43.25" style="59" customWidth="1"/>
    <col min="5" max="5" width="11.25" style="61" customWidth="1"/>
    <col min="6" max="6" width="0.75" style="59" customWidth="1"/>
    <col min="7" max="7" width="11.4140625" style="59" customWidth="1"/>
    <col min="8" max="8" width="0.75" style="59" customWidth="1"/>
    <col min="9" max="9" width="11.4140625" style="59" customWidth="1"/>
    <col min="10" max="10" width="0.75" style="59" customWidth="1"/>
    <col min="11" max="11" width="11.4140625" style="59" customWidth="1"/>
    <col min="12" max="12" width="0.75" style="59" customWidth="1"/>
    <col min="13" max="13" width="11.4140625" style="59" customWidth="1"/>
    <col min="14" max="14" width="0.75" style="59" customWidth="1"/>
    <col min="15" max="15" width="11.4140625" style="59" customWidth="1"/>
    <col min="16" max="16" width="0.75" style="59" customWidth="1"/>
    <col min="17" max="17" width="12.6640625" style="59" bestFit="1" customWidth="1"/>
    <col min="18" max="18" width="0.75" style="59" customWidth="1"/>
    <col min="19" max="19" width="11.4140625" style="59" customWidth="1"/>
    <col min="20" max="20" width="0.75" style="59" customWidth="1"/>
    <col min="21" max="21" width="11.4140625" style="59" customWidth="1"/>
    <col min="22" max="22" width="0.75" style="59" customWidth="1"/>
    <col min="23" max="23" width="11.4140625" style="59" customWidth="1"/>
    <col min="24" max="16384" width="10.25" style="59"/>
  </cols>
  <sheetData>
    <row r="1" spans="2:23" ht="20.149999999999999" customHeight="1">
      <c r="B1" s="6" t="s">
        <v>173</v>
      </c>
      <c r="C1" s="56"/>
      <c r="E1" s="57"/>
      <c r="F1" s="58"/>
    </row>
    <row r="2" spans="2:23" ht="20.149999999999999" customHeight="1">
      <c r="B2" s="60" t="s">
        <v>168</v>
      </c>
      <c r="C2" s="56"/>
      <c r="E2" s="57"/>
      <c r="F2" s="58"/>
    </row>
    <row r="3" spans="2:23" ht="20.149999999999999" customHeight="1">
      <c r="B3" s="5" t="str">
        <f>'2'!B3</f>
        <v>สําหรับปีสิ้นสุดวันที่ 31 ธันวาคม 2568</v>
      </c>
      <c r="C3" s="56"/>
      <c r="E3" s="57"/>
      <c r="F3" s="58"/>
    </row>
    <row r="4" spans="2:23" ht="5.15" customHeight="1">
      <c r="D4" s="59" t="s">
        <v>75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2:23" s="56" customFormat="1" ht="20.149999999999999" customHeight="1">
      <c r="D5" s="110"/>
      <c r="E5" s="63"/>
      <c r="H5" s="64"/>
      <c r="I5" s="64"/>
      <c r="J5" s="64"/>
      <c r="K5" s="64"/>
      <c r="L5" s="64"/>
      <c r="M5" s="192"/>
      <c r="N5" s="192"/>
      <c r="O5" s="192"/>
      <c r="P5" s="193"/>
      <c r="Q5" s="192" t="s">
        <v>86</v>
      </c>
      <c r="R5" s="192"/>
      <c r="S5" s="194"/>
      <c r="T5" s="64"/>
      <c r="V5" s="64"/>
      <c r="W5" s="64"/>
    </row>
    <row r="6" spans="2:23" s="56" customFormat="1" ht="20.149999999999999" customHeight="1">
      <c r="D6" s="110"/>
      <c r="E6" s="63"/>
      <c r="H6" s="64"/>
      <c r="I6" s="64"/>
      <c r="J6" s="64"/>
      <c r="K6" s="64"/>
      <c r="L6" s="64"/>
      <c r="M6" s="65" t="s">
        <v>76</v>
      </c>
      <c r="N6" s="65"/>
      <c r="O6" s="65"/>
      <c r="P6" s="64"/>
      <c r="Q6" s="65" t="s">
        <v>198</v>
      </c>
      <c r="R6" s="192"/>
      <c r="T6" s="64"/>
      <c r="V6" s="64"/>
      <c r="W6" s="64"/>
    </row>
    <row r="7" spans="2:23" s="56" customFormat="1" ht="20.149999999999999" customHeight="1">
      <c r="D7" s="110"/>
      <c r="E7" s="63"/>
      <c r="G7" s="64"/>
      <c r="H7" s="64"/>
      <c r="I7" s="64"/>
      <c r="J7" s="64"/>
      <c r="K7" s="64"/>
      <c r="L7" s="64"/>
      <c r="M7" s="66" t="s">
        <v>42</v>
      </c>
      <c r="N7" s="66"/>
      <c r="O7" s="64" t="s">
        <v>77</v>
      </c>
      <c r="P7" s="64"/>
      <c r="Q7" s="67" t="s">
        <v>78</v>
      </c>
      <c r="R7" s="63"/>
      <c r="S7" s="64"/>
      <c r="T7" s="64"/>
      <c r="U7" s="64"/>
      <c r="V7" s="64"/>
      <c r="W7" s="64"/>
    </row>
    <row r="8" spans="2:23" s="56" customFormat="1" ht="20.149999999999999" customHeight="1">
      <c r="D8" s="110"/>
      <c r="E8" s="63"/>
      <c r="G8" s="64"/>
      <c r="H8" s="64"/>
      <c r="I8" s="64"/>
      <c r="J8" s="64"/>
      <c r="K8" s="64"/>
      <c r="L8" s="64"/>
      <c r="M8" s="64"/>
      <c r="N8" s="64"/>
      <c r="O8" s="64"/>
      <c r="P8" s="64"/>
      <c r="Q8" s="67" t="s">
        <v>80</v>
      </c>
      <c r="R8" s="64"/>
      <c r="S8" s="64"/>
      <c r="V8" s="64"/>
      <c r="W8" s="64"/>
    </row>
    <row r="9" spans="2:23" s="56" customFormat="1" ht="20.149999999999999" customHeight="1">
      <c r="D9" s="110"/>
      <c r="E9" s="63"/>
      <c r="G9" s="64" t="s">
        <v>83</v>
      </c>
      <c r="H9" s="64"/>
      <c r="I9" s="64"/>
      <c r="J9" s="64"/>
      <c r="K9" s="64"/>
      <c r="L9" s="64"/>
      <c r="M9" s="64"/>
      <c r="N9" s="64"/>
      <c r="O9" s="64"/>
      <c r="P9" s="64"/>
      <c r="Q9" s="67" t="s">
        <v>84</v>
      </c>
      <c r="R9" s="64"/>
      <c r="S9" s="64" t="s">
        <v>96</v>
      </c>
      <c r="T9" s="64"/>
      <c r="U9" s="64" t="s">
        <v>87</v>
      </c>
      <c r="V9" s="64"/>
      <c r="W9" s="64"/>
    </row>
    <row r="10" spans="2:23" s="56" customFormat="1" ht="20.149999999999999" customHeight="1">
      <c r="D10" s="110"/>
      <c r="E10" s="63"/>
      <c r="G10" s="64" t="s">
        <v>88</v>
      </c>
      <c r="H10" s="64"/>
      <c r="I10" s="64" t="s">
        <v>89</v>
      </c>
      <c r="J10" s="64"/>
      <c r="K10" s="64" t="s">
        <v>90</v>
      </c>
      <c r="L10" s="64"/>
      <c r="M10" s="64" t="s">
        <v>91</v>
      </c>
      <c r="N10" s="64"/>
      <c r="O10" s="64"/>
      <c r="P10" s="64"/>
      <c r="Q10" s="67" t="s">
        <v>92</v>
      </c>
      <c r="R10" s="64"/>
      <c r="S10" s="64" t="s">
        <v>103</v>
      </c>
      <c r="T10" s="64"/>
      <c r="U10" s="64" t="s">
        <v>95</v>
      </c>
      <c r="V10" s="64"/>
      <c r="W10" s="64" t="s">
        <v>96</v>
      </c>
    </row>
    <row r="11" spans="2:23" s="56" customFormat="1" ht="20.149999999999999" customHeight="1">
      <c r="D11" s="110"/>
      <c r="E11" s="68" t="s">
        <v>2</v>
      </c>
      <c r="G11" s="64" t="s">
        <v>97</v>
      </c>
      <c r="H11" s="64"/>
      <c r="I11" s="64" t="s">
        <v>98</v>
      </c>
      <c r="J11" s="64"/>
      <c r="K11" s="64" t="s">
        <v>99</v>
      </c>
      <c r="L11" s="64"/>
      <c r="M11" s="64" t="s">
        <v>100</v>
      </c>
      <c r="N11" s="64"/>
      <c r="O11" s="64"/>
      <c r="P11" s="64"/>
      <c r="Q11" s="69" t="s">
        <v>101</v>
      </c>
      <c r="R11" s="69"/>
      <c r="S11" s="69" t="s">
        <v>104</v>
      </c>
      <c r="T11" s="64"/>
      <c r="U11" s="64" t="s">
        <v>105</v>
      </c>
      <c r="V11" s="64"/>
      <c r="W11" s="64" t="s">
        <v>103</v>
      </c>
    </row>
    <row r="12" spans="2:23" s="56" customFormat="1" ht="20.149999999999999" customHeight="1">
      <c r="B12" s="70"/>
      <c r="D12" s="110"/>
      <c r="E12" s="71"/>
      <c r="G12" s="72" t="s">
        <v>3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</row>
    <row r="13" spans="2:23" s="56" customFormat="1" ht="20.149999999999999" customHeight="1">
      <c r="B13" s="73" t="s">
        <v>183</v>
      </c>
      <c r="C13" s="70"/>
      <c r="D13" s="70"/>
      <c r="E13" s="111"/>
      <c r="F13" s="112"/>
      <c r="G13" s="96">
        <f>'3'!G29</f>
        <v>16500000</v>
      </c>
      <c r="H13" s="62"/>
      <c r="I13" s="96">
        <f>'3'!I29</f>
        <v>583727</v>
      </c>
      <c r="J13" s="62"/>
      <c r="K13" s="96">
        <f>'3'!K29</f>
        <v>-5722495</v>
      </c>
      <c r="L13" s="62"/>
      <c r="M13" s="96">
        <f>'3'!M29</f>
        <v>360737.58400999999</v>
      </c>
      <c r="N13" s="62"/>
      <c r="O13" s="96">
        <f>'3'!O29</f>
        <v>11195163.20999</v>
      </c>
      <c r="P13" s="62"/>
      <c r="Q13" s="96">
        <f>'3'!Q29</f>
        <v>-3787069</v>
      </c>
      <c r="R13" s="62"/>
      <c r="S13" s="96">
        <f>SUM(G13:O13,Q13)</f>
        <v>19130063.794</v>
      </c>
      <c r="T13" s="62">
        <v>0</v>
      </c>
      <c r="U13" s="96">
        <f>'3'!Y29</f>
        <v>1575825</v>
      </c>
      <c r="V13" s="62"/>
      <c r="W13" s="96">
        <f>SUM(S13:U13)</f>
        <v>20705888.794</v>
      </c>
    </row>
    <row r="14" spans="2:23" s="56" customFormat="1" ht="20.149999999999999" customHeight="1">
      <c r="B14" s="73" t="s">
        <v>106</v>
      </c>
      <c r="C14" s="73"/>
      <c r="D14" s="73"/>
      <c r="E14" s="74"/>
      <c r="F14" s="112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</row>
    <row r="15" spans="2:23" s="56" customFormat="1" ht="20.149999999999999" customHeight="1">
      <c r="B15" s="200"/>
      <c r="C15" s="200" t="s">
        <v>107</v>
      </c>
      <c r="D15" s="200"/>
      <c r="E15" s="74"/>
      <c r="F15" s="112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</row>
    <row r="16" spans="2:23" s="56" customFormat="1" ht="20.149999999999999" customHeight="1">
      <c r="B16" s="204"/>
      <c r="C16" s="201" t="s">
        <v>189</v>
      </c>
      <c r="D16" s="202"/>
      <c r="E16" s="113"/>
      <c r="F16" s="112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</row>
    <row r="17" spans="2:23" s="56" customFormat="1" ht="20.149999999999999" customHeight="1">
      <c r="C17" s="56" t="s">
        <v>108</v>
      </c>
      <c r="E17" s="71">
        <v>25</v>
      </c>
      <c r="F17" s="110"/>
      <c r="G17" s="80">
        <v>0</v>
      </c>
      <c r="H17" s="78"/>
      <c r="I17" s="80">
        <v>0</v>
      </c>
      <c r="J17" s="78"/>
      <c r="K17" s="80">
        <v>0</v>
      </c>
      <c r="L17" s="78"/>
      <c r="M17" s="80">
        <v>0</v>
      </c>
      <c r="N17" s="81"/>
      <c r="O17" s="80">
        <v>-412500</v>
      </c>
      <c r="P17" s="78"/>
      <c r="Q17" s="80">
        <v>0</v>
      </c>
      <c r="R17" s="82"/>
      <c r="S17" s="117">
        <f>SUM(G17:O17,Q17)</f>
        <v>-412500</v>
      </c>
      <c r="T17" s="78"/>
      <c r="U17" s="80">
        <v>-21138</v>
      </c>
      <c r="V17" s="78"/>
      <c r="W17" s="98">
        <f>SUM(S17:U17)</f>
        <v>-433638</v>
      </c>
    </row>
    <row r="18" spans="2:23" s="56" customFormat="1" ht="20.149999999999999" customHeight="1">
      <c r="B18" s="70"/>
      <c r="C18" s="76" t="s">
        <v>190</v>
      </c>
      <c r="D18" s="76"/>
      <c r="E18" s="111"/>
      <c r="F18" s="112"/>
      <c r="G18" s="118">
        <f>SUM(G17:G17)</f>
        <v>0</v>
      </c>
      <c r="H18" s="86"/>
      <c r="I18" s="118">
        <f>SUM(I17:I17)</f>
        <v>0</v>
      </c>
      <c r="J18" s="75"/>
      <c r="K18" s="118">
        <f>SUM(K17:K17)</f>
        <v>0</v>
      </c>
      <c r="L18" s="75"/>
      <c r="M18" s="118">
        <f>SUM(M17:M17)</f>
        <v>0</v>
      </c>
      <c r="N18" s="87"/>
      <c r="O18" s="118">
        <f>SUM(O17:O17)</f>
        <v>-412500</v>
      </c>
      <c r="P18" s="75"/>
      <c r="Q18" s="118">
        <f>SUM(Q17:Q17)</f>
        <v>0</v>
      </c>
      <c r="R18" s="86"/>
      <c r="S18" s="118">
        <f>SUM(S17:S17)</f>
        <v>-412500</v>
      </c>
      <c r="T18" s="75"/>
      <c r="U18" s="118">
        <f>SUM(U17:U17)</f>
        <v>-21138</v>
      </c>
      <c r="V18" s="75"/>
      <c r="W18" s="118">
        <f>SUM(W17:W17)</f>
        <v>-433638</v>
      </c>
    </row>
    <row r="19" spans="2:23" s="56" customFormat="1" ht="20.149999999999999" customHeight="1">
      <c r="B19" s="70"/>
      <c r="C19" s="84" t="s">
        <v>109</v>
      </c>
      <c r="D19" s="76"/>
      <c r="E19" s="111"/>
      <c r="F19" s="112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</row>
    <row r="20" spans="2:23" s="56" customFormat="1" ht="20.149999999999999" customHeight="1">
      <c r="B20" s="70"/>
      <c r="C20" s="56" t="s">
        <v>191</v>
      </c>
      <c r="D20" s="76"/>
      <c r="E20" s="115"/>
      <c r="F20" s="112"/>
      <c r="G20" s="78">
        <v>0</v>
      </c>
      <c r="H20" s="78"/>
      <c r="I20" s="78">
        <v>0</v>
      </c>
      <c r="J20" s="78"/>
      <c r="K20" s="78">
        <v>0</v>
      </c>
      <c r="L20" s="78"/>
      <c r="M20" s="78">
        <v>0</v>
      </c>
      <c r="N20" s="78"/>
      <c r="O20" s="78">
        <v>0</v>
      </c>
      <c r="P20" s="78"/>
      <c r="Q20" s="78">
        <v>0</v>
      </c>
      <c r="R20" s="78"/>
      <c r="S20" s="191">
        <f>SUM(G20:O20,Q20)</f>
        <v>0</v>
      </c>
      <c r="T20" s="78"/>
      <c r="U20" s="78">
        <v>-39800</v>
      </c>
      <c r="V20" s="78"/>
      <c r="W20" s="97">
        <f>SUM(S20:U20)</f>
        <v>-39800</v>
      </c>
    </row>
    <row r="21" spans="2:23" s="56" customFormat="1" ht="20.149999999999999" customHeight="1">
      <c r="B21" s="70"/>
      <c r="C21" s="56" t="s">
        <v>199</v>
      </c>
      <c r="D21" s="76"/>
      <c r="E21" s="115"/>
      <c r="F21" s="112"/>
      <c r="G21" s="78">
        <v>0</v>
      </c>
      <c r="H21" s="78"/>
      <c r="I21" s="78">
        <v>0</v>
      </c>
      <c r="J21" s="78"/>
      <c r="K21" s="78">
        <v>0</v>
      </c>
      <c r="L21" s="78"/>
      <c r="M21" s="78">
        <v>0</v>
      </c>
      <c r="N21" s="78"/>
      <c r="O21" s="78">
        <v>0</v>
      </c>
      <c r="P21" s="78"/>
      <c r="Q21" s="78">
        <v>0</v>
      </c>
      <c r="R21" s="78"/>
      <c r="S21" s="78">
        <v>0</v>
      </c>
      <c r="T21" s="78"/>
      <c r="U21" s="78">
        <v>-7192</v>
      </c>
      <c r="V21" s="78"/>
      <c r="W21" s="98">
        <f>SUM(S21:U21)</f>
        <v>-7192</v>
      </c>
    </row>
    <row r="22" spans="2:23" s="56" customFormat="1" ht="20.149999999999999" customHeight="1">
      <c r="B22" s="70"/>
      <c r="C22" s="76" t="s">
        <v>110</v>
      </c>
      <c r="D22" s="70"/>
      <c r="E22" s="111"/>
      <c r="F22" s="112"/>
      <c r="G22" s="100">
        <f>SUM(G20:G20)</f>
        <v>0</v>
      </c>
      <c r="H22" s="86"/>
      <c r="I22" s="100">
        <f>SUM(I20:I20)</f>
        <v>0</v>
      </c>
      <c r="J22" s="75"/>
      <c r="K22" s="101">
        <f>SUM(K20:K20)</f>
        <v>0</v>
      </c>
      <c r="L22" s="75"/>
      <c r="M22" s="101">
        <f>SUM(M20:M20)</f>
        <v>0</v>
      </c>
      <c r="N22" s="87"/>
      <c r="O22" s="101">
        <f>SUM(O20:O20)</f>
        <v>0</v>
      </c>
      <c r="P22" s="75"/>
      <c r="Q22" s="101">
        <f>SUM(Q20:Q20)</f>
        <v>0</v>
      </c>
      <c r="R22" s="87"/>
      <c r="S22" s="101">
        <f>SUM(S20:S20)</f>
        <v>0</v>
      </c>
      <c r="T22" s="75"/>
      <c r="U22" s="101">
        <f>SUM(U20:U21)</f>
        <v>-46992</v>
      </c>
      <c r="V22" s="75"/>
      <c r="W22" s="101">
        <f>SUM(W20:W21)</f>
        <v>-46992</v>
      </c>
    </row>
    <row r="23" spans="2:23" s="56" customFormat="1" ht="20.149999999999999" customHeight="1">
      <c r="B23" s="73" t="s">
        <v>111</v>
      </c>
      <c r="C23" s="76"/>
      <c r="D23" s="70"/>
      <c r="E23" s="111"/>
      <c r="F23" s="112"/>
      <c r="G23" s="88"/>
      <c r="H23" s="89"/>
      <c r="I23" s="88"/>
      <c r="J23" s="62"/>
      <c r="K23" s="90"/>
      <c r="L23" s="62"/>
      <c r="M23" s="88"/>
      <c r="N23" s="91"/>
      <c r="O23" s="90"/>
      <c r="P23" s="62"/>
      <c r="Q23" s="90"/>
      <c r="R23" s="91"/>
      <c r="S23" s="90"/>
      <c r="T23" s="62"/>
      <c r="U23" s="90"/>
      <c r="V23" s="62"/>
      <c r="W23" s="90"/>
    </row>
    <row r="24" spans="2:23" s="56" customFormat="1" ht="20.149999999999999" customHeight="1">
      <c r="B24" s="73"/>
      <c r="C24" s="73" t="s">
        <v>107</v>
      </c>
      <c r="D24" s="70"/>
      <c r="E24" s="111"/>
      <c r="F24" s="112"/>
      <c r="G24" s="102">
        <f>SUM(G18,G22)</f>
        <v>0</v>
      </c>
      <c r="H24" s="86"/>
      <c r="I24" s="102">
        <f>SUM(I18,I22)</f>
        <v>0</v>
      </c>
      <c r="J24" s="75"/>
      <c r="K24" s="102">
        <f>K22+K18</f>
        <v>0</v>
      </c>
      <c r="L24" s="75"/>
      <c r="M24" s="102">
        <f>SUM(M18,M22)</f>
        <v>0</v>
      </c>
      <c r="N24" s="87"/>
      <c r="O24" s="102">
        <f>SUM(O18,O22)</f>
        <v>-412500</v>
      </c>
      <c r="P24" s="75"/>
      <c r="Q24" s="102">
        <f>SUM(Q18,Q22)</f>
        <v>0</v>
      </c>
      <c r="R24" s="87"/>
      <c r="S24" s="102">
        <f>SUM(S18,S22)</f>
        <v>-412500</v>
      </c>
      <c r="T24" s="75"/>
      <c r="U24" s="102">
        <f>SUM(U18,U22)</f>
        <v>-68130</v>
      </c>
      <c r="V24" s="75"/>
      <c r="W24" s="102">
        <f>SUM(W18,W22)</f>
        <v>-480630</v>
      </c>
    </row>
    <row r="25" spans="2:23" s="56" customFormat="1" ht="5.15" customHeight="1">
      <c r="B25" s="73"/>
      <c r="C25" s="70"/>
      <c r="D25" s="70"/>
      <c r="E25" s="111"/>
      <c r="F25" s="112"/>
      <c r="G25" s="92"/>
      <c r="H25" s="86"/>
      <c r="I25" s="90"/>
      <c r="J25" s="75"/>
      <c r="K25" s="90"/>
      <c r="L25" s="75"/>
      <c r="M25" s="90"/>
      <c r="N25" s="87"/>
      <c r="O25" s="90"/>
      <c r="P25" s="75"/>
      <c r="Q25" s="93"/>
      <c r="R25" s="75"/>
      <c r="S25" s="93"/>
      <c r="T25" s="75"/>
      <c r="U25" s="93"/>
      <c r="V25" s="75"/>
      <c r="W25" s="93"/>
    </row>
    <row r="26" spans="2:23" s="56" customFormat="1" ht="20.149999999999999" customHeight="1">
      <c r="B26" s="73" t="s">
        <v>159</v>
      </c>
      <c r="C26" s="70"/>
      <c r="D26" s="70"/>
      <c r="E26" s="111"/>
      <c r="F26" s="112"/>
      <c r="G26" s="86"/>
      <c r="H26" s="86"/>
      <c r="I26" s="86"/>
      <c r="J26" s="75"/>
      <c r="K26" s="86"/>
      <c r="L26" s="75"/>
      <c r="M26" s="86"/>
      <c r="N26" s="87"/>
      <c r="O26" s="87"/>
      <c r="P26" s="75"/>
      <c r="Q26" s="75"/>
      <c r="R26" s="75"/>
      <c r="S26" s="75"/>
      <c r="T26" s="75"/>
      <c r="U26" s="75"/>
      <c r="V26" s="75"/>
      <c r="W26" s="75"/>
    </row>
    <row r="27" spans="2:23" s="56" customFormat="1" ht="20.149999999999999" customHeight="1">
      <c r="C27" s="94" t="s">
        <v>112</v>
      </c>
      <c r="E27" s="115"/>
      <c r="F27" s="110"/>
      <c r="G27" s="78">
        <v>0</v>
      </c>
      <c r="H27" s="78"/>
      <c r="I27" s="78">
        <v>0</v>
      </c>
      <c r="J27" s="78"/>
      <c r="K27" s="78">
        <v>0</v>
      </c>
      <c r="L27" s="78"/>
      <c r="M27" s="78">
        <v>0</v>
      </c>
      <c r="N27" s="78"/>
      <c r="O27" s="104">
        <f>'2'!G28</f>
        <v>931792.22800000012</v>
      </c>
      <c r="P27" s="78"/>
      <c r="Q27" s="78">
        <v>0</v>
      </c>
      <c r="R27" s="82"/>
      <c r="S27" s="105">
        <f>SUM(G27:O27,Q27)</f>
        <v>931792.22800000012</v>
      </c>
      <c r="T27" s="78"/>
      <c r="U27" s="105">
        <f>'2'!G29</f>
        <v>-3614</v>
      </c>
      <c r="V27" s="78"/>
      <c r="W27" s="105">
        <f>SUM(S27:U27)</f>
        <v>928178.22800000012</v>
      </c>
    </row>
    <row r="28" spans="2:23" s="56" customFormat="1" ht="20.149999999999999" customHeight="1">
      <c r="C28" s="94" t="s">
        <v>67</v>
      </c>
      <c r="E28" s="115"/>
      <c r="F28" s="110"/>
      <c r="G28" s="80">
        <v>0</v>
      </c>
      <c r="H28" s="78"/>
      <c r="I28" s="80">
        <v>0</v>
      </c>
      <c r="J28" s="78"/>
      <c r="K28" s="80">
        <v>0</v>
      </c>
      <c r="L28" s="78"/>
      <c r="M28" s="80">
        <v>0</v>
      </c>
      <c r="N28" s="81"/>
      <c r="O28" s="83">
        <v>-93966</v>
      </c>
      <c r="P28" s="78"/>
      <c r="Q28" s="80">
        <v>-1562127</v>
      </c>
      <c r="R28" s="78"/>
      <c r="S28" s="105">
        <f>SUM(G28:O28,Q28)</f>
        <v>-1656093</v>
      </c>
      <c r="T28" s="78"/>
      <c r="U28" s="80">
        <v>-40160</v>
      </c>
      <c r="V28" s="78"/>
      <c r="W28" s="98">
        <f>SUM(S28:U28)</f>
        <v>-1696253</v>
      </c>
    </row>
    <row r="29" spans="2:23" s="56" customFormat="1" ht="20.149999999999999" customHeight="1">
      <c r="B29" s="70" t="s">
        <v>160</v>
      </c>
      <c r="C29" s="70"/>
      <c r="D29" s="70"/>
      <c r="E29" s="111"/>
      <c r="F29" s="112"/>
      <c r="G29" s="106">
        <f>SUM(G27:G28)</f>
        <v>0</v>
      </c>
      <c r="H29" s="89"/>
      <c r="I29" s="106">
        <f>SUM(I27:I28)</f>
        <v>0</v>
      </c>
      <c r="J29" s="62"/>
      <c r="K29" s="106">
        <f>SUM(K27:K28)</f>
        <v>0</v>
      </c>
      <c r="L29" s="62"/>
      <c r="M29" s="106">
        <f>SUM(M27:M28)</f>
        <v>0</v>
      </c>
      <c r="N29" s="91"/>
      <c r="O29" s="107">
        <f>SUM(O27:O28)</f>
        <v>837826.22800000012</v>
      </c>
      <c r="P29" s="62"/>
      <c r="Q29" s="107">
        <f>SUM(Q27:Q28)</f>
        <v>-1562127</v>
      </c>
      <c r="R29" s="91"/>
      <c r="S29" s="107">
        <f>SUM(S27:S28)</f>
        <v>-724300.77199999988</v>
      </c>
      <c r="T29" s="62"/>
      <c r="U29" s="107">
        <f>SUM(U27:U28)</f>
        <v>-43774</v>
      </c>
      <c r="V29" s="62"/>
      <c r="W29" s="107">
        <f>SUM(W27:W28)</f>
        <v>-768074.77199999988</v>
      </c>
    </row>
    <row r="30" spans="2:23" s="56" customFormat="1" ht="20.149999999999999" customHeight="1">
      <c r="C30" s="94" t="s">
        <v>145</v>
      </c>
      <c r="E30" s="115">
        <v>18</v>
      </c>
      <c r="F30" s="110"/>
      <c r="G30" s="116">
        <v>0</v>
      </c>
      <c r="H30" s="82"/>
      <c r="I30" s="116">
        <v>0</v>
      </c>
      <c r="J30" s="78"/>
      <c r="K30" s="116">
        <v>0</v>
      </c>
      <c r="L30" s="79"/>
      <c r="M30" s="85">
        <v>17958</v>
      </c>
      <c r="N30" s="81"/>
      <c r="O30" s="85">
        <v>-17958</v>
      </c>
      <c r="P30" s="79"/>
      <c r="Q30" s="85">
        <v>0</v>
      </c>
      <c r="R30" s="85"/>
      <c r="S30" s="105">
        <f>SUM(G30:O30,Q30)</f>
        <v>0</v>
      </c>
      <c r="T30" s="79"/>
      <c r="U30" s="85">
        <v>0</v>
      </c>
      <c r="V30" s="79"/>
      <c r="W30" s="85">
        <v>0</v>
      </c>
    </row>
    <row r="31" spans="2:23" s="56" customFormat="1" ht="20.149999999999999" customHeight="1" thickBot="1">
      <c r="B31" s="30" t="s">
        <v>184</v>
      </c>
      <c r="E31" s="111"/>
      <c r="F31" s="112"/>
      <c r="G31" s="119">
        <f>SUM(G13,G24,G29:G30)</f>
        <v>16500000</v>
      </c>
      <c r="H31" s="75"/>
      <c r="I31" s="119">
        <f>SUM(I13,I24,I29:I30)</f>
        <v>583727</v>
      </c>
      <c r="J31" s="75"/>
      <c r="K31" s="119">
        <f>SUM(K13,K24,K29:K30)</f>
        <v>-5722495</v>
      </c>
      <c r="L31" s="75"/>
      <c r="M31" s="119">
        <f>SUM(M13,M24,M29:M30)</f>
        <v>378695.58400999999</v>
      </c>
      <c r="N31" s="75"/>
      <c r="O31" s="119">
        <f>SUM(O13,O24,O29:O30)</f>
        <v>11602531.43799</v>
      </c>
      <c r="P31" s="75"/>
      <c r="Q31" s="119">
        <f>SUM(Q13,Q24,Q29:Q30)</f>
        <v>-5349196</v>
      </c>
      <c r="R31" s="75"/>
      <c r="S31" s="119">
        <f>SUM(S13,S24,S29:S30)</f>
        <v>17993263.022</v>
      </c>
      <c r="T31" s="75"/>
      <c r="U31" s="119">
        <f>SUM(U13,U24,U29:U30)</f>
        <v>1463921</v>
      </c>
      <c r="V31" s="75"/>
      <c r="W31" s="119">
        <f>SUM(W13,W24,W29:W30)</f>
        <v>19457184.022</v>
      </c>
    </row>
    <row r="32" spans="2:23" s="56" customFormat="1" ht="5.15" customHeight="1" thickTop="1">
      <c r="B32" s="73"/>
      <c r="C32" s="70"/>
      <c r="D32" s="70"/>
      <c r="E32" s="111"/>
      <c r="F32" s="112"/>
      <c r="G32" s="92"/>
      <c r="H32" s="86"/>
      <c r="I32" s="90"/>
      <c r="J32" s="75"/>
      <c r="K32" s="90"/>
      <c r="L32" s="75"/>
      <c r="M32" s="90"/>
      <c r="N32" s="87"/>
      <c r="O32" s="90"/>
      <c r="P32" s="75"/>
      <c r="Q32" s="93"/>
      <c r="R32" s="75"/>
      <c r="S32" s="93"/>
      <c r="T32" s="75"/>
      <c r="U32" s="93"/>
      <c r="V32" s="75"/>
      <c r="W32" s="93"/>
    </row>
  </sheetData>
  <sheetProtection formatCells="0" formatColumns="0" formatRows="0" insertColumns="0" insertRows="0" insertHyperlinks="0" deleteColumns="0" deleteRows="0" sort="0" autoFilter="0" pivotTables="0"/>
  <pageMargins left="0.59055118110236204" right="0.59055118110236204" top="0.78740157480314998" bottom="0.59055118110236204" header="0.78740157480314998" footer="0.59055118110236204"/>
  <pageSetup paperSize="9" scale="77" firstPageNumber="13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customProperties>
    <customPr name="EpmWorksheetKeyString_GUID" r:id="rId2"/>
    <customPr name="OrphanNamesChecked" r:id="rId3"/>
  </customProperties>
  <ignoredErrors>
    <ignoredError sqref="S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98"/>
  <sheetViews>
    <sheetView zoomScaleNormal="100" zoomScaleSheetLayoutView="100" workbookViewId="0"/>
  </sheetViews>
  <sheetFormatPr defaultColWidth="10.25" defaultRowHeight="21.5"/>
  <cols>
    <col min="1" max="3" width="1.75" style="123" customWidth="1"/>
    <col min="4" max="4" width="51" style="123" customWidth="1"/>
    <col min="5" max="5" width="6.75" style="123" customWidth="1"/>
    <col min="6" max="6" width="0.75" style="122" customWidth="1"/>
    <col min="7" max="7" width="12.25" style="123" customWidth="1"/>
    <col min="8" max="8" width="0.75" style="123" customWidth="1"/>
    <col min="9" max="9" width="12.25" style="122" customWidth="1"/>
    <col min="10" max="16384" width="10.25" style="123"/>
  </cols>
  <sheetData>
    <row r="1" spans="2:9" ht="22" customHeight="1">
      <c r="B1" s="6" t="s">
        <v>173</v>
      </c>
      <c r="C1" s="120"/>
      <c r="D1" s="120"/>
      <c r="E1" s="121"/>
      <c r="H1" s="121"/>
    </row>
    <row r="2" spans="2:9" ht="22" customHeight="1">
      <c r="B2" s="124" t="s">
        <v>113</v>
      </c>
      <c r="C2" s="121"/>
      <c r="D2" s="121"/>
      <c r="E2" s="121"/>
      <c r="H2" s="121"/>
    </row>
    <row r="3" spans="2:9" ht="22" customHeight="1">
      <c r="B3" s="179" t="str">
        <f>'2'!$B$3</f>
        <v>สําหรับปีสิ้นสุดวันที่ 31 ธันวาคม 2568</v>
      </c>
      <c r="C3" s="125"/>
      <c r="D3" s="125"/>
      <c r="E3" s="121"/>
      <c r="H3" s="121"/>
    </row>
    <row r="4" spans="2:9" ht="10" customHeight="1">
      <c r="B4" s="121"/>
      <c r="C4" s="121"/>
      <c r="D4" s="121"/>
      <c r="F4" s="126"/>
      <c r="G4" s="126"/>
      <c r="I4" s="126"/>
    </row>
    <row r="5" spans="2:9" ht="20.149999999999999" customHeight="1">
      <c r="B5" s="127"/>
      <c r="C5" s="127"/>
      <c r="D5" s="127"/>
      <c r="E5" s="68" t="s">
        <v>2</v>
      </c>
      <c r="G5" s="14">
        <v>2568</v>
      </c>
      <c r="H5" s="128"/>
      <c r="I5" s="14">
        <v>2567</v>
      </c>
    </row>
    <row r="6" spans="2:9" ht="20.149999999999999" customHeight="1">
      <c r="B6" s="127"/>
      <c r="C6" s="127"/>
      <c r="D6" s="127"/>
      <c r="E6" s="127"/>
      <c r="F6" s="9"/>
      <c r="G6" s="15" t="s">
        <v>3</v>
      </c>
      <c r="H6" s="15"/>
      <c r="I6" s="15"/>
    </row>
    <row r="7" spans="2:9" ht="22" customHeight="1">
      <c r="B7" s="129" t="s">
        <v>114</v>
      </c>
      <c r="C7" s="129"/>
      <c r="D7" s="129"/>
      <c r="E7" s="129"/>
      <c r="G7" s="130"/>
      <c r="H7" s="129"/>
      <c r="I7" s="130"/>
    </row>
    <row r="8" spans="2:9" ht="22" customHeight="1">
      <c r="B8" s="131" t="s">
        <v>157</v>
      </c>
      <c r="E8" s="127"/>
      <c r="G8" s="171">
        <f>'2'!G25</f>
        <v>928178.22800000012</v>
      </c>
      <c r="H8" s="133"/>
      <c r="I8" s="171">
        <f>'2'!I25</f>
        <v>818377.79399999976</v>
      </c>
    </row>
    <row r="9" spans="2:9" ht="22" customHeight="1">
      <c r="B9" s="134" t="s">
        <v>115</v>
      </c>
      <c r="C9" s="129"/>
      <c r="D9" s="129"/>
      <c r="E9" s="135"/>
      <c r="G9" s="132"/>
      <c r="H9" s="136"/>
      <c r="I9" s="132"/>
    </row>
    <row r="10" spans="2:9" ht="22" customHeight="1">
      <c r="B10" s="131" t="s">
        <v>63</v>
      </c>
      <c r="E10" s="135"/>
      <c r="G10" s="132">
        <v>332273</v>
      </c>
      <c r="H10" s="136"/>
      <c r="I10" s="132">
        <v>249405</v>
      </c>
    </row>
    <row r="11" spans="2:9" ht="22" customHeight="1">
      <c r="B11" s="131" t="s">
        <v>116</v>
      </c>
      <c r="C11" s="127"/>
      <c r="D11" s="127"/>
      <c r="E11" s="127"/>
      <c r="G11" s="132">
        <v>1618454</v>
      </c>
      <c r="H11" s="133"/>
      <c r="I11" s="132">
        <v>1573546</v>
      </c>
    </row>
    <row r="12" spans="2:9" ht="22" customHeight="1">
      <c r="B12" s="131" t="s">
        <v>205</v>
      </c>
      <c r="C12" s="137"/>
      <c r="D12" s="137"/>
      <c r="E12" s="127"/>
      <c r="G12" s="132">
        <v>-11506</v>
      </c>
      <c r="H12" s="133"/>
      <c r="I12" s="132">
        <v>-27610</v>
      </c>
    </row>
    <row r="13" spans="2:9" ht="22" customHeight="1">
      <c r="B13" s="74" t="s">
        <v>117</v>
      </c>
      <c r="C13" s="137"/>
      <c r="D13" s="137"/>
      <c r="E13" s="127"/>
      <c r="H13" s="133"/>
      <c r="I13" s="132"/>
    </row>
    <row r="14" spans="2:9" ht="22" customHeight="1">
      <c r="B14" s="74"/>
      <c r="C14" s="74" t="s">
        <v>162</v>
      </c>
      <c r="D14" s="74"/>
      <c r="E14" s="138">
        <v>23</v>
      </c>
      <c r="G14" s="78">
        <v>33725</v>
      </c>
      <c r="H14" s="133"/>
      <c r="I14" s="132">
        <v>94323</v>
      </c>
    </row>
    <row r="15" spans="2:9" ht="22" customHeight="1">
      <c r="B15" s="74" t="s">
        <v>206</v>
      </c>
      <c r="C15" s="74"/>
      <c r="D15" s="74"/>
      <c r="E15" s="127"/>
      <c r="G15" s="132">
        <v>-2597</v>
      </c>
      <c r="H15" s="133"/>
      <c r="I15" s="132">
        <v>-8011</v>
      </c>
    </row>
    <row r="16" spans="2:9" ht="22" customHeight="1">
      <c r="B16" s="131" t="s">
        <v>61</v>
      </c>
      <c r="C16" s="127"/>
      <c r="D16" s="127"/>
      <c r="E16" s="139"/>
      <c r="G16" s="132">
        <v>-4058</v>
      </c>
      <c r="H16" s="140"/>
      <c r="I16" s="132">
        <v>-3632</v>
      </c>
    </row>
    <row r="17" spans="2:9" ht="22" customHeight="1">
      <c r="B17" s="74" t="s">
        <v>118</v>
      </c>
      <c r="C17" s="137"/>
      <c r="D17" s="137"/>
      <c r="E17" s="139"/>
      <c r="G17" s="132">
        <v>-296837</v>
      </c>
      <c r="H17" s="140"/>
      <c r="I17" s="132">
        <v>-340994</v>
      </c>
    </row>
    <row r="18" spans="2:9" ht="22" customHeight="1">
      <c r="B18" s="141" t="s">
        <v>60</v>
      </c>
      <c r="C18" s="142"/>
      <c r="D18" s="127"/>
      <c r="E18" s="127"/>
      <c r="G18" s="132">
        <v>384064</v>
      </c>
      <c r="H18" s="133"/>
      <c r="I18" s="132">
        <v>492738</v>
      </c>
    </row>
    <row r="19" spans="2:9" ht="22" customHeight="1">
      <c r="B19" s="141" t="s">
        <v>192</v>
      </c>
      <c r="C19" s="142"/>
      <c r="D19" s="127"/>
      <c r="E19" s="127"/>
      <c r="G19" s="132">
        <v>9686</v>
      </c>
      <c r="H19" s="133"/>
      <c r="I19" s="132">
        <v>-3251</v>
      </c>
    </row>
    <row r="20" spans="2:9" ht="22" customHeight="1">
      <c r="B20" s="141" t="s">
        <v>202</v>
      </c>
      <c r="C20" s="131"/>
      <c r="D20" s="131"/>
      <c r="E20" s="127"/>
      <c r="G20" s="78">
        <v>-6734</v>
      </c>
      <c r="H20" s="133"/>
      <c r="I20" s="78">
        <v>39271</v>
      </c>
    </row>
    <row r="21" spans="2:9" ht="22" customHeight="1">
      <c r="B21" s="143" t="s">
        <v>119</v>
      </c>
      <c r="C21" s="143"/>
      <c r="D21" s="143"/>
      <c r="E21" s="127"/>
      <c r="G21" s="144"/>
      <c r="H21" s="133"/>
      <c r="I21" s="144"/>
    </row>
    <row r="22" spans="2:9" ht="22" customHeight="1">
      <c r="B22" s="143"/>
      <c r="C22" s="121" t="s">
        <v>120</v>
      </c>
      <c r="D22" s="121"/>
      <c r="E22" s="121"/>
      <c r="G22" s="172">
        <f>SUM(G8:G20)</f>
        <v>2984648.2280000001</v>
      </c>
      <c r="H22" s="145"/>
      <c r="I22" s="172">
        <f>SUM(I8:I20)</f>
        <v>2884162.7939999998</v>
      </c>
    </row>
    <row r="23" spans="2:9" ht="10" customHeight="1">
      <c r="B23" s="134"/>
      <c r="C23" s="129"/>
      <c r="D23" s="129"/>
      <c r="E23" s="135"/>
      <c r="G23" s="146"/>
      <c r="H23" s="136"/>
      <c r="I23" s="146"/>
    </row>
    <row r="24" spans="2:9" ht="22" customHeight="1">
      <c r="B24" s="134" t="s">
        <v>175</v>
      </c>
      <c r="C24" s="129"/>
      <c r="D24" s="206"/>
      <c r="E24" s="135"/>
      <c r="G24" s="146"/>
      <c r="H24" s="136"/>
      <c r="I24" s="146"/>
    </row>
    <row r="25" spans="2:9" ht="22" customHeight="1">
      <c r="B25" s="131" t="s">
        <v>121</v>
      </c>
      <c r="C25" s="127"/>
      <c r="D25" s="195"/>
      <c r="E25" s="127"/>
      <c r="G25" s="146">
        <v>671176</v>
      </c>
      <c r="H25" s="133"/>
      <c r="I25" s="146">
        <v>430084</v>
      </c>
    </row>
    <row r="26" spans="2:9" ht="22" customHeight="1">
      <c r="B26" s="131" t="s">
        <v>122</v>
      </c>
      <c r="C26" s="127"/>
      <c r="D26" s="195"/>
      <c r="E26" s="127"/>
      <c r="G26" s="146">
        <v>571663</v>
      </c>
      <c r="H26" s="133"/>
      <c r="I26" s="146">
        <v>336567</v>
      </c>
    </row>
    <row r="27" spans="2:9" ht="22" customHeight="1">
      <c r="B27" s="131" t="s">
        <v>123</v>
      </c>
      <c r="C27" s="127"/>
      <c r="D27" s="195"/>
      <c r="E27" s="127"/>
      <c r="G27" s="114">
        <v>61</v>
      </c>
      <c r="H27" s="133"/>
      <c r="I27" s="114">
        <v>1284</v>
      </c>
    </row>
    <row r="28" spans="2:9" ht="22" customHeight="1">
      <c r="B28" s="121" t="s">
        <v>176</v>
      </c>
      <c r="C28" s="121"/>
      <c r="D28" s="205"/>
      <c r="E28" s="121"/>
      <c r="G28" s="172">
        <f>SUM(G25:G27)</f>
        <v>1242900</v>
      </c>
      <c r="H28" s="145"/>
      <c r="I28" s="172">
        <f>SUM(I25:I27)</f>
        <v>767935</v>
      </c>
    </row>
    <row r="29" spans="2:9" ht="10" customHeight="1">
      <c r="B29" s="121"/>
      <c r="C29" s="121"/>
      <c r="D29" s="205"/>
      <c r="E29" s="121"/>
      <c r="G29" s="147"/>
      <c r="H29" s="121"/>
      <c r="I29" s="147"/>
    </row>
    <row r="30" spans="2:9" ht="22" customHeight="1">
      <c r="B30" s="6" t="s">
        <v>173</v>
      </c>
      <c r="C30" s="120"/>
      <c r="D30" s="120"/>
      <c r="E30" s="121"/>
      <c r="G30" s="122"/>
      <c r="H30" s="121"/>
    </row>
    <row r="31" spans="2:9" ht="22" customHeight="1">
      <c r="B31" s="124" t="s">
        <v>113</v>
      </c>
      <c r="C31" s="121"/>
      <c r="D31" s="121"/>
      <c r="E31" s="121"/>
      <c r="G31" s="122"/>
      <c r="H31" s="121"/>
    </row>
    <row r="32" spans="2:9" ht="22" customHeight="1">
      <c r="B32" s="179" t="str">
        <f>$B$3</f>
        <v>สําหรับปีสิ้นสุดวันที่ 31 ธันวาคม 2568</v>
      </c>
      <c r="C32" s="125"/>
      <c r="D32" s="125"/>
      <c r="E32" s="121"/>
      <c r="G32" s="122"/>
      <c r="H32" s="121"/>
    </row>
    <row r="33" spans="2:9" ht="10" customHeight="1">
      <c r="B33" s="121"/>
      <c r="C33" s="121"/>
      <c r="D33" s="121"/>
      <c r="E33" s="121"/>
      <c r="G33" s="126"/>
      <c r="H33" s="121"/>
      <c r="I33" s="126"/>
    </row>
    <row r="34" spans="2:9" ht="20.149999999999999" customHeight="1">
      <c r="B34" s="127"/>
      <c r="C34" s="127"/>
      <c r="D34" s="127"/>
      <c r="E34" s="12"/>
      <c r="G34" s="14">
        <v>2568</v>
      </c>
      <c r="H34" s="128"/>
      <c r="I34" s="14">
        <v>2567</v>
      </c>
    </row>
    <row r="35" spans="2:9" ht="20.149999999999999" customHeight="1">
      <c r="B35" s="127"/>
      <c r="C35" s="127"/>
      <c r="D35" s="127"/>
      <c r="E35" s="127"/>
      <c r="F35" s="9"/>
      <c r="G35" s="15" t="s">
        <v>3</v>
      </c>
      <c r="H35" s="15"/>
      <c r="I35" s="15"/>
    </row>
    <row r="36" spans="2:9" ht="20.149999999999999" customHeight="1">
      <c r="B36" s="129" t="s">
        <v>124</v>
      </c>
      <c r="C36" s="129"/>
      <c r="D36" s="129"/>
      <c r="E36" s="135"/>
      <c r="G36" s="148"/>
      <c r="H36" s="135"/>
      <c r="I36" s="148"/>
    </row>
    <row r="37" spans="2:9" ht="20.149999999999999" customHeight="1">
      <c r="B37" s="127" t="s">
        <v>125</v>
      </c>
      <c r="C37" s="127"/>
      <c r="D37" s="127"/>
      <c r="E37" s="127"/>
      <c r="G37" s="146">
        <v>-378853</v>
      </c>
      <c r="H37" s="133"/>
      <c r="I37" s="146">
        <v>-67976</v>
      </c>
    </row>
    <row r="38" spans="2:9" ht="20.149999999999999" customHeight="1">
      <c r="B38" s="149" t="s">
        <v>31</v>
      </c>
      <c r="C38" s="149"/>
      <c r="D38" s="149"/>
      <c r="E38" s="127"/>
      <c r="G38" s="146">
        <v>-100320</v>
      </c>
      <c r="H38" s="133"/>
      <c r="I38" s="146">
        <v>-178841</v>
      </c>
    </row>
    <row r="39" spans="2:9" ht="20.149999999999999" customHeight="1">
      <c r="B39" s="127" t="s">
        <v>126</v>
      </c>
      <c r="C39" s="127"/>
      <c r="D39" s="127"/>
      <c r="E39" s="127"/>
      <c r="G39" s="150">
        <v>-88453</v>
      </c>
      <c r="H39" s="133"/>
      <c r="I39" s="150">
        <v>82250</v>
      </c>
    </row>
    <row r="40" spans="2:9" ht="20.149999999999999" customHeight="1">
      <c r="B40" s="121" t="s">
        <v>207</v>
      </c>
      <c r="C40" s="121"/>
      <c r="D40" s="121"/>
      <c r="E40" s="121"/>
      <c r="G40" s="172">
        <f>SUM(G37:G39)</f>
        <v>-567626</v>
      </c>
      <c r="H40" s="145"/>
      <c r="I40" s="172">
        <f>SUM(I37:I39)</f>
        <v>-164567</v>
      </c>
    </row>
    <row r="41" spans="2:9" ht="5.15" customHeight="1">
      <c r="B41" s="129"/>
      <c r="C41" s="129"/>
      <c r="D41" s="129"/>
      <c r="E41" s="135"/>
      <c r="G41" s="146"/>
      <c r="H41" s="136"/>
      <c r="I41" s="146"/>
    </row>
    <row r="42" spans="2:9" ht="20.149999999999999" customHeight="1">
      <c r="B42" s="143" t="s">
        <v>127</v>
      </c>
      <c r="C42" s="143"/>
      <c r="D42" s="143"/>
      <c r="E42" s="143"/>
      <c r="G42" s="180">
        <f>SUM(G40,G28,G22)</f>
        <v>3659922.2280000001</v>
      </c>
      <c r="H42" s="151"/>
      <c r="I42" s="180">
        <f>SUM(I40,I28,I22)</f>
        <v>3487530.7939999998</v>
      </c>
    </row>
    <row r="43" spans="2:9" s="131" customFormat="1" ht="20.149999999999999" customHeight="1">
      <c r="B43" s="131" t="s">
        <v>128</v>
      </c>
      <c r="G43" s="150">
        <v>-291039</v>
      </c>
      <c r="H43" s="152"/>
      <c r="I43" s="150">
        <v>-377421</v>
      </c>
    </row>
    <row r="44" spans="2:9" ht="5.15" customHeight="1">
      <c r="B44" s="129"/>
      <c r="C44" s="129"/>
      <c r="D44" s="129"/>
      <c r="E44" s="135"/>
      <c r="G44" s="146"/>
      <c r="H44" s="136"/>
      <c r="I44" s="146"/>
    </row>
    <row r="45" spans="2:9" s="131" customFormat="1" ht="21" customHeight="1">
      <c r="B45" s="205" t="s">
        <v>129</v>
      </c>
      <c r="C45" s="205"/>
      <c r="D45" s="205"/>
      <c r="E45" s="121"/>
      <c r="G45" s="173">
        <f>SUM(G42:G43)</f>
        <v>3368883.2280000001</v>
      </c>
      <c r="H45" s="145"/>
      <c r="I45" s="173">
        <f>SUM(I42:I43)</f>
        <v>3110109.7939999998</v>
      </c>
    </row>
    <row r="46" spans="2:9" ht="5.15" customHeight="1">
      <c r="B46" s="206"/>
      <c r="C46" s="206"/>
      <c r="D46" s="206"/>
      <c r="E46" s="135"/>
      <c r="G46" s="146"/>
      <c r="H46" s="135"/>
      <c r="I46" s="146"/>
    </row>
    <row r="47" spans="2:9" ht="20.149999999999999" customHeight="1">
      <c r="B47" s="206" t="s">
        <v>130</v>
      </c>
      <c r="C47" s="206"/>
      <c r="D47" s="206"/>
      <c r="E47" s="129"/>
      <c r="G47" s="146"/>
      <c r="H47" s="129"/>
      <c r="I47" s="146"/>
    </row>
    <row r="48" spans="2:9">
      <c r="B48" s="207" t="s">
        <v>180</v>
      </c>
      <c r="C48" s="207"/>
      <c r="D48" s="207"/>
      <c r="E48" s="138"/>
      <c r="F48" s="152"/>
      <c r="G48" s="81">
        <v>0</v>
      </c>
      <c r="H48" s="153"/>
      <c r="I48" s="152">
        <v>12875</v>
      </c>
    </row>
    <row r="49" spans="2:9">
      <c r="B49" s="207" t="s">
        <v>177</v>
      </c>
      <c r="C49" s="207"/>
      <c r="D49" s="207"/>
      <c r="E49" s="154"/>
      <c r="G49" s="81">
        <v>-829685</v>
      </c>
      <c r="H49" s="155"/>
      <c r="I49" s="81">
        <v>-118948</v>
      </c>
    </row>
    <row r="50" spans="2:9" ht="20.149999999999999" customHeight="1">
      <c r="B50" s="131" t="s">
        <v>131</v>
      </c>
      <c r="C50" s="127"/>
      <c r="D50" s="127"/>
      <c r="E50" s="128"/>
      <c r="G50" s="156">
        <v>9181</v>
      </c>
      <c r="H50" s="157"/>
      <c r="I50" s="156">
        <v>13426</v>
      </c>
    </row>
    <row r="51" spans="2:9" ht="20.149999999999999" customHeight="1">
      <c r="B51" s="127" t="s">
        <v>154</v>
      </c>
      <c r="C51" s="127"/>
      <c r="D51" s="127"/>
      <c r="E51" s="128"/>
      <c r="G51" s="156"/>
      <c r="H51" s="157"/>
      <c r="I51" s="156"/>
    </row>
    <row r="52" spans="2:9" ht="20.149999999999999" customHeight="1">
      <c r="B52" s="127"/>
      <c r="C52" s="127" t="s">
        <v>13</v>
      </c>
      <c r="D52" s="127"/>
      <c r="E52" s="128"/>
      <c r="G52" s="156">
        <v>-996452</v>
      </c>
      <c r="H52" s="157"/>
      <c r="I52" s="156">
        <v>-2009718</v>
      </c>
    </row>
    <row r="53" spans="2:9" ht="20.149999999999999" customHeight="1">
      <c r="B53" s="127" t="s">
        <v>132</v>
      </c>
      <c r="C53" s="127"/>
      <c r="D53" s="127"/>
      <c r="E53" s="128"/>
      <c r="G53" s="146">
        <v>-31346</v>
      </c>
      <c r="H53" s="157"/>
      <c r="I53" s="146">
        <v>-37446</v>
      </c>
    </row>
    <row r="54" spans="2:9" ht="20.149999999999999" customHeight="1">
      <c r="B54" s="127" t="s">
        <v>178</v>
      </c>
      <c r="C54" s="127"/>
      <c r="D54" s="127"/>
      <c r="E54" s="128"/>
      <c r="G54" s="146">
        <v>0</v>
      </c>
      <c r="H54" s="157"/>
      <c r="I54" s="146">
        <v>3240</v>
      </c>
    </row>
    <row r="55" spans="2:9" ht="20.149999999999999" customHeight="1">
      <c r="B55" s="127" t="s">
        <v>133</v>
      </c>
      <c r="C55" s="127"/>
      <c r="D55" s="127"/>
      <c r="E55" s="154"/>
      <c r="G55" s="146">
        <v>312974</v>
      </c>
      <c r="H55" s="155"/>
      <c r="I55" s="146">
        <v>406530</v>
      </c>
    </row>
    <row r="56" spans="2:9" ht="5.15" customHeight="1">
      <c r="B56" s="129"/>
      <c r="C56" s="129"/>
      <c r="D56" s="129"/>
      <c r="E56" s="135"/>
      <c r="G56" s="158"/>
      <c r="H56" s="136"/>
      <c r="I56" s="158"/>
    </row>
    <row r="57" spans="2:9" ht="20.149999999999999" customHeight="1">
      <c r="B57" s="121" t="s">
        <v>151</v>
      </c>
      <c r="C57" s="121"/>
      <c r="D57" s="121"/>
      <c r="E57" s="121"/>
      <c r="G57" s="172">
        <f>SUM(G48:G55)</f>
        <v>-1535328</v>
      </c>
      <c r="H57" s="145"/>
      <c r="I57" s="172">
        <f>SUM(I48:I55)</f>
        <v>-1730041</v>
      </c>
    </row>
    <row r="58" spans="2:9" ht="5.15" customHeight="1">
      <c r="B58" s="121"/>
      <c r="C58" s="121"/>
      <c r="D58" s="121"/>
      <c r="E58" s="121"/>
      <c r="G58" s="159"/>
      <c r="H58" s="121"/>
      <c r="I58" s="159"/>
    </row>
    <row r="59" spans="2:9" ht="22" customHeight="1">
      <c r="B59" s="6" t="s">
        <v>173</v>
      </c>
      <c r="C59" s="120"/>
      <c r="D59" s="120"/>
      <c r="E59" s="121"/>
      <c r="G59" s="122"/>
      <c r="H59" s="121"/>
    </row>
    <row r="60" spans="2:9" ht="22" customHeight="1">
      <c r="B60" s="124" t="s">
        <v>113</v>
      </c>
      <c r="C60" s="121"/>
      <c r="D60" s="121"/>
      <c r="E60" s="121"/>
      <c r="G60" s="122"/>
      <c r="H60" s="121"/>
    </row>
    <row r="61" spans="2:9" ht="22" customHeight="1">
      <c r="B61" s="181" t="str">
        <f>$B$3</f>
        <v>สําหรับปีสิ้นสุดวันที่ 31 ธันวาคม 2568</v>
      </c>
      <c r="C61" s="125"/>
      <c r="D61" s="125"/>
      <c r="E61" s="121"/>
      <c r="G61" s="122"/>
      <c r="H61" s="121"/>
    </row>
    <row r="62" spans="2:9" ht="19.5" customHeight="1">
      <c r="B62" s="127"/>
      <c r="C62" s="127"/>
      <c r="D62" s="127"/>
      <c r="E62" s="12" t="s">
        <v>2</v>
      </c>
      <c r="G62" s="14">
        <v>2568</v>
      </c>
      <c r="H62" s="128"/>
      <c r="I62" s="14">
        <v>2567</v>
      </c>
    </row>
    <row r="63" spans="2:9" ht="19.5" customHeight="1">
      <c r="B63" s="195"/>
      <c r="C63" s="195"/>
      <c r="D63" s="195"/>
      <c r="E63" s="127"/>
      <c r="F63" s="9"/>
      <c r="G63" s="15" t="s">
        <v>3</v>
      </c>
      <c r="H63" s="15"/>
      <c r="I63" s="15"/>
    </row>
    <row r="64" spans="2:9" ht="19.5" customHeight="1">
      <c r="B64" s="206" t="s">
        <v>134</v>
      </c>
      <c r="C64" s="206"/>
      <c r="D64" s="206"/>
      <c r="E64" s="129"/>
      <c r="G64" s="160"/>
      <c r="H64" s="129"/>
      <c r="I64" s="160"/>
    </row>
    <row r="65" spans="2:9" ht="19.5" customHeight="1">
      <c r="B65" s="195" t="s">
        <v>152</v>
      </c>
      <c r="C65" s="195"/>
      <c r="D65" s="195"/>
      <c r="E65" s="12"/>
      <c r="F65" s="12"/>
      <c r="G65" s="160"/>
      <c r="H65" s="129"/>
      <c r="I65" s="161"/>
    </row>
    <row r="66" spans="2:9" ht="19.5" customHeight="1">
      <c r="B66" s="195"/>
      <c r="C66" s="195" t="s">
        <v>153</v>
      </c>
      <c r="D66" s="195"/>
      <c r="E66" s="12"/>
      <c r="F66" s="12"/>
      <c r="G66" s="146">
        <v>-7227</v>
      </c>
      <c r="H66" s="129"/>
      <c r="I66" s="161">
        <v>0</v>
      </c>
    </row>
    <row r="67" spans="2:9" ht="19.5" customHeight="1">
      <c r="B67" s="208" t="s">
        <v>135</v>
      </c>
      <c r="C67" s="208"/>
      <c r="D67" s="208"/>
      <c r="E67" s="129"/>
      <c r="G67" s="152"/>
      <c r="H67" s="162"/>
      <c r="I67" s="152"/>
    </row>
    <row r="68" spans="2:9" ht="19.5" customHeight="1">
      <c r="B68" s="195" t="s">
        <v>193</v>
      </c>
      <c r="C68" s="195"/>
      <c r="D68" s="195"/>
      <c r="E68" s="12">
        <v>14</v>
      </c>
      <c r="G68" s="146">
        <v>-1200432</v>
      </c>
      <c r="H68" s="133"/>
      <c r="I68" s="146">
        <v>6070119</v>
      </c>
    </row>
    <row r="69" spans="2:9" ht="19.5" customHeight="1">
      <c r="B69" s="195" t="s">
        <v>194</v>
      </c>
      <c r="C69" s="195"/>
      <c r="D69" s="195"/>
      <c r="E69" s="12">
        <v>14</v>
      </c>
      <c r="G69" s="156">
        <v>-3003071</v>
      </c>
      <c r="H69" s="133"/>
      <c r="I69" s="146">
        <v>-7192949</v>
      </c>
    </row>
    <row r="70" spans="2:9" s="198" customFormat="1" ht="19.5" customHeight="1">
      <c r="B70" s="195" t="s">
        <v>195</v>
      </c>
      <c r="C70" s="195"/>
      <c r="D70" s="195"/>
      <c r="E70" s="186">
        <v>14</v>
      </c>
      <c r="F70" s="196"/>
      <c r="G70" s="156">
        <v>3000000</v>
      </c>
      <c r="H70" s="197"/>
      <c r="I70" s="156">
        <v>0</v>
      </c>
    </row>
    <row r="71" spans="2:9" s="198" customFormat="1" ht="19.5" customHeight="1">
      <c r="B71" s="195" t="s">
        <v>196</v>
      </c>
      <c r="C71" s="195"/>
      <c r="D71" s="195"/>
      <c r="E71" s="186"/>
      <c r="F71" s="196"/>
      <c r="G71" s="156">
        <v>-39197</v>
      </c>
      <c r="H71" s="197"/>
      <c r="I71" s="156">
        <v>0</v>
      </c>
    </row>
    <row r="72" spans="2:9" ht="19.5" customHeight="1">
      <c r="B72" s="195" t="s">
        <v>136</v>
      </c>
      <c r="C72" s="195"/>
      <c r="D72" s="195"/>
      <c r="E72" s="12">
        <v>14</v>
      </c>
      <c r="G72" s="146">
        <v>-219726</v>
      </c>
      <c r="H72" s="133"/>
      <c r="I72" s="146">
        <v>-268649</v>
      </c>
    </row>
    <row r="73" spans="2:9" ht="19.5" customHeight="1">
      <c r="B73" s="209" t="s">
        <v>179</v>
      </c>
      <c r="C73" s="209"/>
      <c r="D73" s="209"/>
      <c r="E73" s="163"/>
      <c r="G73" s="174">
        <f>SUM(G68:G72)</f>
        <v>-1462426</v>
      </c>
      <c r="H73" s="164"/>
      <c r="I73" s="174">
        <f>SUM(I68:I72)</f>
        <v>-1391479</v>
      </c>
    </row>
    <row r="74" spans="2:9" ht="19.5" customHeight="1">
      <c r="B74" s="209" t="s">
        <v>137</v>
      </c>
      <c r="C74" s="209"/>
      <c r="D74" s="209"/>
      <c r="E74" s="163"/>
      <c r="G74" s="165"/>
      <c r="H74" s="151"/>
      <c r="I74" s="165"/>
    </row>
    <row r="75" spans="2:9" ht="19.5" customHeight="1">
      <c r="B75" s="195" t="s">
        <v>146</v>
      </c>
      <c r="C75" s="209"/>
      <c r="D75" s="209"/>
      <c r="E75" s="12">
        <v>25</v>
      </c>
      <c r="G75" s="166">
        <v>-412486</v>
      </c>
      <c r="H75" s="151"/>
      <c r="I75" s="167">
        <v>-412465</v>
      </c>
    </row>
    <row r="76" spans="2:9" ht="19.5" customHeight="1">
      <c r="B76" s="195" t="s">
        <v>138</v>
      </c>
      <c r="C76" s="195"/>
      <c r="D76" s="195"/>
      <c r="E76" s="139"/>
      <c r="G76" s="167">
        <v>-20990</v>
      </c>
      <c r="H76" s="140"/>
      <c r="I76" s="167">
        <v>-24895</v>
      </c>
    </row>
    <row r="77" spans="2:9" ht="19.5" customHeight="1">
      <c r="B77" s="209" t="s">
        <v>139</v>
      </c>
      <c r="C77" s="209"/>
      <c r="D77" s="209"/>
      <c r="E77" s="163"/>
      <c r="G77" s="175">
        <f>SUM(G75:G76)</f>
        <v>-433476</v>
      </c>
      <c r="H77" s="151"/>
      <c r="I77" s="175">
        <f>SUM(I75:I76)</f>
        <v>-437360</v>
      </c>
    </row>
    <row r="78" spans="2:9" ht="19.5" customHeight="1">
      <c r="B78" s="195" t="s">
        <v>140</v>
      </c>
      <c r="C78" s="195"/>
      <c r="D78" s="195"/>
      <c r="E78" s="127"/>
      <c r="G78" s="114">
        <v>-396683</v>
      </c>
      <c r="H78" s="133"/>
      <c r="I78" s="114">
        <v>-501133</v>
      </c>
    </row>
    <row r="79" spans="2:9" ht="4" customHeight="1">
      <c r="B79" s="206"/>
      <c r="C79" s="206"/>
      <c r="D79" s="206"/>
      <c r="E79" s="135"/>
      <c r="G79" s="146"/>
      <c r="H79" s="136"/>
      <c r="I79" s="146"/>
    </row>
    <row r="80" spans="2:9" ht="19.5" customHeight="1">
      <c r="B80" s="209" t="s">
        <v>208</v>
      </c>
      <c r="C80" s="209"/>
      <c r="D80" s="209"/>
      <c r="E80" s="163"/>
      <c r="G80" s="172">
        <f>SUM(G66,G73,G77:G78)</f>
        <v>-2299812</v>
      </c>
      <c r="H80" s="168"/>
      <c r="I80" s="172">
        <f>SUM(I66,I73,I77:I78)</f>
        <v>-2329972</v>
      </c>
    </row>
    <row r="81" spans="2:9" ht="4" customHeight="1">
      <c r="B81" s="206"/>
      <c r="C81" s="206"/>
      <c r="D81" s="206"/>
      <c r="E81" s="135"/>
      <c r="G81" s="146"/>
      <c r="H81" s="136"/>
      <c r="I81" s="146"/>
    </row>
    <row r="82" spans="2:9" s="131" customFormat="1" ht="19.5" customHeight="1">
      <c r="B82" s="205" t="s">
        <v>209</v>
      </c>
      <c r="C82" s="205"/>
      <c r="D82" s="205"/>
      <c r="E82" s="121"/>
      <c r="G82" s="176">
        <f>SUM(G45,G57,G80)</f>
        <v>-466256.77199999988</v>
      </c>
      <c r="H82" s="145"/>
      <c r="I82" s="176">
        <f>SUM(I45,I57,I80)</f>
        <v>-949903.20600000024</v>
      </c>
    </row>
    <row r="83" spans="2:9" s="131" customFormat="1" ht="19.5" customHeight="1">
      <c r="B83" s="195" t="s">
        <v>141</v>
      </c>
      <c r="C83" s="205"/>
      <c r="D83" s="205"/>
      <c r="E83" s="121"/>
      <c r="G83" s="169"/>
      <c r="H83" s="145"/>
      <c r="I83" s="169"/>
    </row>
    <row r="84" spans="2:9" ht="19.5" customHeight="1">
      <c r="B84" s="198"/>
      <c r="C84" s="195" t="s">
        <v>142</v>
      </c>
      <c r="D84" s="195"/>
      <c r="E84" s="127"/>
      <c r="G84" s="146">
        <v>-81820</v>
      </c>
      <c r="H84" s="133"/>
      <c r="I84" s="146">
        <v>-49632</v>
      </c>
    </row>
    <row r="85" spans="2:9" ht="19.5" customHeight="1">
      <c r="B85" s="195" t="s">
        <v>158</v>
      </c>
      <c r="C85" s="195"/>
      <c r="D85" s="195"/>
      <c r="E85" s="127"/>
      <c r="G85" s="177">
        <f>'1'!I8</f>
        <v>4203720</v>
      </c>
      <c r="H85" s="133"/>
      <c r="I85" s="150">
        <v>5203255</v>
      </c>
    </row>
    <row r="86" spans="2:9" ht="4" customHeight="1">
      <c r="B86" s="206"/>
      <c r="C86" s="206"/>
      <c r="D86" s="206"/>
      <c r="E86" s="135"/>
      <c r="G86" s="146"/>
      <c r="H86" s="136"/>
      <c r="I86" s="146"/>
    </row>
    <row r="87" spans="2:9" ht="19.5" customHeight="1" thickBot="1">
      <c r="B87" s="205" t="s">
        <v>156</v>
      </c>
      <c r="C87" s="205"/>
      <c r="D87" s="205"/>
      <c r="E87" s="121"/>
      <c r="G87" s="178">
        <f>SUM(G82,G84:G85)</f>
        <v>3655643.2280000001</v>
      </c>
      <c r="H87" s="145"/>
      <c r="I87" s="178">
        <f>SUM(I82,I84:I85)</f>
        <v>4203719.7939999998</v>
      </c>
    </row>
    <row r="88" spans="2:9" ht="4" customHeight="1" thickTop="1">
      <c r="B88" s="206"/>
      <c r="C88" s="206"/>
      <c r="D88" s="206"/>
      <c r="E88" s="135"/>
      <c r="G88" s="167"/>
      <c r="H88" s="135"/>
      <c r="I88" s="167"/>
    </row>
    <row r="89" spans="2:9" ht="19.5" customHeight="1">
      <c r="B89" s="210" t="s">
        <v>143</v>
      </c>
      <c r="C89" s="210"/>
      <c r="D89" s="210"/>
      <c r="G89" s="170"/>
      <c r="I89" s="170"/>
    </row>
    <row r="90" spans="2:9" ht="19.5" customHeight="1">
      <c r="B90" s="211" t="s">
        <v>155</v>
      </c>
      <c r="C90" s="211"/>
      <c r="D90" s="211"/>
      <c r="G90" s="170"/>
      <c r="I90" s="170"/>
    </row>
    <row r="91" spans="2:9" ht="19.5" customHeight="1">
      <c r="B91" s="212" t="s">
        <v>144</v>
      </c>
      <c r="C91" s="195"/>
      <c r="D91" s="211"/>
      <c r="G91" s="152">
        <v>41081</v>
      </c>
      <c r="I91" s="152">
        <v>98424</v>
      </c>
    </row>
    <row r="92" spans="2:9" ht="19.5" customHeight="1">
      <c r="B92" s="212" t="s">
        <v>147</v>
      </c>
      <c r="C92" s="195"/>
      <c r="D92" s="195"/>
      <c r="G92" s="146">
        <v>2404</v>
      </c>
      <c r="I92" s="146">
        <v>2444</v>
      </c>
    </row>
    <row r="93" spans="2:9" ht="5.15" customHeight="1">
      <c r="B93" s="198"/>
      <c r="C93" s="198"/>
      <c r="D93" s="198"/>
    </row>
    <row r="94" spans="2:9" ht="22" customHeight="1">
      <c r="B94" s="198"/>
      <c r="C94" s="198"/>
      <c r="D94" s="198"/>
    </row>
    <row r="95" spans="2:9" ht="22" customHeight="1">
      <c r="B95" s="198"/>
      <c r="C95" s="198"/>
      <c r="D95" s="198"/>
    </row>
    <row r="96" spans="2:9" ht="22" customHeight="1"/>
    <row r="97" ht="22" customHeight="1"/>
    <row r="98" ht="22" customHeight="1"/>
  </sheetData>
  <sheetProtection formatCells="0" formatColumns="0" formatRows="0" insertColumns="0" insertRows="0" insertHyperlinks="0" deleteColumns="0" deleteRows="0" sort="0" autoFilter="0" pivotTables="0"/>
  <pageMargins left="0.9055118110236221" right="0.9055118110236221" top="1.1811023622047245" bottom="0.59055118110236227" header="1.1811023622047245" footer="0.59055118110236227"/>
  <pageSetup paperSize="9" scale="94" firstPageNumber="14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29" max="16383" man="1"/>
    <brk id="58" max="16383" man="1"/>
  </rowBreaks>
  <customProperties>
    <customPr name="EpmWorksheetKeyString_GUID" r:id="rId2"/>
    <customPr name="OrphanNamesChecked" r:id="rId3"/>
  </customProperties>
  <ignoredErrors>
    <ignoredError sqref="G5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06240-A13C-403B-BE4A-DFB959B24B75}">
  <ds:schemaRefs>
    <ds:schemaRef ds:uri="http://purl.org/dc/elements/1.1/"/>
    <ds:schemaRef ds:uri="http://schemas.microsoft.com/office/infopath/2007/PartnerControls"/>
    <ds:schemaRef ds:uri="http://www.w3.org/XML/1998/namespace"/>
    <ds:schemaRef ds:uri="05716746-add9-412a-97a9-1b5167d151a3"/>
    <ds:schemaRef ds:uri="http://purl.org/dc/dcmitype/"/>
    <ds:schemaRef ds:uri="f6ba49b0-bcda-4796-8236-5b5cc1493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243d5be-521d-4052-81ca-f0f31ea6f2da"/>
    <ds:schemaRef ds:uri="http://purl.org/dc/terms/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F4A667B-FADB-4F19-BD21-ABD293036F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AB0BB2-E7D7-4612-8321-5FEE6C0353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Patcharaporn Engkasuwansiri</dc:creator>
  <cp:keywords/>
  <dc:description/>
  <cp:lastModifiedBy>Tattita Onsook</cp:lastModifiedBy>
  <cp:revision/>
  <cp:lastPrinted>2026-01-29T12:12:27Z</cp:lastPrinted>
  <dcterms:created xsi:type="dcterms:W3CDTF">2021-06-29T16:41:42Z</dcterms:created>
  <dcterms:modified xsi:type="dcterms:W3CDTF">2026-02-16T03:03:48Z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82ec11f-0307-4ba2-9c7f-1e910abb2b8a_Enabled">
    <vt:lpwstr>true</vt:lpwstr>
  </property>
  <property fmtid="{D5CDD505-2E9C-101B-9397-08002B2CF9AE}" pid="3" name="MSIP_Label_282ec11f-0307-4ba2-9c7f-1e910abb2b8a_SetDate">
    <vt:lpwstr>2022-09-05T08:59:20Z</vt:lpwstr>
  </property>
  <property fmtid="{D5CDD505-2E9C-101B-9397-08002B2CF9AE}" pid="4" name="MSIP_Label_282ec11f-0307-4ba2-9c7f-1e910abb2b8a_Method">
    <vt:lpwstr>Standard</vt:lpwstr>
  </property>
  <property fmtid="{D5CDD505-2E9C-101B-9397-08002B2CF9AE}" pid="5" name="MSIP_Label_282ec11f-0307-4ba2-9c7f-1e910abb2b8a_Name">
    <vt:lpwstr>282ec11f-0307-4ba2-9c7f-1e910abb2b8a</vt:lpwstr>
  </property>
  <property fmtid="{D5CDD505-2E9C-101B-9397-08002B2CF9AE}" pid="6" name="MSIP_Label_282ec11f-0307-4ba2-9c7f-1e910abb2b8a_SiteId">
    <vt:lpwstr>5db8bf0e-8592-4ed0-82b2-a6d4d77933d4</vt:lpwstr>
  </property>
  <property fmtid="{D5CDD505-2E9C-101B-9397-08002B2CF9AE}" pid="7" name="MSIP_Label_282ec11f-0307-4ba2-9c7f-1e910abb2b8a_ActionId">
    <vt:lpwstr>24803431-d263-4d5e-94ac-ebe2a1ee2a42</vt:lpwstr>
  </property>
  <property fmtid="{D5CDD505-2E9C-101B-9397-08002B2CF9AE}" pid="8" name="MSIP_Label_282ec11f-0307-4ba2-9c7f-1e910abb2b8a_ContentBits">
    <vt:lpwstr>0</vt:lpwstr>
  </property>
  <property fmtid="{D5CDD505-2E9C-101B-9397-08002B2CF9AE}" pid="9" name="ContentTypeId">
    <vt:lpwstr>0x010100FC3C573FF70E394A86433F5E112C33AA</vt:lpwstr>
  </property>
</Properties>
</file>