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ttitao\Desktop\SET 16.02.2026\งบเดี่ยว\TH\"/>
    </mc:Choice>
  </mc:AlternateContent>
  <xr:revisionPtr revIDLastSave="0" documentId="13_ncr:1_{7B3C6E89-AFD6-49CC-918A-5FE2B4DE9F04}" xr6:coauthVersionLast="36" xr6:coauthVersionMax="47" xr10:uidLastSave="{00000000-0000-0000-0000-000000000000}"/>
  <bookViews>
    <workbookView xWindow="0" yWindow="0" windowWidth="19200" windowHeight="8060" tabRatio="742" xr2:uid="{40872460-2C01-45F2-BA1D-7C7456DDACD2}"/>
  </bookViews>
  <sheets>
    <sheet name="1" sheetId="1" r:id="rId1"/>
    <sheet name="2" sheetId="3" r:id="rId2"/>
    <sheet name="3" sheetId="4" r:id="rId3"/>
    <sheet name="4" sheetId="14" r:id="rId4"/>
    <sheet name="5" sheetId="12" r:id="rId5"/>
  </sheets>
  <definedNames>
    <definedName name="_xlnm.Print_Area" localSheetId="0">'1'!$A$1:$F$71</definedName>
    <definedName name="_xlnm.Print_Area" localSheetId="1">'2'!$A$1:$F$45</definedName>
    <definedName name="_xlnm.Print_Area" localSheetId="2">'3'!$A$1:$P$20</definedName>
    <definedName name="_xlnm.Print_Area" localSheetId="3">'4'!$A$1:$P$20</definedName>
    <definedName name="_xlnm.Print_Area" localSheetId="4">'5'!$A$1:$G$67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2" l="1"/>
  <c r="E59" i="12"/>
  <c r="N16" i="14" l="1"/>
  <c r="N19" i="14"/>
  <c r="E62" i="12" l="1"/>
  <c r="G56" i="12"/>
  <c r="E56" i="12"/>
  <c r="G29" i="12"/>
  <c r="E29" i="12"/>
  <c r="F15" i="3" l="1"/>
  <c r="D15" i="3" l="1"/>
  <c r="E48" i="12" l="1"/>
  <c r="D47" i="1"/>
  <c r="F47" i="1"/>
  <c r="F11" i="3" l="1"/>
  <c r="P10" i="4" l="1"/>
  <c r="P19" i="14" l="1"/>
  <c r="D11" i="3" l="1"/>
  <c r="P19" i="4" l="1"/>
  <c r="N14" i="4"/>
  <c r="L14" i="4"/>
  <c r="J14" i="4"/>
  <c r="H14" i="4"/>
  <c r="F14" i="4"/>
  <c r="H18" i="14" l="1"/>
  <c r="G18" i="14"/>
  <c r="F18" i="14"/>
  <c r="N14" i="14"/>
  <c r="L14" i="14"/>
  <c r="J14" i="14"/>
  <c r="H14" i="14"/>
  <c r="F14" i="14"/>
  <c r="P13" i="14"/>
  <c r="L18" i="14" l="1"/>
  <c r="P14" i="14"/>
  <c r="J18" i="14"/>
  <c r="D43" i="3"/>
  <c r="N17" i="14" l="1"/>
  <c r="P17" i="14" s="1"/>
  <c r="E24" i="12"/>
  <c r="F40" i="1"/>
  <c r="F49" i="1" s="1"/>
  <c r="G48" i="12"/>
  <c r="G24" i="12" l="1"/>
  <c r="F43" i="3" l="1"/>
  <c r="N17" i="4" s="1"/>
  <c r="D40" i="1" l="1"/>
  <c r="D49" i="1" l="1"/>
  <c r="D69" i="1"/>
  <c r="F17" i="3" l="1"/>
  <c r="F21" i="3" s="1"/>
  <c r="F25" i="3" s="1"/>
  <c r="F23" i="1"/>
  <c r="D23" i="1"/>
  <c r="F13" i="1"/>
  <c r="D13" i="1"/>
  <c r="D17" i="3" l="1"/>
  <c r="D25" i="1"/>
  <c r="F25" i="1"/>
  <c r="D71" i="1"/>
  <c r="N16" i="4" l="1"/>
  <c r="G8" i="12"/>
  <c r="D21" i="3"/>
  <c r="D25" i="3" s="1"/>
  <c r="G20" i="12" l="1"/>
  <c r="G31" i="12" s="1"/>
  <c r="G33" i="12" s="1"/>
  <c r="G61" i="12" s="1"/>
  <c r="G63" i="12" s="1"/>
  <c r="E8" i="12"/>
  <c r="E20" i="12" s="1"/>
  <c r="E31" i="12" s="1"/>
  <c r="E33" i="12" s="1"/>
  <c r="E61" i="12" s="1"/>
  <c r="E63" i="12" s="1"/>
  <c r="D35" i="3"/>
  <c r="D45" i="3" s="1"/>
  <c r="P17" i="4"/>
  <c r="L18" i="4"/>
  <c r="L20" i="4" s="1"/>
  <c r="J18" i="4"/>
  <c r="J20" i="4" s="1"/>
  <c r="H18" i="4"/>
  <c r="H20" i="4" s="1"/>
  <c r="F18" i="4"/>
  <c r="F20" i="4" s="1"/>
  <c r="P13" i="4"/>
  <c r="P14" i="4" s="1"/>
  <c r="F62" i="1" l="1"/>
  <c r="F10" i="14"/>
  <c r="F20" i="14" s="1"/>
  <c r="F63" i="1"/>
  <c r="H10" i="14"/>
  <c r="H20" i="14" s="1"/>
  <c r="F64" i="1"/>
  <c r="J10" i="14"/>
  <c r="J20" i="14" s="1"/>
  <c r="F67" i="1"/>
  <c r="L10" i="14"/>
  <c r="L20" i="14" s="1"/>
  <c r="N18" i="14"/>
  <c r="P16" i="14"/>
  <c r="F35" i="3"/>
  <c r="F45" i="3" s="1"/>
  <c r="P18" i="14" l="1"/>
  <c r="N18" i="4"/>
  <c r="N20" i="4" s="1"/>
  <c r="P16" i="4"/>
  <c r="F68" i="1" l="1"/>
  <c r="F69" i="1" s="1"/>
  <c r="F71" i="1" s="1"/>
  <c r="N10" i="14"/>
  <c r="P18" i="4"/>
  <c r="P20" i="4" s="1"/>
  <c r="P10" i="14" l="1"/>
  <c r="P20" i="14" s="1"/>
  <c r="N20" i="14"/>
</calcChain>
</file>

<file path=xl/sharedStrings.xml><?xml version="1.0" encoding="utf-8"?>
<sst xmlns="http://schemas.openxmlformats.org/spreadsheetml/2006/main" count="219" uniqueCount="151">
  <si>
    <t>สินทรัพย์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</si>
  <si>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</si>
  <si>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</si>
  <si>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</si>
  <si>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ลูกหนี้หมุนเวียนอื่น</t>
  </si>
  <si>
    <t>เงินให้กู้ยืมระยะสั้น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</si>
  <si>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</si>
  <si>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</si>
  <si>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</si>
  <si>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เงินลงทุนในบริษัทย่อยและบริษัทร่วม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</si>
  <si>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</si>
  <si>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</si>
  <si>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</si>
  <si>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</si>
  <si>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ภาษีหัก ณ ที่จ่ายขอคืน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</si>
  <si>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</si>
  <si>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</si>
  <si>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</si>
  <si>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</si>
  <si>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</si>
  <si>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ส่วนของหนี้สินตามสัญญาเช่าที่ถึงกำหนดชำระภายในหนึ่งปี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</si>
  <si>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</si>
  <si>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</si>
  <si>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</si>
  <si>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</si>
  <si>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</si>
  <si>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</si>
  <si>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</si>
  <si>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</si>
  <si>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</si>
  <si>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</si>
  <si>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 </t>
  </si>
  <si>
    <t>ส่วนเกินมูลค่าหุ้น</t>
  </si>
  <si>
    <t>ส่วนต่ำกว่าทุนจากการรวมธุรกิจภายใต้การควบคุมเดียวกัน</t>
  </si>
  <si>
    <t xml:space="preserve">   จัดสรรแล้ว  </t>
  </si>
  <si>
    <t xml:space="preserve">         ทุนสำรองตามกฎหมาย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</si>
  <si>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</si>
  <si>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</si>
  <si>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</si>
  <si>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เงินปันผลรับ</t>
  </si>
  <si>
    <t>รายได้ค่าธรรมเนียมการจัดการ</t>
  </si>
  <si>
    <t>ดอกเบี้ยรับ</t>
  </si>
  <si>
    <t>รายได้อื่น</t>
  </si>
  <si>
    <t>กำไรก่อนค่าใช้จ่าย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</si>
  <si>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</si>
  <si>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</si>
  <si>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</si>
  <si>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</si>
  <si>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กำไรก่อนภาษีเงินได้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</si>
  <si>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</si>
  <si>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</si>
  <si>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รายได้ (ค่าใช้จ่าย) ภาษีเงินได้</t>
  </si>
  <si>
    <t>จัดสรรแล้ว</t>
  </si>
  <si>
    <t>ยังไม่ได้จัดสรร</t>
  </si>
  <si>
    <t>ทุนที่ออก</t>
  </si>
  <si>
    <t>ส่วนต่ำกว่า</t>
  </si>
  <si>
    <t>ทุนสำรอง</t>
  </si>
  <si>
    <t>รวมส่วน</t>
  </si>
  <si>
    <t>และชำระแล้ว</t>
  </si>
  <si>
    <t>ทุนอื่น</t>
  </si>
  <si>
    <t>ตามกฎหมาย</t>
  </si>
  <si>
    <t>ของผู้ถือหุ้น</t>
  </si>
  <si>
    <t>รายการกับผู้ถือหุ้นที่บันทึกโดยตรงเข้าส่วนของผู้ถือหุ้น</t>
  </si>
  <si>
    <t>กำไรหรือขาดทุน</t>
  </si>
  <si>
    <t>กำไรขาดทุนเบ็ดเสร็จอื่น</t>
  </si>
  <si>
    <t>เงินปันผล</t>
  </si>
  <si>
    <t>โอนไปสำรองตามกฎหมาย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</si>
  <si>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</si>
  <si>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</si>
  <si>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</si>
  <si>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</si>
  <si>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</si>
  <si>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</si>
  <si>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หนี้สินดำเนินงานเพิ่มขึ้น (ลดลง)</t>
  </si>
  <si>
    <t>กระแสเงินสดสุทธิใช้ไปในการดำเนินงาน</t>
  </si>
  <si>
    <t>กระแสเงินสดจากกิจกรรมลงทุน</t>
  </si>
  <si>
    <t>รับเงินปันผล</t>
  </si>
  <si>
    <t>รับดอกเบี้ย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</si>
  <si>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</si>
  <si>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</si>
  <si>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</si>
  <si>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จ่ายเงินปันผลให้ผู้ถือหุ้นของบริษัท</t>
  </si>
  <si>
    <t>จ่ายดอกเบี้ยและต้นทุนทางการเงินอื่น</t>
  </si>
  <si>
    <t>ค่าใช้จ่ายประมาณการหนี้สินไม่หมุนเวียน</t>
  </si>
  <si>
    <t>กำไรสะสม</t>
  </si>
  <si>
    <t xml:space="preserve">   ยังไม่ได้จัดสรร</t>
  </si>
  <si>
    <t xml:space="preserve">กำไรสะสม  </t>
  </si>
  <si>
    <t>กำไรสำหรับปี</t>
  </si>
  <si>
    <t>รายการที่จะไม่ถูกจัดประเภทใหม่ไว้ในกำไรหรือขาดทุนในภายหลัง</t>
  </si>
  <si>
    <t>ภาษีเงินได้ของรายการที่จะไม่ถูกจัดประเภทใหม่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</si>
  <si>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</si>
  <si>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</si>
  <si>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รวมกำไรขาดทุนเบ็ดเสร็จสำหรับปี</t>
  </si>
  <si>
    <t>กำไรขาดทุนเบ็ดเสร็จสำหรับปี</t>
  </si>
  <si>
    <t>หนี้สินดำเนินงานเพิ่มขึ้น (ลดลง) - สุทธิ</t>
  </si>
  <si>
    <t>หนี้สินไม่หมุนเวียนอื่น</t>
  </si>
  <si>
    <t>กระแสเงินสดสุทธิใช้ไปในกิจกรรมดำเนินงาน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</si>
  <si>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</si>
  <si>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</si>
  <si>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บริษัทเอสซีจี เดคคอร์ จำกัด (มหาชน)</t>
  </si>
  <si>
    <t>ลูกหนี้อื่น</t>
  </si>
  <si>
    <t>ข้อมูลงบกระแสเงินสดเปิดเผยเพิ่มเติม</t>
  </si>
  <si>
    <t>งบฐานะการเงิน</t>
  </si>
  <si>
    <t>งบการเปลี่ยนแปลงส่วนของผู้ถือหุ้น</t>
  </si>
  <si>
    <t>ยอดคงเหลือ ณ วันที่ 1 มกราคม 2567</t>
  </si>
  <si>
    <t>ยอดคงเหลือ ณ วันที่ 31 ธันวาคม 2567</t>
  </si>
  <si>
    <t xml:space="preserve">บริษัทเอสซีจี เดคคอร์ จำกัด (มหาชน) </t>
  </si>
  <si>
    <t>ส่วนเกิน</t>
  </si>
  <si>
    <t>มูลค่าหุ้น</t>
  </si>
  <si>
    <t>เงินปันผลค้างจ่าย</t>
  </si>
  <si>
    <t>สำหรับผลประโยชน์พนักงาน</t>
  </si>
  <si>
    <t>กระแสเงินสดสุทธิได้มาจากกิจกรรมลงทุน</t>
  </si>
  <si>
    <t>หมายเหตุ</t>
  </si>
  <si>
    <t>ณ วันที่ 31 ธันวาคม 2568</t>
  </si>
  <si>
    <t>สำหรับปีสิ้นสุดวันที่ 31 ธันวาคม 2568</t>
  </si>
  <si>
    <t>ยอดคงเหลือ ณ วันที่ 1 มกราคม 2568</t>
  </si>
  <si>
    <t>ยอดคงเหลือ ณ วันที่ 31 ธันวาคม 2568</t>
  </si>
  <si>
    <t>เจ้าหนี้หมุนเวียนอื่น</t>
  </si>
  <si>
    <t>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</si>
  <si>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</si>
  <si>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ค่าใช้จ่าย (รายได้) ภาษีเงินได้</t>
  </si>
  <si>
    <t>เงินสดจ่ายเพื่อซื้ออุปกรณ์ และสินทรัพย์ไม่มีตัวตน</t>
  </si>
  <si>
    <t>เงินสดรับจาก (จ่ายเพื่อ) เงินให้กู้ยืมระยะสั้นแก่กิจการที่เกี่ยวข้องกันสุทธิ</t>
  </si>
  <si>
    <t>เงินกู้ยืมลดลง - สุทธิ</t>
  </si>
  <si>
    <t>เงินลงทุนระยะสั้น</t>
  </si>
  <si>
    <t>เงินกู้ยืมระยะยาวจากสถาบันการเงิน</t>
  </si>
  <si>
    <t>ขาดทุนจากการลดทุนในเงินลงทุนในบริษัทย่อย</t>
  </si>
  <si>
    <t>เงินสดรับจากการลดทุนในเงินลงทุนในบริษัทย่อย</t>
  </si>
  <si>
    <t>เงินสดจ่ายเพื่อเงินลงทุนระยะสั้นสุทธิ</t>
  </si>
  <si>
    <t>เงินสดรับจากเงินกู้ยืมระยะยาวจากสถาบันการเงิน</t>
  </si>
  <si>
    <t>รายการจัดหาเงินที่ไม่ใช่เงินสด ณ วันสิ้นปี</t>
  </si>
  <si>
    <t>ภาษีเงินได้นิติบุคคลค้างจ่าย</t>
  </si>
  <si>
    <t>เงินสดและรายการเทียบเท่าเงินสดเพิ่มขึ้น (ลดลง) - สุทธิ</t>
  </si>
  <si>
    <t>กระแสเงินสดสุทธิใช้ไปในกิจกรรมจัดหาเงิน</t>
  </si>
  <si>
    <t>รับคืน (จ่าย) ภาษีเงินได้</t>
  </si>
  <si>
    <t>สินทรัพย์ดำเนินงานเพิ่มขึ้น</t>
  </si>
  <si>
    <t>สินทรัพย์ดำเนินงานเพิ่มขึ้น - สุทธิ</t>
  </si>
  <si>
    <t>เงินกู้ยืมระยะสั้นจากกิจการที่เกี่ยวข้องกัน</t>
  </si>
  <si>
    <r>
      <t xml:space="preserve">       (หุ้นสามัญจำนวน 1,655,000 พันหุ้น มูลค่า 10 บาทต่อหุ้น)</t>
    </r>
    <r>
      <rPr>
        <b/>
        <i/>
        <sz val="15"/>
        <color indexed="10"/>
        <rFont val="Angsana New"/>
        <family val="1"/>
      </rPr>
      <t xml:space="preserve"> </t>
    </r>
  </si>
  <si>
    <t>ผลขาดทุนจากการวัดมูลค่าใหม่ของผลประโยชน์</t>
  </si>
  <si>
    <t>พนักงานที่กำหนดไว้</t>
  </si>
  <si>
    <t>ไว้ในกำไรหรือขาดทุนในภายหลัง</t>
  </si>
  <si>
    <t>ขาดทุนจากการจำหน่ายสินทรัพย์ ปรับมูลค่ายุติธรรม และอื่นๆ</t>
  </si>
  <si>
    <t>เงินสดจ่ายเพื่อชำระเงินกู้ยืมระยะสั้นจากกิจการที่เกี่ยวข้องกัน</t>
  </si>
  <si>
    <r>
      <t xml:space="preserve">       (หุ้นสามัญจำนวน 1,650,000 พันหุ้น มูลค่า 10 บาทต่อหุ้น)</t>
    </r>
    <r>
      <rPr>
        <b/>
        <i/>
        <sz val="15"/>
        <color indexed="10"/>
        <rFont val="Angsana New"/>
        <family val="1"/>
      </rPr>
      <t xml:space="preserve"> </t>
    </r>
  </si>
  <si>
    <t>4, 6</t>
  </si>
  <si>
    <t>ประมาณการหนี้สินสำหรับผลประโยชน์พนักงาน</t>
  </si>
  <si>
    <t>9, 17</t>
  </si>
  <si>
    <t>4, 9, 17</t>
  </si>
  <si>
    <t>เงินกู้ยืมระยะสั้นจากสถาบันการเงิน</t>
  </si>
  <si>
    <t>เงินสดรับจาก (จ่ายเพื่อชำระ) เงินกู้ยืมระยะสั้นสุทธิ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</si>
</sst>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_);_(* \(#,##0\);_(* &quot;-&quot;_);_(@_)"/>
    <numFmt numFmtId="188" formatCode="#,##0\ ;\(#,##0\)"/>
    <numFmt numFmtId="189" formatCode="_(* #,##0_);_(* \(#,##0\);_(* &quot;-&quot;??_);_(@_)"/>
    <numFmt numFmtId="190" formatCode="#,##0.00;\(#,##0.00\)"/>
    <numFmt numFmtId="191" formatCode="[$PHP]\ #,##0_);\([$PHP]\ #,##0\)"/>
  </numFmts>
  <fonts count="20" x14ac:knownFonts="1"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8"/>
      <name val="Arial"/>
      <family val="2"/>
    </font>
    <font>
      <b/>
      <sz val="16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5"/>
      <color theme="1"/>
      <name val="Angsana New"/>
      <family val="1"/>
    </font>
    <font>
      <sz val="15"/>
      <color indexed="8"/>
      <name val="Angsana New"/>
      <family val="1"/>
    </font>
    <font>
      <sz val="11"/>
      <color theme="1"/>
      <name val="Tahoma"/>
      <family val="2"/>
      <scheme val="minor"/>
    </font>
    <font>
      <sz val="15"/>
      <color rgb="FFFF0000"/>
      <name val="Angsana New"/>
      <family val="1"/>
    </font>
    <font>
      <sz val="14"/>
      <name val="Cordia New"/>
      <family val="2"/>
    </font>
    <font>
      <b/>
      <i/>
      <sz val="15"/>
      <color indexed="10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9" fontId="11" fillId="0" borderId="0" applyFont="0" applyFill="0" applyBorder="0" applyAlignment="0" applyProtection="0"/>
    <xf numFmtId="0" fontId="6" fillId="0" borderId="0"/>
    <xf numFmtId="0" fontId="13" fillId="0" borderId="0"/>
    <xf numFmtId="0" fontId="6" fillId="0" borderId="0"/>
    <xf numFmtId="191" fontId="6" fillId="0" borderId="0"/>
    <xf numFmtId="0" fontId="2" fillId="0" borderId="0"/>
    <xf numFmtId="43" fontId="16" fillId="0" borderId="0" applyFont="0" applyFill="0" applyBorder="0" applyAlignment="0" applyProtection="0"/>
    <xf numFmtId="0" fontId="16" fillId="0" borderId="0"/>
    <xf numFmtId="0" fontId="18" fillId="0" borderId="0"/>
    <xf numFmtId="0" fontId="1" fillId="0" borderId="0"/>
    <xf numFmtId="0" fontId="18" fillId="0" borderId="0"/>
  </cellStyleXfs>
  <cellXfs count="142">
    <xf numFmtId="0" fontId="0" fillId="0" borderId="0" xfId="0"/>
    <xf numFmtId="49" fontId="4" fillId="0" borderId="0" xfId="0" applyNumberFormat="1" applyFont="1" applyAlignment="1" applyProtection="1">
      <alignment vertical="top"/>
      <protection locked="0"/>
    </xf>
    <xf numFmtId="43" fontId="6" fillId="0" borderId="0" xfId="1" applyFont="1" applyFill="1" applyAlignment="1" applyProtection="1">
      <alignment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1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Alignment="1" applyProtection="1">
      <alignment vertical="top"/>
      <protection locked="0"/>
    </xf>
    <xf numFmtId="43" fontId="7" fillId="0" borderId="0" xfId="1" applyFont="1" applyFill="1" applyBorder="1" applyAlignment="1" applyProtection="1">
      <alignment horizontal="right" vertical="top"/>
      <protection locked="0"/>
    </xf>
    <xf numFmtId="189" fontId="6" fillId="0" borderId="0" xfId="1" applyNumberFormat="1" applyFont="1" applyFill="1" applyBorder="1" applyAlignment="1" applyProtection="1">
      <alignment horizontal="right" vertical="top"/>
      <protection locked="0"/>
    </xf>
    <xf numFmtId="189" fontId="7" fillId="0" borderId="0" xfId="1" applyNumberFormat="1" applyFont="1" applyFill="1" applyAlignment="1" applyProtection="1">
      <alignment horizontal="right" vertical="top"/>
      <protection locked="0"/>
    </xf>
    <xf numFmtId="0" fontId="7" fillId="0" borderId="0" xfId="0" applyFont="1" applyAlignment="1" applyProtection="1">
      <alignment vertical="top"/>
      <protection locked="0"/>
    </xf>
    <xf numFmtId="189" fontId="6" fillId="0" borderId="0" xfId="1" applyNumberFormat="1" applyFont="1" applyFill="1" applyAlignment="1" applyProtection="1">
      <alignment vertical="top"/>
      <protection locked="0"/>
    </xf>
    <xf numFmtId="189" fontId="6" fillId="0" borderId="0" xfId="1" applyNumberFormat="1" applyFont="1" applyFill="1" applyAlignment="1" applyProtection="1">
      <alignment horizontal="right" vertical="top"/>
      <protection locked="0"/>
    </xf>
    <xf numFmtId="189" fontId="6" fillId="0" borderId="0" xfId="0" applyNumberFormat="1" applyFont="1" applyAlignment="1" applyProtection="1">
      <alignment vertical="top"/>
      <protection locked="0"/>
    </xf>
    <xf numFmtId="189" fontId="6" fillId="0" borderId="2" xfId="1" applyNumberFormat="1" applyFont="1" applyFill="1" applyBorder="1" applyAlignment="1" applyProtection="1">
      <alignment horizontal="right" vertical="top"/>
      <protection locked="0"/>
    </xf>
    <xf numFmtId="189" fontId="7" fillId="0" borderId="3" xfId="1" applyNumberFormat="1" applyFont="1" applyFill="1" applyBorder="1" applyAlignment="1" applyProtection="1">
      <alignment horizontal="right" vertical="top"/>
      <protection locked="0"/>
    </xf>
    <xf numFmtId="189" fontId="7" fillId="0" borderId="0" xfId="1" applyNumberFormat="1" applyFont="1" applyFill="1" applyBorder="1" applyAlignment="1" applyProtection="1">
      <alignment horizontal="right" vertical="top"/>
      <protection locked="0"/>
    </xf>
    <xf numFmtId="189" fontId="7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189" fontId="6" fillId="0" borderId="0" xfId="1" applyNumberFormat="1" applyFont="1" applyFill="1" applyAlignment="1" applyProtection="1">
      <alignment horizontal="center" vertical="top"/>
      <protection locked="0"/>
    </xf>
    <xf numFmtId="189" fontId="7" fillId="0" borderId="4" xfId="1" applyNumberFormat="1" applyFont="1" applyFill="1" applyBorder="1" applyAlignment="1" applyProtection="1">
      <alignment horizontal="right" vertical="top"/>
      <protection locked="0"/>
    </xf>
    <xf numFmtId="189" fontId="7" fillId="0" borderId="1" xfId="1" applyNumberFormat="1" applyFont="1" applyFill="1" applyBorder="1" applyAlignment="1" applyProtection="1">
      <alignment horizontal="right" vertical="top"/>
    </xf>
    <xf numFmtId="189" fontId="7" fillId="0" borderId="2" xfId="1" applyNumberFormat="1" applyFont="1" applyFill="1" applyBorder="1" applyAlignment="1" applyProtection="1">
      <alignment horizontal="right" vertical="top"/>
    </xf>
    <xf numFmtId="189" fontId="7" fillId="0" borderId="3" xfId="1" applyNumberFormat="1" applyFont="1" applyFill="1" applyBorder="1" applyAlignment="1" applyProtection="1">
      <alignment horizontal="right" vertical="top"/>
    </xf>
    <xf numFmtId="189" fontId="7" fillId="0" borderId="1" xfId="1" quotePrefix="1" applyNumberFormat="1" applyFont="1" applyFill="1" applyBorder="1" applyAlignment="1" applyProtection="1">
      <alignment horizontal="center" vertical="top"/>
    </xf>
    <xf numFmtId="189" fontId="6" fillId="0" borderId="0" xfId="1" applyNumberFormat="1" applyFont="1" applyFill="1" applyBorder="1" applyAlignment="1" applyProtection="1">
      <alignment horizontal="right" vertical="top"/>
    </xf>
    <xf numFmtId="0" fontId="6" fillId="0" borderId="0" xfId="1" applyNumberFormat="1" applyFont="1" applyFill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189" fontId="7" fillId="0" borderId="0" xfId="2" applyNumberFormat="1" applyFont="1" applyFill="1" applyBorder="1" applyAlignment="1" applyProtection="1">
      <alignment horizontal="right" vertical="top"/>
      <protection locked="0"/>
    </xf>
    <xf numFmtId="43" fontId="6" fillId="0" borderId="0" xfId="1" applyFont="1" applyFill="1" applyAlignment="1" applyProtection="1">
      <alignment horizontal="right" vertical="top"/>
      <protection locked="0"/>
    </xf>
    <xf numFmtId="37" fontId="7" fillId="0" borderId="0" xfId="1" applyNumberFormat="1" applyFont="1" applyFill="1" applyAlignment="1" applyProtection="1">
      <alignment horizontal="right" vertical="top"/>
      <protection locked="0"/>
    </xf>
    <xf numFmtId="43" fontId="7" fillId="0" borderId="0" xfId="2" applyFont="1" applyFill="1" applyBorder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189" fontId="7" fillId="0" borderId="0" xfId="1" applyNumberFormat="1" applyFont="1" applyFill="1" applyAlignment="1" applyProtection="1">
      <alignment vertical="top"/>
      <protection locked="0"/>
    </xf>
    <xf numFmtId="189" fontId="6" fillId="0" borderId="0" xfId="1" applyNumberFormat="1" applyFont="1" applyFill="1" applyAlignment="1" applyProtection="1">
      <alignment horizontal="right"/>
      <protection locked="0"/>
    </xf>
    <xf numFmtId="189" fontId="6" fillId="0" borderId="2" xfId="1" applyNumberFormat="1" applyFont="1" applyFill="1" applyBorder="1" applyAlignment="1" applyProtection="1">
      <alignment horizontal="right"/>
      <protection locked="0"/>
    </xf>
    <xf numFmtId="189" fontId="7" fillId="0" borderId="0" xfId="1" applyNumberFormat="1" applyFont="1" applyFill="1" applyBorder="1" applyAlignment="1" applyProtection="1">
      <alignment horizontal="right" vertical="top"/>
    </xf>
    <xf numFmtId="43" fontId="7" fillId="0" borderId="3" xfId="1" applyFont="1" applyFill="1" applyBorder="1" applyAlignment="1" applyProtection="1">
      <alignment horizontal="right" vertical="top"/>
    </xf>
    <xf numFmtId="189" fontId="7" fillId="0" borderId="0" xfId="1" applyNumberFormat="1" applyFont="1" applyFill="1" applyAlignment="1" applyProtection="1">
      <alignment vertical="top"/>
    </xf>
    <xf numFmtId="189" fontId="7" fillId="0" borderId="3" xfId="1" applyNumberFormat="1" applyFont="1" applyFill="1" applyBorder="1" applyAlignment="1" applyProtection="1">
      <alignment horizontal="right"/>
    </xf>
    <xf numFmtId="188" fontId="9" fillId="0" borderId="0" xfId="0" applyNumberFormat="1" applyFont="1" applyAlignment="1" applyProtection="1">
      <alignment vertical="top"/>
      <protection locked="0"/>
    </xf>
    <xf numFmtId="188" fontId="10" fillId="0" borderId="0" xfId="0" applyNumberFormat="1" applyFont="1" applyAlignment="1" applyProtection="1">
      <alignment vertical="top"/>
      <protection locked="0"/>
    </xf>
    <xf numFmtId="43" fontId="10" fillId="0" borderId="0" xfId="1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center" vertical="top"/>
      <protection locked="0"/>
    </xf>
    <xf numFmtId="187" fontId="4" fillId="0" borderId="0" xfId="0" applyNumberFormat="1" applyFont="1" applyAlignment="1" applyProtection="1">
      <alignment horizontal="left" vertical="top"/>
      <protection locked="0"/>
    </xf>
    <xf numFmtId="187" fontId="10" fillId="0" borderId="0" xfId="0" applyNumberFormat="1" applyFont="1" applyAlignment="1" applyProtection="1">
      <alignment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7" fillId="0" borderId="0" xfId="0" applyFont="1" applyAlignment="1" applyProtection="1">
      <alignment horizontal="left" vertical="top"/>
      <protection locked="0"/>
    </xf>
    <xf numFmtId="187" fontId="6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 applyProtection="1">
      <alignment horizontal="left" vertical="top" readingOrder="2"/>
      <protection locked="0"/>
    </xf>
    <xf numFmtId="187" fontId="6" fillId="0" borderId="4" xfId="0" applyNumberFormat="1" applyFont="1" applyBorder="1" applyAlignment="1" applyProtection="1">
      <alignment horizontal="center" vertical="top"/>
      <protection locked="0"/>
    </xf>
    <xf numFmtId="187" fontId="6" fillId="0" borderId="0" xfId="0" applyNumberFormat="1" applyFont="1" applyAlignment="1" applyProtection="1">
      <alignment horizontal="center" vertical="top"/>
      <protection locked="0"/>
    </xf>
    <xf numFmtId="187" fontId="6" fillId="0" borderId="0" xfId="0" applyNumberFormat="1" applyFont="1" applyAlignment="1" applyProtection="1">
      <alignment horizontal="centerContinuous" vertical="top"/>
      <protection locked="0"/>
    </xf>
    <xf numFmtId="189" fontId="7" fillId="0" borderId="0" xfId="0" applyNumberFormat="1" applyFont="1" applyAlignment="1" applyProtection="1">
      <alignment horizontal="center" vertical="top"/>
      <protection locked="0"/>
    </xf>
    <xf numFmtId="187" fontId="7" fillId="0" borderId="0" xfId="1" applyNumberFormat="1" applyFont="1" applyFill="1" applyAlignment="1" applyProtection="1">
      <alignment vertical="top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189" fontId="6" fillId="0" borderId="2" xfId="0" applyNumberFormat="1" applyFont="1" applyBorder="1" applyAlignment="1" applyProtection="1">
      <alignment vertical="top"/>
      <protection locked="0"/>
    </xf>
    <xf numFmtId="189" fontId="6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87" fontId="6" fillId="0" borderId="2" xfId="1" applyNumberFormat="1" applyFont="1" applyFill="1" applyBorder="1" applyAlignment="1" applyProtection="1">
      <alignment vertical="top"/>
      <protection locked="0"/>
    </xf>
    <xf numFmtId="189" fontId="7" fillId="0" borderId="0" xfId="0" applyNumberFormat="1" applyFont="1" applyAlignment="1">
      <alignment vertical="top"/>
    </xf>
    <xf numFmtId="189" fontId="6" fillId="0" borderId="0" xfId="0" applyNumberFormat="1" applyFont="1" applyAlignment="1">
      <alignment vertical="top"/>
    </xf>
    <xf numFmtId="189" fontId="6" fillId="0" borderId="2" xfId="0" applyNumberFormat="1" applyFont="1" applyBorder="1" applyAlignment="1">
      <alignment vertical="top"/>
    </xf>
    <xf numFmtId="189" fontId="7" fillId="0" borderId="2" xfId="0" applyNumberFormat="1" applyFont="1" applyBorder="1" applyAlignment="1">
      <alignment vertical="top"/>
    </xf>
    <xf numFmtId="189" fontId="7" fillId="0" borderId="4" xfId="0" applyNumberFormat="1" applyFont="1" applyBorder="1" applyAlignment="1">
      <alignment vertical="top"/>
    </xf>
    <xf numFmtId="187" fontId="7" fillId="0" borderId="4" xfId="1" applyNumberFormat="1" applyFont="1" applyFill="1" applyBorder="1" applyAlignment="1" applyProtection="1">
      <alignment vertical="top"/>
    </xf>
    <xf numFmtId="189" fontId="7" fillId="0" borderId="3" xfId="0" applyNumberFormat="1" applyFont="1" applyBorder="1" applyAlignment="1">
      <alignment vertical="top"/>
    </xf>
    <xf numFmtId="187" fontId="6" fillId="0" borderId="0" xfId="1" applyNumberFormat="1" applyFont="1" applyFill="1" applyAlignment="1" applyProtection="1">
      <alignment vertical="top"/>
    </xf>
    <xf numFmtId="189" fontId="10" fillId="0" borderId="0" xfId="0" applyNumberFormat="1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centerContinuous" vertical="top"/>
      <protection locked="0"/>
    </xf>
    <xf numFmtId="187" fontId="6" fillId="0" borderId="4" xfId="0" applyNumberFormat="1" applyFont="1" applyBorder="1" applyAlignment="1" applyProtection="1">
      <alignment horizontal="centerContinuous" vertical="top"/>
      <protection locked="0"/>
    </xf>
    <xf numFmtId="189" fontId="7" fillId="0" borderId="0" xfId="1" applyNumberFormat="1" applyFont="1" applyFill="1" applyAlignment="1" applyProtection="1">
      <alignment horizontal="center" vertical="top"/>
      <protection locked="0"/>
    </xf>
    <xf numFmtId="189" fontId="6" fillId="0" borderId="2" xfId="1" applyNumberFormat="1" applyFont="1" applyFill="1" applyBorder="1" applyAlignment="1" applyProtection="1">
      <alignment vertical="top"/>
      <protection locked="0"/>
    </xf>
    <xf numFmtId="189" fontId="6" fillId="0" borderId="0" xfId="1" applyNumberFormat="1" applyFont="1" applyFill="1" applyBorder="1" applyAlignment="1" applyProtection="1">
      <alignment vertical="top"/>
      <protection locked="0"/>
    </xf>
    <xf numFmtId="189" fontId="6" fillId="0" borderId="0" xfId="1" applyNumberFormat="1" applyFont="1" applyFill="1" applyBorder="1" applyAlignment="1" applyProtection="1">
      <alignment horizontal="center" vertical="top"/>
      <protection locked="0"/>
    </xf>
    <xf numFmtId="189" fontId="7" fillId="0" borderId="0" xfId="1" applyNumberFormat="1" applyFont="1" applyFill="1" applyBorder="1" applyAlignment="1" applyProtection="1">
      <alignment vertical="top"/>
      <protection locked="0"/>
    </xf>
    <xf numFmtId="189" fontId="6" fillId="0" borderId="2" xfId="1" applyNumberFormat="1" applyFont="1" applyFill="1" applyBorder="1" applyAlignment="1" applyProtection="1">
      <alignment vertical="top"/>
    </xf>
    <xf numFmtId="189" fontId="7" fillId="0" borderId="2" xfId="1" applyNumberFormat="1" applyFont="1" applyFill="1" applyBorder="1" applyAlignment="1" applyProtection="1">
      <alignment vertical="top"/>
    </xf>
    <xf numFmtId="189" fontId="7" fillId="0" borderId="4" xfId="1" applyNumberFormat="1" applyFont="1" applyFill="1" applyBorder="1" applyAlignment="1" applyProtection="1">
      <alignment vertical="top"/>
    </xf>
    <xf numFmtId="189" fontId="6" fillId="0" borderId="0" xfId="1" applyNumberFormat="1" applyFont="1" applyFill="1" applyAlignment="1" applyProtection="1">
      <alignment vertical="top"/>
    </xf>
    <xf numFmtId="189" fontId="7" fillId="0" borderId="3" xfId="1" applyNumberFormat="1" applyFont="1" applyFill="1" applyBorder="1" applyAlignment="1" applyProtection="1">
      <alignment vertical="top"/>
    </xf>
    <xf numFmtId="9" fontId="6" fillId="0" borderId="0" xfId="4" applyFont="1" applyFill="1" applyAlignment="1" applyProtection="1">
      <alignment vertical="top"/>
      <protection locked="0"/>
    </xf>
    <xf numFmtId="9" fontId="7" fillId="0" borderId="0" xfId="4" applyFont="1" applyFill="1" applyAlignment="1" applyProtection="1">
      <alignment vertical="top"/>
      <protection locked="0"/>
    </xf>
    <xf numFmtId="189" fontId="6" fillId="0" borderId="0" xfId="1" applyNumberFormat="1" applyFont="1" applyFill="1" applyBorder="1" applyAlignment="1" applyProtection="1">
      <alignment horizontal="left" vertical="top"/>
      <protection locked="0"/>
    </xf>
    <xf numFmtId="43" fontId="6" fillId="0" borderId="0" xfId="0" applyNumberFormat="1" applyFont="1" applyAlignment="1" applyProtection="1">
      <alignment vertical="top"/>
      <protection locked="0"/>
    </xf>
    <xf numFmtId="188" fontId="5" fillId="0" borderId="0" xfId="0" applyNumberFormat="1" applyFont="1" applyAlignment="1" applyProtection="1">
      <alignment vertical="top"/>
      <protection locked="0"/>
    </xf>
    <xf numFmtId="188" fontId="6" fillId="0" borderId="0" xfId="0" applyNumberFormat="1" applyFont="1" applyAlignment="1" applyProtection="1">
      <alignment vertical="top"/>
      <protection locked="0"/>
    </xf>
    <xf numFmtId="37" fontId="4" fillId="0" borderId="0" xfId="0" applyNumberFormat="1" applyFont="1" applyAlignment="1" applyProtection="1">
      <alignment horizontal="justify" vertical="top"/>
      <protection locked="0"/>
    </xf>
    <xf numFmtId="37" fontId="7" fillId="0" borderId="0" xfId="0" applyNumberFormat="1" applyFont="1" applyAlignment="1" applyProtection="1">
      <alignment horizontal="justify" vertical="top"/>
      <protection locked="0"/>
    </xf>
    <xf numFmtId="49" fontId="7" fillId="0" borderId="0" xfId="0" applyNumberFormat="1" applyFont="1" applyAlignment="1" applyProtection="1">
      <alignment vertical="top"/>
      <protection locked="0"/>
    </xf>
    <xf numFmtId="188" fontId="5" fillId="0" borderId="0" xfId="0" applyNumberFormat="1" applyFont="1" applyAlignment="1" applyProtection="1">
      <alignment horizontal="center" vertical="top"/>
      <protection locked="0"/>
    </xf>
    <xf numFmtId="49" fontId="6" fillId="0" borderId="0" xfId="0" applyNumberFormat="1" applyFont="1" applyAlignment="1" applyProtection="1">
      <alignment vertical="top"/>
      <protection locked="0"/>
    </xf>
    <xf numFmtId="188" fontId="7" fillId="0" borderId="0" xfId="0" applyNumberFormat="1" applyFont="1" applyAlignment="1" applyProtection="1">
      <alignment vertical="top"/>
      <protection locked="0"/>
    </xf>
    <xf numFmtId="188" fontId="7" fillId="0" borderId="0" xfId="0" applyNumberFormat="1" applyFont="1" applyAlignment="1" applyProtection="1">
      <alignment horizontal="right" vertical="top"/>
      <protection locked="0"/>
    </xf>
    <xf numFmtId="190" fontId="6" fillId="0" borderId="0" xfId="0" applyNumberFormat="1" applyFont="1" applyAlignment="1" applyProtection="1">
      <alignment vertical="top"/>
      <protection locked="0"/>
    </xf>
    <xf numFmtId="189" fontId="7" fillId="0" borderId="0" xfId="0" applyNumberFormat="1" applyFont="1" applyAlignment="1" applyProtection="1">
      <alignment horizontal="right" vertical="top"/>
      <protection locked="0"/>
    </xf>
    <xf numFmtId="0" fontId="7" fillId="0" borderId="0" xfId="0" applyFont="1" applyAlignment="1" applyProtection="1">
      <alignment horizontal="justify" vertical="top"/>
      <protection locked="0"/>
    </xf>
    <xf numFmtId="190" fontId="7" fillId="0" borderId="0" xfId="0" applyNumberFormat="1" applyFont="1" applyAlignment="1" applyProtection="1">
      <alignment vertical="top"/>
      <protection locked="0"/>
    </xf>
    <xf numFmtId="190" fontId="5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vertical="center"/>
      <protection locked="0"/>
    </xf>
    <xf numFmtId="188" fontId="8" fillId="0" borderId="0" xfId="0" applyNumberFormat="1" applyFont="1" applyAlignment="1" applyProtection="1">
      <alignment horizontal="center" vertical="top"/>
      <protection locked="0"/>
    </xf>
    <xf numFmtId="49" fontId="7" fillId="0" borderId="0" xfId="0" applyNumberFormat="1" applyFont="1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49" fontId="6" fillId="0" borderId="0" xfId="0" applyNumberFormat="1" applyFont="1" applyAlignment="1" applyProtection="1">
      <alignment horizontal="center" vertical="top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189" fontId="7" fillId="0" borderId="0" xfId="0" applyNumberFormat="1" applyFont="1" applyAlignment="1" applyProtection="1">
      <alignment horizontal="right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/>
      <protection locked="0"/>
    </xf>
    <xf numFmtId="189" fontId="6" fillId="0" borderId="0" xfId="0" applyNumberFormat="1" applyFont="1" applyAlignment="1" applyProtection="1">
      <alignment horizontal="right"/>
      <protection locked="0"/>
    </xf>
    <xf numFmtId="189" fontId="7" fillId="0" borderId="2" xfId="0" applyNumberFormat="1" applyFont="1" applyBorder="1" applyAlignment="1">
      <alignment horizontal="right"/>
    </xf>
    <xf numFmtId="189" fontId="6" fillId="0" borderId="0" xfId="0" applyNumberFormat="1" applyFont="1" applyProtection="1">
      <protection locked="0"/>
    </xf>
    <xf numFmtId="37" fontId="5" fillId="0" borderId="0" xfId="0" applyNumberFormat="1" applyFont="1" applyAlignment="1" applyProtection="1">
      <alignment horizontal="centerContinuous" vertical="top"/>
      <protection locked="0"/>
    </xf>
    <xf numFmtId="37" fontId="5" fillId="0" borderId="0" xfId="0" applyNumberFormat="1" applyFont="1" applyAlignment="1" applyProtection="1">
      <alignment horizontal="right" vertical="top"/>
      <protection locked="0"/>
    </xf>
    <xf numFmtId="189" fontId="6" fillId="0" borderId="0" xfId="0" applyNumberFormat="1" applyFont="1" applyAlignment="1">
      <alignment horizontal="center" vertical="top"/>
    </xf>
    <xf numFmtId="189" fontId="6" fillId="0" borderId="0" xfId="0" applyNumberFormat="1" applyFont="1" applyAlignment="1" applyProtection="1">
      <alignment horizontal="right" vertical="top"/>
      <protection locked="0"/>
    </xf>
    <xf numFmtId="0" fontId="17" fillId="0" borderId="0" xfId="0" applyFont="1" applyAlignment="1" applyProtection="1">
      <alignment horizontal="center" vertical="top"/>
      <protection locked="0"/>
    </xf>
    <xf numFmtId="189" fontId="6" fillId="0" borderId="4" xfId="0" applyNumberFormat="1" applyFont="1" applyBorder="1" applyAlignment="1" applyProtection="1">
      <alignment horizontal="right" vertical="top"/>
      <protection locked="0"/>
    </xf>
    <xf numFmtId="189" fontId="7" fillId="0" borderId="1" xfId="0" applyNumberFormat="1" applyFont="1" applyBorder="1" applyAlignment="1">
      <alignment horizontal="right" vertical="top"/>
    </xf>
    <xf numFmtId="189" fontId="7" fillId="0" borderId="0" xfId="0" applyNumberFormat="1" applyFont="1" applyAlignment="1">
      <alignment horizontal="right" vertical="top"/>
    </xf>
    <xf numFmtId="189" fontId="6" fillId="0" borderId="2" xfId="0" applyNumberFormat="1" applyFont="1" applyBorder="1" applyAlignment="1" applyProtection="1">
      <alignment horizontal="right" vertical="top"/>
      <protection locked="0"/>
    </xf>
    <xf numFmtId="189" fontId="7" fillId="0" borderId="2" xfId="0" applyNumberFormat="1" applyFont="1" applyBorder="1" applyAlignment="1">
      <alignment horizontal="right" vertical="top"/>
    </xf>
    <xf numFmtId="49" fontId="8" fillId="0" borderId="0" xfId="0" applyNumberFormat="1" applyFont="1" applyAlignment="1" applyProtection="1">
      <alignment vertical="top"/>
      <protection locked="0"/>
    </xf>
    <xf numFmtId="0" fontId="15" fillId="0" borderId="0" xfId="7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center" vertical="top"/>
      <protection locked="0"/>
    </xf>
    <xf numFmtId="37" fontId="6" fillId="0" borderId="0" xfId="0" applyNumberFormat="1" applyFont="1" applyAlignment="1" applyProtection="1">
      <alignment vertical="top"/>
      <protection locked="0"/>
    </xf>
    <xf numFmtId="37" fontId="6" fillId="0" borderId="0" xfId="0" applyNumberFormat="1" applyFont="1" applyAlignment="1" applyProtection="1">
      <alignment horizontal="right" vertical="top"/>
      <protection locked="0"/>
    </xf>
    <xf numFmtId="189" fontId="6" fillId="0" borderId="2" xfId="0" applyNumberFormat="1" applyFont="1" applyBorder="1" applyAlignment="1">
      <alignment horizontal="right" vertical="top"/>
    </xf>
    <xf numFmtId="189" fontId="7" fillId="0" borderId="3" xfId="0" applyNumberFormat="1" applyFont="1" applyBorder="1" applyAlignment="1">
      <alignment horizontal="right" vertical="top"/>
    </xf>
    <xf numFmtId="0" fontId="14" fillId="0" borderId="0" xfId="0" applyFont="1" applyAlignment="1" applyProtection="1">
      <alignment horizontal="left" vertical="center" indent="3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49" fontId="5" fillId="0" borderId="0" xfId="0" applyNumberFormat="1" applyFont="1" applyAlignment="1" applyProtection="1">
      <alignment horizontal="center" vertical="top" wrapText="1"/>
      <protection locked="0"/>
    </xf>
    <xf numFmtId="189" fontId="5" fillId="0" borderId="0" xfId="0" applyNumberFormat="1" applyFont="1" applyAlignment="1" applyProtection="1">
      <alignment horizontal="center" vertical="top"/>
      <protection locked="0"/>
    </xf>
    <xf numFmtId="189" fontId="5" fillId="0" borderId="0" xfId="0" applyNumberFormat="1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187" fontId="5" fillId="0" borderId="2" xfId="0" applyNumberFormat="1" applyFont="1" applyBorder="1" applyAlignment="1" applyProtection="1">
      <alignment horizontal="center" vertical="top"/>
      <protection locked="0"/>
    </xf>
    <xf numFmtId="187" fontId="5" fillId="0" borderId="0" xfId="0" applyNumberFormat="1" applyFont="1" applyAlignment="1" applyProtection="1">
      <alignment horizontal="center" vertical="top"/>
      <protection locked="0"/>
    </xf>
  </cellXfs>
  <cellStyles count="15">
    <cellStyle name="Comma" xfId="1" builtinId="3"/>
    <cellStyle name="Comma 2 2" xfId="2" xr:uid="{38D1911C-1E3E-4897-A852-FDC52AFC2EB5}"/>
    <cellStyle name="Comma 5" xfId="10" xr:uid="{31536534-834A-4F1B-95EB-E50D22753A4F}"/>
    <cellStyle name="Normal" xfId="0" builtinId="0"/>
    <cellStyle name="Normal 114" xfId="3" xr:uid="{C7AA7EA9-3576-440C-A42A-1167309B946B}"/>
    <cellStyle name="Normal 2" xfId="11" xr:uid="{AF9EB694-ABE0-433F-A3BA-CF5F2B67FBCE}"/>
    <cellStyle name="Normal 2 2" xfId="8" xr:uid="{140D8570-761C-49BD-B991-6FDCF1929E28}"/>
    <cellStyle name="Normal 2 3" xfId="13" xr:uid="{FA3C558F-7C2A-4C20-980F-323C1126CBE7}"/>
    <cellStyle name="Normal 3" xfId="9" xr:uid="{1BB3DB1E-A7CE-4E81-8D41-52AD91D3E283}"/>
    <cellStyle name="Normal 3 3" xfId="6" xr:uid="{DC55A9DE-B526-45C5-96F4-852C9127298B}"/>
    <cellStyle name="Normal 37" xfId="7" xr:uid="{E9EDA60F-69E2-4F0A-886C-DA5FEFEB7032}"/>
    <cellStyle name="Normal 4" xfId="5" xr:uid="{2B58C97C-8D80-4CB1-830B-B5A7E1B5C0C9}"/>
    <cellStyle name="Normal 5" xfId="12" xr:uid="{54E9B634-3285-4005-8F48-6667E08506F3}"/>
    <cellStyle name="Normal 5 2" xfId="14" xr:uid="{024A68D8-793E-40AB-BC7A-9D68B57309B5}"/>
    <cellStyle name="Percent 2" xfId="4" xr:uid="{FD8E46A6-D3F7-495E-AA82-249A8322CCCA}"/>
  </cellStyles>
  <dxfs count="0"/>
  <tableStyles count="0" defaultTableStyle="TableStyleMedium2" defaultPivotStyle="PivotStyleLight16"/>
  <colors>
    <mruColors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01CBA-3C3D-4FE6-AA7D-45862DCC0C5B}">
  <dimension ref="A1:H72"/>
  <sheetViews>
    <sheetView tabSelected="1" zoomScaleNormal="100" zoomScaleSheetLayoutView="94" workbookViewId="0"/>
  </sheetViews>
  <sheetFormatPr defaultColWidth="10.44140625" defaultRowHeight="23.15" customHeight="1" x14ac:dyDescent="0.2"/>
  <cols>
    <col min="1" max="1" width="62.33203125" style="3" customWidth="1"/>
    <col min="2" max="2" width="10.77734375" style="89" customWidth="1"/>
    <col min="3" max="3" width="0.77734375" style="90" customWidth="1"/>
    <col min="4" max="4" width="15.77734375" style="2" customWidth="1"/>
    <col min="5" max="5" width="0.77734375" style="90" customWidth="1"/>
    <col min="6" max="6" width="15.77734375" style="2" customWidth="1"/>
    <col min="7" max="7" width="5.109375" style="3" customWidth="1"/>
    <col min="8" max="16384" width="10.44140625" style="3"/>
  </cols>
  <sheetData>
    <row r="1" spans="1:8" ht="23.15" customHeight="1" x14ac:dyDescent="0.2">
      <c r="A1" s="1" t="s">
        <v>106</v>
      </c>
    </row>
    <row r="2" spans="1:8" ht="23.15" customHeight="1" x14ac:dyDescent="0.2">
      <c r="A2" s="1" t="s">
        <v>102</v>
      </c>
    </row>
    <row r="3" spans="1:8" ht="23.15" customHeight="1" x14ac:dyDescent="0.2">
      <c r="A3" s="91" t="s">
        <v>113</v>
      </c>
    </row>
    <row r="4" spans="1:8" ht="23.15" customHeight="1" x14ac:dyDescent="0.2">
      <c r="A4" s="92"/>
      <c r="D4" s="3"/>
      <c r="E4" s="3"/>
      <c r="F4" s="3"/>
    </row>
    <row r="5" spans="1:8" ht="23.15" customHeight="1" x14ac:dyDescent="0.2">
      <c r="A5" s="93" t="s">
        <v>0</v>
      </c>
      <c r="B5" s="94" t="s">
        <v>112</v>
      </c>
      <c r="D5" s="4">
        <v>2568</v>
      </c>
      <c r="E5" s="93"/>
      <c r="F5" s="4">
        <v>2567</v>
      </c>
    </row>
    <row r="6" spans="1:8" ht="23.15" customHeight="1" x14ac:dyDescent="0.2">
      <c r="A6" s="95"/>
      <c r="B6" s="94"/>
      <c r="D6" s="136" t="s">
        <v>1</v>
      </c>
      <c r="E6" s="136"/>
      <c r="F6" s="136"/>
    </row>
    <row r="7" spans="1:8" ht="23.15" customHeight="1" x14ac:dyDescent="0.2">
      <c r="A7" s="5" t="s">
        <v>2</v>
      </c>
      <c r="B7" s="94"/>
      <c r="C7" s="96"/>
      <c r="D7" s="3"/>
      <c r="E7" s="97"/>
      <c r="F7" s="6"/>
    </row>
    <row r="8" spans="1:8" ht="23.15" customHeight="1" x14ac:dyDescent="0.2">
      <c r="A8" s="98" t="s">
        <v>3</v>
      </c>
      <c r="B8" s="94">
        <v>5</v>
      </c>
      <c r="D8" s="7">
        <v>2655420</v>
      </c>
      <c r="E8" s="8"/>
      <c r="F8" s="7">
        <v>3259644</v>
      </c>
    </row>
    <row r="9" spans="1:8" ht="23.15" customHeight="1" x14ac:dyDescent="0.2">
      <c r="A9" s="98" t="s">
        <v>124</v>
      </c>
      <c r="B9" s="94"/>
      <c r="D9" s="7">
        <v>400000</v>
      </c>
      <c r="E9" s="8"/>
      <c r="F9" s="7">
        <v>0</v>
      </c>
    </row>
    <row r="10" spans="1:8" ht="23.15" customHeight="1" x14ac:dyDescent="0.2">
      <c r="A10" s="3" t="s">
        <v>4</v>
      </c>
      <c r="B10" s="94">
        <v>4</v>
      </c>
      <c r="D10" s="7">
        <v>82353</v>
      </c>
      <c r="E10" s="8"/>
      <c r="F10" s="7">
        <v>59958</v>
      </c>
      <c r="H10" s="2"/>
    </row>
    <row r="11" spans="1:8" ht="23.15" customHeight="1" x14ac:dyDescent="0.2">
      <c r="A11" s="98" t="s">
        <v>5</v>
      </c>
      <c r="B11" s="94">
        <v>4</v>
      </c>
      <c r="D11" s="24">
        <v>5959715</v>
      </c>
      <c r="E11" s="8"/>
      <c r="F11" s="7">
        <v>2077726</v>
      </c>
    </row>
    <row r="12" spans="1:8" ht="23.15" customHeight="1" x14ac:dyDescent="0.2">
      <c r="A12" s="98" t="s">
        <v>6</v>
      </c>
      <c r="B12" s="94"/>
      <c r="D12" s="24">
        <v>5309</v>
      </c>
      <c r="E12" s="8"/>
      <c r="F12" s="7">
        <v>2690</v>
      </c>
    </row>
    <row r="13" spans="1:8" ht="23.15" customHeight="1" x14ac:dyDescent="0.2">
      <c r="A13" s="9" t="s">
        <v>7</v>
      </c>
      <c r="B13" s="94"/>
      <c r="D13" s="20">
        <f>SUM(D8:D12)</f>
        <v>9102797</v>
      </c>
      <c r="E13" s="8"/>
      <c r="F13" s="20">
        <f>SUM(F8:F12)</f>
        <v>5400018</v>
      </c>
    </row>
    <row r="14" spans="1:8" ht="23.15" customHeight="1" x14ac:dyDescent="0.2">
      <c r="A14" s="9"/>
      <c r="B14" s="94"/>
      <c r="D14" s="10"/>
      <c r="E14" s="99"/>
      <c r="F14" s="10"/>
    </row>
    <row r="15" spans="1:8" ht="23.15" customHeight="1" x14ac:dyDescent="0.2">
      <c r="A15" s="5" t="s">
        <v>8</v>
      </c>
      <c r="B15" s="94"/>
      <c r="D15" s="11"/>
      <c r="E15" s="99"/>
      <c r="F15" s="11"/>
    </row>
    <row r="16" spans="1:8" ht="23.15" customHeight="1" x14ac:dyDescent="0.2">
      <c r="A16" s="98" t="s">
        <v>9</v>
      </c>
      <c r="B16" s="94">
        <v>6</v>
      </c>
      <c r="D16" s="7">
        <v>14668755</v>
      </c>
      <c r="E16" s="8"/>
      <c r="F16" s="7">
        <v>20034212</v>
      </c>
    </row>
    <row r="17" spans="1:6" ht="23.15" customHeight="1" x14ac:dyDescent="0.2">
      <c r="A17" s="98" t="s">
        <v>10</v>
      </c>
      <c r="B17" s="94"/>
      <c r="D17" s="7">
        <v>17214</v>
      </c>
      <c r="E17" s="8"/>
      <c r="F17" s="7">
        <v>18641</v>
      </c>
    </row>
    <row r="18" spans="1:6" ht="23.15" customHeight="1" x14ac:dyDescent="0.2">
      <c r="A18" s="98" t="s">
        <v>11</v>
      </c>
      <c r="B18" s="94"/>
      <c r="D18" s="7">
        <v>12557</v>
      </c>
      <c r="E18" s="8"/>
      <c r="F18" s="7">
        <v>13805</v>
      </c>
    </row>
    <row r="19" spans="1:6" ht="23.15" customHeight="1" x14ac:dyDescent="0.2">
      <c r="A19" s="98" t="s">
        <v>12</v>
      </c>
      <c r="B19" s="94"/>
      <c r="D19" s="7">
        <v>7386</v>
      </c>
      <c r="E19" s="8"/>
      <c r="F19" s="7">
        <v>8315</v>
      </c>
    </row>
    <row r="20" spans="1:6" ht="23.15" customHeight="1" x14ac:dyDescent="0.2">
      <c r="A20" s="98" t="s">
        <v>13</v>
      </c>
      <c r="B20" s="94">
        <v>7</v>
      </c>
      <c r="D20" s="7">
        <v>103897</v>
      </c>
      <c r="E20" s="8"/>
      <c r="F20" s="7">
        <v>116786</v>
      </c>
    </row>
    <row r="21" spans="1:6" ht="23.15" customHeight="1" x14ac:dyDescent="0.2">
      <c r="A21" s="98" t="s">
        <v>14</v>
      </c>
      <c r="B21" s="94"/>
      <c r="D21" s="7">
        <v>17755</v>
      </c>
      <c r="E21" s="8"/>
      <c r="F21" s="7">
        <v>23730</v>
      </c>
    </row>
    <row r="22" spans="1:6" ht="23.15" customHeight="1" x14ac:dyDescent="0.2">
      <c r="A22" s="98" t="s">
        <v>15</v>
      </c>
      <c r="B22" s="94"/>
      <c r="D22" s="13">
        <v>64</v>
      </c>
      <c r="E22" s="8"/>
      <c r="F22" s="13">
        <v>2969</v>
      </c>
    </row>
    <row r="23" spans="1:6" ht="23.15" customHeight="1" x14ac:dyDescent="0.2">
      <c r="A23" s="9" t="s">
        <v>16</v>
      </c>
      <c r="B23" s="94"/>
      <c r="D23" s="21">
        <f>SUM(D16:D22)</f>
        <v>14827628</v>
      </c>
      <c r="E23" s="8"/>
      <c r="F23" s="21">
        <f>SUM(F16:F22)</f>
        <v>20218458</v>
      </c>
    </row>
    <row r="24" spans="1:6" ht="23.15" customHeight="1" x14ac:dyDescent="0.2">
      <c r="A24" s="9"/>
      <c r="B24" s="94"/>
      <c r="D24" s="8"/>
      <c r="E24" s="99"/>
      <c r="F24" s="8"/>
    </row>
    <row r="25" spans="1:6" ht="23.15" customHeight="1" thickBot="1" x14ac:dyDescent="0.25">
      <c r="A25" s="9" t="s">
        <v>17</v>
      </c>
      <c r="B25" s="94"/>
      <c r="D25" s="22">
        <f>SUM(D13,D23)</f>
        <v>23930425</v>
      </c>
      <c r="E25" s="8"/>
      <c r="F25" s="22">
        <f>SUM(F13,F23)</f>
        <v>25618476</v>
      </c>
    </row>
    <row r="26" spans="1:6" ht="23.15" customHeight="1" thickTop="1" x14ac:dyDescent="0.2">
      <c r="A26" s="9"/>
      <c r="B26" s="94"/>
      <c r="D26" s="15"/>
      <c r="E26" s="16"/>
      <c r="F26" s="15"/>
    </row>
    <row r="27" spans="1:6" ht="23.15" customHeight="1" x14ac:dyDescent="0.2">
      <c r="A27" s="17" t="s">
        <v>99</v>
      </c>
    </row>
    <row r="28" spans="1:6" ht="23.15" customHeight="1" x14ac:dyDescent="0.2">
      <c r="A28" s="17" t="s">
        <v>102</v>
      </c>
      <c r="D28" s="10"/>
      <c r="E28" s="12"/>
      <c r="F28" s="10"/>
    </row>
    <row r="29" spans="1:6" ht="23.15" customHeight="1" x14ac:dyDescent="0.2">
      <c r="A29" s="91" t="s">
        <v>113</v>
      </c>
      <c r="D29" s="10"/>
      <c r="E29" s="12"/>
      <c r="F29" s="10"/>
    </row>
    <row r="30" spans="1:6" ht="23.15" customHeight="1" x14ac:dyDescent="0.2">
      <c r="A30" s="100"/>
      <c r="D30" s="3"/>
      <c r="E30" s="3"/>
      <c r="F30" s="3"/>
    </row>
    <row r="31" spans="1:6" ht="23.15" customHeight="1" x14ac:dyDescent="0.2">
      <c r="A31" s="101" t="s">
        <v>18</v>
      </c>
      <c r="B31" s="94" t="s">
        <v>112</v>
      </c>
      <c r="D31" s="4">
        <v>2568</v>
      </c>
      <c r="E31" s="93"/>
      <c r="F31" s="4">
        <v>2567</v>
      </c>
    </row>
    <row r="32" spans="1:6" ht="23.15" customHeight="1" x14ac:dyDescent="0.2">
      <c r="B32" s="94"/>
      <c r="D32" s="137" t="s">
        <v>1</v>
      </c>
      <c r="E32" s="137"/>
      <c r="F32" s="137"/>
    </row>
    <row r="33" spans="1:6" ht="23.15" customHeight="1" x14ac:dyDescent="0.2">
      <c r="A33" s="5" t="s">
        <v>19</v>
      </c>
      <c r="B33" s="94"/>
      <c r="D33" s="11"/>
      <c r="E33" s="99"/>
      <c r="F33" s="11"/>
    </row>
    <row r="34" spans="1:6" ht="23.15" customHeight="1" x14ac:dyDescent="0.2">
      <c r="A34" s="98" t="s">
        <v>149</v>
      </c>
      <c r="B34" s="94" t="s">
        <v>147</v>
      </c>
      <c r="D34" s="18">
        <v>5000000</v>
      </c>
      <c r="E34" s="99"/>
      <c r="F34" s="18">
        <v>6000000</v>
      </c>
    </row>
    <row r="35" spans="1:6" ht="23.15" customHeight="1" x14ac:dyDescent="0.2">
      <c r="A35" s="98" t="s">
        <v>117</v>
      </c>
      <c r="B35" s="94">
        <v>4</v>
      </c>
      <c r="D35" s="18">
        <v>63205</v>
      </c>
      <c r="E35" s="99"/>
      <c r="F35" s="18">
        <v>47954</v>
      </c>
    </row>
    <row r="36" spans="1:6" ht="23.15" customHeight="1" x14ac:dyDescent="0.2">
      <c r="A36" s="98" t="s">
        <v>20</v>
      </c>
      <c r="B36" s="94" t="s">
        <v>147</v>
      </c>
      <c r="D36" s="18">
        <v>6422</v>
      </c>
      <c r="E36" s="99"/>
      <c r="F36" s="18">
        <v>4070</v>
      </c>
    </row>
    <row r="37" spans="1:6" ht="23.15" customHeight="1" x14ac:dyDescent="0.2">
      <c r="A37" s="98" t="s">
        <v>137</v>
      </c>
      <c r="B37" s="94" t="s">
        <v>148</v>
      </c>
      <c r="D37" s="18">
        <v>3700000</v>
      </c>
      <c r="E37" s="99"/>
      <c r="F37" s="18">
        <v>7391761</v>
      </c>
    </row>
    <row r="38" spans="1:6" ht="23.15" customHeight="1" x14ac:dyDescent="0.2">
      <c r="A38" s="98" t="s">
        <v>131</v>
      </c>
      <c r="B38" s="94"/>
      <c r="D38" s="18">
        <v>1650</v>
      </c>
      <c r="E38" s="99"/>
      <c r="F38" s="18">
        <v>0</v>
      </c>
    </row>
    <row r="39" spans="1:6" ht="23.15" customHeight="1" x14ac:dyDescent="0.2">
      <c r="A39" s="98" t="s">
        <v>21</v>
      </c>
      <c r="B39" s="94"/>
      <c r="D39" s="18">
        <v>13225</v>
      </c>
      <c r="E39" s="99"/>
      <c r="F39" s="18">
        <v>2285</v>
      </c>
    </row>
    <row r="40" spans="1:6" ht="23.15" customHeight="1" x14ac:dyDescent="0.2">
      <c r="A40" s="9" t="s">
        <v>22</v>
      </c>
      <c r="B40" s="94"/>
      <c r="D40" s="20">
        <f>SUM(D34:D39)</f>
        <v>8784502</v>
      </c>
      <c r="E40" s="99"/>
      <c r="F40" s="20">
        <f>SUM(F34:F39)</f>
        <v>13446070</v>
      </c>
    </row>
    <row r="41" spans="1:6" ht="10" customHeight="1" x14ac:dyDescent="0.2">
      <c r="B41" s="94"/>
      <c r="D41" s="7"/>
      <c r="E41" s="99"/>
      <c r="F41" s="7"/>
    </row>
    <row r="42" spans="1:6" ht="23.15" customHeight="1" x14ac:dyDescent="0.2">
      <c r="A42" s="5" t="s">
        <v>23</v>
      </c>
      <c r="B42" s="94"/>
      <c r="D42" s="11"/>
      <c r="E42" s="99"/>
      <c r="F42" s="11"/>
    </row>
    <row r="43" spans="1:6" ht="23.15" customHeight="1" x14ac:dyDescent="0.2">
      <c r="A43" s="98" t="s">
        <v>125</v>
      </c>
      <c r="B43" s="94" t="s">
        <v>147</v>
      </c>
      <c r="D43" s="11">
        <v>2997173</v>
      </c>
      <c r="E43" s="99"/>
      <c r="F43" s="11">
        <v>0</v>
      </c>
    </row>
    <row r="44" spans="1:6" ht="23.15" customHeight="1" x14ac:dyDescent="0.2">
      <c r="A44" s="98" t="s">
        <v>25</v>
      </c>
      <c r="B44" s="94" t="s">
        <v>147</v>
      </c>
      <c r="D44" s="11">
        <v>3101</v>
      </c>
      <c r="E44" s="99"/>
      <c r="F44" s="18">
        <v>5420</v>
      </c>
    </row>
    <row r="45" spans="1:6" ht="23.15" customHeight="1" x14ac:dyDescent="0.2">
      <c r="A45" s="98" t="s">
        <v>24</v>
      </c>
      <c r="B45" s="94">
        <v>10</v>
      </c>
      <c r="D45" s="11">
        <v>115647</v>
      </c>
      <c r="E45" s="99"/>
      <c r="F45" s="7">
        <v>56129</v>
      </c>
    </row>
    <row r="46" spans="1:6" ht="23.15" customHeight="1" x14ac:dyDescent="0.2">
      <c r="A46" s="98" t="s">
        <v>95</v>
      </c>
      <c r="B46" s="94"/>
      <c r="D46" s="7">
        <v>0</v>
      </c>
      <c r="E46" s="99"/>
      <c r="F46" s="7">
        <v>53</v>
      </c>
    </row>
    <row r="47" spans="1:6" ht="23.15" customHeight="1" x14ac:dyDescent="0.2">
      <c r="A47" s="9" t="s">
        <v>26</v>
      </c>
      <c r="B47" s="94"/>
      <c r="D47" s="23">
        <f>SUM(D43:D46)</f>
        <v>3115921</v>
      </c>
      <c r="E47" s="99"/>
      <c r="F47" s="23">
        <f>SUM(F43:F46)</f>
        <v>61602</v>
      </c>
    </row>
    <row r="48" spans="1:6" ht="10" customHeight="1" x14ac:dyDescent="0.2">
      <c r="A48" s="9"/>
      <c r="B48" s="94"/>
      <c r="D48" s="19"/>
      <c r="E48" s="99"/>
      <c r="F48" s="19"/>
    </row>
    <row r="49" spans="1:6" ht="23.15" customHeight="1" x14ac:dyDescent="0.2">
      <c r="A49" s="9" t="s">
        <v>27</v>
      </c>
      <c r="B49" s="94"/>
      <c r="D49" s="21">
        <f>SUM(D40,D47)</f>
        <v>11900423</v>
      </c>
      <c r="E49" s="99"/>
      <c r="F49" s="21">
        <f>SUM(F40,F47)</f>
        <v>13507672</v>
      </c>
    </row>
    <row r="50" spans="1:6" ht="10" customHeight="1" x14ac:dyDescent="0.2">
      <c r="A50" s="9"/>
      <c r="B50" s="94"/>
      <c r="D50" s="15"/>
      <c r="E50" s="99"/>
      <c r="F50" s="15"/>
    </row>
    <row r="51" spans="1:6" ht="23.15" customHeight="1" x14ac:dyDescent="0.2">
      <c r="A51" s="1" t="s">
        <v>106</v>
      </c>
    </row>
    <row r="52" spans="1:6" ht="23.15" customHeight="1" x14ac:dyDescent="0.2">
      <c r="A52" s="1" t="s">
        <v>102</v>
      </c>
    </row>
    <row r="53" spans="1:6" ht="23.15" customHeight="1" x14ac:dyDescent="0.2">
      <c r="A53" s="91" t="s">
        <v>113</v>
      </c>
    </row>
    <row r="54" spans="1:6" ht="23.15" customHeight="1" x14ac:dyDescent="0.2">
      <c r="A54" s="92"/>
      <c r="D54" s="3"/>
      <c r="E54" s="3"/>
      <c r="F54" s="3"/>
    </row>
    <row r="55" spans="1:6" ht="23.15" customHeight="1" x14ac:dyDescent="0.2">
      <c r="A55" s="101" t="s">
        <v>18</v>
      </c>
      <c r="B55" s="94" t="s">
        <v>112</v>
      </c>
      <c r="D55" s="4">
        <v>2568</v>
      </c>
      <c r="E55" s="93"/>
      <c r="F55" s="4">
        <v>2567</v>
      </c>
    </row>
    <row r="56" spans="1:6" ht="23.15" customHeight="1" x14ac:dyDescent="0.2">
      <c r="A56" s="95"/>
      <c r="B56" s="94"/>
      <c r="D56" s="136" t="s">
        <v>1</v>
      </c>
      <c r="E56" s="136"/>
      <c r="F56" s="136"/>
    </row>
    <row r="57" spans="1:6" ht="23.15" customHeight="1" x14ac:dyDescent="0.2">
      <c r="A57" s="5" t="s">
        <v>28</v>
      </c>
      <c r="B57" s="94"/>
      <c r="D57" s="3"/>
      <c r="E57" s="3"/>
      <c r="F57" s="3"/>
    </row>
    <row r="58" spans="1:6" ht="23.15" customHeight="1" x14ac:dyDescent="0.2">
      <c r="A58" s="98" t="s">
        <v>29</v>
      </c>
      <c r="B58" s="94"/>
      <c r="D58" s="11"/>
      <c r="E58" s="99"/>
      <c r="F58" s="11"/>
    </row>
    <row r="59" spans="1:6" ht="23.15" customHeight="1" x14ac:dyDescent="0.2">
      <c r="A59" s="102" t="s">
        <v>30</v>
      </c>
      <c r="B59" s="94"/>
      <c r="D59" s="11"/>
      <c r="E59" s="99"/>
      <c r="F59" s="11"/>
    </row>
    <row r="60" spans="1:6" ht="23.15" customHeight="1" thickBot="1" x14ac:dyDescent="0.25">
      <c r="A60" s="103" t="s">
        <v>138</v>
      </c>
      <c r="B60" s="94"/>
      <c r="D60" s="14">
        <v>16550000</v>
      </c>
      <c r="E60" s="8"/>
      <c r="F60" s="14">
        <v>16550000</v>
      </c>
    </row>
    <row r="61" spans="1:6" ht="23.15" customHeight="1" thickTop="1" x14ac:dyDescent="0.2">
      <c r="A61" s="102" t="s">
        <v>31</v>
      </c>
      <c r="B61" s="94"/>
      <c r="D61" s="7"/>
      <c r="E61" s="7"/>
      <c r="F61" s="3"/>
    </row>
    <row r="62" spans="1:6" ht="23.15" customHeight="1" x14ac:dyDescent="0.2">
      <c r="A62" s="103" t="s">
        <v>144</v>
      </c>
      <c r="B62" s="94"/>
      <c r="D62" s="7">
        <v>16500000</v>
      </c>
      <c r="E62" s="7"/>
      <c r="F62" s="24">
        <f>'3'!F20</f>
        <v>16500000</v>
      </c>
    </row>
    <row r="63" spans="1:6" ht="23.15" customHeight="1" x14ac:dyDescent="0.2">
      <c r="A63" s="98" t="s">
        <v>32</v>
      </c>
      <c r="B63" s="94">
        <v>11</v>
      </c>
      <c r="D63" s="7">
        <v>583727</v>
      </c>
      <c r="E63" s="7"/>
      <c r="F63" s="24">
        <f>'3'!H20</f>
        <v>583727</v>
      </c>
    </row>
    <row r="64" spans="1:6" ht="23.15" customHeight="1" x14ac:dyDescent="0.2">
      <c r="A64" s="98" t="s">
        <v>33</v>
      </c>
      <c r="B64" s="94"/>
      <c r="D64" s="7">
        <v>-6619484</v>
      </c>
      <c r="E64" s="7"/>
      <c r="F64" s="24">
        <f>'3'!J20</f>
        <v>-6619484</v>
      </c>
    </row>
    <row r="65" spans="1:6" ht="23.15" customHeight="1" x14ac:dyDescent="0.2">
      <c r="A65" s="98" t="s">
        <v>84</v>
      </c>
      <c r="B65" s="94"/>
      <c r="D65" s="7"/>
      <c r="E65" s="7"/>
      <c r="F65" s="7"/>
    </row>
    <row r="66" spans="1:6" ht="23.15" customHeight="1" x14ac:dyDescent="0.2">
      <c r="A66" s="102" t="s">
        <v>34</v>
      </c>
      <c r="B66" s="94"/>
      <c r="D66" s="7"/>
      <c r="E66" s="7"/>
      <c r="F66" s="7"/>
    </row>
    <row r="67" spans="1:6" ht="23.15" customHeight="1" x14ac:dyDescent="0.2">
      <c r="A67" s="98" t="s">
        <v>35</v>
      </c>
      <c r="B67" s="94">
        <v>12</v>
      </c>
      <c r="D67" s="7">
        <v>378696</v>
      </c>
      <c r="E67" s="99"/>
      <c r="F67" s="24">
        <f>'3'!L20</f>
        <v>360738</v>
      </c>
    </row>
    <row r="68" spans="1:6" ht="23.15" customHeight="1" x14ac:dyDescent="0.2">
      <c r="A68" s="102" t="s">
        <v>85</v>
      </c>
      <c r="B68" s="94"/>
      <c r="D68" s="7">
        <v>1187063</v>
      </c>
      <c r="E68" s="99"/>
      <c r="F68" s="24">
        <f>'3'!N20</f>
        <v>1285823</v>
      </c>
    </row>
    <row r="69" spans="1:6" ht="23.15" customHeight="1" x14ac:dyDescent="0.2">
      <c r="A69" s="9" t="s">
        <v>36</v>
      </c>
      <c r="B69" s="94"/>
      <c r="D69" s="20">
        <f>SUM(D61:D68)</f>
        <v>12030002</v>
      </c>
      <c r="E69" s="99"/>
      <c r="F69" s="20">
        <f>SUM(F62:F68)</f>
        <v>12110804</v>
      </c>
    </row>
    <row r="70" spans="1:6" ht="10" customHeight="1" x14ac:dyDescent="0.2">
      <c r="A70" s="9"/>
      <c r="B70" s="94"/>
      <c r="D70" s="15"/>
      <c r="E70" s="99"/>
      <c r="F70" s="15"/>
    </row>
    <row r="71" spans="1:6" ht="23.15" customHeight="1" thickBot="1" x14ac:dyDescent="0.25">
      <c r="A71" s="9" t="s">
        <v>37</v>
      </c>
      <c r="B71" s="94"/>
      <c r="D71" s="22">
        <f>SUM(D69,D49)</f>
        <v>23930425</v>
      </c>
      <c r="E71" s="8"/>
      <c r="F71" s="22">
        <f>SUM(F69,F49)</f>
        <v>25618476</v>
      </c>
    </row>
    <row r="72" spans="1:6" ht="23.15" customHeight="1" thickTop="1" x14ac:dyDescent="0.2">
      <c r="A72" s="9"/>
      <c r="B72" s="94"/>
      <c r="D72" s="15"/>
      <c r="E72" s="8"/>
      <c r="F72" s="15"/>
    </row>
  </sheetData>
  <sheetProtection formatCells="0" formatColumns="0" formatRows="0" insertColumns="0" insertRows="0" insertHyperlinks="0" deleteColumns="0" deleteRows="0" sort="0" autoFilter="0" pivotTables="0"/>
  <mergeCells count="3">
    <mergeCell ref="D6:F6"/>
    <mergeCell ref="D32:F32"/>
    <mergeCell ref="D56:F56"/>
  </mergeCells>
  <pageMargins left="0.8" right="0.8" top="0.45" bottom="0.5" header="0.5" footer="0.5"/>
  <pageSetup paperSize="9" firstPageNumber="6" orientation="portrait" useFirstPageNumber="1" r:id="rId1"/>
  <headerFooter scaleWithDoc="0">
    <oddFooter>&amp;L&amp;"Angsana New,Regular"&amp;15หมายเหตุประกอบงบการเงินเป็นส่วนหนึ่งของงบการเงินนี้
&amp;C&amp;"Angsana New,Regular"&amp;15
&amp;P</oddFooter>
  </headerFooter>
  <rowBreaks count="2" manualBreakCount="2">
    <brk id="26" max="16383" man="1"/>
    <brk id="50" max="5" man="1"/>
  </rowBreaks>
  <customProperties>
    <customPr name="EpmWorksheetKeyString_GUID" r:id="rId2"/>
    <customPr name="OrphanNamesChecked" r:id="rId3"/>
  </customProperties>
  <ignoredErrors>
    <ignoredError sqref="D69" formulaRange="1"/>
    <ignoredError sqref="D40:D42 D61 D47:D49" unlockedFormula="1"/>
    <ignoredError sqref="B34:B4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B898-A43E-4E95-B1B8-6F2D0B55D47A}">
  <dimension ref="A1:F46"/>
  <sheetViews>
    <sheetView zoomScaleNormal="100" zoomScaleSheetLayoutView="85" workbookViewId="0"/>
  </sheetViews>
  <sheetFormatPr defaultColWidth="10.44140625" defaultRowHeight="23.15" customHeight="1" x14ac:dyDescent="0.2"/>
  <cols>
    <col min="1" max="1" width="62.77734375" style="3" customWidth="1"/>
    <col min="2" max="2" width="10.77734375" style="89" customWidth="1"/>
    <col min="3" max="3" width="0.77734375" style="90" customWidth="1"/>
    <col min="4" max="4" width="15.77734375" style="2" customWidth="1"/>
    <col min="5" max="5" width="0.77734375" style="90" customWidth="1"/>
    <col min="6" max="6" width="15.77734375" style="2" customWidth="1"/>
    <col min="7" max="16384" width="10.44140625" style="3"/>
  </cols>
  <sheetData>
    <row r="1" spans="1:6" ht="23.15" customHeight="1" x14ac:dyDescent="0.2">
      <c r="A1" s="1" t="s">
        <v>99</v>
      </c>
    </row>
    <row r="2" spans="1:6" ht="23.15" customHeight="1" x14ac:dyDescent="0.2">
      <c r="A2" s="1" t="s">
        <v>38</v>
      </c>
      <c r="D2" s="10"/>
      <c r="E2" s="12"/>
      <c r="F2" s="10"/>
    </row>
    <row r="3" spans="1:6" ht="23.15" customHeight="1" x14ac:dyDescent="0.2">
      <c r="A3" s="17" t="s">
        <v>114</v>
      </c>
      <c r="D3" s="10"/>
      <c r="E3" s="12"/>
      <c r="F3" s="10"/>
    </row>
    <row r="4" spans="1:6" ht="23.15" customHeight="1" x14ac:dyDescent="0.2">
      <c r="A4" s="9"/>
      <c r="D4" s="3"/>
      <c r="E4" s="3"/>
      <c r="F4" s="3"/>
    </row>
    <row r="5" spans="1:6" ht="23.15" customHeight="1" x14ac:dyDescent="0.2">
      <c r="A5" s="95"/>
      <c r="B5" s="94" t="s">
        <v>112</v>
      </c>
      <c r="D5" s="25">
        <v>2568</v>
      </c>
      <c r="E5" s="26"/>
      <c r="F5" s="25">
        <v>2567</v>
      </c>
    </row>
    <row r="6" spans="1:6" ht="23.15" customHeight="1" x14ac:dyDescent="0.2">
      <c r="A6" s="95"/>
      <c r="B6" s="94"/>
      <c r="D6" s="138" t="s">
        <v>1</v>
      </c>
      <c r="E6" s="138"/>
      <c r="F6" s="138"/>
    </row>
    <row r="7" spans="1:6" ht="23.15" customHeight="1" x14ac:dyDescent="0.2">
      <c r="A7" s="95" t="s">
        <v>39</v>
      </c>
      <c r="B7" s="94" t="s">
        <v>145</v>
      </c>
      <c r="D7" s="7">
        <v>1654856</v>
      </c>
      <c r="E7" s="7"/>
      <c r="F7" s="7">
        <v>1740669</v>
      </c>
    </row>
    <row r="8" spans="1:6" ht="23.15" customHeight="1" x14ac:dyDescent="0.2">
      <c r="A8" s="95" t="s">
        <v>40</v>
      </c>
      <c r="B8" s="94">
        <v>4</v>
      </c>
      <c r="D8" s="7">
        <v>158081</v>
      </c>
      <c r="E8" s="7"/>
      <c r="F8" s="7">
        <v>47636</v>
      </c>
    </row>
    <row r="9" spans="1:6" ht="23.15" customHeight="1" x14ac:dyDescent="0.2">
      <c r="A9" s="95" t="s">
        <v>41</v>
      </c>
      <c r="B9" s="3"/>
      <c r="D9" s="7">
        <v>156304</v>
      </c>
      <c r="E9" s="8"/>
      <c r="F9" s="7">
        <v>142688</v>
      </c>
    </row>
    <row r="10" spans="1:6" ht="23.15" customHeight="1" x14ac:dyDescent="0.2">
      <c r="A10" s="95" t="s">
        <v>42</v>
      </c>
      <c r="B10" s="94">
        <v>4</v>
      </c>
      <c r="D10" s="7">
        <v>6641</v>
      </c>
      <c r="E10" s="8"/>
      <c r="F10" s="7">
        <v>10510</v>
      </c>
    </row>
    <row r="11" spans="1:6" ht="23.15" customHeight="1" x14ac:dyDescent="0.2">
      <c r="A11" s="9" t="s">
        <v>43</v>
      </c>
      <c r="B11" s="94"/>
      <c r="D11" s="20">
        <f>SUM(D7:D10)</f>
        <v>1975882</v>
      </c>
      <c r="E11" s="27"/>
      <c r="F11" s="20">
        <f>SUM(F7:F10)</f>
        <v>1941503</v>
      </c>
    </row>
    <row r="12" spans="1:6" ht="23.15" customHeight="1" x14ac:dyDescent="0.2">
      <c r="A12" s="95"/>
      <c r="B12" s="94"/>
      <c r="D12" s="7"/>
      <c r="E12" s="8"/>
      <c r="F12" s="7"/>
    </row>
    <row r="13" spans="1:6" ht="23.15" customHeight="1" x14ac:dyDescent="0.2">
      <c r="A13" s="95" t="s">
        <v>44</v>
      </c>
      <c r="B13" s="94">
        <v>13</v>
      </c>
      <c r="D13" s="7">
        <v>-350795</v>
      </c>
      <c r="E13" s="7"/>
      <c r="F13" s="7">
        <v>-259799</v>
      </c>
    </row>
    <row r="14" spans="1:6" ht="23.15" customHeight="1" x14ac:dyDescent="0.2">
      <c r="A14" s="95" t="s">
        <v>126</v>
      </c>
      <c r="B14" s="94"/>
      <c r="D14" s="7">
        <v>-933239</v>
      </c>
      <c r="E14" s="7"/>
      <c r="F14" s="7">
        <v>0</v>
      </c>
    </row>
    <row r="15" spans="1:6" ht="23.15" customHeight="1" x14ac:dyDescent="0.2">
      <c r="A15" s="93" t="s">
        <v>45</v>
      </c>
      <c r="B15" s="94"/>
      <c r="D15" s="20">
        <f>SUM(D13:D14)</f>
        <v>-1284034</v>
      </c>
      <c r="E15" s="27"/>
      <c r="F15" s="20">
        <f>SUM(F13:F14)</f>
        <v>-259799</v>
      </c>
    </row>
    <row r="16" spans="1:6" ht="23.15" customHeight="1" x14ac:dyDescent="0.2">
      <c r="A16" s="95"/>
      <c r="B16" s="94"/>
      <c r="D16" s="11"/>
      <c r="E16" s="8"/>
      <c r="F16" s="11"/>
    </row>
    <row r="17" spans="1:6" ht="23.15" customHeight="1" x14ac:dyDescent="0.2">
      <c r="A17" s="93" t="s">
        <v>46</v>
      </c>
      <c r="B17" s="94"/>
      <c r="D17" s="35">
        <f>SUM(D11,D15)</f>
        <v>691848</v>
      </c>
      <c r="E17" s="15"/>
      <c r="F17" s="35">
        <f>SUM(F11,F15)</f>
        <v>1681704</v>
      </c>
    </row>
    <row r="18" spans="1:6" ht="23.15" customHeight="1" x14ac:dyDescent="0.2">
      <c r="A18" s="93"/>
      <c r="B18" s="94"/>
      <c r="D18" s="15"/>
      <c r="E18" s="15"/>
      <c r="F18" s="15"/>
    </row>
    <row r="19" spans="1:6" ht="23.15" customHeight="1" x14ac:dyDescent="0.2">
      <c r="A19" s="95" t="s">
        <v>47</v>
      </c>
      <c r="B19" s="94">
        <v>4</v>
      </c>
      <c r="D19" s="13">
        <v>-316043</v>
      </c>
      <c r="E19" s="7"/>
      <c r="F19" s="13">
        <v>-415954</v>
      </c>
    </row>
    <row r="20" spans="1:6" ht="23.15" customHeight="1" x14ac:dyDescent="0.2">
      <c r="A20" s="95"/>
      <c r="B20" s="94"/>
      <c r="D20" s="11"/>
      <c r="E20" s="8"/>
      <c r="F20" s="11"/>
    </row>
    <row r="21" spans="1:6" s="9" customFormat="1" ht="23.15" customHeight="1" x14ac:dyDescent="0.2">
      <c r="A21" s="9" t="s">
        <v>48</v>
      </c>
      <c r="B21" s="104"/>
      <c r="C21" s="96"/>
      <c r="D21" s="35">
        <f>SUM(D17,D19)</f>
        <v>375805</v>
      </c>
      <c r="E21" s="27"/>
      <c r="F21" s="35">
        <f>SUM(F17,F19)</f>
        <v>1265750</v>
      </c>
    </row>
    <row r="22" spans="1:6" ht="23.15" customHeight="1" x14ac:dyDescent="0.2">
      <c r="A22" s="95"/>
      <c r="B22" s="94"/>
      <c r="D22" s="11"/>
      <c r="E22" s="8"/>
      <c r="F22" s="11"/>
    </row>
    <row r="23" spans="1:6" ht="23.15" customHeight="1" x14ac:dyDescent="0.2">
      <c r="A23" s="3" t="s">
        <v>51</v>
      </c>
      <c r="B23" s="94">
        <v>15</v>
      </c>
      <c r="D23" s="13">
        <v>-16641</v>
      </c>
      <c r="E23" s="7"/>
      <c r="F23" s="13">
        <v>90991</v>
      </c>
    </row>
    <row r="24" spans="1:6" ht="23.15" customHeight="1" x14ac:dyDescent="0.2">
      <c r="A24" s="95"/>
      <c r="B24" s="94"/>
      <c r="D24" s="11"/>
      <c r="E24" s="8"/>
      <c r="F24" s="11"/>
    </row>
    <row r="25" spans="1:6" ht="23.15" customHeight="1" thickBot="1" x14ac:dyDescent="0.25">
      <c r="A25" s="93" t="s">
        <v>87</v>
      </c>
      <c r="B25" s="94"/>
      <c r="D25" s="22">
        <f>SUM(D21,D23)</f>
        <v>359164</v>
      </c>
      <c r="E25" s="27"/>
      <c r="F25" s="22">
        <f>SUM(F21,F23)</f>
        <v>1356741</v>
      </c>
    </row>
    <row r="26" spans="1:6" ht="23.15" customHeight="1" thickTop="1" x14ac:dyDescent="0.2">
      <c r="A26" s="95"/>
      <c r="B26" s="94"/>
      <c r="D26" s="28"/>
      <c r="E26" s="29"/>
      <c r="F26" s="28"/>
    </row>
    <row r="27" spans="1:6" ht="23.15" customHeight="1" thickBot="1" x14ac:dyDescent="0.25">
      <c r="A27" s="93" t="s">
        <v>49</v>
      </c>
      <c r="B27" s="94"/>
      <c r="D27" s="36">
        <v>0.22</v>
      </c>
      <c r="E27" s="30"/>
      <c r="F27" s="36">
        <v>0.82</v>
      </c>
    </row>
    <row r="28" spans="1:6" ht="23.15" customHeight="1" thickTop="1" x14ac:dyDescent="0.2">
      <c r="A28" s="93"/>
      <c r="B28" s="94"/>
      <c r="D28" s="6"/>
      <c r="E28" s="30"/>
      <c r="F28" s="6"/>
    </row>
    <row r="29" spans="1:6" ht="23.15" customHeight="1" x14ac:dyDescent="0.2">
      <c r="A29" s="1" t="s">
        <v>99</v>
      </c>
    </row>
    <row r="30" spans="1:6" ht="23.15" customHeight="1" x14ac:dyDescent="0.2">
      <c r="A30" s="17" t="s">
        <v>50</v>
      </c>
    </row>
    <row r="31" spans="1:6" ht="23.15" customHeight="1" x14ac:dyDescent="0.2">
      <c r="A31" s="17" t="s">
        <v>114</v>
      </c>
    </row>
    <row r="32" spans="1:6" ht="23.15" customHeight="1" x14ac:dyDescent="0.2">
      <c r="A32" s="105"/>
      <c r="B32" s="106"/>
      <c r="C32" s="3"/>
      <c r="D32" s="3"/>
      <c r="E32" s="3"/>
      <c r="F32" s="3"/>
    </row>
    <row r="33" spans="1:6" ht="23.15" customHeight="1" x14ac:dyDescent="0.2">
      <c r="A33" s="107"/>
      <c r="B33" s="94" t="s">
        <v>112</v>
      </c>
      <c r="C33" s="31"/>
      <c r="D33" s="25">
        <v>2568</v>
      </c>
      <c r="E33" s="26"/>
      <c r="F33" s="25">
        <v>2567</v>
      </c>
    </row>
    <row r="34" spans="1:6" ht="23.15" customHeight="1" x14ac:dyDescent="0.2">
      <c r="B34" s="26"/>
      <c r="C34" s="31"/>
      <c r="D34" s="139" t="s">
        <v>1</v>
      </c>
      <c r="E34" s="139"/>
      <c r="F34" s="139"/>
    </row>
    <row r="35" spans="1:6" ht="23.15" customHeight="1" x14ac:dyDescent="0.2">
      <c r="A35" s="93" t="s">
        <v>87</v>
      </c>
      <c r="B35" s="3"/>
      <c r="C35" s="3"/>
      <c r="D35" s="37">
        <f>D25</f>
        <v>359164</v>
      </c>
      <c r="E35" s="32"/>
      <c r="F35" s="37">
        <f>F25</f>
        <v>1356741</v>
      </c>
    </row>
    <row r="36" spans="1:6" ht="23.15" customHeight="1" x14ac:dyDescent="0.2">
      <c r="A36" s="93"/>
      <c r="B36" s="3"/>
      <c r="C36" s="3"/>
      <c r="D36" s="32"/>
      <c r="E36" s="32"/>
      <c r="F36" s="32"/>
    </row>
    <row r="37" spans="1:6" s="109" customFormat="1" ht="23.15" customHeight="1" x14ac:dyDescent="0.7">
      <c r="A37" s="108" t="s">
        <v>64</v>
      </c>
      <c r="D37" s="110"/>
      <c r="E37" s="110"/>
      <c r="F37" s="110"/>
    </row>
    <row r="38" spans="1:6" s="109" customFormat="1" ht="23.15" customHeight="1" x14ac:dyDescent="0.7">
      <c r="A38" s="111" t="s">
        <v>88</v>
      </c>
      <c r="D38" s="110"/>
      <c r="E38" s="110"/>
      <c r="F38" s="110"/>
    </row>
    <row r="39" spans="1:6" s="109" customFormat="1" ht="23.15" customHeight="1" x14ac:dyDescent="0.7">
      <c r="A39" s="112" t="s">
        <v>139</v>
      </c>
      <c r="D39" s="110"/>
      <c r="E39" s="110"/>
      <c r="F39" s="110"/>
    </row>
    <row r="40" spans="1:6" s="109" customFormat="1" ht="23.15" customHeight="1" x14ac:dyDescent="0.65">
      <c r="A40" s="134" t="s">
        <v>140</v>
      </c>
      <c r="B40" s="113">
        <v>11</v>
      </c>
      <c r="D40" s="33">
        <v>-27466</v>
      </c>
      <c r="E40" s="114"/>
      <c r="F40" s="33">
        <v>-6152</v>
      </c>
    </row>
    <row r="41" spans="1:6" s="109" customFormat="1" ht="23.15" customHeight="1" x14ac:dyDescent="0.65">
      <c r="A41" s="112" t="s">
        <v>89</v>
      </c>
      <c r="D41" s="114"/>
      <c r="E41" s="114"/>
      <c r="F41" s="114"/>
    </row>
    <row r="42" spans="1:6" s="109" customFormat="1" ht="23.15" customHeight="1" x14ac:dyDescent="0.65">
      <c r="A42" s="134" t="s">
        <v>141</v>
      </c>
      <c r="B42" s="113">
        <v>15</v>
      </c>
      <c r="D42" s="34">
        <v>0</v>
      </c>
      <c r="E42" s="114"/>
      <c r="F42" s="34">
        <v>1230</v>
      </c>
    </row>
    <row r="43" spans="1:6" s="109" customFormat="1" ht="23.15" customHeight="1" x14ac:dyDescent="0.7">
      <c r="A43" s="108" t="s">
        <v>90</v>
      </c>
      <c r="D43" s="115">
        <f>SUM(D40,D42)</f>
        <v>-27466</v>
      </c>
      <c r="E43" s="110"/>
      <c r="F43" s="115">
        <f>SUM(F40,F42)</f>
        <v>-4922</v>
      </c>
    </row>
    <row r="44" spans="1:6" s="109" customFormat="1" ht="23.15" customHeight="1" x14ac:dyDescent="0.7">
      <c r="A44" s="108"/>
      <c r="D44" s="110"/>
      <c r="E44" s="110"/>
      <c r="F44" s="110"/>
    </row>
    <row r="45" spans="1:6" s="109" customFormat="1" ht="23.15" customHeight="1" thickBot="1" x14ac:dyDescent="0.75">
      <c r="A45" s="108" t="s">
        <v>91</v>
      </c>
      <c r="D45" s="38">
        <f>SUM(D35,D43)</f>
        <v>331698</v>
      </c>
      <c r="E45" s="116"/>
      <c r="F45" s="38">
        <f>SUM(F35,F43)</f>
        <v>1351819</v>
      </c>
    </row>
    <row r="46" spans="1:6" ht="23.15" customHeight="1" thickTop="1" x14ac:dyDescent="0.2"/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4:F34"/>
  </mergeCells>
  <pageMargins left="0.8" right="0.8" top="0.45" bottom="0.5" header="0.5" footer="0.5"/>
  <pageSetup paperSize="9" firstPageNumber="9" orientation="portrait" useFirstPageNumber="1" r:id="rId1"/>
  <headerFooter scaleWithDoc="0">
    <oddFooter>&amp;L&amp;"Angsana New,Regular"&amp;15หมายเหตุประกอบงบการเงินเป็นส่วนหนึ่งของงบการเงินนี้
&amp;C&amp;"Angsana New,Regular"&amp;15
&amp;P</oddFooter>
  </headerFooter>
  <rowBreaks count="1" manualBreakCount="1">
    <brk id="28" max="16383" man="1"/>
  </rowBreaks>
  <customProperties>
    <customPr name="EpmWorksheetKeyString_GUID" r:id="rId2"/>
    <customPr name="OrphanNamesChecked" r:id="rId3"/>
  </customProperties>
  <ignoredErrors>
    <ignoredError sqref="D11:F12 D41:F45 E40:F40 D39:F39 D38:E38 D15:F18 D20:F22 D24:F26 D28:F37 E2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0EEA5-99CB-4F1D-B51F-8A93D9F345DA}">
  <dimension ref="A1:P37"/>
  <sheetViews>
    <sheetView zoomScaleNormal="100" zoomScaleSheetLayoutView="100" workbookViewId="0"/>
  </sheetViews>
  <sheetFormatPr defaultColWidth="10.44140625" defaultRowHeight="23.15" customHeight="1" x14ac:dyDescent="0.2"/>
  <cols>
    <col min="1" max="2" width="1.77734375" style="3" customWidth="1"/>
    <col min="3" max="3" width="49.77734375" style="3" customWidth="1"/>
    <col min="4" max="4" width="10.44140625" style="26" bestFit="1" customWidth="1"/>
    <col min="5" max="5" width="0.77734375" style="26" customWidth="1"/>
    <col min="6" max="6" width="15.77734375" style="50" customWidth="1"/>
    <col min="7" max="7" width="0.77734375" style="3" customWidth="1"/>
    <col min="8" max="8" width="15.77734375" style="50" customWidth="1"/>
    <col min="9" max="9" width="0.77734375" style="50" customWidth="1"/>
    <col min="10" max="10" width="15.77734375" style="50" customWidth="1"/>
    <col min="11" max="11" width="0.77734375" style="50" customWidth="1"/>
    <col min="12" max="12" width="15.77734375" style="50" customWidth="1"/>
    <col min="13" max="13" width="0.77734375" style="50" customWidth="1"/>
    <col min="14" max="14" width="15.77734375" style="50" customWidth="1"/>
    <col min="15" max="15" width="0.77734375" style="50" customWidth="1"/>
    <col min="16" max="16" width="15.77734375" style="50" customWidth="1"/>
    <col min="17" max="16384" width="10.44140625" style="3"/>
  </cols>
  <sheetData>
    <row r="1" spans="1:16" s="42" customFormat="1" ht="23.15" customHeight="1" x14ac:dyDescent="0.2">
      <c r="A1" s="1" t="s">
        <v>99</v>
      </c>
      <c r="B1" s="39"/>
      <c r="C1" s="40"/>
      <c r="D1" s="41"/>
      <c r="E1" s="41"/>
      <c r="F1" s="40"/>
      <c r="G1" s="41"/>
      <c r="H1" s="41"/>
    </row>
    <row r="2" spans="1:16" s="42" customFormat="1" ht="23.15" customHeight="1" x14ac:dyDescent="0.2">
      <c r="A2" s="43" t="s">
        <v>103</v>
      </c>
      <c r="B2" s="43"/>
      <c r="C2" s="43"/>
      <c r="D2" s="44"/>
      <c r="E2" s="44"/>
      <c r="F2" s="45"/>
      <c r="G2" s="43"/>
      <c r="H2" s="45"/>
      <c r="I2" s="45"/>
      <c r="J2" s="45"/>
      <c r="K2" s="45"/>
      <c r="L2" s="46"/>
      <c r="M2" s="46"/>
      <c r="N2" s="46"/>
      <c r="O2" s="46"/>
      <c r="P2" s="47"/>
    </row>
    <row r="3" spans="1:16" s="42" customFormat="1" ht="23.15" customHeight="1" x14ac:dyDescent="0.2">
      <c r="A3" s="17" t="s">
        <v>114</v>
      </c>
      <c r="B3" s="43"/>
      <c r="C3" s="43"/>
      <c r="D3" s="48"/>
      <c r="E3" s="48"/>
      <c r="F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3.15" customHeight="1" x14ac:dyDescent="0.2">
      <c r="A4" s="9"/>
      <c r="B4" s="49"/>
      <c r="C4" s="49"/>
    </row>
    <row r="5" spans="1:16" ht="23.15" customHeight="1" x14ac:dyDescent="0.2">
      <c r="A5" s="49"/>
      <c r="B5" s="49"/>
      <c r="L5" s="140" t="s">
        <v>86</v>
      </c>
      <c r="M5" s="140"/>
      <c r="N5" s="140"/>
      <c r="O5" s="3"/>
    </row>
    <row r="6" spans="1:16" ht="23.15" customHeight="1" x14ac:dyDescent="0.2">
      <c r="A6" s="31"/>
      <c r="B6" s="31"/>
      <c r="C6" s="51"/>
      <c r="F6" s="3"/>
      <c r="G6" s="31"/>
      <c r="H6" s="3"/>
      <c r="I6" s="3"/>
      <c r="J6" s="3"/>
      <c r="K6" s="3"/>
      <c r="L6" s="52" t="s">
        <v>52</v>
      </c>
      <c r="M6" s="53"/>
      <c r="N6" s="52" t="s">
        <v>53</v>
      </c>
    </row>
    <row r="7" spans="1:16" ht="23.15" customHeight="1" x14ac:dyDescent="0.2">
      <c r="A7" s="31"/>
      <c r="B7" s="31"/>
      <c r="C7" s="31"/>
      <c r="F7" s="54" t="s">
        <v>54</v>
      </c>
      <c r="G7" s="31"/>
      <c r="H7" s="31" t="s">
        <v>107</v>
      </c>
      <c r="I7" s="31"/>
      <c r="J7" s="31" t="s">
        <v>55</v>
      </c>
      <c r="K7" s="31"/>
      <c r="L7" s="31" t="s">
        <v>56</v>
      </c>
      <c r="M7" s="3"/>
      <c r="N7" s="3"/>
      <c r="P7" s="31" t="s">
        <v>57</v>
      </c>
    </row>
    <row r="8" spans="1:16" ht="23.15" customHeight="1" x14ac:dyDescent="0.2">
      <c r="A8" s="31"/>
      <c r="B8" s="31"/>
      <c r="C8" s="31"/>
      <c r="D8" s="26" t="s">
        <v>112</v>
      </c>
      <c r="F8" s="54" t="s">
        <v>58</v>
      </c>
      <c r="G8" s="31"/>
      <c r="H8" s="53" t="s">
        <v>108</v>
      </c>
      <c r="I8" s="53"/>
      <c r="J8" s="31" t="s">
        <v>59</v>
      </c>
      <c r="K8" s="53"/>
      <c r="L8" s="53" t="s">
        <v>60</v>
      </c>
      <c r="M8" s="3"/>
      <c r="N8" s="53"/>
      <c r="O8" s="53"/>
      <c r="P8" s="31" t="s">
        <v>61</v>
      </c>
    </row>
    <row r="9" spans="1:16" s="31" customFormat="1" ht="23.15" customHeight="1" x14ac:dyDescent="0.2">
      <c r="A9" s="9"/>
      <c r="B9" s="9"/>
      <c r="D9" s="26"/>
      <c r="E9" s="26"/>
      <c r="F9" s="141" t="s">
        <v>1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</row>
    <row r="10" spans="1:16" ht="23.15" customHeight="1" x14ac:dyDescent="0.2">
      <c r="A10" s="9" t="s">
        <v>104</v>
      </c>
      <c r="B10" s="9"/>
      <c r="F10" s="16">
        <v>16500000</v>
      </c>
      <c r="G10" s="16"/>
      <c r="H10" s="16">
        <v>583727</v>
      </c>
      <c r="I10" s="16"/>
      <c r="J10" s="16">
        <v>-6619484</v>
      </c>
      <c r="K10" s="16"/>
      <c r="L10" s="16">
        <v>284182</v>
      </c>
      <c r="M10" s="16"/>
      <c r="N10" s="16">
        <v>423060</v>
      </c>
      <c r="O10" s="55"/>
      <c r="P10" s="64">
        <f>SUM(F10:O10)</f>
        <v>11171485</v>
      </c>
    </row>
    <row r="11" spans="1:16" ht="23.15" customHeight="1" x14ac:dyDescent="0.2">
      <c r="A11" s="49" t="s">
        <v>62</v>
      </c>
      <c r="B11" s="49"/>
      <c r="F11" s="16"/>
      <c r="G11" s="16"/>
      <c r="H11" s="16"/>
      <c r="I11" s="16"/>
      <c r="J11" s="16"/>
      <c r="K11" s="16"/>
      <c r="L11" s="16"/>
      <c r="M11" s="16"/>
      <c r="N11" s="56"/>
      <c r="O11" s="55"/>
      <c r="P11" s="16"/>
    </row>
    <row r="12" spans="1:16" ht="23.15" customHeight="1" x14ac:dyDescent="0.2">
      <c r="A12" s="57"/>
      <c r="B12" s="57" t="s">
        <v>118</v>
      </c>
      <c r="C12" s="5"/>
      <c r="F12" s="16"/>
      <c r="G12" s="16"/>
      <c r="H12" s="16"/>
      <c r="I12" s="16"/>
      <c r="J12" s="16"/>
      <c r="K12" s="16"/>
      <c r="L12" s="16"/>
      <c r="M12" s="16"/>
      <c r="N12" s="56"/>
      <c r="O12" s="55"/>
      <c r="P12" s="16"/>
    </row>
    <row r="13" spans="1:16" ht="23.15" customHeight="1" x14ac:dyDescent="0.2">
      <c r="A13" s="57"/>
      <c r="B13" s="58" t="s">
        <v>65</v>
      </c>
      <c r="D13" s="26">
        <v>16</v>
      </c>
      <c r="F13" s="59">
        <v>0</v>
      </c>
      <c r="G13" s="12"/>
      <c r="H13" s="59">
        <v>0</v>
      </c>
      <c r="I13" s="12"/>
      <c r="J13" s="59">
        <v>0</v>
      </c>
      <c r="K13" s="12"/>
      <c r="L13" s="59">
        <v>0</v>
      </c>
      <c r="M13" s="12"/>
      <c r="N13" s="59">
        <v>-412500</v>
      </c>
      <c r="O13" s="55"/>
      <c r="P13" s="66">
        <f>SUM(F13:O13)</f>
        <v>-412500</v>
      </c>
    </row>
    <row r="14" spans="1:16" ht="23.15" customHeight="1" x14ac:dyDescent="0.2">
      <c r="A14" s="49" t="s">
        <v>119</v>
      </c>
      <c r="B14" s="57"/>
      <c r="C14" s="57"/>
      <c r="F14" s="67">
        <f>SUM(F13:F13)</f>
        <v>0</v>
      </c>
      <c r="G14" s="16"/>
      <c r="H14" s="67">
        <f>SUM(H13:H13)</f>
        <v>0</v>
      </c>
      <c r="I14" s="16"/>
      <c r="J14" s="67">
        <f>SUM(J13:J13)</f>
        <v>0</v>
      </c>
      <c r="K14" s="16"/>
      <c r="L14" s="67">
        <f>SUM(L13:L13)</f>
        <v>0</v>
      </c>
      <c r="M14" s="16"/>
      <c r="N14" s="67">
        <f>SUM(N13:O13)</f>
        <v>-412500</v>
      </c>
      <c r="O14" s="55"/>
      <c r="P14" s="67">
        <f>SUM(P13:P13)</f>
        <v>-412500</v>
      </c>
    </row>
    <row r="15" spans="1:16" ht="23.15" customHeight="1" x14ac:dyDescent="0.2">
      <c r="A15" s="49" t="s">
        <v>93</v>
      </c>
      <c r="B15" s="49"/>
      <c r="F15" s="16"/>
      <c r="G15" s="16"/>
      <c r="H15" s="16"/>
      <c r="I15" s="16"/>
      <c r="J15" s="16"/>
      <c r="K15" s="16"/>
      <c r="L15" s="16"/>
      <c r="M15" s="16"/>
      <c r="N15" s="56"/>
      <c r="O15" s="55"/>
      <c r="P15" s="56"/>
    </row>
    <row r="16" spans="1:16" ht="23.15" customHeight="1" x14ac:dyDescent="0.2">
      <c r="A16" s="49"/>
      <c r="B16" s="58" t="s">
        <v>63</v>
      </c>
      <c r="F16" s="12">
        <v>0</v>
      </c>
      <c r="G16" s="12"/>
      <c r="H16" s="12">
        <v>0</v>
      </c>
      <c r="I16" s="12"/>
      <c r="J16" s="12">
        <v>0</v>
      </c>
      <c r="K16" s="12"/>
      <c r="L16" s="12">
        <v>0</v>
      </c>
      <c r="M16" s="12"/>
      <c r="N16" s="65">
        <f>'2'!F25</f>
        <v>1356741</v>
      </c>
      <c r="O16" s="60"/>
      <c r="P16" s="71">
        <f>SUM(F16:O16)</f>
        <v>1356741</v>
      </c>
    </row>
    <row r="17" spans="1:16" ht="23.15" customHeight="1" x14ac:dyDescent="0.2">
      <c r="A17" s="49"/>
      <c r="B17" s="58" t="s">
        <v>64</v>
      </c>
      <c r="F17" s="12">
        <v>0</v>
      </c>
      <c r="G17" s="12"/>
      <c r="H17" s="12">
        <v>0</v>
      </c>
      <c r="I17" s="12"/>
      <c r="J17" s="12">
        <v>0</v>
      </c>
      <c r="K17" s="12"/>
      <c r="L17" s="12">
        <v>0</v>
      </c>
      <c r="M17" s="12"/>
      <c r="N17" s="65">
        <f>'2'!F43</f>
        <v>-4922</v>
      </c>
      <c r="O17" s="60"/>
      <c r="P17" s="66">
        <f>SUM(F17:O17)</f>
        <v>-4922</v>
      </c>
    </row>
    <row r="18" spans="1:16" ht="23.15" customHeight="1" x14ac:dyDescent="0.2">
      <c r="A18" s="49" t="s">
        <v>92</v>
      </c>
      <c r="B18" s="58"/>
      <c r="F18" s="68">
        <f>SUM(F16:F17)</f>
        <v>0</v>
      </c>
      <c r="G18" s="16"/>
      <c r="H18" s="68">
        <f>SUM(H16:H17)</f>
        <v>0</v>
      </c>
      <c r="I18" s="16"/>
      <c r="J18" s="68">
        <f>SUM(J16:J17)</f>
        <v>0</v>
      </c>
      <c r="K18" s="16"/>
      <c r="L18" s="68">
        <f>SUM(L16:L17)</f>
        <v>0</v>
      </c>
      <c r="M18" s="16"/>
      <c r="N18" s="69">
        <f>SUM(N16:N17)</f>
        <v>1351819</v>
      </c>
      <c r="O18" s="55"/>
      <c r="P18" s="69">
        <f>SUM(F18:O18)</f>
        <v>1351819</v>
      </c>
    </row>
    <row r="19" spans="1:16" ht="23.15" customHeight="1" x14ac:dyDescent="0.2">
      <c r="A19" s="49"/>
      <c r="B19" s="61" t="s">
        <v>66</v>
      </c>
      <c r="D19" s="62">
        <v>12</v>
      </c>
      <c r="F19" s="59">
        <v>0</v>
      </c>
      <c r="G19" s="12"/>
      <c r="H19" s="59">
        <v>0</v>
      </c>
      <c r="I19" s="12"/>
      <c r="J19" s="59">
        <v>0</v>
      </c>
      <c r="K19" s="12"/>
      <c r="L19" s="59">
        <v>76556</v>
      </c>
      <c r="M19" s="12"/>
      <c r="N19" s="63">
        <v>-76556</v>
      </c>
      <c r="O19" s="60"/>
      <c r="P19" s="66">
        <f>SUM(F19:N19)</f>
        <v>0</v>
      </c>
    </row>
    <row r="20" spans="1:16" ht="23.15" customHeight="1" thickBot="1" x14ac:dyDescent="0.25">
      <c r="A20" s="9" t="s">
        <v>105</v>
      </c>
      <c r="B20" s="9"/>
      <c r="F20" s="70">
        <f>SUM(F18,F19,F14,F10)</f>
        <v>16500000</v>
      </c>
      <c r="G20" s="16"/>
      <c r="H20" s="70">
        <f>SUM(H18,H19,H14,H10)</f>
        <v>583727</v>
      </c>
      <c r="I20" s="16"/>
      <c r="J20" s="70">
        <f>SUM(J18,J19,J14,J10)</f>
        <v>-6619484</v>
      </c>
      <c r="K20" s="16"/>
      <c r="L20" s="70">
        <f>SUM(L18,L14,L19,L10)</f>
        <v>360738</v>
      </c>
      <c r="M20" s="16"/>
      <c r="N20" s="70">
        <f>SUM(N18,N19,N14,N10)</f>
        <v>1285823</v>
      </c>
      <c r="O20" s="16"/>
      <c r="P20" s="70">
        <f>SUM(P18,P19,P14,P10)</f>
        <v>12110804</v>
      </c>
    </row>
    <row r="21" spans="1:16" ht="23.15" customHeight="1" thickTop="1" x14ac:dyDescent="0.2"/>
    <row r="37" spans="6:6" ht="23.15" customHeight="1" x14ac:dyDescent="0.2">
      <c r="F37" s="50"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L5:N5"/>
    <mergeCell ref="F9:P9"/>
  </mergeCells>
  <pageMargins left="0.8" right="0.8" top="0.45" bottom="0.5" header="0.5" footer="0.5"/>
  <pageSetup paperSize="9" scale="98" firstPageNumber="11" orientation="landscape" useFirstPageNumber="1" r:id="rId1"/>
  <headerFooter scaleWithDoc="0">
    <oddFooter>&amp;L&amp;"Angsana New,Regular"&amp;15หมายเหตุประกอบงบการเงินเป็นส่วนหนึ่งของงบการเงินนี้
&amp;C&amp;"Angsana New,Regular"&amp;15
&amp;P</oddFooter>
  </headerFooter>
  <customProperties>
    <customPr name="EpmWorksheetKeyString_GUID" r:id="rId2"/>
    <customPr name="OrphanNamesChecke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FBAA5-FB38-46F4-9F6A-4B3E8BDD76F1}">
  <dimension ref="A1:P38"/>
  <sheetViews>
    <sheetView zoomScaleNormal="100" zoomScaleSheetLayoutView="100" workbookViewId="0"/>
  </sheetViews>
  <sheetFormatPr defaultColWidth="10.44140625" defaultRowHeight="23.15" customHeight="1" x14ac:dyDescent="0.2"/>
  <cols>
    <col min="1" max="2" width="1.77734375" style="3" customWidth="1"/>
    <col min="3" max="3" width="49.77734375" style="3" customWidth="1"/>
    <col min="4" max="4" width="10.77734375" style="26" customWidth="1"/>
    <col min="5" max="5" width="0.77734375" style="26" customWidth="1"/>
    <col min="6" max="6" width="15.77734375" style="50" customWidth="1"/>
    <col min="7" max="7" width="0.77734375" style="3" customWidth="1"/>
    <col min="8" max="8" width="15.77734375" style="50" customWidth="1"/>
    <col min="9" max="9" width="0.77734375" style="50" customWidth="1"/>
    <col min="10" max="10" width="15.77734375" style="50" customWidth="1"/>
    <col min="11" max="11" width="0.77734375" style="50" customWidth="1"/>
    <col min="12" max="12" width="15.77734375" style="50" customWidth="1"/>
    <col min="13" max="13" width="0.77734375" style="50" customWidth="1"/>
    <col min="14" max="14" width="15.77734375" style="50" customWidth="1"/>
    <col min="15" max="15" width="0.77734375" style="50" customWidth="1"/>
    <col min="16" max="16" width="15.77734375" style="50" customWidth="1"/>
    <col min="17" max="16384" width="10.44140625" style="3"/>
  </cols>
  <sheetData>
    <row r="1" spans="1:16" s="42" customFormat="1" ht="23.15" customHeight="1" x14ac:dyDescent="0.2">
      <c r="A1" s="1" t="s">
        <v>99</v>
      </c>
      <c r="B1" s="39"/>
      <c r="C1" s="40"/>
      <c r="D1" s="41"/>
      <c r="E1" s="41"/>
      <c r="F1" s="40"/>
      <c r="G1" s="41"/>
      <c r="H1" s="41"/>
    </row>
    <row r="2" spans="1:16" s="42" customFormat="1" ht="23.15" customHeight="1" x14ac:dyDescent="0.2">
      <c r="A2" s="43" t="s">
        <v>103</v>
      </c>
      <c r="B2" s="43"/>
      <c r="C2" s="43"/>
      <c r="D2" s="44"/>
      <c r="E2" s="44"/>
      <c r="F2" s="45"/>
      <c r="G2" s="43"/>
      <c r="H2" s="45"/>
      <c r="I2" s="45"/>
      <c r="J2" s="45"/>
      <c r="K2" s="45"/>
      <c r="L2" s="46"/>
      <c r="M2" s="46"/>
      <c r="N2" s="46"/>
      <c r="O2" s="46"/>
      <c r="P2" s="72"/>
    </row>
    <row r="3" spans="1:16" s="42" customFormat="1" ht="23.15" customHeight="1" x14ac:dyDescent="0.2">
      <c r="A3" s="17" t="s">
        <v>114</v>
      </c>
      <c r="B3" s="43"/>
      <c r="C3" s="43"/>
      <c r="D3" s="48"/>
      <c r="E3" s="48"/>
      <c r="F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3.15" customHeight="1" x14ac:dyDescent="0.2">
      <c r="A4" s="49"/>
      <c r="B4" s="49"/>
      <c r="L4" s="3"/>
      <c r="M4" s="3"/>
      <c r="N4" s="3"/>
      <c r="O4" s="3"/>
    </row>
    <row r="5" spans="1:16" ht="23.15" customHeight="1" x14ac:dyDescent="0.2">
      <c r="A5" s="49"/>
      <c r="B5" s="49"/>
      <c r="L5" s="140" t="s">
        <v>86</v>
      </c>
      <c r="M5" s="140"/>
      <c r="N5" s="140"/>
      <c r="O5" s="3"/>
    </row>
    <row r="6" spans="1:16" ht="23.15" customHeight="1" x14ac:dyDescent="0.2">
      <c r="A6" s="73"/>
      <c r="B6" s="73"/>
      <c r="C6" s="51"/>
      <c r="F6" s="3"/>
      <c r="G6" s="73"/>
      <c r="H6" s="3"/>
      <c r="I6" s="3"/>
      <c r="J6" s="3"/>
      <c r="K6" s="3"/>
      <c r="L6" s="74" t="s">
        <v>52</v>
      </c>
      <c r="M6" s="54"/>
      <c r="N6" s="52" t="s">
        <v>53</v>
      </c>
    </row>
    <row r="7" spans="1:16" ht="23.15" customHeight="1" x14ac:dyDescent="0.2">
      <c r="A7" s="73"/>
      <c r="B7" s="73"/>
      <c r="C7" s="73"/>
      <c r="F7" s="54" t="s">
        <v>54</v>
      </c>
      <c r="G7" s="31"/>
      <c r="H7" s="31" t="s">
        <v>107</v>
      </c>
      <c r="I7" s="31"/>
      <c r="J7" s="31" t="s">
        <v>55</v>
      </c>
      <c r="K7" s="31"/>
      <c r="L7" s="31" t="s">
        <v>56</v>
      </c>
      <c r="M7" s="3"/>
      <c r="N7" s="3"/>
      <c r="P7" s="31" t="s">
        <v>57</v>
      </c>
    </row>
    <row r="8" spans="1:16" ht="23.15" customHeight="1" x14ac:dyDescent="0.2">
      <c r="A8" s="73"/>
      <c r="B8" s="73"/>
      <c r="C8" s="73"/>
      <c r="D8" s="26" t="s">
        <v>112</v>
      </c>
      <c r="F8" s="54" t="s">
        <v>58</v>
      </c>
      <c r="G8" s="31"/>
      <c r="H8" s="53" t="s">
        <v>108</v>
      </c>
      <c r="I8" s="54"/>
      <c r="J8" s="31" t="s">
        <v>59</v>
      </c>
      <c r="K8" s="54"/>
      <c r="L8" s="53" t="s">
        <v>60</v>
      </c>
      <c r="M8" s="3"/>
      <c r="N8" s="53"/>
      <c r="O8" s="53"/>
      <c r="P8" s="31" t="s">
        <v>61</v>
      </c>
    </row>
    <row r="9" spans="1:16" s="31" customFormat="1" ht="23.15" customHeight="1" x14ac:dyDescent="0.2">
      <c r="A9" s="9"/>
      <c r="B9" s="9"/>
      <c r="D9" s="26"/>
      <c r="E9" s="26"/>
      <c r="F9" s="141" t="s">
        <v>1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</row>
    <row r="10" spans="1:16" ht="23.15" customHeight="1" x14ac:dyDescent="0.2">
      <c r="A10" s="9" t="s">
        <v>115</v>
      </c>
      <c r="B10" s="9"/>
      <c r="F10" s="37">
        <f>'3'!F20</f>
        <v>16500000</v>
      </c>
      <c r="G10" s="32"/>
      <c r="H10" s="37">
        <f>'3'!H20</f>
        <v>583727</v>
      </c>
      <c r="I10" s="32"/>
      <c r="J10" s="37">
        <f>'3'!J20</f>
        <v>-6619484</v>
      </c>
      <c r="K10" s="32"/>
      <c r="L10" s="37">
        <f>'3'!L20</f>
        <v>360738</v>
      </c>
      <c r="M10" s="32"/>
      <c r="N10" s="37">
        <f>'3'!N20</f>
        <v>1285823</v>
      </c>
      <c r="O10" s="75"/>
      <c r="P10" s="37">
        <f>SUM(F10:O10)</f>
        <v>12110804</v>
      </c>
    </row>
    <row r="11" spans="1:16" ht="23.15" customHeight="1" x14ac:dyDescent="0.2">
      <c r="A11" s="49" t="s">
        <v>62</v>
      </c>
      <c r="B11" s="49"/>
      <c r="F11" s="32"/>
      <c r="G11" s="32"/>
      <c r="H11" s="32"/>
      <c r="I11" s="32"/>
      <c r="J11" s="32"/>
      <c r="K11" s="32"/>
      <c r="L11" s="32"/>
      <c r="M11" s="32"/>
      <c r="N11" s="32"/>
      <c r="O11" s="75"/>
      <c r="P11" s="32"/>
    </row>
    <row r="12" spans="1:16" ht="23.15" customHeight="1" x14ac:dyDescent="0.2">
      <c r="A12" s="57"/>
      <c r="B12" s="57" t="s">
        <v>118</v>
      </c>
      <c r="C12" s="5"/>
      <c r="F12" s="32"/>
      <c r="G12" s="32"/>
      <c r="H12" s="32"/>
      <c r="I12" s="32"/>
      <c r="J12" s="32"/>
      <c r="K12" s="32"/>
      <c r="L12" s="32"/>
      <c r="M12" s="32"/>
      <c r="N12" s="32"/>
      <c r="O12" s="75"/>
      <c r="P12" s="32"/>
    </row>
    <row r="13" spans="1:16" ht="23.15" customHeight="1" x14ac:dyDescent="0.2">
      <c r="A13" s="49"/>
      <c r="B13" s="58" t="s">
        <v>65</v>
      </c>
      <c r="D13" s="26">
        <v>16</v>
      </c>
      <c r="F13" s="76">
        <v>0</v>
      </c>
      <c r="G13" s="77"/>
      <c r="H13" s="76">
        <v>0</v>
      </c>
      <c r="I13" s="77"/>
      <c r="J13" s="76">
        <v>0</v>
      </c>
      <c r="K13" s="77"/>
      <c r="L13" s="76">
        <v>0</v>
      </c>
      <c r="M13" s="77"/>
      <c r="N13" s="76">
        <v>-412500</v>
      </c>
      <c r="O13" s="78"/>
      <c r="P13" s="80">
        <f>SUM(F13:O13)</f>
        <v>-412500</v>
      </c>
    </row>
    <row r="14" spans="1:16" ht="23.15" customHeight="1" x14ac:dyDescent="0.2">
      <c r="A14" s="49" t="s">
        <v>119</v>
      </c>
      <c r="B14" s="57"/>
      <c r="C14" s="57"/>
      <c r="F14" s="81">
        <f>SUM(F13:F13)</f>
        <v>0</v>
      </c>
      <c r="G14" s="32"/>
      <c r="H14" s="81">
        <f>SUM(H13:H13)</f>
        <v>0</v>
      </c>
      <c r="I14" s="32"/>
      <c r="J14" s="81">
        <f>SUM(J13:J13)</f>
        <v>0</v>
      </c>
      <c r="K14" s="32"/>
      <c r="L14" s="81">
        <f>SUM(L13:L13)</f>
        <v>0</v>
      </c>
      <c r="M14" s="32"/>
      <c r="N14" s="81">
        <f>SUM(N13:N13)</f>
        <v>-412500</v>
      </c>
      <c r="O14" s="75"/>
      <c r="P14" s="81">
        <f>SUM(P13:P13)</f>
        <v>-412500</v>
      </c>
    </row>
    <row r="15" spans="1:16" ht="23.15" customHeight="1" x14ac:dyDescent="0.2">
      <c r="A15" s="49" t="s">
        <v>93</v>
      </c>
      <c r="B15" s="49"/>
      <c r="F15" s="32"/>
      <c r="G15" s="32"/>
      <c r="H15" s="32"/>
      <c r="I15" s="32"/>
      <c r="J15" s="32"/>
      <c r="K15" s="32"/>
      <c r="L15" s="32"/>
      <c r="M15" s="32"/>
      <c r="N15" s="32"/>
      <c r="O15" s="75"/>
      <c r="P15" s="32"/>
    </row>
    <row r="16" spans="1:16" ht="23.15" customHeight="1" x14ac:dyDescent="0.2">
      <c r="A16" s="49"/>
      <c r="B16" s="58" t="s">
        <v>63</v>
      </c>
      <c r="F16" s="10">
        <v>0</v>
      </c>
      <c r="G16" s="10"/>
      <c r="H16" s="10">
        <v>0</v>
      </c>
      <c r="I16" s="10"/>
      <c r="J16" s="10">
        <v>0</v>
      </c>
      <c r="K16" s="10"/>
      <c r="L16" s="10">
        <v>0</v>
      </c>
      <c r="M16" s="10"/>
      <c r="N16" s="83">
        <f>'2'!D25</f>
        <v>359164</v>
      </c>
      <c r="O16" s="18"/>
      <c r="P16" s="83">
        <f>SUM(F16:O16)</f>
        <v>359164</v>
      </c>
    </row>
    <row r="17" spans="1:16" ht="23.15" customHeight="1" x14ac:dyDescent="0.2">
      <c r="A17" s="49"/>
      <c r="B17" s="58" t="s">
        <v>64</v>
      </c>
      <c r="F17" s="10">
        <v>0</v>
      </c>
      <c r="G17" s="10"/>
      <c r="H17" s="10">
        <v>0</v>
      </c>
      <c r="I17" s="10"/>
      <c r="J17" s="10">
        <v>0</v>
      </c>
      <c r="K17" s="10"/>
      <c r="L17" s="10">
        <v>0</v>
      </c>
      <c r="M17" s="10"/>
      <c r="N17" s="83">
        <f>+'2'!D43</f>
        <v>-27466</v>
      </c>
      <c r="O17" s="18"/>
      <c r="P17" s="83">
        <f>SUM(F17:O17)</f>
        <v>-27466</v>
      </c>
    </row>
    <row r="18" spans="1:16" ht="23.15" customHeight="1" x14ac:dyDescent="0.2">
      <c r="A18" s="49" t="s">
        <v>92</v>
      </c>
      <c r="B18" s="58"/>
      <c r="F18" s="82">
        <f>SUM(F16:F17)</f>
        <v>0</v>
      </c>
      <c r="G18" s="82">
        <f>SUM(G16:G17)</f>
        <v>0</v>
      </c>
      <c r="H18" s="82">
        <f>SUM(H16:H17)</f>
        <v>0</v>
      </c>
      <c r="I18" s="79"/>
      <c r="J18" s="82">
        <f>SUM(J13:J17)</f>
        <v>0</v>
      </c>
      <c r="K18" s="32"/>
      <c r="L18" s="82">
        <f>SUM(L13:L17)</f>
        <v>0</v>
      </c>
      <c r="M18" s="32"/>
      <c r="N18" s="82">
        <f>SUM(N16:N17)</f>
        <v>331698</v>
      </c>
      <c r="O18" s="75"/>
      <c r="P18" s="82">
        <f>SUM(F18:O18)</f>
        <v>331698</v>
      </c>
    </row>
    <row r="19" spans="1:16" ht="23.15" customHeight="1" x14ac:dyDescent="0.2">
      <c r="A19" s="49"/>
      <c r="B19" s="61" t="s">
        <v>66</v>
      </c>
      <c r="D19" s="62">
        <v>12</v>
      </c>
      <c r="F19" s="59">
        <v>0</v>
      </c>
      <c r="G19" s="12"/>
      <c r="H19" s="59">
        <v>0</v>
      </c>
      <c r="I19" s="12"/>
      <c r="J19" s="59">
        <v>0</v>
      </c>
      <c r="K19" s="12"/>
      <c r="L19" s="59">
        <v>17958.2094</v>
      </c>
      <c r="M19" s="12"/>
      <c r="N19" s="63">
        <f>+L19*-1</f>
        <v>-17958.2094</v>
      </c>
      <c r="O19" s="60"/>
      <c r="P19" s="66">
        <f>SUM(F19:N19)</f>
        <v>0</v>
      </c>
    </row>
    <row r="20" spans="1:16" ht="23.15" customHeight="1" thickBot="1" x14ac:dyDescent="0.25">
      <c r="A20" s="9" t="s">
        <v>116</v>
      </c>
      <c r="B20" s="9"/>
      <c r="F20" s="84">
        <f>SUM(F14,F18,F10,F19)</f>
        <v>16500000</v>
      </c>
      <c r="G20" s="32"/>
      <c r="H20" s="84">
        <f>SUM(H14,H18,H10,H19)</f>
        <v>583727</v>
      </c>
      <c r="I20" s="32"/>
      <c r="J20" s="84">
        <f>SUM(J14,J18,J10,J19)</f>
        <v>-6619484</v>
      </c>
      <c r="K20" s="32"/>
      <c r="L20" s="84">
        <f>SUM(L14,L18,L10,L19)</f>
        <v>378696.20939999999</v>
      </c>
      <c r="M20" s="32"/>
      <c r="N20" s="84">
        <f>SUM(N14,N18,N10,N19)</f>
        <v>1187062.7905999999</v>
      </c>
      <c r="O20" s="32"/>
      <c r="P20" s="84">
        <f>SUM(P14,P18,P10,P19)</f>
        <v>12030002</v>
      </c>
    </row>
    <row r="21" spans="1:16" ht="23.15" customHeight="1" thickTop="1" x14ac:dyDescent="0.2"/>
    <row r="22" spans="1:16" ht="23.15" customHeight="1" x14ac:dyDescent="0.2">
      <c r="N22" s="88"/>
    </row>
    <row r="38" spans="6:6" ht="23.15" customHeight="1" x14ac:dyDescent="0.2">
      <c r="F38" s="50"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L5:N5"/>
    <mergeCell ref="F9:P9"/>
  </mergeCells>
  <pageMargins left="0.8" right="0.8" top="0.45" bottom="0.5" header="0.5" footer="0.5"/>
  <pageSetup paperSize="9" scale="98" firstPageNumber="12" orientation="landscape" useFirstPageNumber="1" r:id="rId1"/>
  <headerFooter scaleWithDoc="0">
    <oddFooter>&amp;L&amp;"Angsana New,Regular"&amp;15หมายเหตุประกอบงบการเงินเป็นส่วนหนึ่งของงบการเงินนี้
&amp;C&amp;"Angsana New,Regular"&amp;15
&amp;P</oddFooter>
  </headerFooter>
  <customProperties>
    <customPr name="EpmWorksheetKeyString_GUID" r:id="rId2"/>
    <customPr name="OrphanNamesChecked" r:id="rId3"/>
  </customProperties>
  <ignoredErrors>
    <ignoredError sqref="G20 I20 K20 M20 O20" evalError="1"/>
    <ignoredError sqref="N1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596-249F-4B64-95AC-882BA12CD632}">
  <dimension ref="A1:H70"/>
  <sheetViews>
    <sheetView zoomScaleNormal="100" zoomScaleSheetLayoutView="100" workbookViewId="0"/>
  </sheetViews>
  <sheetFormatPr defaultColWidth="10.44140625" defaultRowHeight="23.15" customHeight="1" x14ac:dyDescent="0.2"/>
  <cols>
    <col min="1" max="1" width="3" style="95" customWidth="1"/>
    <col min="2" max="2" width="66.6640625" style="95" customWidth="1"/>
    <col min="3" max="3" width="10.77734375" style="95" customWidth="1"/>
    <col min="4" max="4" width="1.21875" style="95" customWidth="1"/>
    <col min="5" max="5" width="15.77734375" style="3" customWidth="1"/>
    <col min="6" max="6" width="0.77734375" style="3" customWidth="1"/>
    <col min="7" max="7" width="15.77734375" style="3" customWidth="1"/>
    <col min="8" max="16384" width="10.44140625" style="3"/>
  </cols>
  <sheetData>
    <row r="1" spans="1:7" s="42" customFormat="1" ht="23.15" customHeight="1" x14ac:dyDescent="0.2">
      <c r="A1" s="1" t="s">
        <v>99</v>
      </c>
      <c r="B1" s="39"/>
      <c r="C1" s="40"/>
      <c r="D1" s="41"/>
      <c r="E1" s="40"/>
      <c r="F1" s="41"/>
      <c r="G1" s="40"/>
    </row>
    <row r="2" spans="1:7" s="42" customFormat="1" ht="23.15" customHeight="1" x14ac:dyDescent="0.2">
      <c r="A2" s="1" t="s">
        <v>67</v>
      </c>
      <c r="B2" s="1"/>
      <c r="C2" s="1"/>
      <c r="D2" s="1"/>
    </row>
    <row r="3" spans="1:7" s="42" customFormat="1" ht="23.15" customHeight="1" x14ac:dyDescent="0.2">
      <c r="A3" s="1" t="s">
        <v>114</v>
      </c>
      <c r="B3" s="1"/>
      <c r="C3" s="43"/>
      <c r="D3" s="43"/>
    </row>
    <row r="4" spans="1:7" ht="23.15" customHeight="1" x14ac:dyDescent="0.2">
      <c r="A4" s="49"/>
      <c r="B4" s="49"/>
      <c r="C4" s="49"/>
      <c r="D4" s="49"/>
    </row>
    <row r="5" spans="1:7" ht="23.15" customHeight="1" x14ac:dyDescent="0.2">
      <c r="A5" s="93"/>
      <c r="B5" s="93"/>
      <c r="C5" s="26" t="s">
        <v>112</v>
      </c>
      <c r="D5" s="93"/>
      <c r="E5" s="31">
        <v>2568</v>
      </c>
      <c r="F5" s="31"/>
      <c r="G5" s="31">
        <v>2567</v>
      </c>
    </row>
    <row r="6" spans="1:7" ht="23.15" customHeight="1" x14ac:dyDescent="0.2">
      <c r="A6" s="93"/>
      <c r="B6" s="93"/>
      <c r="C6" s="93"/>
      <c r="D6" s="93"/>
      <c r="E6" s="117" t="s">
        <v>1</v>
      </c>
      <c r="F6" s="117"/>
      <c r="G6" s="117"/>
    </row>
    <row r="7" spans="1:7" s="106" customFormat="1" ht="23.15" customHeight="1" x14ac:dyDescent="0.2">
      <c r="A7" s="5" t="s">
        <v>68</v>
      </c>
      <c r="B7" s="5"/>
      <c r="C7" s="5"/>
      <c r="D7" s="5"/>
      <c r="E7" s="118"/>
      <c r="F7" s="118"/>
      <c r="G7" s="118"/>
    </row>
    <row r="8" spans="1:7" ht="23.15" customHeight="1" x14ac:dyDescent="0.2">
      <c r="A8" s="3" t="s">
        <v>87</v>
      </c>
      <c r="B8" s="3"/>
      <c r="C8" s="3"/>
      <c r="D8" s="3"/>
      <c r="E8" s="119">
        <f>ROUND('2'!D25,0)</f>
        <v>359164</v>
      </c>
      <c r="F8" s="60"/>
      <c r="G8" s="119">
        <f>'2'!F25</f>
        <v>1356741</v>
      </c>
    </row>
    <row r="9" spans="1:7" ht="23.15" customHeight="1" x14ac:dyDescent="0.2">
      <c r="A9" s="5" t="s">
        <v>69</v>
      </c>
      <c r="B9" s="5"/>
      <c r="C9" s="5"/>
      <c r="D9" s="5"/>
      <c r="E9" s="120"/>
      <c r="F9" s="12"/>
      <c r="G9" s="120"/>
    </row>
    <row r="10" spans="1:7" ht="23.15" customHeight="1" x14ac:dyDescent="0.2">
      <c r="A10" s="3" t="s">
        <v>120</v>
      </c>
      <c r="B10" s="3"/>
      <c r="C10" s="3"/>
      <c r="D10" s="3"/>
      <c r="E10" s="60">
        <v>16641</v>
      </c>
      <c r="F10" s="12"/>
      <c r="G10" s="60">
        <v>-90991</v>
      </c>
    </row>
    <row r="11" spans="1:7" ht="23.15" customHeight="1" x14ac:dyDescent="0.2">
      <c r="A11" s="3" t="s">
        <v>70</v>
      </c>
      <c r="B11" s="3"/>
      <c r="C11" s="3"/>
      <c r="D11" s="3"/>
      <c r="E11" s="60">
        <v>8331</v>
      </c>
      <c r="F11" s="12"/>
      <c r="G11" s="60">
        <v>6843</v>
      </c>
    </row>
    <row r="12" spans="1:7" ht="23.15" customHeight="1" x14ac:dyDescent="0.2">
      <c r="A12" s="3" t="s">
        <v>83</v>
      </c>
      <c r="B12" s="3"/>
      <c r="C12" s="3"/>
      <c r="D12" s="3"/>
      <c r="E12" s="60"/>
      <c r="F12" s="12"/>
      <c r="G12" s="60"/>
    </row>
    <row r="13" spans="1:7" ht="23.15" customHeight="1" x14ac:dyDescent="0.2">
      <c r="A13" s="3"/>
      <c r="B13" s="3" t="s">
        <v>110</v>
      </c>
      <c r="C13" s="26">
        <v>14</v>
      </c>
      <c r="D13" s="3"/>
      <c r="E13" s="60">
        <v>36299</v>
      </c>
      <c r="F13" s="12"/>
      <c r="G13" s="60">
        <v>4128</v>
      </c>
    </row>
    <row r="14" spans="1:7" ht="23.15" customHeight="1" x14ac:dyDescent="0.2">
      <c r="A14" s="3" t="s">
        <v>39</v>
      </c>
      <c r="B14" s="3"/>
      <c r="C14" s="3"/>
      <c r="D14" s="3"/>
      <c r="E14" s="60">
        <v>-1654856</v>
      </c>
      <c r="F14" s="12"/>
      <c r="G14" s="60">
        <v>-1740669</v>
      </c>
    </row>
    <row r="15" spans="1:7" ht="23.15" customHeight="1" x14ac:dyDescent="0.2">
      <c r="A15" s="3" t="s">
        <v>41</v>
      </c>
      <c r="B15" s="3"/>
      <c r="C15" s="3"/>
      <c r="D15" s="3"/>
      <c r="E15" s="60">
        <v>-156304</v>
      </c>
      <c r="F15" s="12"/>
      <c r="G15" s="60">
        <v>-142688</v>
      </c>
    </row>
    <row r="16" spans="1:7" ht="23.15" customHeight="1" x14ac:dyDescent="0.2">
      <c r="A16" s="58" t="s">
        <v>47</v>
      </c>
      <c r="B16" s="58"/>
      <c r="C16" s="58"/>
      <c r="D16" s="58"/>
      <c r="E16" s="60">
        <v>316043</v>
      </c>
      <c r="F16" s="12"/>
      <c r="G16" s="60">
        <v>415954</v>
      </c>
    </row>
    <row r="17" spans="1:8" ht="23.15" customHeight="1" x14ac:dyDescent="0.2">
      <c r="A17" s="58" t="s">
        <v>126</v>
      </c>
      <c r="B17" s="58"/>
      <c r="C17" s="26"/>
      <c r="D17" s="58"/>
      <c r="E17" s="60">
        <v>933239</v>
      </c>
      <c r="F17" s="12"/>
      <c r="G17" s="60">
        <v>0</v>
      </c>
    </row>
    <row r="18" spans="1:8" ht="23.15" customHeight="1" x14ac:dyDescent="0.2">
      <c r="A18" s="58" t="s">
        <v>142</v>
      </c>
      <c r="B18" s="58"/>
      <c r="C18" s="58"/>
      <c r="D18" s="58"/>
      <c r="E18" s="60">
        <v>4</v>
      </c>
      <c r="F18" s="12"/>
      <c r="G18" s="60">
        <v>125</v>
      </c>
      <c r="H18" s="121"/>
    </row>
    <row r="19" spans="1:8" ht="23.15" customHeight="1" x14ac:dyDescent="0.2">
      <c r="A19" s="9" t="s">
        <v>71</v>
      </c>
      <c r="B19" s="9"/>
      <c r="C19" s="3"/>
      <c r="D19" s="3"/>
      <c r="E19" s="122"/>
      <c r="F19" s="120"/>
      <c r="G19" s="122"/>
    </row>
    <row r="20" spans="1:8" ht="23.15" customHeight="1" x14ac:dyDescent="0.2">
      <c r="A20" s="3"/>
      <c r="B20" s="9" t="s">
        <v>72</v>
      </c>
      <c r="C20" s="9"/>
      <c r="D20" s="9"/>
      <c r="E20" s="21">
        <f>SUM(E8:E18)</f>
        <v>-141439</v>
      </c>
      <c r="F20" s="8"/>
      <c r="G20" s="21">
        <f>SUM(G8:G18)</f>
        <v>-190557</v>
      </c>
    </row>
    <row r="21" spans="1:8" ht="14" customHeight="1" x14ac:dyDescent="0.2">
      <c r="A21" s="9"/>
      <c r="B21" s="9"/>
      <c r="C21" s="9"/>
      <c r="D21" s="9"/>
      <c r="E21" s="120"/>
      <c r="F21" s="120"/>
      <c r="G21" s="120"/>
    </row>
    <row r="22" spans="1:8" ht="23.15" customHeight="1" x14ac:dyDescent="0.2">
      <c r="A22" s="5" t="s">
        <v>135</v>
      </c>
      <c r="B22" s="5"/>
      <c r="C22" s="5"/>
      <c r="D22" s="5"/>
      <c r="E22" s="120"/>
      <c r="F22" s="120"/>
      <c r="G22" s="120"/>
    </row>
    <row r="23" spans="1:8" ht="23.15" customHeight="1" x14ac:dyDescent="0.2">
      <c r="A23" s="3" t="s">
        <v>100</v>
      </c>
      <c r="B23" s="3"/>
      <c r="C23" s="3"/>
      <c r="D23" s="3"/>
      <c r="E23" s="60">
        <v>-18906</v>
      </c>
      <c r="F23" s="120"/>
      <c r="G23" s="120">
        <v>-4022</v>
      </c>
      <c r="H23" s="121"/>
    </row>
    <row r="24" spans="1:8" ht="23.15" customHeight="1" x14ac:dyDescent="0.2">
      <c r="A24" s="9" t="s">
        <v>136</v>
      </c>
      <c r="B24" s="9"/>
      <c r="C24" s="9"/>
      <c r="D24" s="9"/>
      <c r="E24" s="123">
        <f>SUM(E23:E23)</f>
        <v>-18906</v>
      </c>
      <c r="F24" s="99"/>
      <c r="G24" s="123">
        <f>SUM(G23:G23)</f>
        <v>-4022</v>
      </c>
    </row>
    <row r="25" spans="1:8" ht="14" customHeight="1" x14ac:dyDescent="0.2">
      <c r="A25" s="9"/>
      <c r="B25" s="9"/>
      <c r="C25" s="9"/>
      <c r="D25" s="9"/>
      <c r="E25" s="124"/>
      <c r="F25" s="99"/>
      <c r="G25" s="124"/>
    </row>
    <row r="26" spans="1:8" ht="23.15" customHeight="1" x14ac:dyDescent="0.2">
      <c r="A26" s="5" t="s">
        <v>73</v>
      </c>
      <c r="B26" s="5"/>
      <c r="C26" s="5"/>
      <c r="D26" s="5"/>
      <c r="E26" s="120"/>
      <c r="F26" s="120"/>
      <c r="G26" s="120"/>
    </row>
    <row r="27" spans="1:8" ht="23.15" customHeight="1" x14ac:dyDescent="0.2">
      <c r="A27" s="3" t="s">
        <v>117</v>
      </c>
      <c r="B27" s="3"/>
      <c r="C27" s="3"/>
      <c r="D27" s="3"/>
      <c r="E27" s="120">
        <v>32546</v>
      </c>
      <c r="F27" s="120"/>
      <c r="G27" s="120">
        <v>-78288</v>
      </c>
    </row>
    <row r="28" spans="1:8" ht="23.15" customHeight="1" x14ac:dyDescent="0.2">
      <c r="A28" s="95" t="s">
        <v>146</v>
      </c>
      <c r="C28" s="85"/>
      <c r="D28" s="85"/>
      <c r="E28" s="120">
        <v>-4247</v>
      </c>
      <c r="F28" s="120"/>
      <c r="G28" s="120">
        <v>-244</v>
      </c>
    </row>
    <row r="29" spans="1:8" ht="23.15" customHeight="1" x14ac:dyDescent="0.2">
      <c r="A29" s="86" t="s">
        <v>94</v>
      </c>
      <c r="B29" s="86"/>
      <c r="C29" s="86"/>
      <c r="D29" s="86"/>
      <c r="E29" s="123">
        <f>SUM(E27:F28)</f>
        <v>28299</v>
      </c>
      <c r="F29" s="99">
        <v>0</v>
      </c>
      <c r="G29" s="123">
        <f>SUM(G27:G28)</f>
        <v>-78532</v>
      </c>
    </row>
    <row r="30" spans="1:8" ht="14" customHeight="1" x14ac:dyDescent="0.2">
      <c r="A30" s="86"/>
      <c r="B30" s="86"/>
      <c r="C30" s="86"/>
      <c r="D30" s="86"/>
      <c r="E30" s="124"/>
      <c r="F30" s="99"/>
      <c r="G30" s="124"/>
    </row>
    <row r="31" spans="1:8" ht="23.15" customHeight="1" x14ac:dyDescent="0.2">
      <c r="A31" s="86" t="s">
        <v>74</v>
      </c>
      <c r="B31" s="86"/>
      <c r="C31" s="86"/>
      <c r="D31" s="86"/>
      <c r="E31" s="124">
        <f>(+E20+E24+E29)</f>
        <v>-132046</v>
      </c>
      <c r="F31" s="99"/>
      <c r="G31" s="124">
        <f>(+G20+G24+G29)</f>
        <v>-273111</v>
      </c>
    </row>
    <row r="32" spans="1:8" ht="23.15" customHeight="1" x14ac:dyDescent="0.2">
      <c r="A32" s="95" t="s">
        <v>134</v>
      </c>
      <c r="E32" s="125">
        <v>1254</v>
      </c>
      <c r="F32" s="120"/>
      <c r="G32" s="125">
        <v>-876</v>
      </c>
    </row>
    <row r="33" spans="1:7" ht="23.15" customHeight="1" x14ac:dyDescent="0.2">
      <c r="A33" s="9" t="s">
        <v>96</v>
      </c>
      <c r="B33" s="9"/>
      <c r="C33" s="9"/>
      <c r="D33" s="9"/>
      <c r="E33" s="126">
        <f>+E31+E32</f>
        <v>-130792</v>
      </c>
      <c r="F33" s="99"/>
      <c r="G33" s="126">
        <f>+G31+G32</f>
        <v>-273987</v>
      </c>
    </row>
    <row r="34" spans="1:7" ht="23.15" customHeight="1" x14ac:dyDescent="0.2">
      <c r="A34" s="86"/>
      <c r="B34" s="86"/>
      <c r="C34" s="86"/>
      <c r="D34" s="86"/>
      <c r="E34" s="124"/>
      <c r="F34" s="99"/>
      <c r="G34" s="124"/>
    </row>
    <row r="35" spans="1:7" s="42" customFormat="1" ht="23.15" customHeight="1" x14ac:dyDescent="0.2">
      <c r="A35" s="1" t="s">
        <v>99</v>
      </c>
      <c r="B35" s="39"/>
      <c r="C35" s="40"/>
      <c r="D35" s="41"/>
      <c r="E35" s="40"/>
      <c r="F35" s="41"/>
      <c r="G35" s="40"/>
    </row>
    <row r="36" spans="1:7" s="42" customFormat="1" ht="23.15" customHeight="1" x14ac:dyDescent="0.2">
      <c r="A36" s="1" t="s">
        <v>67</v>
      </c>
      <c r="B36" s="1"/>
      <c r="C36" s="1"/>
      <c r="D36" s="1"/>
    </row>
    <row r="37" spans="1:7" s="42" customFormat="1" ht="23.15" customHeight="1" x14ac:dyDescent="0.2">
      <c r="A37" s="1" t="s">
        <v>114</v>
      </c>
      <c r="B37" s="1"/>
      <c r="C37" s="43"/>
      <c r="D37" s="43"/>
    </row>
    <row r="38" spans="1:7" ht="18" customHeight="1" x14ac:dyDescent="0.2">
      <c r="A38" s="49"/>
      <c r="B38" s="49"/>
      <c r="C38" s="49"/>
      <c r="D38" s="49"/>
    </row>
    <row r="39" spans="1:7" ht="23.15" customHeight="1" x14ac:dyDescent="0.2">
      <c r="A39" s="93"/>
      <c r="B39" s="93"/>
      <c r="C39" s="26" t="s">
        <v>112</v>
      </c>
      <c r="D39" s="93"/>
      <c r="E39" s="31">
        <v>2568</v>
      </c>
      <c r="F39" s="31"/>
      <c r="G39" s="31">
        <v>2567</v>
      </c>
    </row>
    <row r="40" spans="1:7" ht="23.15" customHeight="1" x14ac:dyDescent="0.2">
      <c r="A40" s="93"/>
      <c r="B40" s="93"/>
      <c r="C40" s="93"/>
      <c r="D40" s="93"/>
      <c r="E40" s="117" t="s">
        <v>1</v>
      </c>
      <c r="F40" s="117"/>
      <c r="G40" s="117"/>
    </row>
    <row r="41" spans="1:7" ht="23.15" customHeight="1" x14ac:dyDescent="0.2">
      <c r="A41" s="127" t="s">
        <v>75</v>
      </c>
      <c r="B41" s="127"/>
      <c r="C41" s="127"/>
      <c r="D41" s="127"/>
      <c r="E41" s="12"/>
      <c r="F41" s="120"/>
      <c r="G41" s="12"/>
    </row>
    <row r="42" spans="1:7" ht="23.15" customHeight="1" x14ac:dyDescent="0.2">
      <c r="A42" s="128" t="s">
        <v>127</v>
      </c>
      <c r="B42" s="128"/>
      <c r="C42" s="128"/>
      <c r="D42" s="3"/>
      <c r="E42" s="120">
        <v>4432218</v>
      </c>
      <c r="F42" s="120"/>
      <c r="G42" s="120">
        <v>0</v>
      </c>
    </row>
    <row r="43" spans="1:7" ht="23.15" customHeight="1" x14ac:dyDescent="0.2">
      <c r="A43" s="128" t="s">
        <v>128</v>
      </c>
      <c r="B43" s="128"/>
      <c r="C43" s="128"/>
      <c r="D43" s="3"/>
      <c r="E43" s="120">
        <v>-400000</v>
      </c>
      <c r="F43" s="120"/>
      <c r="G43" s="120">
        <v>0</v>
      </c>
    </row>
    <row r="44" spans="1:7" ht="23.15" customHeight="1" x14ac:dyDescent="0.2">
      <c r="A44" s="95" t="s">
        <v>121</v>
      </c>
      <c r="B44" s="3"/>
      <c r="C44" s="129"/>
      <c r="E44" s="120">
        <v>-9</v>
      </c>
      <c r="F44" s="120"/>
      <c r="G44" s="120">
        <v>-2412</v>
      </c>
    </row>
    <row r="45" spans="1:7" ht="23.15" customHeight="1" x14ac:dyDescent="0.2">
      <c r="A45" s="95" t="s">
        <v>122</v>
      </c>
      <c r="C45" s="26"/>
      <c r="E45" s="120">
        <v>-3881989</v>
      </c>
      <c r="F45" s="120"/>
      <c r="G45" s="120">
        <v>287315</v>
      </c>
    </row>
    <row r="46" spans="1:7" ht="23.15" customHeight="1" x14ac:dyDescent="0.2">
      <c r="A46" s="95" t="s">
        <v>76</v>
      </c>
      <c r="E46" s="120">
        <v>1654856</v>
      </c>
      <c r="F46" s="120"/>
      <c r="G46" s="120">
        <v>1740669</v>
      </c>
    </row>
    <row r="47" spans="1:7" ht="23.15" customHeight="1" x14ac:dyDescent="0.2">
      <c r="A47" s="3" t="s">
        <v>77</v>
      </c>
      <c r="B47" s="3"/>
      <c r="C47" s="3"/>
      <c r="D47" s="3"/>
      <c r="E47" s="120">
        <v>155721</v>
      </c>
      <c r="F47" s="120"/>
      <c r="G47" s="120">
        <v>136733</v>
      </c>
    </row>
    <row r="48" spans="1:7" ht="23.15" customHeight="1" x14ac:dyDescent="0.2">
      <c r="A48" s="9" t="s">
        <v>111</v>
      </c>
      <c r="B48" s="9"/>
      <c r="C48" s="9"/>
      <c r="D48" s="9"/>
      <c r="E48" s="123">
        <f>SUM(E42:E47)</f>
        <v>1960797</v>
      </c>
      <c r="F48" s="99"/>
      <c r="G48" s="123">
        <f>SUM(G42:G47)</f>
        <v>2162305</v>
      </c>
    </row>
    <row r="49" spans="1:7" ht="10" customHeight="1" x14ac:dyDescent="0.2">
      <c r="A49" s="9"/>
      <c r="B49" s="9"/>
      <c r="C49" s="9"/>
      <c r="D49" s="9"/>
      <c r="E49" s="124"/>
      <c r="F49" s="99"/>
      <c r="G49" s="124"/>
    </row>
    <row r="50" spans="1:7" ht="23.15" customHeight="1" x14ac:dyDescent="0.2">
      <c r="A50" s="127" t="s">
        <v>78</v>
      </c>
      <c r="B50" s="127"/>
      <c r="C50" s="127"/>
      <c r="D50" s="127"/>
      <c r="E50" s="130"/>
      <c r="F50" s="131"/>
      <c r="G50" s="130"/>
    </row>
    <row r="51" spans="1:7" ht="23.15" customHeight="1" x14ac:dyDescent="0.2">
      <c r="A51" s="127" t="s">
        <v>79</v>
      </c>
      <c r="B51" s="127"/>
      <c r="C51" s="3"/>
      <c r="D51" s="3"/>
      <c r="E51" s="7"/>
      <c r="F51" s="131"/>
      <c r="G51" s="7"/>
    </row>
    <row r="52" spans="1:7" ht="23.15" customHeight="1" x14ac:dyDescent="0.2">
      <c r="A52" s="95" t="s">
        <v>150</v>
      </c>
      <c r="C52" s="26">
        <v>8</v>
      </c>
      <c r="D52" s="93"/>
      <c r="E52" s="87">
        <v>-1000000</v>
      </c>
      <c r="F52" s="131"/>
      <c r="G52" s="7">
        <v>6000000</v>
      </c>
    </row>
    <row r="53" spans="1:7" ht="23.15" customHeight="1" x14ac:dyDescent="0.2">
      <c r="A53" s="95" t="s">
        <v>143</v>
      </c>
      <c r="C53" s="26">
        <v>8</v>
      </c>
      <c r="E53" s="87">
        <v>-3691761</v>
      </c>
      <c r="F53" s="131"/>
      <c r="G53" s="87">
        <v>-6504259</v>
      </c>
    </row>
    <row r="54" spans="1:7" ht="23.15" customHeight="1" x14ac:dyDescent="0.2">
      <c r="A54" s="95" t="s">
        <v>129</v>
      </c>
      <c r="C54" s="26">
        <v>8</v>
      </c>
      <c r="E54" s="87">
        <v>3000000</v>
      </c>
      <c r="F54" s="131"/>
      <c r="G54" s="87">
        <v>0</v>
      </c>
    </row>
    <row r="55" spans="1:7" ht="23.15" customHeight="1" x14ac:dyDescent="0.2">
      <c r="A55" s="95" t="s">
        <v>80</v>
      </c>
      <c r="C55" s="26">
        <v>8</v>
      </c>
      <c r="E55" s="125">
        <v>-4669</v>
      </c>
      <c r="F55" s="131"/>
      <c r="G55" s="125">
        <v>-3432</v>
      </c>
    </row>
    <row r="56" spans="1:7" ht="23.15" customHeight="1" x14ac:dyDescent="0.2">
      <c r="A56" s="93" t="s">
        <v>123</v>
      </c>
      <c r="B56" s="93"/>
      <c r="C56" s="26"/>
      <c r="D56" s="93"/>
      <c r="E56" s="124">
        <f>SUM(E52:E55)</f>
        <v>-1696430</v>
      </c>
      <c r="F56" s="99"/>
      <c r="G56" s="124">
        <f>SUM(G52:G55)</f>
        <v>-507691</v>
      </c>
    </row>
    <row r="57" spans="1:7" ht="23.15" customHeight="1" x14ac:dyDescent="0.2">
      <c r="A57" s="95" t="s">
        <v>81</v>
      </c>
      <c r="B57" s="3"/>
      <c r="C57" s="26">
        <v>16</v>
      </c>
      <c r="D57" s="93"/>
      <c r="E57" s="120">
        <v>-412486</v>
      </c>
      <c r="F57" s="120"/>
      <c r="G57" s="120">
        <v>-412465</v>
      </c>
    </row>
    <row r="58" spans="1:7" ht="23.15" customHeight="1" x14ac:dyDescent="0.2">
      <c r="A58" s="95" t="s">
        <v>82</v>
      </c>
      <c r="B58" s="3"/>
      <c r="C58" s="93"/>
      <c r="D58" s="93"/>
      <c r="E58" s="125">
        <v>-325313</v>
      </c>
      <c r="F58" s="120"/>
      <c r="G58" s="125">
        <v>-417059</v>
      </c>
    </row>
    <row r="59" spans="1:7" ht="23.15" customHeight="1" x14ac:dyDescent="0.2">
      <c r="A59" s="93" t="s">
        <v>133</v>
      </c>
      <c r="B59" s="93"/>
      <c r="C59" s="93"/>
      <c r="D59" s="93"/>
      <c r="E59" s="126">
        <f>SUM(E56:E58)</f>
        <v>-2434229</v>
      </c>
      <c r="F59" s="99"/>
      <c r="G59" s="126">
        <f>SUM(G56:G58)</f>
        <v>-1337215</v>
      </c>
    </row>
    <row r="60" spans="1:7" ht="10" customHeight="1" x14ac:dyDescent="0.2">
      <c r="A60" s="93"/>
      <c r="B60" s="93"/>
      <c r="C60" s="93"/>
      <c r="D60" s="93"/>
      <c r="E60" s="99"/>
      <c r="F60" s="99"/>
      <c r="G60" s="99"/>
    </row>
    <row r="61" spans="1:7" ht="23.15" customHeight="1" x14ac:dyDescent="0.2">
      <c r="A61" s="93" t="s">
        <v>132</v>
      </c>
      <c r="B61" s="93"/>
      <c r="C61" s="93"/>
      <c r="D61" s="93"/>
      <c r="E61" s="124">
        <f>SUM(E59,E33,E48)</f>
        <v>-604224</v>
      </c>
      <c r="F61" s="99"/>
      <c r="G61" s="124">
        <f>SUM(G59,G33,G48)</f>
        <v>551103</v>
      </c>
    </row>
    <row r="62" spans="1:7" ht="23.15" customHeight="1" x14ac:dyDescent="0.2">
      <c r="A62" s="95" t="s">
        <v>97</v>
      </c>
      <c r="E62" s="132">
        <f>'1'!F8</f>
        <v>3259644</v>
      </c>
      <c r="F62" s="120"/>
      <c r="G62" s="125">
        <v>2708541</v>
      </c>
    </row>
    <row r="63" spans="1:7" ht="23.15" customHeight="1" thickBot="1" x14ac:dyDescent="0.25">
      <c r="A63" s="93" t="s">
        <v>98</v>
      </c>
      <c r="B63" s="93"/>
      <c r="C63" s="135"/>
      <c r="D63" s="93"/>
      <c r="E63" s="133">
        <f>+E61+E62</f>
        <v>2655420</v>
      </c>
      <c r="F63" s="99"/>
      <c r="G63" s="133">
        <f>+G61+G62</f>
        <v>3259644</v>
      </c>
    </row>
    <row r="64" spans="1:7" ht="10" customHeight="1" thickTop="1" x14ac:dyDescent="0.2">
      <c r="A64" s="93"/>
      <c r="B64" s="93"/>
      <c r="C64" s="93"/>
      <c r="D64" s="93"/>
      <c r="E64" s="99"/>
      <c r="F64" s="99"/>
      <c r="G64" s="99"/>
    </row>
    <row r="65" spans="1:7" ht="23.15" customHeight="1" x14ac:dyDescent="0.2">
      <c r="A65" s="127" t="s">
        <v>101</v>
      </c>
    </row>
    <row r="66" spans="1:7" ht="23.15" customHeight="1" x14ac:dyDescent="0.2">
      <c r="A66" s="93" t="s">
        <v>130</v>
      </c>
    </row>
    <row r="67" spans="1:7" ht="23.15" customHeight="1" x14ac:dyDescent="0.2">
      <c r="A67" s="95" t="s">
        <v>109</v>
      </c>
      <c r="E67" s="120">
        <v>49.295389999999998</v>
      </c>
      <c r="G67" s="120">
        <v>34.854080000000003</v>
      </c>
    </row>
    <row r="68" spans="1:7" ht="23.15" customHeight="1" x14ac:dyDescent="0.2">
      <c r="A68" s="9"/>
      <c r="B68" s="9"/>
      <c r="C68" s="9"/>
      <c r="D68" s="9"/>
      <c r="E68" s="124"/>
      <c r="F68" s="99"/>
      <c r="G68" s="124"/>
    </row>
    <row r="70" spans="1:7" ht="23.15" customHeight="1" x14ac:dyDescent="0.2">
      <c r="E70" s="12"/>
      <c r="G70" s="12"/>
    </row>
  </sheetData>
  <sheetProtection formatCells="0" formatColumns="0" formatRows="0" insertColumns="0" insertRows="0" insertHyperlinks="0" deleteColumns="0" deleteRows="0" sort="0" autoFilter="0" pivotTables="0"/>
  <pageMargins left="0.8" right="0.8" top="0.45" bottom="0.5" header="0.5" footer="0.5"/>
  <pageSetup paperSize="9" scale="94" firstPageNumber="13" orientation="portrait" useFirstPageNumber="1" r:id="rId1"/>
  <headerFooter scaleWithDoc="0">
    <oddFooter>&amp;L&amp;"Angsana New,Regular"&amp;15หมายเหตุประกอบงบการเงินเป็นส่วนหนึ่งของงบการเงินนี้
&amp;C&amp;"Angsana New,Regular"&amp;15
&amp;P</oddFooter>
  </headerFooter>
  <rowBreaks count="1" manualBreakCount="1">
    <brk id="34" max="6" man="1"/>
  </rowBreaks>
  <customProperties>
    <customPr name="EpmWorksheetKeyString_GUID" r:id="rId2"/>
    <customPr name="OrphanNamesChecked" r:id="rId3"/>
  </customProperties>
  <ignoredErrors>
    <ignoredError sqref="E44:E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D383CF-3E9D-45F5-A0F7-9F3E89F880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0445DE-776F-4A50-8FB8-D4BAA91BE14A}">
  <ds:schemaRefs>
    <ds:schemaRef ds:uri="http://schemas.microsoft.com/office/2006/documentManagement/types"/>
    <ds:schemaRef ds:uri="http://purl.org/dc/elements/1.1/"/>
    <ds:schemaRef ds:uri="http://schemas.microsoft.com/sharepoint/v3"/>
    <ds:schemaRef ds:uri="http://www.w3.org/XML/1998/namespace"/>
    <ds:schemaRef ds:uri="f6ba49b0-bcda-4796-8236-5b5cc1493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infopath/2007/PartnerControls"/>
    <ds:schemaRef ds:uri="4243d5be-521d-4052-81ca-f0f31ea6f2da"/>
    <ds:schemaRef ds:uri="05716746-add9-412a-97a9-1b5167d151a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F37928C-1A0C-4463-B854-BDB34720C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Pintip, Chantaket</dc:creator>
  <cp:lastModifiedBy>Tattita Onsook</cp:lastModifiedBy>
  <cp:lastPrinted>2026-02-12T14:04:43Z</cp:lastPrinted>
  <dcterms:created xsi:type="dcterms:W3CDTF">2023-10-17T03:54:10Z</dcterms:created>
  <dcterms:modified xsi:type="dcterms:W3CDTF">2026-02-16T03:51:08Z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