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ttitao\Documents\KPMG\KPMG\งบรวม\THA\"/>
    </mc:Choice>
  </mc:AlternateContent>
  <xr:revisionPtr revIDLastSave="0" documentId="13_ncr:1_{3D054CE6-4A51-4475-80C0-471BDF42A40D}" xr6:coauthVersionLast="36" xr6:coauthVersionMax="47" xr10:uidLastSave="{00000000-0000-0000-0000-000000000000}"/>
  <bookViews>
    <workbookView xWindow="0" yWindow="0" windowWidth="19200" windowHeight="8010" xr2:uid="{5889EB50-4821-4D2B-B51E-C8852956ACDB}"/>
  </bookViews>
  <sheets>
    <sheet name="1" sheetId="3" r:id="rId1"/>
    <sheet name="2" sheetId="4" r:id="rId2"/>
    <sheet name="3" sheetId="10" r:id="rId3"/>
    <sheet name="4" sheetId="11" r:id="rId4"/>
    <sheet name="5" sheetId="6" r:id="rId5"/>
    <sheet name="6" sheetId="7" r:id="rId6"/>
  </sheets>
  <definedNames>
    <definedName name="EPMWorkbookOptions_1">"33cAAB+LCAAAAAAABADtnWuTmjoYx993pt/B8b1C8L7j2qGs69pBYQTb0+6ccVDiLrMKnMDW9nz6E8ELQdxjXdblkk4vW/IkhF/+eUJi8tj+9Gu5KPyEyDEs87oIymyxAM2ZpRvmw3Xx2Z2XQL34qfPxQ/ubhZ6mlvUk2S42dQo4n+lc/XL06+Kj69pXDLNarcqrStlCDwzHsoD5ayAqs0e41Io7Y+P/jUuG6biaOYNFfNdCoS1Ypgln63uq"</definedName>
    <definedName name="EPMWorkbookOptions_2" hidden="1">"lvCMEDTdrwZceYlE8o3mapur+PpQW0L/trtbunBpPyPDu+fYgUhGcA5xeTNYxo9R7Exu5cHksywMvwF2cr/JhKCu2ciYWW5ZXxjmk66bTnlmLa+aLGAZR7OZqT1j/p7cf5HxY0zEbo8XBWmoSCK+hivnWAtD19b1w/+fawsH7v5tM+tK7qvM2/bCmGkBvCdXfVsGWUrg8oZIh6hRqAI+zz3iAnM06c7QdWjeGEtoOl51j5vuq+oQNthKebRW"</definedName>
    <definedName name="EPMWorkbookOptions_3" hidden="1">"uzIEa2GhjoueYZuJSHgpq/cUETkPnm6TEUNw4S/3VvtpIcPF9fLaw898kBbKf2c8PC7wH1eBC6w7qN8ZEGlo9mjsy3nR5oT63BrIcQMPFJ0eKmj31MeBn2oVtBubxj/P0CPJC4I0HqptJirxpTL8FsSepMaCShMECohqWy+vhHSIOmyb8X+ILN2xF9pvGVk2RO7vDqjVa3M4nZdqdb1aqnLzVqlZg7DEapCr6tNGtTGtrO9M5oooWNScXcMN"</definedName>
    <definedName name="EPMWorkbookOptions_4" hidden="1">"4HKKfWOEGSnySANs4ucPYLrfQPy7fC/zo+5QvQP4x8/s+hd2CAf2R8rdCur33rSAveuVaSyui2vhFEM98uWmPS1vm3n5idvMKegCrf92Sh3f9NWJOuL74vlqZdlqk2VPFyvIoFj3HEnBDrKg19ip8ACwgFI5oJIBrSTHtwnjEUYrfD/bsVUqtVq1Wj3dsXHZc2xbiFie+LcopF2e8XBQejcUxBrEWEk9iOQ4LDwO9NXz3VW9Adhms3G6u6pk"</definedName>
    <definedName name="EPMWorkbookOptions_5" hidden="1">"z135CMlhtQtYLu0ijZlHbt+9onh4i1AUSEAg9DX0WDXP8Oq3ovTtNXPrer1S+YPJdTV7Tn1NkFToLUi9QGOE0WpRGDvfNaQvpNHVPMN19YdqdyRIF1zHrmXPe20gkjLtT4bSsOv/nXa9vgEYioRAQl/I4vRqiiDJ3Qv6tHr2fJqHkFSpkuuOGwFEAqWxnHYeyem1an9wyU7byF6nXRMkJcqxoFEGuV0ciwLCsWVVUnmRMgmIhDI5ZFKnHSfs"</definedName>
    <definedName name="EPMWorkbookOptions_6" hidden="1">"SdhK2oEkZ7j72h0pfWl4wRGvmb0RbwPR/6iSF9Rx+n1YchQ66PLKeNRVLijRVvYkuqXoa/S7Slcv/8iIqE20UZuJ2uhNXN2a49KiNsm/59Z5ltg637Ms3dZmT5Mvz44rQzS30NLbUT/xd9L3b3h17fCSsIE+XCm6h57uoad76MMFv8Me+gqo1Vi2kv4l5VipAK6BJ7qAUjmgkokjFzFT4db9h1IJUalTrRxQ4eXUzznfoO9QPxtSSQW0Wlno"</definedName>
    <definedName name="EPMWorkbookOptions_7" hidden="1">"O8lZnxB4tduTRufvp6bn2jr3W4hZWkKLk8Vks3825UhO67UeOMe1lsa/UCfnvfvOdsziPVzADa/ySvf8OSQ9ANa53zAMDVdZGKpiJSK0cnzKJJoI10q/Rl7tGHcuKEl+kR40I5sutnMzIL/nEqKA/MA6oUCCQPK87BoFpEd5hFwIR3sMKRBAD6sSh3cz8FYVq0A4yoP0II0WBUL0GJB+IMlZVqXHmQOG9NDqPj0pAu2NpLF8yV2JGTyz6jMM"</definedName>
    <definedName name="EPMWorkbookOptions_8" hidden="1">"DbQ5XvKL4vGjSnmEJvuUB53aHueR4xf1aB5cbme20f0lvzP9KB7ZOFCdpPdC+dURQenhf0+sO5D+Vgj17nPaZRobi/RHSH31R55ER0vSx56XD2eUwSgCNGrPaUh6/RzPlyOJfM/zx+NHiHCUCOlIuGb6e82rR9DdQJWk0VPsq90BjUewa7ozJO8hDO2kFMWJ2B92J15S3oW/0ViSZH/huFMZDHFwJMySzNbTrvfYiTQokUBEoVZZpjGWQjGW"</definedName>
    <definedName name="EPMWorkbookOptions_9" hidden="1">"MhGIKzmLgu8QxAZkMM4AjWLz1lFsyJbBLb203cDrERkT5bUhb4IXD79Ltj2CcwSdR8mUbGhuw5CQFz07YQE1tC5UMhXtJ9xahi97ttsvzcVP5nrMt9aHCaT9St88ervvfNWQoU0XcADRw76Eg+sfP+yL3XxJb+c/tKjLWd93AAA="</definedName>
    <definedName name="_xlnm.Print_Area" localSheetId="0">'1'!$B$1:$I$82</definedName>
    <definedName name="_xlnm.Print_Area" localSheetId="1">'2'!$B$1:$I$54</definedName>
    <definedName name="_xlnm.Print_Area" localSheetId="2">'3'!$B$1:$I$67</definedName>
    <definedName name="_xlnm.Print_Area" localSheetId="3">'4'!$B$1:$AA$30</definedName>
    <definedName name="_xlnm.Print_Area" localSheetId="4">'5'!$B$1:$W$30</definedName>
    <definedName name="_xlnm.Print_Area" localSheetId="5">'6'!$B$1:$I$90</definedName>
  </definedNames>
  <calcPr calcId="191029"/>
</workbook>
</file>

<file path=xl/calcChain.xml><?xml version="1.0" encoding="utf-8"?>
<calcChain xmlns="http://schemas.openxmlformats.org/spreadsheetml/2006/main">
  <c r="I54" i="3" l="1"/>
  <c r="I46" i="4" l="1"/>
  <c r="G46" i="4"/>
  <c r="G54" i="3" l="1"/>
  <c r="G27" i="11" l="1"/>
  <c r="W20" i="6"/>
  <c r="W21" i="6" s="1"/>
  <c r="U21" i="6"/>
  <c r="S21" i="6"/>
  <c r="Q21" i="6"/>
  <c r="O21" i="6"/>
  <c r="M21" i="6"/>
  <c r="K21" i="6"/>
  <c r="I21" i="6"/>
  <c r="I23" i="6" s="1"/>
  <c r="G21" i="6"/>
  <c r="I30" i="10"/>
  <c r="G71" i="7"/>
  <c r="G78" i="7" s="1"/>
  <c r="I57" i="10"/>
  <c r="I59" i="10" s="1"/>
  <c r="I61" i="10" s="1"/>
  <c r="I64" i="10" s="1"/>
  <c r="I66" i="10" s="1"/>
  <c r="G57" i="10"/>
  <c r="I56" i="7"/>
  <c r="G56" i="7"/>
  <c r="U26" i="6"/>
  <c r="U28" i="6"/>
  <c r="Y25" i="11"/>
  <c r="Y27" i="11" s="1"/>
  <c r="U12" i="11"/>
  <c r="U16" i="11"/>
  <c r="U17" i="11"/>
  <c r="G17" i="11"/>
  <c r="I17" i="11"/>
  <c r="I22" i="11"/>
  <c r="I29" i="11" s="1"/>
  <c r="K17" i="11"/>
  <c r="M17" i="11"/>
  <c r="O17" i="11"/>
  <c r="Q17" i="11"/>
  <c r="Q22" i="11" s="1"/>
  <c r="Q29" i="11" s="1"/>
  <c r="S17" i="11"/>
  <c r="S22" i="11" s="1"/>
  <c r="S29" i="11" s="1"/>
  <c r="Y17" i="11"/>
  <c r="W19" i="11"/>
  <c r="AA19" i="11"/>
  <c r="AA20" i="11"/>
  <c r="G20" i="11"/>
  <c r="G22" i="11" s="1"/>
  <c r="G29" i="11" s="1"/>
  <c r="I20" i="11"/>
  <c r="K20" i="11"/>
  <c r="K22" i="11" s="1"/>
  <c r="K29" i="11" s="1"/>
  <c r="M20" i="11"/>
  <c r="O20" i="11"/>
  <c r="Q20" i="11"/>
  <c r="S20" i="11"/>
  <c r="U20" i="11"/>
  <c r="Y20" i="11"/>
  <c r="Y22" i="11" s="1"/>
  <c r="Y29" i="11" s="1"/>
  <c r="U25" i="11"/>
  <c r="U26" i="11"/>
  <c r="W26" i="11" s="1"/>
  <c r="AA26" i="11" s="1"/>
  <c r="U27" i="11"/>
  <c r="I27" i="11"/>
  <c r="K27" i="11"/>
  <c r="M27" i="11"/>
  <c r="Q27" i="11"/>
  <c r="S27" i="11"/>
  <c r="I49" i="10"/>
  <c r="G49" i="10"/>
  <c r="G59" i="10" s="1"/>
  <c r="I16" i="10"/>
  <c r="I18" i="10"/>
  <c r="I22" i="10"/>
  <c r="I25" i="10"/>
  <c r="G16" i="10"/>
  <c r="I9" i="10"/>
  <c r="I12" i="10"/>
  <c r="G9" i="10"/>
  <c r="G12" i="10"/>
  <c r="G18" i="10"/>
  <c r="G22" i="10" s="1"/>
  <c r="G25" i="10" s="1"/>
  <c r="S27" i="6"/>
  <c r="W27" i="6" s="1"/>
  <c r="S17" i="6"/>
  <c r="W17" i="6" s="1"/>
  <c r="W18" i="6" s="1"/>
  <c r="S13" i="6"/>
  <c r="W13" i="6"/>
  <c r="U18" i="6"/>
  <c r="U23" i="6" s="1"/>
  <c r="U29" i="6" s="1"/>
  <c r="Q18" i="6"/>
  <c r="Q23" i="6" s="1"/>
  <c r="O18" i="6"/>
  <c r="O23" i="6"/>
  <c r="M18" i="6"/>
  <c r="K18" i="6"/>
  <c r="I18" i="6"/>
  <c r="G18" i="6"/>
  <c r="G28" i="7"/>
  <c r="I28" i="7"/>
  <c r="G40" i="7"/>
  <c r="I40" i="7"/>
  <c r="I71" i="7"/>
  <c r="G75" i="7"/>
  <c r="I75" i="7"/>
  <c r="G16" i="4"/>
  <c r="Q28" i="6"/>
  <c r="M28" i="6"/>
  <c r="K28" i="6"/>
  <c r="I28" i="6"/>
  <c r="G28" i="6"/>
  <c r="I16" i="4"/>
  <c r="I9" i="4"/>
  <c r="I12" i="4"/>
  <c r="I18" i="4" s="1"/>
  <c r="I22" i="4" s="1"/>
  <c r="I25" i="4" s="1"/>
  <c r="G9" i="4"/>
  <c r="G12" i="4" s="1"/>
  <c r="I77" i="3"/>
  <c r="I80" i="3"/>
  <c r="G77" i="3"/>
  <c r="G80" i="3"/>
  <c r="I46" i="3"/>
  <c r="I56" i="3"/>
  <c r="I82" i="3" s="1"/>
  <c r="G46" i="3"/>
  <c r="I27" i="3"/>
  <c r="G27" i="3"/>
  <c r="I16" i="3"/>
  <c r="I29" i="3"/>
  <c r="G16" i="3"/>
  <c r="W16" i="11"/>
  <c r="AA16" i="11" s="1"/>
  <c r="AA17" i="11" s="1"/>
  <c r="AA22" i="11" s="1"/>
  <c r="W20" i="11"/>
  <c r="W12" i="11"/>
  <c r="I41" i="10"/>
  <c r="I28" i="10"/>
  <c r="O25" i="11"/>
  <c r="I8" i="7"/>
  <c r="I22" i="7" s="1"/>
  <c r="M23" i="6" l="1"/>
  <c r="U22" i="11"/>
  <c r="U29" i="11" s="1"/>
  <c r="W25" i="11"/>
  <c r="AA25" i="11" s="1"/>
  <c r="AA27" i="11" s="1"/>
  <c r="AA12" i="11"/>
  <c r="O22" i="11"/>
  <c r="O29" i="11" s="1"/>
  <c r="M22" i="11"/>
  <c r="M29" i="11" s="1"/>
  <c r="W17" i="11"/>
  <c r="W22" i="11" s="1"/>
  <c r="I28" i="4"/>
  <c r="I41" i="4"/>
  <c r="I48" i="4"/>
  <c r="I51" i="4" s="1"/>
  <c r="I53" i="4" s="1"/>
  <c r="I42" i="7"/>
  <c r="I45" i="7" s="1"/>
  <c r="I78" i="7"/>
  <c r="G56" i="3"/>
  <c r="G82" i="3" s="1"/>
  <c r="G29" i="3"/>
  <c r="G18" i="4"/>
  <c r="G22" i="4" s="1"/>
  <c r="G25" i="4" s="1"/>
  <c r="G41" i="4" s="1"/>
  <c r="G28" i="10"/>
  <c r="G41" i="10"/>
  <c r="G61" i="10" s="1"/>
  <c r="G64" i="10" s="1"/>
  <c r="G66" i="10" s="1"/>
  <c r="Q29" i="6"/>
  <c r="I29" i="6"/>
  <c r="M29" i="6"/>
  <c r="G23" i="6"/>
  <c r="G29" i="6" s="1"/>
  <c r="K23" i="6"/>
  <c r="K29" i="6" s="1"/>
  <c r="W23" i="6"/>
  <c r="S18" i="6"/>
  <c r="S23" i="6" s="1"/>
  <c r="O27" i="11"/>
  <c r="W27" i="11" l="1"/>
  <c r="W29" i="11" s="1"/>
  <c r="AA29" i="11"/>
  <c r="I30" i="4"/>
  <c r="I80" i="7"/>
  <c r="I85" i="7" s="1"/>
  <c r="G48" i="4"/>
  <c r="G51" i="4" s="1"/>
  <c r="G53" i="4" s="1"/>
  <c r="G28" i="4"/>
  <c r="O26" i="6"/>
  <c r="G30" i="10"/>
  <c r="G8" i="7" s="1"/>
  <c r="G22" i="7" s="1"/>
  <c r="G42" i="7" s="1"/>
  <c r="G45" i="7" s="1"/>
  <c r="G80" i="7" s="1"/>
  <c r="G85" i="7" s="1"/>
  <c r="G30" i="4" l="1"/>
  <c r="O28" i="6"/>
  <c r="O29" i="6" s="1"/>
  <c r="S26" i="6"/>
  <c r="S28" i="6" l="1"/>
  <c r="S29" i="6" s="1"/>
  <c r="W26" i="6"/>
  <c r="W28" i="6" s="1"/>
  <c r="W29" i="6" s="1"/>
</calcChain>
</file>

<file path=xl/sharedStrings.xml><?xml version="1.0" encoding="utf-8"?>
<sst xmlns="http://schemas.openxmlformats.org/spreadsheetml/2006/main" count="344" uniqueCount="207">
  <si>
    <t>ส่วนต่ำกว่าทุนอื่น</t>
  </si>
  <si>
    <t>บริษัทเอสซีจี เดคคอร์ จำกัด (มหาชน) และบริษัทย่อย</t>
  </si>
  <si>
    <t>งบฐานะการเงินรวม</t>
  </si>
  <si>
    <t>สินทรัพย์</t>
  </si>
  <si>
    <t xml:space="preserve"> 31 ธันวาคม</t>
  </si>
  <si>
    <t>(พันบาท)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</si>
  <si>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</si>
  <si>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</si>
  <si>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</si>
  <si>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ลูกหนี้การค้าและลูกหนี้หมุนเวียนอื่น</t>
  </si>
  <si>
    <t>สินค้าคงเหลือ</t>
  </si>
  <si>
    <t>ที่ดินพัฒนาแล้วเพื่อขาย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</si>
  <si>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</si>
  <si>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</si>
  <si>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</si>
  <si>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</si>
  <si>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ลูกหนี้ไม่หมุนเวียนอื่น</t>
  </si>
  <si>
    <t>อสังหาริมทรัพย์เพื่อการลงทุน</t>
  </si>
  <si>
    <t>ที่ดิน อาคารและอุปกรณ์</t>
  </si>
  <si>
    <t>ค่าความนิยม</t>
  </si>
  <si>
    <t>สินทรัพย์ไม่มีตัวตนอื่น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</si>
  <si>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</si>
  <si>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</si>
  <si>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</si>
  <si>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</si>
  <si>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</si>
  <si>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</si>
  <si>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</si>
  <si>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</si>
  <si>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ส่วนของหนี้สินตามสัญญาเช่าที่ถึงกำหนดชำระภายในหนึ่งปี</t>
  </si>
  <si>
    <t>เงินกู้ยืมระยะสั้น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</si>
  <si>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</si>
  <si>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</si>
  <si>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</si>
  <si>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</si>
  <si>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</si>
  <si>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</si>
  <si>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</si>
  <si>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</si>
  <si>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</si>
  <si>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</si>
  <si>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</t>
  </si>
  <si>
    <t>ส่วนของผู้ถือหุ้น</t>
  </si>
  <si>
    <t>ทุนเรือนหุ้น</t>
  </si>
  <si>
    <t xml:space="preserve">ทุนจดทะเบียน </t>
  </si>
  <si>
    <t xml:space="preserve">ทุนที่ออกและชำระแล้ว </t>
  </si>
  <si>
    <t>ส่วนเกินมูลค่าหุ้น</t>
  </si>
  <si>
    <t xml:space="preserve">กำไรสะสม </t>
  </si>
  <si>
    <t>จัดสรรแล้ว</t>
  </si>
  <si>
    <t>ทุนสำรองตามกฎหมาย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</si>
  <si>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</si>
  <si>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</si>
  <si>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</si>
  <si>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</si>
  <si>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</si>
  <si>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</si>
  <si>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งบกำไรขาดทุนรวม</t>
  </si>
  <si>
    <t>รายได้จากการขาย</t>
  </si>
  <si>
    <t>ต้นทุนขาย</t>
  </si>
  <si>
    <t>กำไรขั้นต้น</t>
  </si>
  <si>
    <t>รายได้อื่น</t>
  </si>
  <si>
    <t>กำไรก่อนค่าใช้จ่าย</t>
  </si>
  <si>
    <t>ต้นทุนในการจัดจำหน่าย</t>
  </si>
  <si>
    <t>ค่าใช้จ่ายในการบริหาร</t>
  </si>
  <si>
    <t>รวมค่าใช้จ่าย</t>
  </si>
  <si>
    <t>กำไรจากการดำเนินงาน</t>
  </si>
  <si>
    <t>ต้นทุนทางการเงิน</t>
  </si>
  <si>
    <t>ส่วนแบ่งกำไรของบริษัทร่วมตามวิธีส่วนได้เสีย</t>
  </si>
  <si>
    <t>กำไรก่อนภาษีเงินได้</t>
  </si>
  <si>
    <t>ค่าใช้จ่ายภาษีเงินได้</t>
  </si>
  <si>
    <t>ส่วนที่เป็นของผู้ถือหุ้นของบริษัท</t>
  </si>
  <si>
    <t>ส่วนที่เป็นของส่วนได้เสียที่ไม่มีอำนาจควบคุม</t>
  </si>
  <si>
    <t>งบกำไรขาดทุนเบ็ดเสร็จรวม</t>
  </si>
  <si>
    <t>กำไรขาดทุนเบ็ดเสร็จอื่น</t>
  </si>
  <si>
    <t>ผลต่างของอัตราแลกเปลี่ยนจากการแปลงค่างบการเงิน</t>
  </si>
  <si>
    <t>ส่วนแบ่งกำไรขาดทุนเบ็ดเสร็จอื่น</t>
  </si>
  <si>
    <t>ของบริษัทร่วมตามวิธีส่วนได้เสีย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</si>
  <si>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</si>
  <si>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</si>
  <si>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>การแบ่งปันกำไรขาดทุนเบ็ดเสร็จรวม</t>
  </si>
  <si>
    <t>งบการเปลี่ยนแปลงส่วนของผู้ถือหุ้นรวม</t>
  </si>
  <si>
    <t xml:space="preserve"> </t>
  </si>
  <si>
    <t>กำไรสะสม</t>
  </si>
  <si>
    <t>ยังไม่ได้จัดสรร</t>
  </si>
  <si>
    <t>ผลต่าง</t>
  </si>
  <si>
    <t>ส่วนแบ่ง</t>
  </si>
  <si>
    <t>ของอัตรา</t>
  </si>
  <si>
    <t>กำไรขาดทุน</t>
  </si>
  <si>
    <t>รวม</t>
  </si>
  <si>
    <t>ทุนที่ออก</t>
  </si>
  <si>
    <t>แลกเปลี่ยน</t>
  </si>
  <si>
    <t>เบ็ดเสร็จอื่นของ</t>
  </si>
  <si>
    <t>องค์ประกอบอื่น</t>
  </si>
  <si>
    <t>ส่วนได้เสีย</t>
  </si>
  <si>
    <t>และ</t>
  </si>
  <si>
    <t>ส่วนเกิน</t>
  </si>
  <si>
    <t>ส่วนต่ำกว่า</t>
  </si>
  <si>
    <t>ทุนสำรอง</t>
  </si>
  <si>
    <t>จากการแปลงค่า</t>
  </si>
  <si>
    <t>บริษัทร่วมตาม</t>
  </si>
  <si>
    <t>ของส่วน</t>
  </si>
  <si>
    <t>ที่ไม่มีอำนาจ</t>
  </si>
  <si>
    <t>รวมส่วน</t>
  </si>
  <si>
    <t>ชำระแล้ว</t>
  </si>
  <si>
    <t>มูลค่าหุ้น</t>
  </si>
  <si>
    <t>ทุนอื่น</t>
  </si>
  <si>
    <t>ตามกฎหมาย</t>
  </si>
  <si>
    <t>งบการเงิน</t>
  </si>
  <si>
    <t>วิธีส่วนได้เสีย</t>
  </si>
  <si>
    <t>ของผู้ถือหุ้น</t>
  </si>
  <si>
    <t>ของบริษัท</t>
  </si>
  <si>
    <t>ควบคุม</t>
  </si>
  <si>
    <t>รายการกับผู้ถือหุ้นที่บันทึกโดยตรง</t>
  </si>
  <si>
    <t>เข้าส่วนของผู้ถือหุ้น</t>
  </si>
  <si>
    <t>เงินปันผล</t>
  </si>
  <si>
    <t>รวมรายการกับผู้ถือหุ้นที่บันทึกโดยตรง</t>
  </si>
  <si>
    <t>กำไรหรือขาดทุน</t>
  </si>
  <si>
    <t>รวมกำไรขาดทุนเบ็ดเสร็จสำหรับงวด</t>
  </si>
  <si>
    <t>ยอดคงเหลือ ณ วันที่ 1 มกราคม 2567</t>
  </si>
  <si>
    <t>งบกระแสเงินสดรวม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</si>
  <si>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</si>
  <si>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</si>
  <si>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</si>
  <si>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ดอกเบี้ยรับ</t>
  </si>
  <si>
    <t>กระแสเงินสดจากการดำเนินงานก่อนการเปลี่ยนแปลง</t>
  </si>
  <si>
    <t>ในสินทรัพย์และหนี้สินดำเนินงาน</t>
  </si>
  <si>
    <t>สินทรัพย์ดำเนินงานลดลง (เพิ่มขึ้น)</t>
  </si>
  <si>
    <t>ลูกหนี้การค้าและลูกหนี้อื่น</t>
  </si>
  <si>
    <t xml:space="preserve">สินค้าคงเหลือ  </t>
  </si>
  <si>
    <t>สินทรัพย์อื่น</t>
  </si>
  <si>
    <t>เจ้าหนี้การค้าและเจ้าหนี้อื่น</t>
  </si>
  <si>
    <t>หนี้สินอื่น</t>
  </si>
  <si>
    <t>กระแสเงินสดสุทธิได้มาจากการดำเนินงาน</t>
  </si>
  <si>
    <t>จ่ายภาษีเงินได้</t>
  </si>
  <si>
    <t>กระแสเงินสดสุทธิได้มาจากกิจกรรมดำเนินงาน</t>
  </si>
  <si>
    <t>กระแสเงินสดจากกิจกรรมลงทุน</t>
  </si>
  <si>
    <t>เงินสดรับจากการขายที่ดิน อาคารและอุปกรณ์</t>
  </si>
  <si>
    <t>เงินสดจ่ายเพื่อซื้อสินทรัพย์ไม่มีตัวตน</t>
  </si>
  <si>
    <t>รับดอกเบี้ย</t>
  </si>
  <si>
    <t>กระแสเงินสดจากกิจกรรมจัดหาเงิน</t>
  </si>
  <si>
    <t>เงินสดรับจาก (จ่ายเพื่อชำระ) เงินกู้ยืม</t>
  </si>
  <si>
    <t>เงินสดจ่ายเพื่อชำระหนี้สินตามสัญญาเช่า</t>
  </si>
  <si>
    <t>จ่ายเงินปันผล</t>
  </si>
  <si>
    <t>จ่ายเงินปันผลให้ผู้ถือหุ้นของบริษัท</t>
  </si>
  <si>
    <t>จ่ายเงินปันผลให้ส่วนได้เสียที่ไม่มีอำนาจควบคุม</t>
  </si>
  <si>
    <t>รวมจ่ายเงินปันผล</t>
  </si>
  <si>
    <t>จ่ายดอกเบี้ยและต้นทุนทางการเงินอื่น</t>
  </si>
  <si>
    <t>ผลกระทบของอัตราแลกเปลี่ยน</t>
  </si>
  <si>
    <t>ที่มีต่อเงินสดและรายการเทียบเท่าเงินสด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</si>
  <si>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</si>
  <si>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</si>
  <si>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ข้อมูลงบกระแสเงินสดเปิดเผยเพิ่มเติม</t>
  </si>
  <si>
    <t>รายการลงทุนและจัดหาเงินที่ไม่ใช่เงินสด ณ วันสิ้นงวด</t>
  </si>
  <si>
    <t>เจ้าหนี้จากการซื้อสินทรัพย์</t>
  </si>
  <si>
    <t>เงินปันผลค้างจ่าย</t>
  </si>
  <si>
    <t>กำไรสำหรับงวด</t>
  </si>
  <si>
    <t>กำไรต่อหุ้นขั้นพื้นฐาน (บาท)</t>
  </si>
  <si>
    <t>กระแสเงินสดสุทธิใช้ไปในกิจกรรมลงทุน</t>
  </si>
  <si>
    <t>(ไม่ได้ตรวจสอบ)</t>
  </si>
  <si>
    <t>หมายเหตุ</t>
  </si>
  <si>
    <t>3, 4</t>
  </si>
  <si>
    <t>เงินสดจ่ายเพื่อซื้อเงินลงทุนระยะสั้นสุทธิ</t>
  </si>
  <si>
    <t>ยอดคงเหลือ ณ วันที่ 1 มกราคม 2568</t>
  </si>
  <si>
    <t>กลับรายการจากการปรับมูลค่าสินค้า</t>
  </si>
  <si>
    <t>เงินสดจ่ายเพื่อซื้อที่ดิน อาคารและอุปกรณ์ และ</t>
  </si>
  <si>
    <t>ของส่วนของผู้ถือหุ้น</t>
  </si>
  <si>
    <t>รายการที่อาจถูกจัดประเภทใหม่ไว้ในกำไรหรือขาดทุนในภายหลัง</t>
  </si>
  <si>
    <t xml:space="preserve">รวมการเปลี่ยนแปลงในส่วนได้เสียในบริษัทย่อย </t>
  </si>
  <si>
    <t>การเปลี่ยนแปลงจากการเลิกกิจการของบริษัทย่อย</t>
  </si>
  <si>
    <t>การเปลี่ยนแปลงในส่วนได้เสียในบริษัทย่อย</t>
  </si>
  <si>
    <t>เงินสดรับจากการคืนทุนจากบริษัทร่วม</t>
  </si>
  <si>
    <t>การเปลี่ยนแปลงจากการลดทุนของบริษัทย่อย</t>
  </si>
  <si>
    <t>รวมรายการที่อาจถูกจัดประเภทใหม่</t>
  </si>
  <si>
    <t>ไว้ในกำไรหรือขาดทุนในภายหลัง</t>
  </si>
  <si>
    <t>ของผลประโยชน์พนักงานที่กำหนดไว้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</si>
  <si>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</si>
  <si>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</si>
  <si>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กำไรหรือขาดทุนในภายหลัง</t>
  </si>
  <si>
    <t>การแบ่งปันกำไร</t>
  </si>
  <si>
    <t>รายการที่จะไม่ถูกจัดประเภทใหม่ไว้ในกำไรหรือขาดทุนในภายหลัง</t>
  </si>
  <si>
    <t>ผลขาดทุนจากการวัดมูลค่าใหม่</t>
  </si>
  <si>
    <t>ขาดทุนจากการด้อยค่าของสินทรัพย์ (กลับรายการ)</t>
  </si>
  <si>
    <t>หนี้สินดำเนินงานเพิ่มขึ้น (ลดลง)</t>
  </si>
  <si>
    <t>หนี้สินดำเนินงานเพิ่มขึ้น (ลดลง) - สุทธิ</t>
  </si>
  <si>
    <t>เงินกู้ยืมลดลง - สุทธิ</t>
  </si>
  <si>
    <t>กระแสเงินสดสุทธิใช้ไปในกิจกรรมจัดหาเงิน</t>
  </si>
  <si>
    <t xml:space="preserve">ค่าใช้จ่ายประมาณการหนี้สินไม่หมุนเวียน </t>
  </si>
  <si>
    <t>เงินสดจ่ายเพื่อชำระเงินกู้ยืมระยะสั้นจากกิจการที่เกี่ยวข้องกันสุทธิ</t>
  </si>
  <si>
    <t>การจัดสรรส่วนทุนให้ผู้ถือหุ้น</t>
  </si>
  <si>
    <t>รวมการจัดสรรส่วนทุนให้ผู้ถือหุ้น</t>
  </si>
  <si>
    <t>เงินสดจ่ายคืนทุนจากการลดทุน</t>
  </si>
  <si>
    <t>30 กันยายน</t>
  </si>
  <si>
    <t>ณ วันที่ 30 กันยายน 2568</t>
  </si>
  <si>
    <t>สำหรับงวดสามเดือนสิ้นสุดวันที่ 30 กันยายน 2568 (ไม่ได้ตรวจสอบ)</t>
  </si>
  <si>
    <t>สำหรับงวดเก้าเดือนสิ้นสุดวันที่ 30 กันยายน 2568 (ไม่ได้ตรวจสอบ)</t>
  </si>
  <si>
    <t>ยอดคงเหลือ ณ วันที่ 30 กันยายน 2567</t>
  </si>
  <si>
    <t>ยอดคงเหลือ ณ วันที่ 30 กันยายน 2568</t>
  </si>
  <si>
    <t xml:space="preserve">                                                                                                     </t>
  </si>
  <si>
    <t>โอนไปสำรองตามกฎหมาย</t>
  </si>
  <si>
    <t>ขาดทุน (กำไร) จากอัตราแลกเปลี่ยน</t>
  </si>
  <si>
    <t>เงินสดรับจาก (จ่ายเพื่อชำระ) เงินเบิกเกินบัญชีและเงินกู้ยืมระยะสั้นสุทธิ</t>
  </si>
  <si>
    <t>สำหรับผลประโยชน์พนักงาน</t>
  </si>
  <si>
    <t>กำไรจากการขายเงินลงทุน และอื่นๆ</t>
  </si>
  <si>
    <t>สินทรัพย์ดำเนินงานลดลง - สุทธิ</t>
  </si>
  <si>
    <t>เงินสดและรายการเทียบเท่าเงินสดลดลง - สุทธิ</t>
  </si>
  <si>
    <t>เงินกู้ยืมระยะยาวจากสถาบันการเงิน</t>
  </si>
  <si>
    <t>เงินสดรับจากเงินกู้ยืมระยะยาวจากสถาบันการเงิน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</si>
</sst>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\(&quot;$&quot;#,##0.00\)"/>
    <numFmt numFmtId="190" formatCode="&quot;$&quot;#,##0.00_);[Red]\(&quot;$&quot;#,##0.00\)"/>
    <numFmt numFmtId="191" formatCode="_(* #,##0_);_(* \(#,##0\);_(* &quot;-&quot;_);_(@_)"/>
    <numFmt numFmtId="192" formatCode="_(* #,##0.00_);_(* \(#,##0.00\);_(* &quot;-&quot;??_);_(@_)"/>
    <numFmt numFmtId="193" formatCode="\t&quot;฿&quot;#,##0.00_);\(\t&quot;฿&quot;#,##0.00\)"/>
    <numFmt numFmtId="194" formatCode="_(* #,##0_);_(* \(#,##0\);_(* &quot;-&quot;??_);_(@_)"/>
    <numFmt numFmtId="195" formatCode="[$PHP]\ #,##0_);\([$PHP]\ #,##0\)"/>
    <numFmt numFmtId="196" formatCode="#,##0;[Red]\(#,##0\)"/>
    <numFmt numFmtId="197" formatCode="_(* #,##0.00000_);_(* \(#,##0.00000\);_(* &quot;-&quot;??_);_(@_)"/>
    <numFmt numFmtId="198" formatCode="0.00_)"/>
  </numFmts>
  <fonts count="31">
    <font>
      <sz val="11"/>
      <color theme="1"/>
      <name val="Tahoma"/>
      <family val="2"/>
      <scheme val="minor"/>
    </font>
    <font>
      <sz val="14"/>
      <name val="Cordia New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sz val="10"/>
      <name val="Arial"/>
      <family val="2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10"/>
      <name val="Times New Roman"/>
      <family val="1"/>
    </font>
    <font>
      <sz val="12"/>
      <name val="Arial"/>
      <family val="2"/>
    </font>
    <font>
      <sz val="10"/>
      <name val="MS Sans Serif"/>
      <family val="2"/>
      <charset val="222"/>
    </font>
    <font>
      <b/>
      <sz val="12"/>
      <name val="Arial"/>
      <family val="2"/>
    </font>
    <font>
      <b/>
      <sz val="1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2"/>
      <name val="นูลมรผ"/>
      <charset val="129"/>
    </font>
    <font>
      <sz val="14"/>
      <name val="AngsanaUPC"/>
      <family val="1"/>
      <charset val="22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5"/>
      <color theme="1"/>
      <name val="Angsana New"/>
      <family val="1"/>
    </font>
    <font>
      <i/>
      <sz val="15"/>
      <color theme="1"/>
      <name val="Angsana New"/>
      <family val="1"/>
    </font>
    <font>
      <sz val="15"/>
      <color theme="0"/>
      <name val="Angsana New"/>
      <family val="1"/>
    </font>
    <font>
      <b/>
      <sz val="15"/>
      <color theme="1"/>
      <name val="Angsana New"/>
      <family val="1"/>
    </font>
    <font>
      <sz val="15"/>
      <color rgb="FF0000FF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2">
    <xf numFmtId="0" fontId="0" fillId="0" borderId="0"/>
    <xf numFmtId="9" fontId="14" fillId="0" borderId="0"/>
    <xf numFmtId="9" fontId="23" fillId="0" borderId="0"/>
    <xf numFmtId="192" fontId="24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5" fillId="0" borderId="0"/>
    <xf numFmtId="197" fontId="14" fillId="0" borderId="0"/>
    <xf numFmtId="197" fontId="23" fillId="0" borderId="0"/>
    <xf numFmtId="0" fontId="16" fillId="0" borderId="0" applyProtection="0"/>
    <xf numFmtId="193" fontId="17" fillId="0" borderId="0"/>
    <xf numFmtId="2" fontId="16" fillId="0" borderId="0" applyProtection="0"/>
    <xf numFmtId="38" fontId="13" fillId="2" borderId="0" applyNumberFormat="0" applyBorder="0" applyAlignment="0" applyProtection="0"/>
    <xf numFmtId="38" fontId="13" fillId="2" borderId="0" applyNumberFormat="0" applyBorder="0" applyAlignment="0" applyProtection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 applyProtection="0"/>
    <xf numFmtId="0" fontId="18" fillId="0" borderId="0" applyProtection="0"/>
    <xf numFmtId="0" fontId="18" fillId="0" borderId="0" applyProtection="0"/>
    <xf numFmtId="10" fontId="13" fillId="3" borderId="3" applyNumberFormat="0" applyBorder="0" applyAlignment="0" applyProtection="0"/>
    <xf numFmtId="10" fontId="13" fillId="3" borderId="3" applyNumberFormat="0" applyBorder="0" applyAlignment="0" applyProtection="0"/>
    <xf numFmtId="37" fontId="20" fillId="0" borderId="0"/>
    <xf numFmtId="198" fontId="21" fillId="0" borderId="0"/>
    <xf numFmtId="0" fontId="5" fillId="0" borderId="0"/>
    <xf numFmtId="0" fontId="25" fillId="0" borderId="0"/>
    <xf numFmtId="0" fontId="1" fillId="0" borderId="0"/>
    <xf numFmtId="195" fontId="5" fillId="0" borderId="0"/>
    <xf numFmtId="0" fontId="1" fillId="0" borderId="0"/>
    <xf numFmtId="0" fontId="24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10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>
      <alignment vertical="justify"/>
    </xf>
    <xf numFmtId="1" fontId="8" fillId="0" borderId="4" applyNumberFormat="0" applyFill="0" applyAlignment="0" applyProtection="0">
      <alignment horizontal="center" vertical="center"/>
    </xf>
    <xf numFmtId="0" fontId="15" fillId="0" borderId="5" applyAlignment="0">
      <alignment horizontal="centerContinuous"/>
    </xf>
    <xf numFmtId="0" fontId="15" fillId="0" borderId="5" applyAlignment="0">
      <alignment horizontal="centerContinuous"/>
    </xf>
    <xf numFmtId="196" fontId="8" fillId="0" borderId="6" applyFill="0">
      <alignment horizontal="fill" vertical="top" wrapText="1" indent="8" readingOrder="3"/>
      <protection locked="0" hidden="1"/>
    </xf>
    <xf numFmtId="196" fontId="8" fillId="0" borderId="6" applyFill="0">
      <alignment horizontal="fill" vertical="top" wrapText="1" indent="8" readingOrder="3"/>
      <protection locked="0" hidden="1"/>
    </xf>
    <xf numFmtId="196" fontId="8" fillId="0" borderId="6" applyFill="0">
      <alignment horizontal="fill" vertical="top" wrapText="1" indent="8" readingOrder="3"/>
      <protection locked="0" hidden="1"/>
    </xf>
    <xf numFmtId="0" fontId="16" fillId="0" borderId="7" applyProtection="0"/>
    <xf numFmtId="0" fontId="8" fillId="0" borderId="0">
      <alignment horizontal="centerContinuous" vertical="center"/>
    </xf>
    <xf numFmtId="9" fontId="22" fillId="0" borderId="0" applyFont="0" applyFill="0" applyBorder="0" applyAlignment="0" applyProtection="0"/>
    <xf numFmtId="188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0" fontId="22" fillId="0" borderId="0"/>
  </cellStyleXfs>
  <cellXfs count="191">
    <xf numFmtId="0" fontId="0" fillId="0" borderId="0" xfId="0"/>
    <xf numFmtId="49" fontId="2" fillId="0" borderId="0" xfId="0" applyNumberFormat="1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6" fillId="0" borderId="0" xfId="0" quotePrefix="1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5" fillId="0" borderId="0" xfId="27" applyAlignment="1" applyProtection="1">
      <alignment horizontal="center" vertical="center"/>
      <protection locked="0"/>
    </xf>
    <xf numFmtId="0" fontId="27" fillId="0" borderId="0" xfId="0" quotePrefix="1" applyFont="1" applyAlignment="1" applyProtection="1">
      <alignment horizontal="centerContinuous" vertical="center"/>
      <protection locked="0"/>
    </xf>
    <xf numFmtId="49" fontId="6" fillId="0" borderId="0" xfId="0" applyNumberFormat="1" applyFont="1" applyAlignment="1" applyProtection="1">
      <alignment vertical="center"/>
      <protection locked="0"/>
    </xf>
    <xf numFmtId="37" fontId="26" fillId="0" borderId="0" xfId="0" applyNumberFormat="1" applyFont="1" applyAlignment="1" applyProtection="1">
      <alignment horizontal="right" vertical="center"/>
      <protection locked="0"/>
    </xf>
    <xf numFmtId="0" fontId="26" fillId="0" borderId="0" xfId="0" applyFont="1" applyAlignment="1" applyProtection="1">
      <alignment horizontal="right" vertical="center"/>
      <protection locked="0"/>
    </xf>
    <xf numFmtId="49" fontId="26" fillId="0" borderId="0" xfId="0" applyNumberFormat="1" applyFont="1" applyAlignment="1" applyProtection="1">
      <alignment vertical="center"/>
      <protection locked="0"/>
    </xf>
    <xf numFmtId="194" fontId="26" fillId="0" borderId="0" xfId="0" applyNumberFormat="1" applyFont="1" applyAlignment="1" applyProtection="1">
      <alignment vertical="center"/>
      <protection locked="0"/>
    </xf>
    <xf numFmtId="194" fontId="3" fillId="0" borderId="0" xfId="0" applyNumberFormat="1" applyFont="1" applyAlignment="1" applyProtection="1">
      <alignment vertical="center"/>
      <protection locked="0"/>
    </xf>
    <xf numFmtId="194" fontId="3" fillId="0" borderId="8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194" fontId="26" fillId="0" borderId="0" xfId="0" applyNumberFormat="1" applyFont="1" applyAlignment="1" applyProtection="1">
      <alignment horizontal="right" vertical="center"/>
      <protection locked="0"/>
    </xf>
    <xf numFmtId="194" fontId="26" fillId="0" borderId="0" xfId="0" quotePrefix="1" applyNumberFormat="1" applyFont="1" applyAlignment="1" applyProtection="1">
      <alignment vertical="center"/>
      <protection locked="0"/>
    </xf>
    <xf numFmtId="194" fontId="3" fillId="0" borderId="0" xfId="0" applyNumberFormat="1" applyFont="1" applyAlignment="1" applyProtection="1">
      <alignment horizontal="right" vertical="center"/>
      <protection locked="0"/>
    </xf>
    <xf numFmtId="49" fontId="4" fillId="0" borderId="0" xfId="0" applyNumberFormat="1" applyFont="1" applyAlignment="1" applyProtection="1">
      <alignment vertical="center"/>
      <protection locked="0"/>
    </xf>
    <xf numFmtId="194" fontId="5" fillId="0" borderId="0" xfId="0" applyNumberFormat="1" applyFont="1" applyAlignment="1" applyProtection="1">
      <alignment horizontal="right" vertical="center"/>
      <protection locked="0"/>
    </xf>
    <xf numFmtId="194" fontId="26" fillId="0" borderId="9" xfId="0" applyNumberFormat="1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194" fontId="3" fillId="0" borderId="8" xfId="0" applyNumberFormat="1" applyFont="1" applyBorder="1" applyAlignment="1">
      <alignment horizontal="right" vertical="center"/>
    </xf>
    <xf numFmtId="194" fontId="3" fillId="0" borderId="9" xfId="0" applyNumberFormat="1" applyFont="1" applyBorder="1" applyAlignment="1">
      <alignment horizontal="right" vertical="center"/>
    </xf>
    <xf numFmtId="194" fontId="3" fillId="0" borderId="10" xfId="0" applyNumberFormat="1" applyFont="1" applyBorder="1" applyAlignment="1">
      <alignment horizontal="right" vertical="center"/>
    </xf>
    <xf numFmtId="194" fontId="3" fillId="0" borderId="2" xfId="0" applyNumberFormat="1" applyFont="1" applyBorder="1" applyAlignment="1">
      <alignment vertical="center"/>
    </xf>
    <xf numFmtId="194" fontId="3" fillId="0" borderId="2" xfId="0" applyNumberFormat="1" applyFont="1" applyBorder="1" applyAlignment="1">
      <alignment horizontal="right" vertical="center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38" applyFont="1" applyAlignment="1" applyProtection="1">
      <alignment vertical="center"/>
      <protection locked="0"/>
    </xf>
    <xf numFmtId="194" fontId="26" fillId="0" borderId="0" xfId="3" applyNumberFormat="1" applyFont="1" applyFill="1" applyAlignment="1" applyProtection="1">
      <alignment vertical="center"/>
      <protection locked="0"/>
    </xf>
    <xf numFmtId="194" fontId="26" fillId="0" borderId="9" xfId="3" applyNumberFormat="1" applyFont="1" applyFill="1" applyBorder="1" applyAlignment="1" applyProtection="1">
      <alignment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37" fontId="3" fillId="0" borderId="0" xfId="0" applyNumberFormat="1" applyFont="1" applyAlignment="1" applyProtection="1">
      <alignment horizontal="right" vertical="center"/>
      <protection locked="0"/>
    </xf>
    <xf numFmtId="192" fontId="3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26" fillId="0" borderId="0" xfId="0" applyFont="1" applyProtection="1">
      <protection locked="0"/>
    </xf>
    <xf numFmtId="194" fontId="3" fillId="0" borderId="8" xfId="0" applyNumberFormat="1" applyFont="1" applyBorder="1" applyAlignment="1">
      <alignment vertical="center"/>
    </xf>
    <xf numFmtId="194" fontId="3" fillId="0" borderId="0" xfId="3" applyNumberFormat="1" applyFont="1" applyFill="1" applyAlignment="1" applyProtection="1">
      <alignment vertical="center"/>
    </xf>
    <xf numFmtId="194" fontId="5" fillId="0" borderId="7" xfId="0" applyNumberFormat="1" applyFont="1" applyBorder="1" applyAlignment="1">
      <alignment vertical="center"/>
    </xf>
    <xf numFmtId="194" fontId="5" fillId="0" borderId="7" xfId="3" applyNumberFormat="1" applyFont="1" applyFill="1" applyBorder="1" applyAlignment="1" applyProtection="1">
      <alignment vertical="center"/>
    </xf>
    <xf numFmtId="194" fontId="3" fillId="0" borderId="8" xfId="3" applyNumberFormat="1" applyFont="1" applyFill="1" applyBorder="1" applyAlignment="1" applyProtection="1">
      <alignment vertical="center"/>
    </xf>
    <xf numFmtId="194" fontId="3" fillId="0" borderId="10" xfId="3" applyNumberFormat="1" applyFont="1" applyFill="1" applyBorder="1" applyAlignment="1" applyProtection="1">
      <alignment vertical="center"/>
    </xf>
    <xf numFmtId="194" fontId="3" fillId="0" borderId="2" xfId="3" applyNumberFormat="1" applyFont="1" applyFill="1" applyBorder="1" applyAlignment="1" applyProtection="1">
      <alignment vertical="center"/>
    </xf>
    <xf numFmtId="194" fontId="3" fillId="0" borderId="0" xfId="7" applyNumberFormat="1" applyFont="1" applyFill="1" applyBorder="1" applyAlignment="1" applyProtection="1">
      <alignment vertical="center"/>
      <protection locked="0"/>
    </xf>
    <xf numFmtId="0" fontId="5" fillId="0" borderId="0" xfId="30" applyNumberFormat="1" applyAlignment="1" applyProtection="1">
      <alignment vertical="center"/>
      <protection locked="0"/>
    </xf>
    <xf numFmtId="194" fontId="3" fillId="0" borderId="0" xfId="7" applyNumberFormat="1" applyFont="1" applyFill="1" applyAlignment="1" applyProtection="1">
      <alignment vertical="center"/>
      <protection locked="0"/>
    </xf>
    <xf numFmtId="0" fontId="6" fillId="0" borderId="0" xfId="30" applyNumberFormat="1" applyFont="1" applyAlignment="1" applyProtection="1">
      <alignment vertical="center"/>
      <protection locked="0"/>
    </xf>
    <xf numFmtId="194" fontId="5" fillId="0" borderId="9" xfId="7" applyNumberFormat="1" applyFont="1" applyFill="1" applyBorder="1" applyAlignment="1" applyProtection="1">
      <alignment vertical="center"/>
      <protection locked="0"/>
    </xf>
    <xf numFmtId="194" fontId="5" fillId="0" borderId="0" xfId="7" applyNumberFormat="1" applyFont="1" applyFill="1" applyAlignment="1" applyProtection="1">
      <alignment vertical="center"/>
      <protection locked="0"/>
    </xf>
    <xf numFmtId="194" fontId="5" fillId="0" borderId="0" xfId="7" applyNumberFormat="1" applyFont="1" applyFill="1" applyAlignment="1" applyProtection="1">
      <alignment horizontal="center" vertical="center"/>
      <protection locked="0"/>
    </xf>
    <xf numFmtId="37" fontId="5" fillId="0" borderId="0" xfId="7" applyNumberFormat="1" applyFont="1" applyFill="1" applyAlignment="1" applyProtection="1">
      <alignment horizontal="center" vertical="center"/>
      <protection locked="0"/>
    </xf>
    <xf numFmtId="37" fontId="3" fillId="0" borderId="0" xfId="7" applyNumberFormat="1" applyFont="1" applyFill="1" applyAlignment="1" applyProtection="1">
      <alignment horizontal="center" vertical="center"/>
      <protection locked="0"/>
    </xf>
    <xf numFmtId="194" fontId="3" fillId="0" borderId="0" xfId="7" applyNumberFormat="1" applyFont="1" applyFill="1" applyAlignment="1" applyProtection="1">
      <alignment horizontal="center" vertical="center"/>
      <protection locked="0"/>
    </xf>
    <xf numFmtId="192" fontId="3" fillId="0" borderId="10" xfId="7" applyFont="1" applyFill="1" applyBorder="1" applyAlignment="1" applyProtection="1">
      <alignment horizontal="center" vertical="center"/>
      <protection locked="0"/>
    </xf>
    <xf numFmtId="37" fontId="3" fillId="0" borderId="0" xfId="7" applyNumberFormat="1" applyFont="1" applyFill="1" applyBorder="1" applyAlignment="1" applyProtection="1">
      <alignment horizontal="center" vertical="center"/>
      <protection locked="0"/>
    </xf>
    <xf numFmtId="194" fontId="3" fillId="0" borderId="10" xfId="7" applyNumberFormat="1" applyFont="1" applyFill="1" applyBorder="1" applyAlignment="1" applyProtection="1">
      <alignment horizontal="center" vertical="center"/>
      <protection locked="0"/>
    </xf>
    <xf numFmtId="194" fontId="3" fillId="0" borderId="0" xfId="7" applyNumberFormat="1" applyFont="1" applyFill="1" applyBorder="1" applyAlignment="1" applyProtection="1">
      <alignment horizontal="center" vertical="center"/>
      <protection locked="0"/>
    </xf>
    <xf numFmtId="37" fontId="3" fillId="0" borderId="10" xfId="7" applyNumberFormat="1" applyFont="1" applyFill="1" applyBorder="1" applyAlignment="1" applyProtection="1">
      <alignment horizontal="center" vertical="center"/>
      <protection locked="0"/>
    </xf>
    <xf numFmtId="194" fontId="3" fillId="0" borderId="10" xfId="7" applyNumberFormat="1" applyFont="1" applyFill="1" applyBorder="1" applyAlignment="1" applyProtection="1">
      <alignment vertical="center"/>
      <protection locked="0"/>
    </xf>
    <xf numFmtId="195" fontId="5" fillId="0" borderId="0" xfId="30" applyAlignment="1" applyProtection="1">
      <alignment vertical="center"/>
      <protection locked="0"/>
    </xf>
    <xf numFmtId="195" fontId="5" fillId="0" borderId="0" xfId="30" applyProtection="1">
      <protection locked="0"/>
    </xf>
    <xf numFmtId="195" fontId="6" fillId="0" borderId="0" xfId="30" applyFont="1" applyAlignment="1" applyProtection="1">
      <alignment horizontal="center"/>
      <protection locked="0"/>
    </xf>
    <xf numFmtId="195" fontId="3" fillId="0" borderId="0" xfId="30" applyFont="1" applyProtection="1">
      <protection locked="0"/>
    </xf>
    <xf numFmtId="195" fontId="2" fillId="0" borderId="0" xfId="30" applyFont="1" applyAlignment="1" applyProtection="1">
      <alignment vertical="center"/>
      <protection locked="0"/>
    </xf>
    <xf numFmtId="195" fontId="4" fillId="0" borderId="0" xfId="30" applyFont="1" applyAlignment="1" applyProtection="1">
      <alignment horizontal="center"/>
      <protection locked="0"/>
    </xf>
    <xf numFmtId="195" fontId="4" fillId="0" borderId="0" xfId="30" applyFont="1" applyAlignment="1" applyProtection="1">
      <alignment horizontal="centerContinuous" vertical="center"/>
      <protection locked="0"/>
    </xf>
    <xf numFmtId="195" fontId="5" fillId="0" borderId="0" xfId="30" applyAlignment="1" applyProtection="1">
      <alignment vertical="center" wrapText="1"/>
      <protection locked="0"/>
    </xf>
    <xf numFmtId="195" fontId="4" fillId="0" borderId="0" xfId="30" applyFont="1" applyAlignment="1" applyProtection="1">
      <alignment horizontal="center" vertical="center"/>
      <protection locked="0"/>
    </xf>
    <xf numFmtId="195" fontId="5" fillId="0" borderId="0" xfId="30" applyAlignment="1" applyProtection="1">
      <alignment horizontal="center" vertical="center"/>
      <protection locked="0"/>
    </xf>
    <xf numFmtId="195" fontId="4" fillId="0" borderId="9" xfId="30" applyFont="1" applyBorder="1" applyAlignment="1" applyProtection="1">
      <alignment horizontal="centerContinuous" vertical="center"/>
      <protection locked="0"/>
    </xf>
    <xf numFmtId="195" fontId="5" fillId="0" borderId="10" xfId="30" applyBorder="1" applyAlignment="1" applyProtection="1">
      <alignment horizontal="centerContinuous" vertical="center"/>
      <protection locked="0"/>
    </xf>
    <xf numFmtId="195" fontId="26" fillId="0" borderId="10" xfId="30" applyFont="1" applyBorder="1" applyAlignment="1" applyProtection="1">
      <alignment horizontal="center" vertical="center"/>
      <protection locked="0"/>
    </xf>
    <xf numFmtId="195" fontId="26" fillId="0" borderId="0" xfId="30" applyFont="1" applyAlignment="1" applyProtection="1">
      <alignment horizontal="center" vertical="center"/>
      <protection locked="0"/>
    </xf>
    <xf numFmtId="191" fontId="5" fillId="0" borderId="0" xfId="30" applyNumberFormat="1" applyAlignment="1" applyProtection="1">
      <alignment horizontal="center" vertical="center"/>
      <protection locked="0"/>
    </xf>
    <xf numFmtId="195" fontId="3" fillId="0" borderId="0" xfId="30" applyFont="1" applyAlignment="1" applyProtection="1">
      <alignment vertical="center"/>
      <protection locked="0"/>
    </xf>
    <xf numFmtId="0" fontId="4" fillId="0" borderId="0" xfId="30" applyNumberFormat="1" applyFont="1" applyAlignment="1" applyProtection="1">
      <alignment horizontal="center" vertical="center"/>
      <protection locked="0"/>
    </xf>
    <xf numFmtId="195" fontId="3" fillId="0" borderId="0" xfId="30" applyFont="1" applyAlignment="1" applyProtection="1">
      <alignment horizontal="left" vertical="center"/>
      <protection locked="0"/>
    </xf>
    <xf numFmtId="0" fontId="6" fillId="0" borderId="0" xfId="30" applyNumberFormat="1" applyFont="1" applyAlignment="1" applyProtection="1">
      <alignment horizontal="center" vertical="center" wrapText="1"/>
      <protection locked="0"/>
    </xf>
    <xf numFmtId="195" fontId="3" fillId="0" borderId="0" xfId="30" applyFont="1" applyAlignment="1" applyProtection="1">
      <alignment vertical="center" wrapText="1"/>
      <protection locked="0"/>
    </xf>
    <xf numFmtId="195" fontId="6" fillId="0" borderId="0" xfId="30" applyFont="1" applyAlignment="1" applyProtection="1">
      <alignment horizontal="left" vertical="center"/>
      <protection locked="0"/>
    </xf>
    <xf numFmtId="195" fontId="5" fillId="0" borderId="0" xfId="30" applyAlignment="1" applyProtection="1">
      <alignment horizontal="left" vertical="center"/>
      <protection locked="0"/>
    </xf>
    <xf numFmtId="0" fontId="4" fillId="0" borderId="0" xfId="30" applyNumberFormat="1" applyFont="1" applyAlignment="1" applyProtection="1">
      <alignment horizontal="center" vertical="center" wrapText="1"/>
      <protection locked="0"/>
    </xf>
    <xf numFmtId="0" fontId="4" fillId="0" borderId="0" xfId="39" applyFont="1" applyAlignment="1" applyProtection="1">
      <alignment horizontal="center" vertical="top"/>
      <protection locked="0"/>
    </xf>
    <xf numFmtId="194" fontId="3" fillId="0" borderId="0" xfId="7" applyNumberFormat="1" applyFont="1" applyFill="1" applyBorder="1" applyAlignment="1" applyProtection="1">
      <alignment vertical="center"/>
    </xf>
    <xf numFmtId="194" fontId="5" fillId="0" borderId="9" xfId="7" applyNumberFormat="1" applyFont="1" applyFill="1" applyBorder="1" applyAlignment="1" applyProtection="1">
      <alignment vertical="center"/>
    </xf>
    <xf numFmtId="194" fontId="5" fillId="0" borderId="9" xfId="7" applyNumberFormat="1" applyFont="1" applyFill="1" applyBorder="1" applyAlignment="1" applyProtection="1">
      <alignment vertical="center" wrapText="1"/>
    </xf>
    <xf numFmtId="194" fontId="3" fillId="0" borderId="9" xfId="7" applyNumberFormat="1" applyFont="1" applyFill="1" applyBorder="1" applyAlignment="1" applyProtection="1">
      <alignment vertical="center"/>
    </xf>
    <xf numFmtId="195" fontId="6" fillId="0" borderId="0" xfId="30" applyFont="1" applyAlignment="1" applyProtection="1">
      <alignment vertical="center"/>
      <protection locked="0"/>
    </xf>
    <xf numFmtId="194" fontId="5" fillId="0" borderId="0" xfId="7" applyNumberFormat="1" applyFont="1" applyFill="1" applyBorder="1" applyAlignment="1" applyProtection="1">
      <alignment vertical="center"/>
    </xf>
    <xf numFmtId="194" fontId="5" fillId="0" borderId="0" xfId="7" applyNumberFormat="1" applyFont="1" applyFill="1" applyBorder="1" applyAlignment="1" applyProtection="1">
      <alignment vertical="center" wrapText="1"/>
    </xf>
    <xf numFmtId="192" fontId="3" fillId="0" borderId="2" xfId="7" applyFont="1" applyFill="1" applyBorder="1" applyAlignment="1" applyProtection="1">
      <alignment horizontal="center" vertical="center"/>
    </xf>
    <xf numFmtId="194" fontId="3" fillId="0" borderId="2" xfId="7" applyNumberFormat="1" applyFont="1" applyFill="1" applyBorder="1" applyAlignment="1" applyProtection="1">
      <alignment horizontal="center" vertical="center"/>
    </xf>
    <xf numFmtId="194" fontId="3" fillId="0" borderId="9" xfId="7" applyNumberFormat="1" applyFont="1" applyFill="1" applyBorder="1" applyAlignment="1" applyProtection="1">
      <alignment horizontal="center" vertical="center"/>
    </xf>
    <xf numFmtId="192" fontId="3" fillId="0" borderId="9" xfId="7" applyFont="1" applyFill="1" applyBorder="1" applyAlignment="1" applyProtection="1">
      <alignment horizontal="center" vertical="center"/>
    </xf>
    <xf numFmtId="192" fontId="3" fillId="0" borderId="10" xfId="7" applyFont="1" applyFill="1" applyBorder="1" applyAlignment="1" applyProtection="1">
      <alignment horizontal="center" vertical="center"/>
    </xf>
    <xf numFmtId="194" fontId="3" fillId="0" borderId="10" xfId="7" applyNumberFormat="1" applyFont="1" applyFill="1" applyBorder="1" applyAlignment="1" applyProtection="1">
      <alignment horizontal="center" vertical="center"/>
    </xf>
    <xf numFmtId="194" fontId="3" fillId="0" borderId="7" xfId="7" applyNumberFormat="1" applyFont="1" applyFill="1" applyBorder="1" applyAlignment="1" applyProtection="1">
      <alignment vertical="center"/>
    </xf>
    <xf numFmtId="194" fontId="5" fillId="0" borderId="0" xfId="7" applyNumberFormat="1" applyFont="1" applyFill="1" applyAlignment="1" applyProtection="1">
      <alignment vertical="center"/>
    </xf>
    <xf numFmtId="195" fontId="9" fillId="0" borderId="0" xfId="30" applyFont="1" applyAlignment="1" applyProtection="1">
      <alignment vertical="center"/>
      <protection locked="0"/>
    </xf>
    <xf numFmtId="0" fontId="9" fillId="0" borderId="0" xfId="34" applyFont="1" applyAlignment="1" applyProtection="1">
      <alignment vertical="center"/>
      <protection locked="0"/>
    </xf>
    <xf numFmtId="194" fontId="26" fillId="0" borderId="0" xfId="34" applyNumberFormat="1" applyFont="1" applyAlignment="1" applyProtection="1">
      <alignment vertical="center"/>
      <protection locked="0"/>
    </xf>
    <xf numFmtId="0" fontId="26" fillId="0" borderId="0" xfId="34" applyFont="1" applyAlignment="1" applyProtection="1">
      <alignment vertical="center"/>
      <protection locked="0"/>
    </xf>
    <xf numFmtId="0" fontId="10" fillId="0" borderId="0" xfId="34" applyFont="1" applyAlignment="1" applyProtection="1">
      <alignment vertical="center"/>
      <protection locked="0"/>
    </xf>
    <xf numFmtId="0" fontId="9" fillId="0" borderId="0" xfId="33" applyFont="1" applyAlignment="1" applyProtection="1">
      <alignment vertical="center"/>
      <protection locked="0"/>
    </xf>
    <xf numFmtId="0" fontId="7" fillId="0" borderId="0" xfId="30" applyNumberFormat="1" applyFont="1" applyAlignment="1" applyProtection="1">
      <alignment vertical="center"/>
      <protection locked="0"/>
    </xf>
    <xf numFmtId="0" fontId="7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horizontal="center" vertical="center"/>
      <protection locked="0"/>
    </xf>
    <xf numFmtId="0" fontId="12" fillId="0" borderId="0" xfId="34" applyFont="1" applyAlignment="1" applyProtection="1">
      <alignment vertical="center"/>
      <protection locked="0"/>
    </xf>
    <xf numFmtId="194" fontId="7" fillId="0" borderId="0" xfId="34" applyNumberFormat="1" applyFont="1" applyAlignment="1" applyProtection="1">
      <alignment horizontal="right" vertical="center"/>
      <protection locked="0"/>
    </xf>
    <xf numFmtId="0" fontId="5" fillId="0" borderId="0" xfId="34" applyAlignment="1" applyProtection="1">
      <alignment vertical="center"/>
      <protection locked="0"/>
    </xf>
    <xf numFmtId="194" fontId="5" fillId="0" borderId="0" xfId="7" applyNumberFormat="1" applyFont="1" applyAlignment="1" applyProtection="1">
      <alignment vertical="center"/>
      <protection locked="0"/>
    </xf>
    <xf numFmtId="194" fontId="7" fillId="0" borderId="0" xfId="34" applyNumberFormat="1" applyFont="1" applyAlignment="1" applyProtection="1">
      <alignment vertical="center"/>
      <protection locked="0"/>
    </xf>
    <xf numFmtId="0" fontId="6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194" fontId="11" fillId="0" borderId="0" xfId="34" applyNumberFormat="1" applyFont="1" applyAlignment="1" applyProtection="1">
      <alignment vertical="center"/>
      <protection locked="0"/>
    </xf>
    <xf numFmtId="0" fontId="26" fillId="0" borderId="0" xfId="30" applyNumberFormat="1" applyFont="1" applyAlignment="1" applyProtection="1">
      <alignment vertical="center"/>
      <protection locked="0"/>
    </xf>
    <xf numFmtId="0" fontId="4" fillId="0" borderId="0" xfId="28" applyFont="1" applyAlignment="1" applyProtection="1">
      <alignment horizontal="center" vertical="center"/>
      <protection locked="0"/>
    </xf>
    <xf numFmtId="194" fontId="4" fillId="0" borderId="0" xfId="28" applyNumberFormat="1" applyFont="1" applyAlignment="1" applyProtection="1">
      <alignment horizontal="center" vertical="center"/>
      <protection locked="0"/>
    </xf>
    <xf numFmtId="0" fontId="5" fillId="0" borderId="0" xfId="34" quotePrefix="1" applyAlignment="1" applyProtection="1">
      <alignment vertical="center"/>
      <protection locked="0"/>
    </xf>
    <xf numFmtId="0" fontId="7" fillId="0" borderId="0" xfId="34" quotePrefix="1" applyFont="1" applyAlignment="1" applyProtection="1">
      <alignment vertical="center"/>
      <protection locked="0"/>
    </xf>
    <xf numFmtId="0" fontId="3" fillId="0" borderId="0" xfId="34" applyFont="1" applyAlignment="1" applyProtection="1">
      <alignment vertical="center"/>
      <protection locked="0"/>
    </xf>
    <xf numFmtId="194" fontId="5" fillId="0" borderId="10" xfId="7" applyNumberFormat="1" applyFont="1" applyBorder="1" applyAlignment="1" applyProtection="1">
      <alignment vertical="center"/>
      <protection locked="0"/>
    </xf>
    <xf numFmtId="194" fontId="9" fillId="0" borderId="0" xfId="34" applyNumberFormat="1" applyFont="1" applyAlignment="1" applyProtection="1">
      <alignment vertical="center"/>
      <protection locked="0"/>
    </xf>
    <xf numFmtId="194" fontId="5" fillId="0" borderId="0" xfId="7" applyNumberFormat="1" applyFont="1" applyAlignment="1" applyProtection="1">
      <alignment horizontal="right" vertical="center"/>
      <protection locked="0"/>
    </xf>
    <xf numFmtId="194" fontId="5" fillId="0" borderId="0" xfId="7" applyNumberFormat="1" applyFont="1" applyFill="1" applyAlignment="1" applyProtection="1">
      <alignment horizontal="right" vertical="center"/>
      <protection locked="0"/>
    </xf>
    <xf numFmtId="194" fontId="9" fillId="0" borderId="0" xfId="7" applyNumberFormat="1" applyFont="1" applyAlignment="1" applyProtection="1">
      <alignment horizontal="right" vertical="center"/>
      <protection locked="0"/>
    </xf>
    <xf numFmtId="37" fontId="26" fillId="0" borderId="0" xfId="34" applyNumberFormat="1" applyFont="1" applyAlignment="1" applyProtection="1">
      <alignment vertical="center"/>
      <protection locked="0"/>
    </xf>
    <xf numFmtId="0" fontId="7" fillId="0" borderId="0" xfId="27" applyFont="1" applyAlignment="1" applyProtection="1">
      <alignment vertical="center"/>
      <protection locked="0"/>
    </xf>
    <xf numFmtId="194" fontId="5" fillId="0" borderId="9" xfId="7" applyNumberFormat="1" applyFont="1" applyFill="1" applyBorder="1" applyAlignment="1" applyProtection="1">
      <alignment horizontal="right" vertical="center"/>
      <protection locked="0"/>
    </xf>
    <xf numFmtId="194" fontId="3" fillId="0" borderId="0" xfId="34" applyNumberFormat="1" applyFont="1" applyAlignment="1" applyProtection="1">
      <alignment vertical="center"/>
      <protection locked="0"/>
    </xf>
    <xf numFmtId="194" fontId="5" fillId="0" borderId="0" xfId="34" applyNumberFormat="1" applyAlignment="1" applyProtection="1">
      <alignment vertical="center"/>
      <protection locked="0"/>
    </xf>
    <xf numFmtId="194" fontId="5" fillId="0" borderId="9" xfId="7" applyNumberFormat="1" applyFont="1" applyBorder="1" applyAlignment="1" applyProtection="1">
      <alignment horizontal="right" vertical="center"/>
      <protection locked="0"/>
    </xf>
    <xf numFmtId="0" fontId="7" fillId="0" borderId="0" xfId="34" applyFont="1" applyAlignment="1" applyProtection="1">
      <alignment horizontal="center" vertical="center"/>
      <protection locked="0"/>
    </xf>
    <xf numFmtId="194" fontId="7" fillId="0" borderId="0" xfId="34" applyNumberFormat="1" applyFont="1" applyAlignment="1" applyProtection="1">
      <alignment horizontal="center" vertical="center"/>
      <protection locked="0"/>
    </xf>
    <xf numFmtId="194" fontId="11" fillId="0" borderId="0" xfId="34" applyNumberFormat="1" applyFont="1" applyAlignment="1" applyProtection="1">
      <alignment horizontal="center" vertical="center"/>
      <protection locked="0"/>
    </xf>
    <xf numFmtId="194" fontId="5" fillId="0" borderId="10" xfId="7" applyNumberFormat="1" applyFont="1" applyBorder="1" applyAlignment="1" applyProtection="1">
      <alignment horizontal="right" vertical="center"/>
      <protection locked="0"/>
    </xf>
    <xf numFmtId="194" fontId="3" fillId="0" borderId="0" xfId="7" applyNumberFormat="1" applyFont="1" applyBorder="1" applyAlignment="1" applyProtection="1">
      <alignment horizontal="right" vertical="center"/>
      <protection locked="0"/>
    </xf>
    <xf numFmtId="37" fontId="5" fillId="0" borderId="0" xfId="34" applyNumberFormat="1" applyAlignment="1" applyProtection="1">
      <alignment vertical="center"/>
      <protection locked="0"/>
    </xf>
    <xf numFmtId="49" fontId="6" fillId="0" borderId="0" xfId="28" applyNumberFormat="1" applyFont="1" applyAlignment="1" applyProtection="1">
      <alignment vertical="center"/>
      <protection locked="0"/>
    </xf>
    <xf numFmtId="194" fontId="12" fillId="0" borderId="0" xfId="34" applyNumberFormat="1" applyFont="1" applyAlignment="1" applyProtection="1">
      <alignment vertical="center"/>
      <protection locked="0"/>
    </xf>
    <xf numFmtId="49" fontId="3" fillId="0" borderId="0" xfId="34" applyNumberFormat="1" applyFont="1" applyAlignment="1" applyProtection="1">
      <alignment vertical="center"/>
      <protection locked="0"/>
    </xf>
    <xf numFmtId="194" fontId="9" fillId="0" borderId="10" xfId="7" applyNumberFormat="1" applyFont="1" applyBorder="1" applyAlignment="1" applyProtection="1">
      <alignment horizontal="right" vertical="center"/>
      <protection locked="0"/>
    </xf>
    <xf numFmtId="194" fontId="7" fillId="0" borderId="0" xfId="7" applyNumberFormat="1" applyFont="1" applyFill="1" applyBorder="1" applyAlignment="1" applyProtection="1">
      <alignment horizontal="right" vertical="center"/>
      <protection locked="0"/>
    </xf>
    <xf numFmtId="194" fontId="5" fillId="0" borderId="0" xfId="7" applyNumberFormat="1" applyFont="1" applyBorder="1" applyAlignment="1" applyProtection="1">
      <alignment horizontal="right" vertical="center"/>
      <protection locked="0"/>
    </xf>
    <xf numFmtId="194" fontId="5" fillId="0" borderId="9" xfId="7" applyNumberFormat="1" applyFont="1" applyBorder="1" applyAlignment="1" applyProtection="1">
      <alignment vertical="center"/>
      <protection locked="0"/>
    </xf>
    <xf numFmtId="194" fontId="3" fillId="0" borderId="0" xfId="7" applyNumberFormat="1" applyFont="1" applyAlignment="1" applyProtection="1">
      <alignment horizontal="right" vertical="center"/>
      <protection locked="0"/>
    </xf>
    <xf numFmtId="194" fontId="28" fillId="0" borderId="0" xfId="34" applyNumberFormat="1" applyFont="1" applyAlignment="1" applyProtection="1">
      <alignment vertical="center"/>
      <protection locked="0"/>
    </xf>
    <xf numFmtId="0" fontId="3" fillId="0" borderId="0" xfId="30" applyNumberFormat="1" applyFont="1" applyAlignment="1" applyProtection="1">
      <alignment vertical="center"/>
      <protection locked="0"/>
    </xf>
    <xf numFmtId="0" fontId="7" fillId="0" borderId="0" xfId="34" applyFont="1" applyAlignment="1" applyProtection="1">
      <alignment vertical="top"/>
      <protection locked="0"/>
    </xf>
    <xf numFmtId="194" fontId="9" fillId="0" borderId="8" xfId="7" applyNumberFormat="1" applyFont="1" applyBorder="1" applyAlignment="1" applyProtection="1">
      <alignment horizontal="right" vertical="center"/>
    </xf>
    <xf numFmtId="194" fontId="3" fillId="0" borderId="0" xfId="7" applyNumberFormat="1" applyFont="1" applyAlignment="1" applyProtection="1">
      <alignment horizontal="right" vertical="center"/>
    </xf>
    <xf numFmtId="194" fontId="9" fillId="0" borderId="9" xfId="7" applyNumberFormat="1" applyFont="1" applyBorder="1" applyAlignment="1" applyProtection="1">
      <alignment horizontal="right" vertical="center"/>
    </xf>
    <xf numFmtId="194" fontId="9" fillId="0" borderId="10" xfId="7" applyNumberFormat="1" applyFont="1" applyBorder="1" applyAlignment="1" applyProtection="1">
      <alignment horizontal="right" vertical="center"/>
    </xf>
    <xf numFmtId="194" fontId="9" fillId="0" borderId="2" xfId="7" applyNumberFormat="1" applyFont="1" applyBorder="1" applyAlignment="1" applyProtection="1">
      <alignment horizontal="right" vertical="center"/>
    </xf>
    <xf numFmtId="194" fontId="3" fillId="0" borderId="9" xfId="7" applyNumberFormat="1" applyFont="1" applyBorder="1" applyAlignment="1" applyProtection="1">
      <alignment horizontal="right" vertical="center"/>
    </xf>
    <xf numFmtId="194" fontId="3" fillId="0" borderId="0" xfId="34" applyNumberFormat="1" applyFont="1" applyAlignment="1">
      <alignment vertical="center"/>
    </xf>
    <xf numFmtId="194" fontId="5" fillId="0" borderId="0" xfId="7" applyNumberFormat="1" applyFont="1" applyAlignment="1" applyProtection="1">
      <alignment vertical="center"/>
    </xf>
    <xf numFmtId="194" fontId="3" fillId="0" borderId="0" xfId="3" applyNumberFormat="1" applyFont="1" applyFill="1" applyAlignment="1" applyProtection="1">
      <alignment vertical="center"/>
      <protection locked="0"/>
    </xf>
    <xf numFmtId="194" fontId="3" fillId="0" borderId="0" xfId="7" applyNumberFormat="1" applyFont="1" applyFill="1" applyBorder="1" applyAlignment="1" applyProtection="1">
      <alignment horizontal="center" vertical="center"/>
    </xf>
    <xf numFmtId="194" fontId="3" fillId="0" borderId="0" xfId="3" applyNumberFormat="1" applyFont="1" applyFill="1" applyBorder="1" applyAlignment="1" applyProtection="1">
      <alignment vertical="center"/>
      <protection locked="0"/>
    </xf>
    <xf numFmtId="194" fontId="3" fillId="0" borderId="0" xfId="0" applyNumberFormat="1" applyFont="1" applyAlignment="1">
      <alignment vertical="center"/>
    </xf>
    <xf numFmtId="194" fontId="5" fillId="0" borderId="0" xfId="0" applyNumberFormat="1" applyFont="1" applyAlignment="1" applyProtection="1">
      <alignment vertical="center"/>
      <protection locked="0"/>
    </xf>
    <xf numFmtId="194" fontId="5" fillId="0" borderId="9" xfId="0" applyNumberFormat="1" applyFont="1" applyBorder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192" fontId="3" fillId="0" borderId="8" xfId="7" applyFont="1" applyFill="1" applyBorder="1" applyAlignment="1" applyProtection="1">
      <alignment vertical="center"/>
      <protection locked="0"/>
    </xf>
    <xf numFmtId="194" fontId="3" fillId="0" borderId="9" xfId="3" applyNumberFormat="1" applyFont="1" applyFill="1" applyBorder="1" applyAlignment="1" applyProtection="1">
      <alignment vertical="center"/>
    </xf>
    <xf numFmtId="2" fontId="2" fillId="0" borderId="0" xfId="0" applyNumberFormat="1" applyFont="1" applyAlignment="1" applyProtection="1">
      <alignment vertical="center"/>
      <protection locked="0"/>
    </xf>
    <xf numFmtId="194" fontId="5" fillId="0" borderId="0" xfId="7" applyNumberFormat="1" applyFont="1" applyFill="1" applyBorder="1" applyAlignment="1" applyProtection="1">
      <alignment vertical="center"/>
      <protection locked="0"/>
    </xf>
    <xf numFmtId="194" fontId="5" fillId="0" borderId="0" xfId="7" applyNumberFormat="1" applyFont="1" applyFill="1" applyBorder="1" applyAlignment="1" applyProtection="1">
      <alignment horizontal="center" vertical="center"/>
      <protection locked="0"/>
    </xf>
    <xf numFmtId="2" fontId="10" fillId="0" borderId="0" xfId="33" applyNumberFormat="1" applyFont="1" applyAlignment="1" applyProtection="1">
      <alignment vertical="center"/>
      <protection locked="0"/>
    </xf>
    <xf numFmtId="0" fontId="10" fillId="0" borderId="0" xfId="33" applyFont="1" applyAlignment="1" applyProtection="1">
      <alignment vertical="center"/>
      <protection locked="0"/>
    </xf>
    <xf numFmtId="192" fontId="5" fillId="0" borderId="0" xfId="7" applyFont="1" applyFill="1" applyBorder="1" applyAlignment="1" applyProtection="1">
      <alignment horizontal="center" vertical="center"/>
    </xf>
    <xf numFmtId="37" fontId="5" fillId="0" borderId="0" xfId="7" applyNumberFormat="1" applyFont="1" applyFill="1" applyBorder="1" applyAlignment="1" applyProtection="1">
      <alignment horizontal="center" vertical="center"/>
      <protection locked="0"/>
    </xf>
    <xf numFmtId="194" fontId="5" fillId="0" borderId="0" xfId="7" applyNumberFormat="1" applyFont="1" applyFill="1" applyBorder="1" applyAlignment="1" applyProtection="1">
      <alignment horizontal="center" vertical="center"/>
    </xf>
    <xf numFmtId="49" fontId="26" fillId="0" borderId="0" xfId="0" applyNumberFormat="1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26" fillId="0" borderId="0" xfId="0" applyFont="1" applyFill="1" applyAlignment="1" applyProtection="1">
      <alignment vertical="center"/>
      <protection locked="0"/>
    </xf>
    <xf numFmtId="194" fontId="26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Fill="1" applyAlignment="1" applyProtection="1">
      <alignment horizontal="right" vertical="center"/>
      <protection locked="0"/>
    </xf>
    <xf numFmtId="0" fontId="30" fillId="0" borderId="0" xfId="0" applyFont="1" applyFill="1" applyAlignment="1" applyProtection="1">
      <alignment vertical="center"/>
      <protection locked="0"/>
    </xf>
    <xf numFmtId="194" fontId="26" fillId="0" borderId="0" xfId="3" applyNumberFormat="1" applyFont="1" applyAlignment="1" applyProtection="1">
      <alignment vertical="center"/>
      <protection locked="0"/>
    </xf>
    <xf numFmtId="194" fontId="29" fillId="0" borderId="10" xfId="3" applyNumberFormat="1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49" fontId="3" fillId="0" borderId="0" xfId="0" applyNumberFormat="1" applyFont="1" applyFill="1" applyAlignment="1" applyProtection="1">
      <alignment vertical="center"/>
      <protection locked="0"/>
    </xf>
  </cellXfs>
  <cellStyles count="62">
    <cellStyle name="75" xfId="1" xr:uid="{D6F51914-6CC0-4666-9760-B29F6AA82389}"/>
    <cellStyle name="75 2" xfId="2" xr:uid="{154B12C9-59A1-4D2A-9758-9471606D0822}"/>
    <cellStyle name="Comma" xfId="3" builtinId="3"/>
    <cellStyle name="Comma 10 7" xfId="4" xr:uid="{F34F17F6-2452-4BA1-866E-9AAFEA500030}"/>
    <cellStyle name="Comma 112" xfId="5" xr:uid="{948E63B8-CB58-4DF6-A5B4-F2E67A744563}"/>
    <cellStyle name="Comma 2" xfId="6" xr:uid="{488376F3-58E0-403A-8F59-C631BCBA1741}"/>
    <cellStyle name="Comma 2 2" xfId="7" xr:uid="{15E2B1F5-3DA7-4978-9FC8-6EAEDBEBCD74}"/>
    <cellStyle name="Comma 2 4 2" xfId="8" xr:uid="{DE8B2E64-7D14-4951-8AD8-1DAA4B2F7F78}"/>
    <cellStyle name="Comma 3" xfId="9" xr:uid="{5DFBD5C3-5C92-469F-BDDB-8ED5590940AD}"/>
    <cellStyle name="comma zerodec" xfId="10" xr:uid="{317E6D67-BFF3-468F-9740-167CBBDE8C79}"/>
    <cellStyle name="Currency1" xfId="11" xr:uid="{871DF11E-D4C3-4B9C-B09A-8176F3A7DEF5}"/>
    <cellStyle name="Currency1 2" xfId="12" xr:uid="{70484712-B8ED-4E3A-A22A-746CF8A963A5}"/>
    <cellStyle name="Date" xfId="13" xr:uid="{6314C840-2EE2-4009-9065-CC3ACFA9A89A}"/>
    <cellStyle name="Dollar (zero dec)" xfId="14" xr:uid="{873A279D-5D1B-4C6E-BB72-28BECAEB4E0E}"/>
    <cellStyle name="Fixed" xfId="15" xr:uid="{234A1780-44EB-4D45-9790-8CE7AB5FA0A6}"/>
    <cellStyle name="Grey" xfId="16" xr:uid="{E2CA75A9-A0F2-4B53-8AF7-B6596001DE9E}"/>
    <cellStyle name="Grey 2" xfId="17" xr:uid="{ECC8287B-9FF7-4595-B420-AFEE95AA040F}"/>
    <cellStyle name="Header1" xfId="18" xr:uid="{B00C23A4-CC06-43B3-8A65-A9F5BA8DA32D}"/>
    <cellStyle name="Header2" xfId="19" xr:uid="{0791F683-0204-42B6-BE59-43CBC6263FE3}"/>
    <cellStyle name="HEADING1" xfId="20" xr:uid="{CF3573A6-26E6-4473-9625-B37AC38D9F94}"/>
    <cellStyle name="HEADING2" xfId="21" xr:uid="{A70EECCD-E75C-41A4-A376-7BEC175ADB63}"/>
    <cellStyle name="HEADING2 2" xfId="22" xr:uid="{B3BDAF27-2604-45F1-BAC2-C6625813EFCC}"/>
    <cellStyle name="Input [yellow]" xfId="23" xr:uid="{A1E0CC6B-6793-4100-97C7-53D672FEA0ED}"/>
    <cellStyle name="Input [yellow] 2" xfId="24" xr:uid="{6DD3D376-CF0A-4E60-AF37-958AA7DAA6F2}"/>
    <cellStyle name="no dec" xfId="25" xr:uid="{2CF2B7DA-E17C-4D02-BBDE-DC63A92606C8}"/>
    <cellStyle name="Normal" xfId="0" builtinId="0"/>
    <cellStyle name="Normal - Style1" xfId="26" xr:uid="{00398C78-7D92-4D3A-AE53-9CA387239D66}"/>
    <cellStyle name="Normal 10 2" xfId="27" xr:uid="{51A7AF89-C8A2-457E-97BC-5DB4301C1F48}"/>
    <cellStyle name="Normal 116" xfId="28" xr:uid="{B80BB41F-16C1-4516-A374-0B9B0BA1D509}"/>
    <cellStyle name="Normal 2" xfId="29" xr:uid="{E2B96A9F-CB23-4167-98BE-DA57704C156B}"/>
    <cellStyle name="Normal 2 2" xfId="30" xr:uid="{3114F5E8-D0D7-48DE-9720-2CA06596C676}"/>
    <cellStyle name="Normal 3" xfId="31" xr:uid="{DA43E0A2-BC25-4BE3-AD92-5B681502158C}"/>
    <cellStyle name="Normal 3 5 2" xfId="32" xr:uid="{48D0899A-CECA-46BD-8F02-DC85DCC956DA}"/>
    <cellStyle name="Normal 36" xfId="33" xr:uid="{4C1B2E5E-B500-41E6-9D85-7C06F05C0091}"/>
    <cellStyle name="Normal 37" xfId="34" xr:uid="{470DA351-194E-40FF-9DDC-A07E3E8BF095}"/>
    <cellStyle name="Normal 4" xfId="35" xr:uid="{B58AC941-3F00-4D31-85DC-C45E8AF911DA}"/>
    <cellStyle name="Normal 5" xfId="36" xr:uid="{50DB505E-2479-403F-80FB-3BBA28033F23}"/>
    <cellStyle name="Normal 6" xfId="37" xr:uid="{0148CBF3-FA27-47D6-AC81-E249D4D15070}"/>
    <cellStyle name="Normal 7" xfId="38" xr:uid="{2F6C7B8D-0CC4-4087-9F55-7EFFC79CD564}"/>
    <cellStyle name="Normal_K-12t-THA099 A05AF FINAL" xfId="39" xr:uid="{CD257221-0C7C-4388-8DA9-487897C38D59}"/>
    <cellStyle name="Percent [2]" xfId="40" xr:uid="{E57325FA-1E72-456C-874D-4E92A1B54E8F}"/>
    <cellStyle name="Percent 2" xfId="41" xr:uid="{CE2D3783-0886-4056-A66A-9A9CAC0C56B9}"/>
    <cellStyle name="Percent 3" xfId="42" xr:uid="{1AD891C1-516B-436F-8437-DE1487F9542F}"/>
    <cellStyle name="Percent 4" xfId="43" xr:uid="{1735EC5B-ADC5-4ABF-B600-9571DFBBB55F}"/>
    <cellStyle name="Percent 5" xfId="44" xr:uid="{7602E3DB-5BC9-423E-B853-60444D132526}"/>
    <cellStyle name="Percent 6" xfId="45" xr:uid="{0A25537C-046B-4253-9EA4-85B5257180D0}"/>
    <cellStyle name="Percent 7" xfId="46" xr:uid="{9027C5AB-5F7B-4A6A-B537-57D385618288}"/>
    <cellStyle name="Q" xfId="47" xr:uid="{DE437E87-D1A4-435A-8FE9-DD2A130F79B7}"/>
    <cellStyle name="Quantity" xfId="48" xr:uid="{B8847154-54FE-44AC-84D0-A900C03E27BE}"/>
    <cellStyle name="small border line" xfId="49" xr:uid="{5DEC9128-85FB-4C2D-9656-A5E9C95A5B31}"/>
    <cellStyle name="small border line 2" xfId="50" xr:uid="{4B66A8C5-D2D9-41AA-BE29-733A8BBBA049}"/>
    <cellStyle name="Style 1" xfId="51" xr:uid="{450EC52A-D96A-4374-A0E5-69CFE12D34ED}"/>
    <cellStyle name="Style 1 2" xfId="52" xr:uid="{8F226986-D393-47B2-9EEE-ED89D299F456}"/>
    <cellStyle name="Style 1 3" xfId="53" xr:uid="{04C44C3F-3F59-4EF4-A56F-7400DADA09CC}"/>
    <cellStyle name="Total 2" xfId="54" xr:uid="{3C9B6D15-DB53-4BFA-BA76-8795B51D88D7}"/>
    <cellStyle name="W" xfId="55" xr:uid="{9B4303D6-82E3-4186-AB58-88E6411A6409}"/>
    <cellStyle name="น้บะภฒ_95" xfId="56" xr:uid="{3574D65A-9FD7-40CE-9FF7-576C1273237A}"/>
    <cellStyle name="ฤธถ [0]_95" xfId="57" xr:uid="{0B133E59-885E-449A-9C91-641F266754BC}"/>
    <cellStyle name="ฤธถ_95" xfId="58" xr:uid="{58DDA819-E632-4DBA-A2B3-D00FEE9BF168}"/>
    <cellStyle name="ล๋ศญ [0]_95" xfId="59" xr:uid="{DEBBEF7B-5D92-44CA-8E04-CB99516A816D}"/>
    <cellStyle name="ล๋ศญ_95" xfId="60" xr:uid="{6F3EABAF-6C48-4904-87BC-ACB55CB62AE3}"/>
    <cellStyle name="วฅมุ_4ฟ๙ฝวภ๛" xfId="61" xr:uid="{4F338579-3242-4FF2-B74E-ED2925E0148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8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9232E38E-B3BC-423C-8B3E-9FE36EDFBC64}">
  <we:reference id="wa200002671" version="1.0.0.4" store="en-US" storeType="OMEX"/>
  <we:alternateReferences>
    <we:reference id="WA200002671" version="1.0.0.4" store="WA200002671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76578-4512-46BB-BFCC-951376DB6B7E}">
  <dimension ref="B1:K84"/>
  <sheetViews>
    <sheetView tabSelected="1" zoomScaleNormal="100" zoomScaleSheetLayoutView="100" workbookViewId="0"/>
  </sheetViews>
  <sheetFormatPr defaultColWidth="9.25" defaultRowHeight="21.5"/>
  <cols>
    <col min="1" max="2" width="1.58203125" style="4" customWidth="1"/>
    <col min="3" max="3" width="1.58203125" style="14" customWidth="1"/>
    <col min="4" max="4" width="44.25" style="14" customWidth="1"/>
    <col min="5" max="5" width="8.75" style="3" customWidth="1"/>
    <col min="6" max="6" width="1.58203125" style="4" customWidth="1"/>
    <col min="7" max="7" width="12.75" style="4" customWidth="1"/>
    <col min="8" max="8" width="1.25" style="4" customWidth="1"/>
    <col min="9" max="9" width="12.75" style="4" customWidth="1"/>
    <col min="10" max="10" width="9.75" style="4" bestFit="1" customWidth="1"/>
    <col min="11" max="16384" width="9.25" style="4"/>
  </cols>
  <sheetData>
    <row r="1" spans="2:10" ht="22" customHeight="1">
      <c r="B1" s="1" t="s">
        <v>1</v>
      </c>
      <c r="C1" s="2"/>
      <c r="D1" s="2"/>
    </row>
    <row r="2" spans="2:10" ht="22" customHeight="1">
      <c r="B2" s="1" t="s">
        <v>2</v>
      </c>
      <c r="C2" s="2"/>
      <c r="D2" s="2"/>
    </row>
    <row r="3" spans="2:10" ht="22" customHeight="1">
      <c r="B3" s="170" t="s">
        <v>192</v>
      </c>
      <c r="C3" s="2"/>
      <c r="D3" s="2"/>
    </row>
    <row r="4" spans="2:10" ht="22">
      <c r="B4" s="5"/>
      <c r="C4" s="5"/>
      <c r="D4" s="5"/>
    </row>
    <row r="5" spans="2:10" ht="22" customHeight="1">
      <c r="B5" s="2" t="s">
        <v>3</v>
      </c>
      <c r="C5" s="2"/>
      <c r="D5" s="2"/>
      <c r="E5" s="6" t="s">
        <v>159</v>
      </c>
      <c r="G5" s="7" t="s">
        <v>191</v>
      </c>
      <c r="H5" s="8"/>
      <c r="I5" s="9" t="s">
        <v>4</v>
      </c>
    </row>
    <row r="6" spans="2:10" ht="22" customHeight="1">
      <c r="B6" s="2"/>
      <c r="C6" s="2"/>
      <c r="D6" s="2"/>
      <c r="E6" s="6"/>
      <c r="G6" s="7">
        <v>2568</v>
      </c>
      <c r="H6" s="8"/>
      <c r="I6" s="7">
        <v>2567</v>
      </c>
    </row>
    <row r="7" spans="2:10" ht="22" customHeight="1">
      <c r="B7" s="2"/>
      <c r="C7" s="2"/>
      <c r="D7" s="2"/>
      <c r="E7" s="6"/>
      <c r="G7" s="7" t="s">
        <v>158</v>
      </c>
      <c r="H7" s="8"/>
      <c r="I7" s="7"/>
    </row>
    <row r="8" spans="2:10" ht="22" customHeight="1">
      <c r="B8" s="2"/>
      <c r="C8" s="2"/>
      <c r="D8" s="2"/>
      <c r="E8" s="6"/>
      <c r="G8" s="10" t="s">
        <v>5</v>
      </c>
      <c r="H8" s="10"/>
      <c r="I8" s="10"/>
    </row>
    <row r="9" spans="2:10" ht="22" customHeight="1">
      <c r="B9" s="11" t="s">
        <v>6</v>
      </c>
      <c r="C9" s="11"/>
      <c r="D9" s="11"/>
      <c r="E9" s="6"/>
      <c r="G9" s="12"/>
      <c r="H9" s="13"/>
      <c r="I9" s="12"/>
    </row>
    <row r="10" spans="2:10" ht="22" customHeight="1">
      <c r="B10" s="14" t="s">
        <v>7</v>
      </c>
      <c r="E10" s="6"/>
      <c r="G10" s="15">
        <v>3169439</v>
      </c>
      <c r="H10" s="13"/>
      <c r="I10" s="15">
        <v>4203720</v>
      </c>
    </row>
    <row r="11" spans="2:10" s="183" customFormat="1" ht="22" customHeight="1">
      <c r="B11" s="181" t="s">
        <v>8</v>
      </c>
      <c r="C11" s="181"/>
      <c r="D11" s="181"/>
      <c r="E11" s="182"/>
      <c r="G11" s="184">
        <v>5318961</v>
      </c>
      <c r="H11" s="185"/>
      <c r="I11" s="184">
        <v>4970565</v>
      </c>
      <c r="J11" s="186"/>
    </row>
    <row r="12" spans="2:10" ht="22" customHeight="1">
      <c r="B12" s="14" t="s">
        <v>9</v>
      </c>
      <c r="E12" s="6" t="s">
        <v>160</v>
      </c>
      <c r="G12" s="15">
        <v>3416782</v>
      </c>
      <c r="H12" s="13"/>
      <c r="I12" s="15">
        <v>3759514</v>
      </c>
    </row>
    <row r="13" spans="2:10" ht="22" customHeight="1">
      <c r="B13" s="14" t="s">
        <v>10</v>
      </c>
      <c r="E13" s="6"/>
      <c r="G13" s="15">
        <v>6331418</v>
      </c>
      <c r="H13" s="13"/>
      <c r="I13" s="15">
        <v>7091238</v>
      </c>
    </row>
    <row r="14" spans="2:10" ht="22" customHeight="1">
      <c r="B14" s="14" t="s">
        <v>11</v>
      </c>
      <c r="E14" s="6"/>
      <c r="G14" s="15">
        <v>394284</v>
      </c>
      <c r="H14" s="13"/>
      <c r="I14" s="15">
        <v>394284</v>
      </c>
    </row>
    <row r="15" spans="2:10" s="183" customFormat="1" ht="22" customHeight="1">
      <c r="B15" s="181" t="s">
        <v>12</v>
      </c>
      <c r="C15" s="181"/>
      <c r="D15" s="181"/>
      <c r="E15" s="182"/>
      <c r="G15" s="184">
        <v>78603</v>
      </c>
      <c r="H15" s="185"/>
      <c r="I15" s="184">
        <v>107941</v>
      </c>
      <c r="J15" s="186"/>
    </row>
    <row r="16" spans="2:10" ht="22" customHeight="1">
      <c r="B16" s="2" t="s">
        <v>13</v>
      </c>
      <c r="C16" s="2"/>
      <c r="D16" s="2"/>
      <c r="E16" s="6"/>
      <c r="G16" s="30">
        <f>SUM(G10:G15)</f>
        <v>18709487</v>
      </c>
      <c r="H16" s="13"/>
      <c r="I16" s="30">
        <f>SUM(I10:I15)</f>
        <v>20527262</v>
      </c>
    </row>
    <row r="17" spans="2:9" ht="22">
      <c r="B17" s="2"/>
      <c r="C17" s="2"/>
      <c r="D17" s="2"/>
      <c r="E17" s="6"/>
      <c r="G17" s="15"/>
      <c r="H17" s="13"/>
      <c r="I17" s="15"/>
    </row>
    <row r="18" spans="2:9" ht="22" customHeight="1">
      <c r="B18" s="11" t="s">
        <v>14</v>
      </c>
      <c r="C18" s="11"/>
      <c r="D18" s="11"/>
      <c r="E18" s="6"/>
      <c r="G18" s="15"/>
      <c r="H18" s="13"/>
      <c r="I18" s="15"/>
    </row>
    <row r="19" spans="2:9" ht="22" customHeight="1">
      <c r="B19" s="14" t="s">
        <v>15</v>
      </c>
      <c r="E19" s="6"/>
      <c r="G19" s="15">
        <v>59963</v>
      </c>
      <c r="H19" s="13"/>
      <c r="I19" s="15">
        <v>57024</v>
      </c>
    </row>
    <row r="20" spans="2:9" ht="22" customHeight="1">
      <c r="B20" s="14" t="s">
        <v>16</v>
      </c>
      <c r="E20" s="6">
        <v>3</v>
      </c>
      <c r="G20" s="15">
        <v>97398</v>
      </c>
      <c r="H20" s="13"/>
      <c r="I20" s="15">
        <v>124358</v>
      </c>
    </row>
    <row r="21" spans="2:9" ht="22" customHeight="1">
      <c r="B21" s="14" t="s">
        <v>17</v>
      </c>
      <c r="E21" s="6"/>
      <c r="G21" s="15">
        <v>646851</v>
      </c>
      <c r="H21" s="13"/>
      <c r="I21" s="15">
        <v>649581</v>
      </c>
    </row>
    <row r="22" spans="2:9" ht="22" customHeight="1">
      <c r="B22" s="14" t="s">
        <v>18</v>
      </c>
      <c r="E22" s="6"/>
      <c r="G22" s="15">
        <v>11482684</v>
      </c>
      <c r="H22" s="13"/>
      <c r="I22" s="15">
        <v>12146556</v>
      </c>
    </row>
    <row r="23" spans="2:9" ht="22" customHeight="1">
      <c r="B23" s="14" t="s">
        <v>19</v>
      </c>
      <c r="E23" s="6"/>
      <c r="G23" s="15">
        <v>5234853</v>
      </c>
      <c r="H23" s="13"/>
      <c r="I23" s="15">
        <v>5516840</v>
      </c>
    </row>
    <row r="24" spans="2:9" ht="22" customHeight="1">
      <c r="B24" s="14" t="s">
        <v>20</v>
      </c>
      <c r="D24" s="4"/>
      <c r="E24" s="6"/>
      <c r="G24" s="15">
        <v>132501</v>
      </c>
      <c r="H24" s="13"/>
      <c r="I24" s="15">
        <v>128095</v>
      </c>
    </row>
    <row r="25" spans="2:9" ht="22" customHeight="1">
      <c r="B25" s="14" t="s">
        <v>21</v>
      </c>
      <c r="D25" s="4"/>
      <c r="E25" s="6"/>
      <c r="G25" s="15">
        <v>592286</v>
      </c>
      <c r="H25" s="13"/>
      <c r="I25" s="15">
        <v>578899</v>
      </c>
    </row>
    <row r="26" spans="2:9" ht="22" customHeight="1">
      <c r="B26" s="14" t="s">
        <v>22</v>
      </c>
      <c r="E26" s="6"/>
      <c r="G26" s="15">
        <v>107837</v>
      </c>
      <c r="H26" s="13"/>
      <c r="I26" s="15">
        <v>94536</v>
      </c>
    </row>
    <row r="27" spans="2:9" ht="22" customHeight="1">
      <c r="B27" s="2" t="s">
        <v>23</v>
      </c>
      <c r="C27" s="2"/>
      <c r="D27" s="2"/>
      <c r="E27" s="6"/>
      <c r="G27" s="30">
        <f>SUM(G19:G26)</f>
        <v>18354373</v>
      </c>
      <c r="H27" s="13"/>
      <c r="I27" s="30">
        <f>SUM(I19:I26)</f>
        <v>19295889</v>
      </c>
    </row>
    <row r="28" spans="2:9" ht="12" customHeight="1">
      <c r="B28" s="2"/>
      <c r="C28" s="2"/>
      <c r="D28" s="2"/>
      <c r="E28" s="6"/>
      <c r="G28" s="16"/>
      <c r="H28" s="13"/>
      <c r="I28" s="16"/>
    </row>
    <row r="29" spans="2:9" ht="22" customHeight="1" thickBot="1">
      <c r="B29" s="2" t="s">
        <v>24</v>
      </c>
      <c r="C29" s="2"/>
      <c r="D29" s="2"/>
      <c r="E29" s="6"/>
      <c r="G29" s="27">
        <f>G16+G27</f>
        <v>37063860</v>
      </c>
      <c r="H29" s="13"/>
      <c r="I29" s="27">
        <f>I16+I27</f>
        <v>39823151</v>
      </c>
    </row>
    <row r="30" spans="2:9" ht="22.5" thickTop="1">
      <c r="B30" s="2"/>
      <c r="C30" s="2"/>
      <c r="D30" s="2"/>
      <c r="E30" s="6"/>
      <c r="G30" s="12"/>
      <c r="H30" s="13"/>
      <c r="I30" s="12"/>
    </row>
    <row r="31" spans="2:9" ht="22" customHeight="1">
      <c r="B31" s="1" t="s">
        <v>1</v>
      </c>
      <c r="C31" s="2"/>
      <c r="D31" s="2"/>
    </row>
    <row r="32" spans="2:9" ht="22" customHeight="1">
      <c r="B32" s="1" t="s">
        <v>2</v>
      </c>
      <c r="C32" s="2"/>
      <c r="D32" s="2"/>
    </row>
    <row r="33" spans="2:11" ht="22" customHeight="1">
      <c r="B33" s="170" t="s">
        <v>192</v>
      </c>
      <c r="C33" s="18"/>
      <c r="D33" s="18"/>
    </row>
    <row r="34" spans="2:11" ht="22">
      <c r="B34" s="2"/>
      <c r="C34" s="2"/>
      <c r="D34" s="2"/>
    </row>
    <row r="35" spans="2:11" ht="22" customHeight="1">
      <c r="B35" s="5" t="s">
        <v>25</v>
      </c>
      <c r="C35" s="2"/>
      <c r="D35" s="2"/>
      <c r="E35" s="6" t="s">
        <v>159</v>
      </c>
      <c r="G35" s="7" t="s">
        <v>191</v>
      </c>
      <c r="H35" s="8"/>
      <c r="I35" s="9" t="s">
        <v>4</v>
      </c>
    </row>
    <row r="36" spans="2:11" ht="22" customHeight="1">
      <c r="B36" s="5"/>
      <c r="C36" s="2"/>
      <c r="D36" s="2"/>
      <c r="E36" s="6"/>
      <c r="G36" s="7">
        <v>2568</v>
      </c>
      <c r="H36" s="8"/>
      <c r="I36" s="7">
        <v>2567</v>
      </c>
    </row>
    <row r="37" spans="2:11" ht="22" customHeight="1">
      <c r="B37" s="5"/>
      <c r="C37" s="2"/>
      <c r="D37" s="2"/>
      <c r="E37" s="6"/>
      <c r="G37" s="7" t="s">
        <v>158</v>
      </c>
      <c r="H37" s="8"/>
      <c r="I37" s="7"/>
    </row>
    <row r="38" spans="2:11" ht="22" customHeight="1">
      <c r="B38" s="5"/>
      <c r="C38" s="2"/>
      <c r="D38" s="2"/>
      <c r="E38" s="6"/>
      <c r="G38" s="10" t="s">
        <v>5</v>
      </c>
      <c r="H38" s="10"/>
      <c r="I38" s="10"/>
    </row>
    <row r="39" spans="2:11" ht="22" customHeight="1">
      <c r="B39" s="11" t="s">
        <v>26</v>
      </c>
      <c r="C39" s="11"/>
      <c r="D39" s="11"/>
      <c r="E39" s="6"/>
      <c r="G39" s="12"/>
      <c r="H39" s="19"/>
      <c r="I39" s="12"/>
    </row>
    <row r="40" spans="2:11" ht="22" customHeight="1">
      <c r="B40" s="14" t="s">
        <v>27</v>
      </c>
      <c r="E40" s="6">
        <v>5</v>
      </c>
      <c r="F40" s="20"/>
      <c r="G40" s="21">
        <v>5228359</v>
      </c>
      <c r="H40" s="13"/>
      <c r="I40" s="15">
        <v>6386984</v>
      </c>
      <c r="J40" s="15" t="s">
        <v>197</v>
      </c>
      <c r="K40" s="15"/>
    </row>
    <row r="41" spans="2:11" ht="22" customHeight="1">
      <c r="B41" s="14" t="s">
        <v>28</v>
      </c>
      <c r="E41" s="6">
        <v>3</v>
      </c>
      <c r="F41" s="20"/>
      <c r="G41" s="15">
        <v>3237635</v>
      </c>
      <c r="H41" s="13"/>
      <c r="I41" s="15">
        <v>3577534</v>
      </c>
    </row>
    <row r="42" spans="2:11" ht="22" customHeight="1">
      <c r="B42" s="14" t="s">
        <v>29</v>
      </c>
      <c r="E42" s="6">
        <v>3</v>
      </c>
      <c r="F42" s="20"/>
      <c r="G42" s="15">
        <v>188218</v>
      </c>
      <c r="H42" s="13"/>
      <c r="I42" s="15">
        <v>201525</v>
      </c>
    </row>
    <row r="43" spans="2:11" ht="22" customHeight="1">
      <c r="B43" s="14" t="s">
        <v>30</v>
      </c>
      <c r="E43" s="6">
        <v>3</v>
      </c>
      <c r="F43" s="20"/>
      <c r="G43" s="15">
        <v>3700000</v>
      </c>
      <c r="H43" s="13"/>
      <c r="I43" s="15">
        <v>6703071</v>
      </c>
      <c r="J43" s="15"/>
    </row>
    <row r="44" spans="2:11" ht="22" customHeight="1">
      <c r="B44" s="14" t="s">
        <v>31</v>
      </c>
      <c r="E44" s="6"/>
      <c r="F44" s="20"/>
      <c r="G44" s="15">
        <v>149981</v>
      </c>
      <c r="H44" s="13"/>
      <c r="I44" s="15">
        <v>158917</v>
      </c>
    </row>
    <row r="45" spans="2:11" ht="22" customHeight="1">
      <c r="B45" s="14" t="s">
        <v>32</v>
      </c>
      <c r="E45" s="6"/>
      <c r="F45" s="20"/>
      <c r="G45" s="15">
        <v>85833</v>
      </c>
      <c r="H45" s="13"/>
      <c r="I45" s="15">
        <v>164706</v>
      </c>
    </row>
    <row r="46" spans="2:11" ht="22" customHeight="1">
      <c r="B46" s="2" t="s">
        <v>33</v>
      </c>
      <c r="C46" s="2"/>
      <c r="D46" s="2"/>
      <c r="E46" s="6"/>
      <c r="F46" s="22"/>
      <c r="G46" s="31">
        <f>SUM(G40:G45)</f>
        <v>12590026</v>
      </c>
      <c r="H46" s="13"/>
      <c r="I46" s="31">
        <f>SUM(I40:I45)</f>
        <v>17192737</v>
      </c>
    </row>
    <row r="47" spans="2:11" ht="22">
      <c r="B47" s="2"/>
      <c r="C47" s="2"/>
      <c r="D47" s="2"/>
      <c r="E47" s="6"/>
      <c r="G47" s="15"/>
      <c r="H47" s="13"/>
      <c r="I47" s="15"/>
    </row>
    <row r="48" spans="2:11" ht="22" customHeight="1">
      <c r="B48" s="11" t="s">
        <v>34</v>
      </c>
      <c r="C48" s="11"/>
      <c r="D48" s="11"/>
      <c r="E48" s="6"/>
      <c r="G48" s="15"/>
      <c r="H48" s="13"/>
      <c r="I48" s="15"/>
    </row>
    <row r="49" spans="2:9" ht="22" customHeight="1">
      <c r="B49" s="14" t="s">
        <v>205</v>
      </c>
      <c r="C49" s="11"/>
      <c r="D49" s="11"/>
      <c r="E49" s="6">
        <v>5</v>
      </c>
      <c r="G49" s="15">
        <v>2997030</v>
      </c>
      <c r="H49" s="13"/>
      <c r="I49" s="15">
        <v>0</v>
      </c>
    </row>
    <row r="50" spans="2:9" ht="22" customHeight="1">
      <c r="B50" s="14" t="s">
        <v>35</v>
      </c>
      <c r="E50" s="6">
        <v>3</v>
      </c>
      <c r="G50" s="15">
        <v>473979</v>
      </c>
      <c r="H50" s="13"/>
      <c r="I50" s="15">
        <v>578136</v>
      </c>
    </row>
    <row r="51" spans="2:9" ht="22" customHeight="1">
      <c r="B51" s="14" t="s">
        <v>36</v>
      </c>
      <c r="E51" s="6"/>
      <c r="G51" s="15">
        <v>195447</v>
      </c>
      <c r="H51" s="13"/>
      <c r="I51" s="15">
        <v>205206</v>
      </c>
    </row>
    <row r="52" spans="2:9" ht="22" customHeight="1">
      <c r="B52" s="14" t="s">
        <v>37</v>
      </c>
      <c r="E52" s="6"/>
      <c r="G52" s="15">
        <v>1068851</v>
      </c>
      <c r="H52" s="13"/>
      <c r="I52" s="15">
        <v>1084979</v>
      </c>
    </row>
    <row r="53" spans="2:9" ht="22" customHeight="1">
      <c r="B53" s="14" t="s">
        <v>38</v>
      </c>
      <c r="E53" s="6"/>
      <c r="G53" s="15">
        <v>53551</v>
      </c>
      <c r="H53" s="13"/>
      <c r="I53" s="15">
        <v>56204</v>
      </c>
    </row>
    <row r="54" spans="2:9" ht="22" customHeight="1">
      <c r="B54" s="2" t="s">
        <v>39</v>
      </c>
      <c r="C54" s="2"/>
      <c r="D54" s="2"/>
      <c r="E54" s="6"/>
      <c r="G54" s="30">
        <f>SUM(G49:G53)</f>
        <v>4788858</v>
      </c>
      <c r="H54" s="13"/>
      <c r="I54" s="30">
        <f>SUM(I49:I53)</f>
        <v>1924525</v>
      </c>
    </row>
    <row r="55" spans="2:9" ht="12" customHeight="1">
      <c r="B55" s="14"/>
      <c r="E55" s="6"/>
      <c r="G55" s="16"/>
      <c r="H55" s="13"/>
      <c r="I55" s="16"/>
    </row>
    <row r="56" spans="2:9" ht="22" customHeight="1">
      <c r="B56" s="2" t="s">
        <v>40</v>
      </c>
      <c r="C56" s="2"/>
      <c r="D56" s="2"/>
      <c r="E56" s="6"/>
      <c r="G56" s="28">
        <f>G46+G54</f>
        <v>17378884</v>
      </c>
      <c r="H56" s="13"/>
      <c r="I56" s="28">
        <f>I46+I54</f>
        <v>19117262</v>
      </c>
    </row>
    <row r="57" spans="2:9" ht="22">
      <c r="B57" s="2"/>
      <c r="C57" s="2"/>
      <c r="D57" s="2"/>
      <c r="E57" s="6"/>
      <c r="G57" s="12"/>
      <c r="H57" s="13"/>
      <c r="I57" s="12"/>
    </row>
    <row r="58" spans="2:9" ht="22" customHeight="1">
      <c r="B58" s="1" t="s">
        <v>1</v>
      </c>
      <c r="C58" s="2"/>
      <c r="D58" s="2"/>
    </row>
    <row r="59" spans="2:9" ht="22" customHeight="1">
      <c r="B59" s="1" t="s">
        <v>2</v>
      </c>
      <c r="C59" s="2"/>
      <c r="D59" s="2"/>
      <c r="G59" s="15"/>
    </row>
    <row r="60" spans="2:9" ht="22" customHeight="1">
      <c r="B60" s="170" t="s">
        <v>192</v>
      </c>
      <c r="C60" s="18"/>
      <c r="D60" s="2"/>
    </row>
    <row r="61" spans="2:9" ht="22">
      <c r="B61" s="2"/>
      <c r="C61" s="18"/>
      <c r="D61" s="18"/>
    </row>
    <row r="62" spans="2:9" ht="22" customHeight="1">
      <c r="B62" s="5" t="s">
        <v>41</v>
      </c>
      <c r="C62" s="4"/>
      <c r="D62" s="4"/>
      <c r="E62" s="6"/>
      <c r="G62" s="7" t="s">
        <v>191</v>
      </c>
      <c r="H62" s="8"/>
      <c r="I62" s="9" t="s">
        <v>4</v>
      </c>
    </row>
    <row r="63" spans="2:9" ht="22" customHeight="1">
      <c r="B63" s="5"/>
      <c r="C63" s="4"/>
      <c r="D63" s="4"/>
      <c r="E63" s="6"/>
      <c r="G63" s="7">
        <v>2568</v>
      </c>
      <c r="H63" s="8"/>
      <c r="I63" s="7">
        <v>2567</v>
      </c>
    </row>
    <row r="64" spans="2:9" ht="22" customHeight="1">
      <c r="B64" s="5"/>
      <c r="C64" s="4"/>
      <c r="D64" s="4"/>
      <c r="E64" s="6"/>
      <c r="G64" s="7" t="s">
        <v>158</v>
      </c>
      <c r="H64" s="8"/>
      <c r="I64" s="7"/>
    </row>
    <row r="65" spans="2:11" ht="22" customHeight="1">
      <c r="B65" s="5"/>
      <c r="C65" s="4"/>
      <c r="D65" s="4"/>
      <c r="E65" s="6"/>
      <c r="G65" s="10" t="s">
        <v>5</v>
      </c>
      <c r="H65" s="10"/>
      <c r="I65" s="10"/>
    </row>
    <row r="66" spans="2:11" ht="22" customHeight="1">
      <c r="B66" s="11" t="s">
        <v>42</v>
      </c>
      <c r="C66" s="11"/>
      <c r="D66" s="11"/>
      <c r="E66" s="6"/>
      <c r="G66" s="12"/>
      <c r="H66" s="13"/>
      <c r="I66" s="12"/>
    </row>
    <row r="67" spans="2:11" ht="22" customHeight="1">
      <c r="B67" s="14" t="s">
        <v>43</v>
      </c>
      <c r="C67" s="23"/>
      <c r="D67" s="23"/>
      <c r="E67" s="6"/>
      <c r="G67" s="12"/>
      <c r="H67" s="13"/>
      <c r="I67" s="12"/>
    </row>
    <row r="68" spans="2:11" ht="22" customHeight="1" thickBot="1">
      <c r="B68" s="14"/>
      <c r="C68" s="23" t="s">
        <v>44</v>
      </c>
      <c r="D68" s="23"/>
      <c r="E68" s="6"/>
      <c r="G68" s="17">
        <v>16550000</v>
      </c>
      <c r="H68" s="13"/>
      <c r="I68" s="17">
        <v>16550000</v>
      </c>
      <c r="J68" s="4" t="s">
        <v>81</v>
      </c>
    </row>
    <row r="69" spans="2:11" ht="22" customHeight="1" thickTop="1">
      <c r="B69" s="14"/>
      <c r="C69" s="23" t="s">
        <v>45</v>
      </c>
      <c r="D69" s="4"/>
      <c r="E69" s="6"/>
      <c r="G69" s="24">
        <v>16500000</v>
      </c>
      <c r="H69" s="13"/>
      <c r="I69" s="24">
        <v>16500000</v>
      </c>
    </row>
    <row r="70" spans="2:11" ht="22" customHeight="1">
      <c r="B70" s="14" t="s">
        <v>46</v>
      </c>
      <c r="E70" s="6"/>
      <c r="G70" s="15">
        <v>583727</v>
      </c>
      <c r="H70" s="13"/>
      <c r="I70" s="15">
        <v>583727</v>
      </c>
    </row>
    <row r="71" spans="2:11" ht="22" customHeight="1">
      <c r="B71" s="14" t="s">
        <v>0</v>
      </c>
      <c r="E71" s="6"/>
      <c r="G71" s="15">
        <v>-5722495</v>
      </c>
      <c r="H71" s="13"/>
      <c r="I71" s="15">
        <v>-5722495</v>
      </c>
    </row>
    <row r="72" spans="2:11" ht="22" customHeight="1">
      <c r="B72" s="14" t="s">
        <v>47</v>
      </c>
      <c r="C72" s="23"/>
      <c r="D72" s="23"/>
      <c r="E72" s="6"/>
      <c r="G72" s="15"/>
      <c r="H72" s="13"/>
      <c r="I72" s="15"/>
    </row>
    <row r="73" spans="2:11" ht="22" customHeight="1">
      <c r="B73" s="14"/>
      <c r="C73" s="23" t="s">
        <v>48</v>
      </c>
      <c r="E73" s="6"/>
      <c r="G73" s="15"/>
      <c r="H73" s="13"/>
      <c r="I73" s="15"/>
    </row>
    <row r="74" spans="2:11" ht="22" customHeight="1">
      <c r="B74" s="14"/>
      <c r="D74" s="14" t="s">
        <v>49</v>
      </c>
      <c r="E74" s="6"/>
      <c r="G74" s="15">
        <v>360738</v>
      </c>
      <c r="H74" s="13"/>
      <c r="I74" s="15">
        <v>360738</v>
      </c>
    </row>
    <row r="75" spans="2:11" ht="22" customHeight="1">
      <c r="B75" s="14"/>
      <c r="C75" s="23" t="s">
        <v>50</v>
      </c>
      <c r="E75" s="6"/>
      <c r="G75" s="15">
        <v>11523313</v>
      </c>
      <c r="H75" s="13"/>
      <c r="I75" s="15">
        <v>11195163</v>
      </c>
      <c r="J75" s="15"/>
      <c r="K75" s="15"/>
    </row>
    <row r="76" spans="2:11" ht="22" customHeight="1">
      <c r="B76" s="14" t="s">
        <v>51</v>
      </c>
      <c r="E76" s="6"/>
      <c r="G76" s="15">
        <v>-5054818</v>
      </c>
      <c r="H76" s="13"/>
      <c r="I76" s="15">
        <v>-3787069</v>
      </c>
    </row>
    <row r="77" spans="2:11" ht="22" customHeight="1">
      <c r="B77" s="2" t="s">
        <v>52</v>
      </c>
      <c r="C77" s="2"/>
      <c r="D77" s="2"/>
      <c r="E77" s="6"/>
      <c r="G77" s="29">
        <f>SUM(G69:G76)</f>
        <v>18190465</v>
      </c>
      <c r="H77" s="13"/>
      <c r="I77" s="29">
        <f>SUM(I69:I76)</f>
        <v>19130064</v>
      </c>
    </row>
    <row r="78" spans="2:11" ht="5.15" customHeight="1">
      <c r="B78" s="2"/>
      <c r="C78" s="2"/>
      <c r="D78" s="2"/>
      <c r="E78" s="6"/>
      <c r="G78" s="20"/>
      <c r="H78" s="13"/>
      <c r="I78" s="20"/>
    </row>
    <row r="79" spans="2:11" ht="22" customHeight="1">
      <c r="B79" s="14" t="s">
        <v>53</v>
      </c>
      <c r="D79" s="11"/>
      <c r="E79" s="6"/>
      <c r="G79" s="25">
        <v>1494511</v>
      </c>
      <c r="H79" s="13"/>
      <c r="I79" s="25">
        <v>1575825</v>
      </c>
    </row>
    <row r="80" spans="2:11" ht="22" customHeight="1">
      <c r="B80" s="2" t="s">
        <v>54</v>
      </c>
      <c r="C80" s="2"/>
      <c r="D80" s="2"/>
      <c r="E80" s="6"/>
      <c r="G80" s="28">
        <f>SUM(G77,G79:G79)</f>
        <v>19684976</v>
      </c>
      <c r="H80" s="13"/>
      <c r="I80" s="28">
        <f>SUM(I77,I79:I79)</f>
        <v>20705889</v>
      </c>
    </row>
    <row r="81" spans="2:9" ht="12" customHeight="1">
      <c r="B81" s="2"/>
      <c r="C81" s="2"/>
      <c r="D81" s="2"/>
      <c r="E81" s="6"/>
      <c r="G81" s="16"/>
      <c r="H81" s="13"/>
      <c r="I81" s="16"/>
    </row>
    <row r="82" spans="2:9" ht="22" customHeight="1" thickBot="1">
      <c r="B82" s="2" t="s">
        <v>55</v>
      </c>
      <c r="C82" s="2"/>
      <c r="D82" s="2"/>
      <c r="E82" s="6"/>
      <c r="G82" s="27">
        <f>G56+G80</f>
        <v>37063860</v>
      </c>
      <c r="H82" s="13"/>
      <c r="I82" s="27">
        <f>I56+I80</f>
        <v>39823151</v>
      </c>
    </row>
    <row r="83" spans="2:9" ht="10" customHeight="1" thickTop="1">
      <c r="B83" s="26"/>
      <c r="C83" s="2"/>
      <c r="D83" s="2"/>
    </row>
    <row r="84" spans="2:9">
      <c r="G84" s="15"/>
    </row>
  </sheetData>
  <sheetProtection formatCells="0" formatColumns="0" formatRows="0" insertColumns="0" insertRows="0" insertHyperlinks="0" deleteColumns="0" deleteRows="0" sort="0" autoFilter="0" pivotTables="0"/>
  <pageMargins left="0.8" right="0.7" top="0.78" bottom="0.5" header="0.78" footer="0.5"/>
  <pageSetup paperSize="9" scale="95" firstPageNumber="3" orientation="portrait" useFirstPageNumber="1" r:id="rId1"/>
  <headerFooter>
    <oddFooter>&amp;L&amp;"Angsana New,Regular"&amp;15หมายเหตุประกอบงบการเงินระหว่างกาลเป็นส่วนหนึ่งของงบการเงินระหว่างกาลนี้
&amp;C&amp;"Angsana New,Regular"&amp;15&amp;P</oddFooter>
  </headerFooter>
  <rowBreaks count="2" manualBreakCount="2">
    <brk id="30" max="16383" man="1"/>
    <brk id="57" min="1" max="8" man="1"/>
  </rowBreaks>
  <customProperties>
    <customPr name="EpmWorksheetKeyString_GUID" r:id="rId2"/>
  </customProperties>
  <ignoredErrors>
    <ignoredError sqref="G77 I7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DB84E-C319-4101-9207-F092911065D8}">
  <dimension ref="B1:P58"/>
  <sheetViews>
    <sheetView zoomScaleNormal="100" zoomScaleSheetLayoutView="100" workbookViewId="0"/>
  </sheetViews>
  <sheetFormatPr defaultColWidth="9.25" defaultRowHeight="21.5"/>
  <cols>
    <col min="1" max="3" width="1.58203125" style="42" customWidth="1"/>
    <col min="4" max="4" width="43.75" style="42" customWidth="1"/>
    <col min="5" max="5" width="8.75" style="42" customWidth="1"/>
    <col min="6" max="6" width="0.75" style="42" customWidth="1"/>
    <col min="7" max="7" width="12.75" style="42" customWidth="1"/>
    <col min="8" max="8" width="2" style="42" customWidth="1"/>
    <col min="9" max="9" width="12.75" style="42" customWidth="1"/>
    <col min="10" max="16384" width="9.25" style="42"/>
  </cols>
  <sheetData>
    <row r="1" spans="2:10" s="4" customFormat="1" ht="22" customHeight="1">
      <c r="B1" s="1" t="s">
        <v>1</v>
      </c>
      <c r="C1" s="2"/>
      <c r="D1" s="2"/>
      <c r="E1" s="32"/>
    </row>
    <row r="2" spans="2:10" s="4" customFormat="1" ht="22" customHeight="1">
      <c r="B2" s="33" t="s">
        <v>56</v>
      </c>
      <c r="C2" s="2"/>
      <c r="D2" s="2"/>
      <c r="E2" s="32"/>
    </row>
    <row r="3" spans="2:10" s="4" customFormat="1" ht="22" customHeight="1">
      <c r="B3" s="34" t="s">
        <v>193</v>
      </c>
      <c r="C3" s="18"/>
      <c r="D3" s="18"/>
      <c r="E3" s="3"/>
    </row>
    <row r="4" spans="2:10" s="4" customFormat="1" ht="22">
      <c r="B4" s="26"/>
      <c r="C4" s="18"/>
      <c r="D4" s="18"/>
      <c r="E4" s="3"/>
    </row>
    <row r="5" spans="2:10" s="4" customFormat="1" ht="22" customHeight="1">
      <c r="B5" s="26"/>
      <c r="C5" s="2"/>
      <c r="D5" s="2"/>
      <c r="E5" s="6" t="s">
        <v>159</v>
      </c>
      <c r="G5" s="7">
        <v>2568</v>
      </c>
      <c r="H5" s="8"/>
      <c r="I5" s="7">
        <v>2567</v>
      </c>
    </row>
    <row r="6" spans="2:10" s="4" customFormat="1" ht="22" customHeight="1">
      <c r="B6" s="26"/>
      <c r="C6" s="2"/>
      <c r="D6" s="2"/>
      <c r="E6" s="6"/>
      <c r="G6" s="10" t="s">
        <v>5</v>
      </c>
      <c r="H6" s="10"/>
      <c r="I6" s="10"/>
    </row>
    <row r="7" spans="2:10" s="4" customFormat="1" ht="21" customHeight="1">
      <c r="B7" s="4" t="s">
        <v>57</v>
      </c>
      <c r="C7" s="14"/>
      <c r="D7" s="14"/>
      <c r="E7" s="6">
        <v>3</v>
      </c>
      <c r="G7" s="35">
        <v>5637726</v>
      </c>
      <c r="I7" s="35">
        <v>6235443</v>
      </c>
    </row>
    <row r="8" spans="2:10" s="4" customFormat="1" ht="21" customHeight="1">
      <c r="B8" s="4" t="s">
        <v>58</v>
      </c>
      <c r="C8" s="14"/>
      <c r="D8" s="14"/>
      <c r="E8" s="6">
        <v>3</v>
      </c>
      <c r="G8" s="36">
        <v>-4046276</v>
      </c>
      <c r="I8" s="36">
        <v>-4613292</v>
      </c>
    </row>
    <row r="9" spans="2:10" s="4" customFormat="1" ht="21" customHeight="1">
      <c r="B9" s="26" t="s">
        <v>59</v>
      </c>
      <c r="C9" s="2"/>
      <c r="D9" s="2"/>
      <c r="E9" s="6"/>
      <c r="G9" s="44">
        <f>SUM(G7:G8)</f>
        <v>1591450</v>
      </c>
      <c r="I9" s="44">
        <f>SUM(I7:I8)</f>
        <v>1622151</v>
      </c>
    </row>
    <row r="10" spans="2:10" s="4" customFormat="1" ht="8.15" customHeight="1">
      <c r="B10" s="26"/>
      <c r="C10" s="2"/>
      <c r="D10" s="2"/>
      <c r="E10" s="6"/>
      <c r="G10" s="35"/>
      <c r="I10" s="35"/>
    </row>
    <row r="11" spans="2:10" s="4" customFormat="1" ht="21" customHeight="1">
      <c r="B11" s="4" t="s">
        <v>60</v>
      </c>
      <c r="C11" s="14"/>
      <c r="D11" s="14"/>
      <c r="E11" s="6">
        <v>3</v>
      </c>
      <c r="G11" s="36">
        <v>130857</v>
      </c>
      <c r="I11" s="36">
        <v>129960</v>
      </c>
      <c r="J11" s="35"/>
    </row>
    <row r="12" spans="2:10" s="4" customFormat="1" ht="21" customHeight="1">
      <c r="B12" s="26" t="s">
        <v>61</v>
      </c>
      <c r="C12" s="2"/>
      <c r="D12" s="14"/>
      <c r="E12" s="6"/>
      <c r="G12" s="44">
        <f>SUM(G9:G11)</f>
        <v>1722307</v>
      </c>
      <c r="I12" s="44">
        <f>SUM(I9:I11)</f>
        <v>1752111</v>
      </c>
      <c r="J12" s="35"/>
    </row>
    <row r="13" spans="2:10" s="4" customFormat="1" ht="8.15" customHeight="1">
      <c r="B13" s="26"/>
      <c r="C13" s="2"/>
      <c r="D13" s="2"/>
      <c r="E13" s="6"/>
      <c r="G13" s="35"/>
      <c r="I13" s="35"/>
      <c r="J13" s="35"/>
    </row>
    <row r="14" spans="2:10" s="4" customFormat="1" ht="21" customHeight="1">
      <c r="B14" s="4" t="s">
        <v>62</v>
      </c>
      <c r="C14" s="14"/>
      <c r="D14" s="14"/>
      <c r="E14" s="6">
        <v>3</v>
      </c>
      <c r="G14" s="35">
        <v>-793625</v>
      </c>
      <c r="I14" s="35">
        <v>-870524</v>
      </c>
      <c r="J14" s="35"/>
    </row>
    <row r="15" spans="2:10" s="4" customFormat="1" ht="21" customHeight="1">
      <c r="B15" s="4" t="s">
        <v>63</v>
      </c>
      <c r="C15" s="14"/>
      <c r="D15" s="14"/>
      <c r="E15" s="6">
        <v>3</v>
      </c>
      <c r="G15" s="35">
        <v>-430678.51599999995</v>
      </c>
      <c r="I15" s="35">
        <v>-508903</v>
      </c>
      <c r="J15" s="35"/>
    </row>
    <row r="16" spans="2:10" s="4" customFormat="1" ht="21" customHeight="1">
      <c r="B16" s="26" t="s">
        <v>64</v>
      </c>
      <c r="C16" s="2"/>
      <c r="D16" s="2"/>
      <c r="E16" s="6"/>
      <c r="G16" s="49">
        <f>SUM(G14:G15)</f>
        <v>-1224303.5159999998</v>
      </c>
      <c r="I16" s="49">
        <f>SUM(I14:I15)</f>
        <v>-1379427</v>
      </c>
    </row>
    <row r="17" spans="2:16" s="4" customFormat="1" ht="8.15" customHeight="1">
      <c r="B17" s="26"/>
      <c r="C17" s="2"/>
      <c r="D17" s="2"/>
      <c r="E17" s="6"/>
      <c r="G17" s="35"/>
      <c r="I17" s="35"/>
    </row>
    <row r="18" spans="2:16" s="4" customFormat="1" ht="22" customHeight="1">
      <c r="B18" s="26" t="s">
        <v>65</v>
      </c>
      <c r="C18" s="2"/>
      <c r="D18" s="2"/>
      <c r="E18" s="6"/>
      <c r="G18" s="164">
        <f>SUM(G12,G16)</f>
        <v>498003.48400000017</v>
      </c>
      <c r="I18" s="164">
        <f>SUM(I12,I16)</f>
        <v>372684</v>
      </c>
    </row>
    <row r="19" spans="2:16" s="4" customFormat="1" ht="8.15" customHeight="1">
      <c r="B19" s="26"/>
      <c r="C19" s="2"/>
      <c r="D19" s="2"/>
      <c r="E19" s="6"/>
      <c r="G19" s="35"/>
      <c r="I19" s="35"/>
    </row>
    <row r="20" spans="2:16" s="4" customFormat="1" ht="21" customHeight="1">
      <c r="B20" s="4" t="s">
        <v>66</v>
      </c>
      <c r="C20" s="14"/>
      <c r="D20" s="2"/>
      <c r="E20" s="6">
        <v>3</v>
      </c>
      <c r="G20" s="35">
        <v>-92206</v>
      </c>
      <c r="I20" s="35">
        <v>-119498</v>
      </c>
    </row>
    <row r="21" spans="2:16" s="4" customFormat="1" ht="21" customHeight="1">
      <c r="B21" s="4" t="s">
        <v>67</v>
      </c>
      <c r="C21" s="14"/>
      <c r="D21" s="14"/>
      <c r="E21" s="6"/>
      <c r="G21" s="36">
        <v>1668</v>
      </c>
      <c r="I21" s="36">
        <v>699</v>
      </c>
      <c r="O21" s="35"/>
    </row>
    <row r="22" spans="2:16" s="4" customFormat="1" ht="21" customHeight="1">
      <c r="B22" s="26" t="s">
        <v>68</v>
      </c>
      <c r="C22" s="2"/>
      <c r="D22" s="2"/>
      <c r="E22" s="6"/>
      <c r="G22" s="48">
        <f>SUM(G18:G21)</f>
        <v>407465.48400000017</v>
      </c>
      <c r="I22" s="48">
        <f>SUM(I18:I21)</f>
        <v>253885</v>
      </c>
      <c r="O22" s="35"/>
    </row>
    <row r="23" spans="2:16" s="4" customFormat="1" ht="8.15" customHeight="1">
      <c r="B23" s="26"/>
      <c r="C23" s="2"/>
      <c r="D23" s="2"/>
      <c r="E23" s="6"/>
      <c r="G23" s="35"/>
      <c r="I23" s="35"/>
    </row>
    <row r="24" spans="2:16" s="4" customFormat="1" ht="21" customHeight="1">
      <c r="B24" s="4" t="s">
        <v>69</v>
      </c>
      <c r="C24" s="14"/>
      <c r="D24" s="14"/>
      <c r="E24" s="6"/>
      <c r="G24" s="36">
        <v>-99627</v>
      </c>
      <c r="I24" s="36">
        <v>-57218</v>
      </c>
      <c r="O24" s="15"/>
      <c r="P24" s="15"/>
    </row>
    <row r="25" spans="2:16" s="4" customFormat="1" ht="21" customHeight="1" thickBot="1">
      <c r="B25" s="26" t="s">
        <v>155</v>
      </c>
      <c r="C25" s="2"/>
      <c r="D25" s="2"/>
      <c r="E25" s="6"/>
      <c r="F25" s="13"/>
      <c r="G25" s="47">
        <f>SUM(G22:G24)</f>
        <v>307838.48400000017</v>
      </c>
      <c r="I25" s="47">
        <f>SUM(I22:I24)</f>
        <v>196667</v>
      </c>
    </row>
    <row r="26" spans="2:16" s="4" customFormat="1" ht="8.15" customHeight="1" thickTop="1">
      <c r="B26" s="26"/>
      <c r="C26" s="2"/>
      <c r="D26" s="2"/>
      <c r="E26" s="6"/>
      <c r="G26" s="35"/>
      <c r="H26" s="12"/>
      <c r="I26" s="35"/>
    </row>
    <row r="27" spans="2:16" s="4" customFormat="1" ht="21" customHeight="1">
      <c r="B27" s="37" t="s">
        <v>178</v>
      </c>
      <c r="C27" s="18"/>
      <c r="D27" s="2"/>
      <c r="E27" s="6"/>
      <c r="G27" s="35"/>
      <c r="H27" s="12"/>
      <c r="I27" s="35"/>
    </row>
    <row r="28" spans="2:16" s="4" customFormat="1" ht="21" customHeight="1">
      <c r="C28" s="2" t="s">
        <v>70</v>
      </c>
      <c r="D28" s="2"/>
      <c r="E28" s="6"/>
      <c r="G28" s="44">
        <f>G25-G29</f>
        <v>304447.48400000017</v>
      </c>
      <c r="H28" s="38"/>
      <c r="I28" s="44">
        <f>I25-I29</f>
        <v>188990</v>
      </c>
    </row>
    <row r="29" spans="2:16" s="4" customFormat="1" ht="21" customHeight="1">
      <c r="C29" s="14" t="s">
        <v>71</v>
      </c>
      <c r="D29" s="2"/>
      <c r="E29" s="6"/>
      <c r="G29" s="35">
        <v>3391</v>
      </c>
      <c r="H29" s="12"/>
      <c r="I29" s="35">
        <v>7677</v>
      </c>
    </row>
    <row r="30" spans="2:16" s="4" customFormat="1" ht="21" customHeight="1" thickBot="1">
      <c r="B30" s="26"/>
      <c r="C30" s="2"/>
      <c r="D30" s="2"/>
      <c r="E30" s="6"/>
      <c r="G30" s="46">
        <f>SUM(G28:G29)</f>
        <v>307838.48400000017</v>
      </c>
      <c r="H30" s="12"/>
      <c r="I30" s="46">
        <f>SUM(I28:I29)</f>
        <v>196667</v>
      </c>
    </row>
    <row r="31" spans="2:16" s="4" customFormat="1" ht="8.15" customHeight="1" thickTop="1">
      <c r="B31" s="26"/>
      <c r="C31" s="2"/>
      <c r="D31" s="2"/>
      <c r="E31" s="6"/>
      <c r="G31" s="35"/>
      <c r="H31" s="12"/>
      <c r="I31" s="35"/>
    </row>
    <row r="32" spans="2:16" s="4" customFormat="1" ht="21" customHeight="1">
      <c r="B32" s="32" t="s">
        <v>156</v>
      </c>
      <c r="C32" s="11"/>
      <c r="D32" s="2"/>
      <c r="E32" s="3"/>
      <c r="F32" s="13"/>
      <c r="G32" s="35"/>
      <c r="I32" s="35"/>
    </row>
    <row r="33" spans="2:9" s="4" customFormat="1" ht="21" customHeight="1" thickBot="1">
      <c r="B33" s="26" t="s">
        <v>70</v>
      </c>
      <c r="C33" s="2"/>
      <c r="D33" s="2"/>
      <c r="E33" s="6"/>
      <c r="F33" s="13"/>
      <c r="G33" s="171">
        <v>0.18</v>
      </c>
      <c r="H33" s="39"/>
      <c r="I33" s="171">
        <v>0.11</v>
      </c>
    </row>
    <row r="34" spans="2:9" s="4" customFormat="1" ht="22" thickTop="1">
      <c r="C34" s="14"/>
      <c r="D34" s="14"/>
      <c r="E34" s="3"/>
    </row>
    <row r="35" spans="2:9" s="4" customFormat="1" ht="22" customHeight="1">
      <c r="B35" s="1" t="s">
        <v>1</v>
      </c>
      <c r="C35" s="2"/>
      <c r="D35" s="2"/>
      <c r="E35" s="32"/>
    </row>
    <row r="36" spans="2:9" s="4" customFormat="1" ht="22" customHeight="1">
      <c r="B36" s="33" t="s">
        <v>72</v>
      </c>
      <c r="C36" s="2"/>
      <c r="D36" s="2"/>
      <c r="E36" s="32"/>
    </row>
    <row r="37" spans="2:9" s="4" customFormat="1" ht="22" customHeight="1">
      <c r="B37" s="34" t="s">
        <v>193</v>
      </c>
      <c r="C37" s="18"/>
      <c r="D37" s="18"/>
      <c r="E37" s="3"/>
    </row>
    <row r="38" spans="2:9" s="4" customFormat="1" ht="22">
      <c r="B38" s="26"/>
      <c r="C38" s="18"/>
      <c r="D38" s="18"/>
      <c r="E38" s="3"/>
    </row>
    <row r="39" spans="2:9" s="4" customFormat="1" ht="22" customHeight="1">
      <c r="B39" s="26"/>
      <c r="C39" s="2"/>
      <c r="D39" s="2"/>
      <c r="E39" s="6"/>
      <c r="G39" s="7">
        <v>2568</v>
      </c>
      <c r="H39" s="8"/>
      <c r="I39" s="7">
        <v>2567</v>
      </c>
    </row>
    <row r="40" spans="2:9" s="4" customFormat="1" ht="22" customHeight="1">
      <c r="B40" s="26"/>
      <c r="C40" s="2"/>
      <c r="D40" s="2"/>
      <c r="E40" s="6"/>
      <c r="G40" s="10" t="s">
        <v>5</v>
      </c>
      <c r="H40" s="10"/>
      <c r="I40" s="10"/>
    </row>
    <row r="41" spans="2:9" s="4" customFormat="1" ht="21" customHeight="1">
      <c r="B41" s="26" t="s">
        <v>155</v>
      </c>
      <c r="C41" s="2"/>
      <c r="D41" s="2"/>
      <c r="E41" s="3"/>
      <c r="G41" s="44">
        <f>G25</f>
        <v>307838.48400000017</v>
      </c>
      <c r="H41" s="38"/>
      <c r="I41" s="44">
        <f>I25</f>
        <v>196667</v>
      </c>
    </row>
    <row r="42" spans="2:9" s="4" customFormat="1" ht="8.15" customHeight="1">
      <c r="C42" s="14"/>
      <c r="D42" s="14"/>
      <c r="E42" s="3"/>
    </row>
    <row r="43" spans="2:9" s="4" customFormat="1" ht="20.149999999999999" customHeight="1">
      <c r="B43" s="26" t="s">
        <v>73</v>
      </c>
      <c r="C43" s="2"/>
      <c r="D43" s="14"/>
      <c r="E43" s="3"/>
    </row>
    <row r="44" spans="2:9" s="4" customFormat="1" ht="20.149999999999999" customHeight="1">
      <c r="B44" s="40" t="s">
        <v>166</v>
      </c>
      <c r="C44" s="2"/>
      <c r="D44" s="14"/>
      <c r="E44" s="3"/>
    </row>
    <row r="45" spans="2:9" s="4" customFormat="1" ht="20.149999999999999" customHeight="1">
      <c r="B45" s="183" t="s">
        <v>74</v>
      </c>
      <c r="C45" s="181"/>
      <c r="D45" s="14"/>
      <c r="E45" s="3"/>
      <c r="G45" s="35">
        <v>-353803</v>
      </c>
      <c r="I45" s="35">
        <v>-1515822</v>
      </c>
    </row>
    <row r="46" spans="2:9" s="4" customFormat="1" ht="20.149999999999999" customHeight="1">
      <c r="B46" s="189" t="s">
        <v>77</v>
      </c>
      <c r="C46" s="190"/>
      <c r="D46" s="14"/>
      <c r="E46" s="6"/>
      <c r="G46" s="188">
        <f>G45</f>
        <v>-353803</v>
      </c>
      <c r="I46" s="188">
        <f>I45</f>
        <v>-1515822</v>
      </c>
    </row>
    <row r="47" spans="2:9" s="4" customFormat="1" ht="8.15" customHeight="1">
      <c r="B47" s="26"/>
      <c r="C47" s="2"/>
      <c r="D47" s="14"/>
      <c r="E47" s="6"/>
      <c r="G47" s="16"/>
      <c r="I47" s="16"/>
    </row>
    <row r="48" spans="2:9" s="4" customFormat="1" ht="20.149999999999999" customHeight="1" thickBot="1">
      <c r="B48" s="26" t="s">
        <v>78</v>
      </c>
      <c r="C48" s="2"/>
      <c r="D48" s="14"/>
      <c r="E48" s="3"/>
      <c r="G48" s="43">
        <f>G46+G41</f>
        <v>-45964.515999999829</v>
      </c>
      <c r="I48" s="43">
        <f>I46+I41</f>
        <v>-1319155</v>
      </c>
    </row>
    <row r="49" spans="2:9" s="4" customFormat="1" ht="8.15" customHeight="1" thickTop="1">
      <c r="C49" s="14"/>
      <c r="D49" s="14"/>
      <c r="E49" s="3"/>
    </row>
    <row r="50" spans="2:9" s="4" customFormat="1" ht="20.149999999999999" customHeight="1">
      <c r="B50" s="37" t="s">
        <v>79</v>
      </c>
      <c r="C50" s="18"/>
      <c r="D50" s="14"/>
      <c r="E50" s="3"/>
    </row>
    <row r="51" spans="2:9" s="4" customFormat="1" ht="20.149999999999999" customHeight="1">
      <c r="B51" s="37"/>
      <c r="C51" s="18" t="s">
        <v>70</v>
      </c>
      <c r="D51" s="14"/>
      <c r="E51" s="3"/>
      <c r="G51" s="44">
        <f>G48-G52</f>
        <v>-34182.515999999829</v>
      </c>
      <c r="I51" s="44">
        <f>I48-I52</f>
        <v>-1289847</v>
      </c>
    </row>
    <row r="52" spans="2:9" s="4" customFormat="1" ht="20.149999999999999" customHeight="1">
      <c r="B52" s="37"/>
      <c r="C52" s="37" t="s">
        <v>71</v>
      </c>
      <c r="D52" s="14"/>
      <c r="E52" s="3"/>
      <c r="G52" s="35">
        <v>-11782</v>
      </c>
      <c r="I52" s="35">
        <v>-29308</v>
      </c>
    </row>
    <row r="53" spans="2:9" s="4" customFormat="1" ht="22.5" thickBot="1">
      <c r="B53" s="18"/>
      <c r="C53" s="18"/>
      <c r="D53" s="14"/>
      <c r="E53" s="3"/>
      <c r="G53" s="45">
        <f>SUM(G51:G52)</f>
        <v>-45964.515999999829</v>
      </c>
      <c r="H53" s="41"/>
      <c r="I53" s="45">
        <f>SUM(I51:I52)</f>
        <v>-1319155</v>
      </c>
    </row>
    <row r="54" spans="2:9" s="4" customFormat="1" ht="22" thickTop="1">
      <c r="C54" s="14"/>
      <c r="D54" s="14"/>
      <c r="E54" s="3"/>
    </row>
    <row r="55" spans="2:9" ht="22" customHeight="1"/>
    <row r="56" spans="2:9" ht="22" customHeight="1"/>
    <row r="57" spans="2:9" ht="22" customHeight="1"/>
    <row r="58" spans="2:9" ht="22" customHeight="1"/>
  </sheetData>
  <sheetProtection formatCells="0" formatColumns="0" formatRows="0" insertColumns="0" insertRows="0" insertHyperlinks="0" deleteColumns="0" deleteRows="0" sort="0" autoFilter="0" pivotTables="0"/>
  <pageMargins left="0.8" right="0.7" top="0.78" bottom="0.5" header="0.78" footer="0.5"/>
  <pageSetup paperSize="9" scale="96" firstPageNumber="6" orientation="portrait" useFirstPageNumber="1" r:id="rId1"/>
  <headerFooter>
    <oddFooter>&amp;L&amp;"Angsana New,Regular"&amp;15หมายเหตุประกอบงบการเงินระหว่างกาลเป็นส่วนหนึ่งของงบการเงินระหว่างกาลนี้
&amp;C&amp;"Angsana New,Regular"&amp;15&amp;P</oddFooter>
  </headerFooter>
  <rowBreaks count="1" manualBreakCount="1">
    <brk id="34" max="16383" man="1"/>
  </rowBreaks>
  <customProperties>
    <customPr name="EpmWorksheetKeyString_GUID" r:id="rId2"/>
  </customProperties>
  <ignoredErrors>
    <ignoredError sqref="G16 I16 G18 I18 H3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5B783-2D1C-4F62-A7CB-72D7AC6DB5D4}">
  <dimension ref="B1:T71"/>
  <sheetViews>
    <sheetView zoomScaleNormal="100" zoomScaleSheetLayoutView="100" workbookViewId="0"/>
  </sheetViews>
  <sheetFormatPr defaultColWidth="9.25" defaultRowHeight="21.5"/>
  <cols>
    <col min="1" max="3" width="1.58203125" style="42" customWidth="1"/>
    <col min="4" max="4" width="43.75" style="42" customWidth="1"/>
    <col min="5" max="5" width="8.75" style="42" customWidth="1"/>
    <col min="6" max="6" width="0.75" style="42" customWidth="1"/>
    <col min="7" max="7" width="12.75" style="42" customWidth="1"/>
    <col min="8" max="8" width="2" style="42" customWidth="1"/>
    <col min="9" max="9" width="12.75" style="42" customWidth="1"/>
    <col min="10" max="16384" width="9.25" style="42"/>
  </cols>
  <sheetData>
    <row r="1" spans="2:10" s="4" customFormat="1" ht="22" customHeight="1">
      <c r="B1" s="1" t="s">
        <v>1</v>
      </c>
      <c r="C1" s="2"/>
      <c r="D1" s="2"/>
      <c r="E1" s="32"/>
    </row>
    <row r="2" spans="2:10" s="4" customFormat="1" ht="22" customHeight="1">
      <c r="B2" s="33" t="s">
        <v>56</v>
      </c>
      <c r="C2" s="2"/>
      <c r="D2" s="2"/>
      <c r="E2" s="32"/>
    </row>
    <row r="3" spans="2:10" s="4" customFormat="1" ht="22" customHeight="1">
      <c r="B3" s="34" t="s">
        <v>194</v>
      </c>
      <c r="C3" s="18"/>
      <c r="D3" s="18"/>
      <c r="E3" s="3"/>
    </row>
    <row r="4" spans="2:10" s="4" customFormat="1" ht="22">
      <c r="B4" s="26"/>
      <c r="C4" s="18"/>
      <c r="D4" s="18"/>
      <c r="E4" s="3"/>
    </row>
    <row r="5" spans="2:10" s="4" customFormat="1" ht="22" customHeight="1">
      <c r="B5" s="26"/>
      <c r="C5" s="2"/>
      <c r="D5" s="2"/>
      <c r="E5" s="6" t="s">
        <v>159</v>
      </c>
      <c r="G5" s="7">
        <v>2568</v>
      </c>
      <c r="H5" s="8"/>
      <c r="I5" s="7">
        <v>2567</v>
      </c>
    </row>
    <row r="6" spans="2:10" s="4" customFormat="1" ht="22" customHeight="1">
      <c r="B6" s="26"/>
      <c r="C6" s="2"/>
      <c r="D6" s="2"/>
      <c r="E6" s="6"/>
      <c r="G6" s="10" t="s">
        <v>5</v>
      </c>
      <c r="H6" s="10"/>
      <c r="I6" s="10"/>
    </row>
    <row r="7" spans="2:10" s="4" customFormat="1" ht="21" customHeight="1">
      <c r="B7" s="4" t="s">
        <v>57</v>
      </c>
      <c r="C7" s="14"/>
      <c r="D7" s="14"/>
      <c r="E7" s="6">
        <v>3</v>
      </c>
      <c r="G7" s="35">
        <v>17367661</v>
      </c>
      <c r="I7" s="35">
        <v>19585072</v>
      </c>
    </row>
    <row r="8" spans="2:10" s="4" customFormat="1" ht="21" customHeight="1">
      <c r="B8" s="4" t="s">
        <v>58</v>
      </c>
      <c r="C8" s="14"/>
      <c r="D8" s="14"/>
      <c r="E8" s="6">
        <v>3</v>
      </c>
      <c r="G8" s="36">
        <v>-12562257</v>
      </c>
      <c r="I8" s="36">
        <v>-14548373</v>
      </c>
    </row>
    <row r="9" spans="2:10" s="4" customFormat="1" ht="21" customHeight="1">
      <c r="B9" s="26" t="s">
        <v>59</v>
      </c>
      <c r="C9" s="2"/>
      <c r="D9" s="2"/>
      <c r="E9" s="6"/>
      <c r="G9" s="44">
        <f>SUM(G7:G8)</f>
        <v>4805404</v>
      </c>
      <c r="I9" s="44">
        <f>SUM(I7:I8)</f>
        <v>5036699</v>
      </c>
    </row>
    <row r="10" spans="2:10" s="4" customFormat="1" ht="8.15" customHeight="1">
      <c r="B10" s="26"/>
      <c r="C10" s="2"/>
      <c r="D10" s="2"/>
      <c r="E10" s="6"/>
      <c r="G10" s="35"/>
      <c r="I10" s="35"/>
    </row>
    <row r="11" spans="2:10" s="4" customFormat="1" ht="21" customHeight="1">
      <c r="B11" s="4" t="s">
        <v>60</v>
      </c>
      <c r="C11" s="14"/>
      <c r="D11" s="14"/>
      <c r="E11" s="6">
        <v>3</v>
      </c>
      <c r="G11" s="36">
        <v>349208</v>
      </c>
      <c r="I11" s="36">
        <v>430857</v>
      </c>
      <c r="J11" s="35"/>
    </row>
    <row r="12" spans="2:10" s="4" customFormat="1" ht="21" customHeight="1">
      <c r="B12" s="26" t="s">
        <v>61</v>
      </c>
      <c r="C12" s="2"/>
      <c r="D12" s="14"/>
      <c r="E12" s="6"/>
      <c r="G12" s="44">
        <f>SUM(G9:G11)</f>
        <v>5154612</v>
      </c>
      <c r="I12" s="44">
        <f>SUM(I9:I11)</f>
        <v>5467556</v>
      </c>
      <c r="J12" s="35"/>
    </row>
    <row r="13" spans="2:10" s="4" customFormat="1" ht="8.15" customHeight="1">
      <c r="B13" s="26"/>
      <c r="C13" s="2"/>
      <c r="D13" s="2"/>
      <c r="E13" s="6"/>
      <c r="G13" s="35"/>
      <c r="I13" s="35"/>
      <c r="J13" s="35"/>
    </row>
    <row r="14" spans="2:10" s="4" customFormat="1" ht="21" customHeight="1">
      <c r="B14" s="4" t="s">
        <v>62</v>
      </c>
      <c r="C14" s="14"/>
      <c r="D14" s="14"/>
      <c r="E14" s="6">
        <v>3</v>
      </c>
      <c r="G14" s="35">
        <v>-2469812</v>
      </c>
      <c r="I14" s="35">
        <v>-2621407</v>
      </c>
      <c r="J14" s="35"/>
    </row>
    <row r="15" spans="2:10" s="4" customFormat="1" ht="21" customHeight="1">
      <c r="B15" s="4" t="s">
        <v>63</v>
      </c>
      <c r="C15" s="14"/>
      <c r="D15" s="14"/>
      <c r="E15" s="6">
        <v>3</v>
      </c>
      <c r="G15" s="35">
        <v>-1370222.5819999999</v>
      </c>
      <c r="I15" s="35">
        <v>-1498722</v>
      </c>
      <c r="J15" s="35"/>
    </row>
    <row r="16" spans="2:10" s="4" customFormat="1" ht="21" customHeight="1">
      <c r="B16" s="26" t="s">
        <v>64</v>
      </c>
      <c r="C16" s="2"/>
      <c r="D16" s="2"/>
      <c r="E16" s="6"/>
      <c r="G16" s="49">
        <f>SUM(G14:G15)</f>
        <v>-3840034.5819999999</v>
      </c>
      <c r="I16" s="49">
        <f>SUM(I14:I15)</f>
        <v>-4120129</v>
      </c>
    </row>
    <row r="17" spans="2:20" s="4" customFormat="1" ht="8.15" customHeight="1">
      <c r="B17" s="26"/>
      <c r="C17" s="2"/>
      <c r="D17" s="2"/>
      <c r="E17" s="6"/>
      <c r="G17" s="35"/>
      <c r="I17" s="35"/>
    </row>
    <row r="18" spans="2:20" s="4" customFormat="1" ht="22" customHeight="1">
      <c r="B18" s="26" t="s">
        <v>65</v>
      </c>
      <c r="C18" s="2"/>
      <c r="D18" s="2"/>
      <c r="E18" s="6"/>
      <c r="G18" s="44">
        <f>SUM(G12,G16)</f>
        <v>1314577.4180000001</v>
      </c>
      <c r="I18" s="44">
        <f>SUM(I12,I16)</f>
        <v>1347427</v>
      </c>
    </row>
    <row r="19" spans="2:20" s="4" customFormat="1" ht="8.15" customHeight="1">
      <c r="B19" s="26"/>
      <c r="C19" s="2"/>
      <c r="D19" s="2"/>
      <c r="E19" s="6"/>
      <c r="G19" s="35"/>
      <c r="I19" s="35"/>
    </row>
    <row r="20" spans="2:20" s="4" customFormat="1" ht="21" customHeight="1">
      <c r="B20" s="4" t="s">
        <v>66</v>
      </c>
      <c r="C20" s="14"/>
      <c r="D20" s="2"/>
      <c r="E20" s="6">
        <v>3</v>
      </c>
      <c r="G20" s="35">
        <v>-302234</v>
      </c>
      <c r="I20" s="35">
        <v>-379333</v>
      </c>
    </row>
    <row r="21" spans="2:20" s="4" customFormat="1" ht="21" customHeight="1">
      <c r="B21" s="4" t="s">
        <v>67</v>
      </c>
      <c r="C21" s="14"/>
      <c r="D21" s="14"/>
      <c r="E21" s="6"/>
      <c r="G21" s="36">
        <v>2938</v>
      </c>
      <c r="I21" s="36">
        <v>2989</v>
      </c>
      <c r="S21" s="35"/>
    </row>
    <row r="22" spans="2:20" s="4" customFormat="1" ht="21" customHeight="1">
      <c r="B22" s="26" t="s">
        <v>68</v>
      </c>
      <c r="C22" s="2"/>
      <c r="D22" s="2"/>
      <c r="E22" s="6"/>
      <c r="G22" s="48">
        <f>SUM(G18:G21)</f>
        <v>1015281.4180000001</v>
      </c>
      <c r="I22" s="48">
        <f>SUM(I18:I21)</f>
        <v>971083</v>
      </c>
      <c r="S22" s="35"/>
    </row>
    <row r="23" spans="2:20" s="4" customFormat="1" ht="8.15" customHeight="1">
      <c r="B23" s="26"/>
      <c r="C23" s="2"/>
      <c r="D23" s="2"/>
      <c r="E23" s="6"/>
      <c r="G23" s="35"/>
      <c r="I23" s="35"/>
    </row>
    <row r="24" spans="2:20" s="4" customFormat="1" ht="21" customHeight="1">
      <c r="B24" s="4" t="s">
        <v>69</v>
      </c>
      <c r="C24" s="14"/>
      <c r="D24" s="14"/>
      <c r="E24" s="6"/>
      <c r="G24" s="36">
        <v>-266649</v>
      </c>
      <c r="I24" s="36">
        <v>-225852</v>
      </c>
      <c r="S24" s="15"/>
      <c r="T24" s="15"/>
    </row>
    <row r="25" spans="2:20" s="4" customFormat="1" ht="21" customHeight="1" thickBot="1">
      <c r="B25" s="26" t="s">
        <v>155</v>
      </c>
      <c r="C25" s="2"/>
      <c r="D25" s="2"/>
      <c r="E25" s="6"/>
      <c r="F25" s="13"/>
      <c r="G25" s="47">
        <f>SUM(G22:G24)</f>
        <v>748632.41800000006</v>
      </c>
      <c r="I25" s="47">
        <f>SUM(I22:I24)</f>
        <v>745231</v>
      </c>
    </row>
    <row r="26" spans="2:20" s="4" customFormat="1" ht="8.15" customHeight="1" thickTop="1">
      <c r="B26" s="26"/>
      <c r="C26" s="2"/>
      <c r="D26" s="2"/>
      <c r="E26" s="6"/>
      <c r="G26" s="35"/>
      <c r="H26" s="12"/>
      <c r="I26" s="35"/>
    </row>
    <row r="27" spans="2:20" s="4" customFormat="1" ht="21" customHeight="1">
      <c r="B27" s="37" t="s">
        <v>178</v>
      </c>
      <c r="C27" s="18"/>
      <c r="D27" s="2"/>
      <c r="E27" s="6"/>
      <c r="G27" s="35"/>
      <c r="H27" s="12"/>
      <c r="I27" s="35"/>
    </row>
    <row r="28" spans="2:20" s="4" customFormat="1" ht="21" customHeight="1">
      <c r="C28" s="2" t="s">
        <v>70</v>
      </c>
      <c r="D28" s="2"/>
      <c r="E28" s="6"/>
      <c r="G28" s="44">
        <f>G25-G29</f>
        <v>743675.41800000006</v>
      </c>
      <c r="H28" s="38"/>
      <c r="I28" s="44">
        <f>I25-I29</f>
        <v>730263</v>
      </c>
    </row>
    <row r="29" spans="2:20" s="4" customFormat="1" ht="21" customHeight="1">
      <c r="C29" s="14" t="s">
        <v>71</v>
      </c>
      <c r="D29" s="2"/>
      <c r="E29" s="6"/>
      <c r="G29" s="35">
        <v>4957</v>
      </c>
      <c r="H29" s="12"/>
      <c r="I29" s="35">
        <v>14968</v>
      </c>
    </row>
    <row r="30" spans="2:20" s="4" customFormat="1" ht="21" customHeight="1" thickBot="1">
      <c r="B30" s="26"/>
      <c r="C30" s="2"/>
      <c r="D30" s="2"/>
      <c r="E30" s="6"/>
      <c r="G30" s="46">
        <f>SUM(G28:G29)</f>
        <v>748632.41800000006</v>
      </c>
      <c r="H30" s="12"/>
      <c r="I30" s="46">
        <f>SUM(I28:I29)</f>
        <v>745231</v>
      </c>
    </row>
    <row r="31" spans="2:20" s="4" customFormat="1" ht="8.15" customHeight="1" thickTop="1">
      <c r="B31" s="26"/>
      <c r="C31" s="2"/>
      <c r="D31" s="2"/>
      <c r="E31" s="6"/>
      <c r="G31" s="35"/>
      <c r="H31" s="12"/>
      <c r="I31" s="35"/>
    </row>
    <row r="32" spans="2:20" s="4" customFormat="1" ht="21" customHeight="1">
      <c r="B32" s="32" t="s">
        <v>156</v>
      </c>
      <c r="C32" s="11"/>
      <c r="D32" s="2"/>
      <c r="E32" s="3"/>
      <c r="F32" s="13"/>
      <c r="G32" s="35"/>
      <c r="I32" s="35"/>
    </row>
    <row r="33" spans="2:9" s="4" customFormat="1" ht="21" customHeight="1" thickBot="1">
      <c r="B33" s="26" t="s">
        <v>70</v>
      </c>
      <c r="C33" s="2"/>
      <c r="D33" s="2"/>
      <c r="E33" s="6"/>
      <c r="F33" s="13"/>
      <c r="G33" s="171">
        <v>0.45</v>
      </c>
      <c r="H33" s="39"/>
      <c r="I33" s="171">
        <v>0.44</v>
      </c>
    </row>
    <row r="34" spans="2:9" s="4" customFormat="1" ht="22" thickTop="1">
      <c r="C34" s="14"/>
      <c r="D34" s="14"/>
      <c r="E34" s="3"/>
    </row>
    <row r="35" spans="2:9" s="4" customFormat="1" ht="22" customHeight="1">
      <c r="B35" s="1" t="s">
        <v>1</v>
      </c>
      <c r="C35" s="2"/>
      <c r="D35" s="2"/>
      <c r="E35" s="32"/>
    </row>
    <row r="36" spans="2:9" s="4" customFormat="1" ht="22" customHeight="1">
      <c r="B36" s="33" t="s">
        <v>72</v>
      </c>
      <c r="C36" s="2"/>
      <c r="D36" s="2"/>
      <c r="E36" s="32"/>
    </row>
    <row r="37" spans="2:9" s="4" customFormat="1" ht="22" customHeight="1">
      <c r="B37" s="34" t="s">
        <v>194</v>
      </c>
      <c r="C37" s="18"/>
      <c r="D37" s="18"/>
      <c r="E37" s="3"/>
    </row>
    <row r="38" spans="2:9" s="4" customFormat="1" ht="22">
      <c r="B38" s="26"/>
      <c r="C38" s="18"/>
      <c r="D38" s="18"/>
      <c r="E38" s="3"/>
    </row>
    <row r="39" spans="2:9" s="4" customFormat="1" ht="22" customHeight="1">
      <c r="B39" s="26"/>
      <c r="C39" s="2"/>
      <c r="D39" s="2"/>
      <c r="E39" s="6"/>
      <c r="G39" s="7">
        <v>2568</v>
      </c>
      <c r="H39" s="8"/>
      <c r="I39" s="7">
        <v>2567</v>
      </c>
    </row>
    <row r="40" spans="2:9" s="4" customFormat="1" ht="22" customHeight="1">
      <c r="B40" s="26"/>
      <c r="C40" s="2"/>
      <c r="D40" s="2"/>
      <c r="E40" s="6"/>
      <c r="G40" s="10" t="s">
        <v>5</v>
      </c>
      <c r="H40" s="10"/>
      <c r="I40" s="10"/>
    </row>
    <row r="41" spans="2:9" s="4" customFormat="1" ht="21" customHeight="1">
      <c r="B41" s="26" t="s">
        <v>155</v>
      </c>
      <c r="C41" s="2"/>
      <c r="D41" s="2"/>
      <c r="E41" s="3"/>
      <c r="G41" s="44">
        <f>G25</f>
        <v>748632.41800000006</v>
      </c>
      <c r="H41" s="38"/>
      <c r="I41" s="44">
        <f>I25</f>
        <v>745231</v>
      </c>
    </row>
    <row r="42" spans="2:9" s="4" customFormat="1" ht="8.15" customHeight="1">
      <c r="C42" s="14"/>
      <c r="D42" s="14"/>
      <c r="E42" s="3"/>
    </row>
    <row r="43" spans="2:9" s="4" customFormat="1" ht="20.149999999999999" customHeight="1">
      <c r="B43" s="26" t="s">
        <v>73</v>
      </c>
      <c r="C43" s="2"/>
      <c r="D43" s="14"/>
      <c r="E43" s="3"/>
    </row>
    <row r="44" spans="2:9" s="4" customFormat="1" ht="20.149999999999999" customHeight="1">
      <c r="B44" s="40" t="s">
        <v>166</v>
      </c>
      <c r="C44" s="2"/>
      <c r="D44" s="14"/>
      <c r="E44" s="3"/>
    </row>
    <row r="45" spans="2:9" s="4" customFormat="1" ht="20.149999999999999" customHeight="1">
      <c r="B45" s="4" t="s">
        <v>74</v>
      </c>
      <c r="C45" s="14"/>
      <c r="D45" s="14"/>
      <c r="E45" s="3"/>
      <c r="G45" s="35">
        <v>-1292094</v>
      </c>
      <c r="I45" s="35">
        <v>-1082067</v>
      </c>
    </row>
    <row r="46" spans="2:9" s="4" customFormat="1" ht="20.149999999999999" customHeight="1">
      <c r="B46" s="4" t="s">
        <v>75</v>
      </c>
      <c r="C46" s="14"/>
      <c r="D46" s="14"/>
      <c r="E46" s="3"/>
      <c r="G46" s="35"/>
      <c r="I46" s="35"/>
    </row>
    <row r="47" spans="2:9" s="4" customFormat="1" ht="20.149999999999999" customHeight="1">
      <c r="C47" s="4" t="s">
        <v>76</v>
      </c>
      <c r="D47" s="14"/>
      <c r="E47" s="6"/>
      <c r="G47" s="36">
        <v>0</v>
      </c>
      <c r="I47" s="36">
        <v>8636</v>
      </c>
    </row>
    <row r="48" spans="2:9" s="4" customFormat="1" ht="20.149999999999999" customHeight="1">
      <c r="B48" s="26" t="s">
        <v>172</v>
      </c>
      <c r="D48" s="14"/>
      <c r="E48" s="6"/>
      <c r="G48" s="35"/>
      <c r="I48" s="35"/>
    </row>
    <row r="49" spans="2:10" s="4" customFormat="1" ht="20.149999999999999" customHeight="1">
      <c r="B49" s="26"/>
      <c r="C49" s="26" t="s">
        <v>173</v>
      </c>
      <c r="D49" s="14"/>
      <c r="E49" s="6"/>
      <c r="G49" s="167">
        <f>SUM(G45:G47)</f>
        <v>-1292094</v>
      </c>
      <c r="I49" s="167">
        <f>SUM(I45:I47)</f>
        <v>-1073431</v>
      </c>
    </row>
    <row r="50" spans="2:10" s="4" customFormat="1" ht="8.15" customHeight="1">
      <c r="B50" s="26"/>
      <c r="C50" s="2"/>
      <c r="D50" s="14"/>
      <c r="E50" s="6"/>
      <c r="G50" s="16"/>
      <c r="I50" s="16"/>
    </row>
    <row r="51" spans="2:10" s="4" customFormat="1" ht="20.149999999999999" customHeight="1">
      <c r="B51" s="40" t="s">
        <v>179</v>
      </c>
      <c r="C51" s="26"/>
      <c r="D51" s="14"/>
      <c r="E51" s="6"/>
      <c r="G51" s="166"/>
      <c r="I51" s="166"/>
      <c r="J51" s="8"/>
    </row>
    <row r="52" spans="2:10" s="4" customFormat="1" ht="22">
      <c r="B52" s="4" t="s">
        <v>180</v>
      </c>
      <c r="C52" s="14"/>
      <c r="D52" s="14"/>
      <c r="E52" s="6"/>
      <c r="G52" s="168"/>
      <c r="I52" s="16"/>
    </row>
    <row r="53" spans="2:10" s="4" customFormat="1">
      <c r="C53" s="4" t="s">
        <v>174</v>
      </c>
      <c r="D53" s="14"/>
      <c r="E53" s="6"/>
      <c r="G53" s="168">
        <v>-5431</v>
      </c>
      <c r="I53" s="168">
        <v>0</v>
      </c>
    </row>
    <row r="54" spans="2:10" s="4" customFormat="1">
      <c r="B54" s="4" t="s">
        <v>175</v>
      </c>
      <c r="C54" s="14"/>
      <c r="D54" s="14"/>
      <c r="E54" s="6"/>
      <c r="G54" s="168"/>
      <c r="I54" s="168"/>
    </row>
    <row r="55" spans="2:10" s="4" customFormat="1">
      <c r="C55" s="4" t="s">
        <v>173</v>
      </c>
      <c r="D55" s="14"/>
      <c r="E55" s="6"/>
      <c r="G55" s="169">
        <v>1418</v>
      </c>
      <c r="I55" s="169">
        <v>0</v>
      </c>
    </row>
    <row r="56" spans="2:10" s="4" customFormat="1" ht="22">
      <c r="B56" s="26" t="s">
        <v>176</v>
      </c>
      <c r="D56" s="14"/>
      <c r="E56" s="6"/>
      <c r="G56" s="168"/>
      <c r="I56" s="16"/>
    </row>
    <row r="57" spans="2:10" s="4" customFormat="1" ht="22">
      <c r="B57" s="26"/>
      <c r="C57" s="26" t="s">
        <v>177</v>
      </c>
      <c r="D57" s="14"/>
      <c r="E57" s="6"/>
      <c r="G57" s="166">
        <f>SUM(G52:G55)</f>
        <v>-4013</v>
      </c>
      <c r="I57" s="166">
        <f>SUM(I52:I55)</f>
        <v>0</v>
      </c>
    </row>
    <row r="58" spans="2:10" s="4" customFormat="1" ht="8.15" customHeight="1">
      <c r="B58" s="26"/>
      <c r="C58" s="2"/>
      <c r="D58" s="14"/>
      <c r="E58" s="6"/>
      <c r="G58" s="16"/>
      <c r="I58" s="16"/>
    </row>
    <row r="59" spans="2:10" s="4" customFormat="1" ht="22">
      <c r="B59" s="26" t="s">
        <v>77</v>
      </c>
      <c r="C59" s="26"/>
      <c r="D59" s="14"/>
      <c r="E59" s="6"/>
      <c r="G59" s="172">
        <f>G57+G49</f>
        <v>-1296107</v>
      </c>
      <c r="I59" s="172">
        <f>I57+I49</f>
        <v>-1073431</v>
      </c>
    </row>
    <row r="60" spans="2:10" s="4" customFormat="1" ht="8.15" customHeight="1">
      <c r="B60" s="26"/>
      <c r="C60" s="2"/>
      <c r="D60" s="14"/>
      <c r="E60" s="6"/>
      <c r="G60" s="16"/>
      <c r="I60" s="16"/>
    </row>
    <row r="61" spans="2:10" s="4" customFormat="1" ht="20.149999999999999" customHeight="1" thickBot="1">
      <c r="B61" s="26" t="s">
        <v>78</v>
      </c>
      <c r="C61" s="2"/>
      <c r="D61" s="14"/>
      <c r="E61" s="3"/>
      <c r="G61" s="43">
        <f>G41+G59</f>
        <v>-547474.58199999994</v>
      </c>
      <c r="I61" s="43">
        <f>I41+I59</f>
        <v>-328200</v>
      </c>
    </row>
    <row r="62" spans="2:10" s="4" customFormat="1" ht="8.15" customHeight="1" thickTop="1">
      <c r="C62" s="14"/>
      <c r="D62" s="14"/>
      <c r="E62" s="3"/>
    </row>
    <row r="63" spans="2:10" s="4" customFormat="1" ht="20.149999999999999" customHeight="1">
      <c r="B63" s="37" t="s">
        <v>79</v>
      </c>
      <c r="C63" s="18"/>
      <c r="D63" s="14"/>
      <c r="E63" s="3"/>
    </row>
    <row r="64" spans="2:10" s="4" customFormat="1" ht="20.149999999999999" customHeight="1">
      <c r="B64" s="37"/>
      <c r="C64" s="18" t="s">
        <v>70</v>
      </c>
      <c r="D64" s="14"/>
      <c r="E64" s="3"/>
      <c r="G64" s="44">
        <f>G61-G65</f>
        <v>-527098.58199999994</v>
      </c>
      <c r="I64" s="44">
        <f>I61-I65</f>
        <v>-317600</v>
      </c>
    </row>
    <row r="65" spans="2:9" s="4" customFormat="1" ht="20.149999999999999" customHeight="1">
      <c r="B65" s="37"/>
      <c r="C65" s="37" t="s">
        <v>71</v>
      </c>
      <c r="D65" s="14"/>
      <c r="E65" s="3"/>
      <c r="G65" s="35">
        <v>-20376</v>
      </c>
      <c r="I65" s="35">
        <v>-10600</v>
      </c>
    </row>
    <row r="66" spans="2:9" s="4" customFormat="1" ht="22.5" thickBot="1">
      <c r="B66" s="18"/>
      <c r="C66" s="18"/>
      <c r="D66" s="14"/>
      <c r="E66" s="3"/>
      <c r="G66" s="45">
        <f>SUM(G64:G65)</f>
        <v>-547474.58199999994</v>
      </c>
      <c r="H66" s="41"/>
      <c r="I66" s="45">
        <f>SUM(I64:I65)</f>
        <v>-328200</v>
      </c>
    </row>
    <row r="67" spans="2:9" s="4" customFormat="1" ht="22" thickTop="1">
      <c r="C67" s="14"/>
      <c r="D67" s="14"/>
      <c r="E67" s="3"/>
    </row>
    <row r="68" spans="2:9" ht="22" customHeight="1"/>
    <row r="69" spans="2:9" ht="22" customHeight="1"/>
    <row r="70" spans="2:9" ht="22" customHeight="1"/>
    <row r="71" spans="2:9" ht="22" customHeight="1"/>
  </sheetData>
  <sheetProtection formatCells="0" formatColumns="0" formatRows="0" insertColumns="0" insertRows="0" insertHyperlinks="0" deleteColumns="0" deleteRows="0" sort="0" autoFilter="0" pivotTables="0"/>
  <pageMargins left="0.8" right="0.7" top="0.78" bottom="0.5" header="0.78" footer="0.5"/>
  <pageSetup paperSize="9" scale="96" firstPageNumber="8" orientation="portrait" useFirstPageNumber="1" r:id="rId1"/>
  <headerFooter>
    <oddFooter>&amp;L&amp;"Angsana New,Regular"&amp;15หมายเหตุประกอบงบการเงินระหว่างกาลเป็นส่วนหนึ่งของงบการเงินระหว่างกาลนี้
&amp;C&amp;"Angsana New,Regular"&amp;15&amp;P</oddFooter>
  </headerFooter>
  <rowBreaks count="1" manualBreakCount="1">
    <brk id="34" max="16383" man="1"/>
  </rowBreaks>
  <customProperties>
    <customPr name="EpmWorksheetKeyString_GUID" r:id="rId2"/>
  </customProperties>
  <ignoredErrors>
    <ignoredError sqref="G57:I59 G41 I4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4C324-2290-4B63-B736-11BEA375E881}">
  <dimension ref="B1:AA30"/>
  <sheetViews>
    <sheetView zoomScaleNormal="100" zoomScaleSheetLayoutView="90" workbookViewId="0"/>
  </sheetViews>
  <sheetFormatPr defaultColWidth="10.25" defaultRowHeight="21.5"/>
  <cols>
    <col min="1" max="3" width="1.58203125" style="67" customWidth="1"/>
    <col min="4" max="4" width="37.75" style="67" customWidth="1"/>
    <col min="5" max="5" width="9.25" style="71" bestFit="1" customWidth="1"/>
    <col min="6" max="6" width="0.75" style="67" customWidth="1"/>
    <col min="7" max="7" width="11.25" style="67" customWidth="1"/>
    <col min="8" max="8" width="0.75" style="67" customWidth="1"/>
    <col min="9" max="9" width="11.25" style="67" customWidth="1"/>
    <col min="10" max="10" width="0.75" style="67" customWidth="1"/>
    <col min="11" max="11" width="11.25" style="67" customWidth="1"/>
    <col min="12" max="12" width="0.75" style="67" customWidth="1"/>
    <col min="13" max="13" width="11.25" style="67" customWidth="1"/>
    <col min="14" max="14" width="0.75" style="67" customWidth="1"/>
    <col min="15" max="15" width="11.25" style="67" customWidth="1"/>
    <col min="16" max="16" width="0.75" style="67" customWidth="1"/>
    <col min="17" max="17" width="13" style="67" bestFit="1" customWidth="1"/>
    <col min="18" max="18" width="0.75" style="67" customWidth="1"/>
    <col min="19" max="19" width="13" style="67" bestFit="1" customWidth="1"/>
    <col min="20" max="20" width="0.75" style="67" customWidth="1"/>
    <col min="21" max="21" width="13.25" style="67" bestFit="1" customWidth="1"/>
    <col min="22" max="22" width="0.75" style="67" customWidth="1"/>
    <col min="23" max="23" width="11.25" style="67" customWidth="1"/>
    <col min="24" max="24" width="0.75" style="67" customWidth="1"/>
    <col min="25" max="25" width="11.25" style="67" customWidth="1"/>
    <col min="26" max="26" width="0.75" style="67" customWidth="1"/>
    <col min="27" max="27" width="11.25" style="67" customWidth="1"/>
    <col min="28" max="16384" width="10.25" style="67"/>
  </cols>
  <sheetData>
    <row r="1" spans="2:27" ht="20.149999999999999" customHeight="1">
      <c r="B1" s="1" t="s">
        <v>1</v>
      </c>
      <c r="C1" s="66"/>
      <c r="E1" s="68"/>
      <c r="F1" s="69"/>
    </row>
    <row r="2" spans="2:27" ht="20.149999999999999" customHeight="1">
      <c r="B2" s="70" t="s">
        <v>80</v>
      </c>
      <c r="C2" s="66"/>
      <c r="E2" s="68"/>
      <c r="F2" s="69"/>
    </row>
    <row r="3" spans="2:27" ht="20.149999999999999" customHeight="1">
      <c r="B3" s="173" t="s">
        <v>194</v>
      </c>
      <c r="C3" s="66"/>
      <c r="E3" s="68"/>
      <c r="F3" s="69"/>
    </row>
    <row r="4" spans="2:27" ht="5.15" customHeight="1">
      <c r="D4" s="67" t="s">
        <v>81</v>
      </c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</row>
    <row r="5" spans="2:27" s="66" customFormat="1" ht="20.149999999999999" customHeight="1">
      <c r="D5" s="73"/>
      <c r="E5" s="74"/>
      <c r="H5" s="75"/>
      <c r="I5" s="75"/>
      <c r="J5" s="75"/>
      <c r="K5" s="75"/>
      <c r="L5" s="75"/>
      <c r="M5" s="76" t="s">
        <v>82</v>
      </c>
      <c r="N5" s="76"/>
      <c r="O5" s="76"/>
      <c r="P5" s="75"/>
      <c r="Q5" s="76" t="s">
        <v>51</v>
      </c>
      <c r="R5" s="76"/>
      <c r="S5" s="76"/>
      <c r="T5" s="76"/>
      <c r="U5" s="76"/>
      <c r="V5" s="75"/>
      <c r="X5" s="75"/>
      <c r="Z5" s="75"/>
      <c r="AA5" s="75"/>
    </row>
    <row r="6" spans="2:27" s="66" customFormat="1" ht="20.149999999999999" customHeight="1">
      <c r="D6" s="73"/>
      <c r="E6" s="74"/>
      <c r="G6" s="75"/>
      <c r="H6" s="75"/>
      <c r="I6" s="75"/>
      <c r="J6" s="75"/>
      <c r="K6" s="75"/>
      <c r="L6" s="75"/>
      <c r="M6" s="77" t="s">
        <v>48</v>
      </c>
      <c r="N6" s="77"/>
      <c r="O6" s="75" t="s">
        <v>83</v>
      </c>
      <c r="P6" s="75"/>
      <c r="Q6" s="79" t="s">
        <v>84</v>
      </c>
      <c r="R6" s="74"/>
      <c r="S6" s="75" t="s">
        <v>85</v>
      </c>
      <c r="U6" s="79"/>
      <c r="V6" s="75"/>
      <c r="W6" s="75"/>
      <c r="X6" s="75"/>
      <c r="Y6" s="75"/>
      <c r="Z6" s="75"/>
      <c r="AA6" s="75"/>
    </row>
    <row r="7" spans="2:27" s="66" customFormat="1" ht="20.149999999999999" customHeight="1">
      <c r="D7" s="73"/>
      <c r="E7" s="74"/>
      <c r="G7" s="75"/>
      <c r="H7" s="75"/>
      <c r="I7" s="75"/>
      <c r="J7" s="75"/>
      <c r="K7" s="75"/>
      <c r="L7" s="75"/>
      <c r="M7" s="75"/>
      <c r="N7" s="75"/>
      <c r="O7" s="75"/>
      <c r="P7" s="75"/>
      <c r="Q7" s="79" t="s">
        <v>86</v>
      </c>
      <c r="R7" s="75"/>
      <c r="S7" s="75" t="s">
        <v>87</v>
      </c>
      <c r="T7" s="75"/>
      <c r="U7" s="79" t="s">
        <v>88</v>
      </c>
      <c r="V7" s="75"/>
      <c r="W7" s="75"/>
      <c r="Z7" s="75"/>
      <c r="AA7" s="75"/>
    </row>
    <row r="8" spans="2:27" s="66" customFormat="1" ht="20.149999999999999" customHeight="1">
      <c r="D8" s="73"/>
      <c r="E8" s="74"/>
      <c r="G8" s="75" t="s">
        <v>89</v>
      </c>
      <c r="H8" s="75"/>
      <c r="I8" s="75"/>
      <c r="J8" s="75"/>
      <c r="K8" s="75"/>
      <c r="L8" s="75"/>
      <c r="M8" s="75"/>
      <c r="N8" s="75"/>
      <c r="O8" s="75"/>
      <c r="P8" s="75"/>
      <c r="Q8" s="79" t="s">
        <v>90</v>
      </c>
      <c r="R8" s="75"/>
      <c r="S8" s="75" t="s">
        <v>91</v>
      </c>
      <c r="T8" s="75"/>
      <c r="U8" s="79" t="s">
        <v>92</v>
      </c>
      <c r="V8" s="75"/>
      <c r="W8" s="75" t="s">
        <v>102</v>
      </c>
      <c r="X8" s="75"/>
      <c r="Y8" s="75" t="s">
        <v>93</v>
      </c>
      <c r="Z8" s="75"/>
      <c r="AA8" s="75"/>
    </row>
    <row r="9" spans="2:27" s="66" customFormat="1" ht="20.149999999999999" customHeight="1">
      <c r="D9" s="73"/>
      <c r="E9" s="74"/>
      <c r="G9" s="75" t="s">
        <v>94</v>
      </c>
      <c r="H9" s="75"/>
      <c r="I9" s="75" t="s">
        <v>95</v>
      </c>
      <c r="J9" s="75"/>
      <c r="K9" s="75" t="s">
        <v>96</v>
      </c>
      <c r="L9" s="75"/>
      <c r="M9" s="75" t="s">
        <v>97</v>
      </c>
      <c r="N9" s="75"/>
      <c r="O9" s="75"/>
      <c r="P9" s="75"/>
      <c r="Q9" s="79" t="s">
        <v>98</v>
      </c>
      <c r="R9" s="75"/>
      <c r="S9" s="75" t="s">
        <v>99</v>
      </c>
      <c r="T9" s="75"/>
      <c r="U9" s="79" t="s">
        <v>100</v>
      </c>
      <c r="V9" s="75"/>
      <c r="W9" s="75" t="s">
        <v>109</v>
      </c>
      <c r="X9" s="75"/>
      <c r="Y9" s="75" t="s">
        <v>101</v>
      </c>
      <c r="Z9" s="75"/>
      <c r="AA9" s="75" t="s">
        <v>102</v>
      </c>
    </row>
    <row r="10" spans="2:27" s="66" customFormat="1" ht="20.149999999999999" customHeight="1">
      <c r="D10" s="73"/>
      <c r="E10" s="89" t="s">
        <v>159</v>
      </c>
      <c r="G10" s="75" t="s">
        <v>103</v>
      </c>
      <c r="H10" s="75"/>
      <c r="I10" s="75" t="s">
        <v>104</v>
      </c>
      <c r="J10" s="75"/>
      <c r="K10" s="75" t="s">
        <v>105</v>
      </c>
      <c r="L10" s="75"/>
      <c r="M10" s="75" t="s">
        <v>106</v>
      </c>
      <c r="N10" s="75"/>
      <c r="O10" s="75"/>
      <c r="P10" s="75"/>
      <c r="Q10" s="80" t="s">
        <v>107</v>
      </c>
      <c r="R10" s="80"/>
      <c r="S10" s="75" t="s">
        <v>108</v>
      </c>
      <c r="T10" s="75"/>
      <c r="U10" s="79" t="s">
        <v>109</v>
      </c>
      <c r="V10" s="75"/>
      <c r="W10" s="80" t="s">
        <v>110</v>
      </c>
      <c r="X10" s="75"/>
      <c r="Y10" s="75" t="s">
        <v>111</v>
      </c>
      <c r="Z10" s="75"/>
      <c r="AA10" s="75" t="s">
        <v>109</v>
      </c>
    </row>
    <row r="11" spans="2:27" s="66" customFormat="1" ht="20.149999999999999" customHeight="1">
      <c r="B11" s="81"/>
      <c r="D11" s="73"/>
      <c r="E11" s="82"/>
      <c r="G11" s="72" t="s">
        <v>5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</row>
    <row r="12" spans="2:27" s="66" customFormat="1" ht="20.149999999999999" customHeight="1">
      <c r="B12" s="83" t="s">
        <v>118</v>
      </c>
      <c r="C12" s="81"/>
      <c r="D12" s="81"/>
      <c r="E12" s="84"/>
      <c r="F12" s="85"/>
      <c r="G12" s="50">
        <v>16500000</v>
      </c>
      <c r="H12" s="50"/>
      <c r="I12" s="50">
        <v>583727</v>
      </c>
      <c r="J12" s="50"/>
      <c r="K12" s="50">
        <v>-5709310</v>
      </c>
      <c r="L12" s="50"/>
      <c r="M12" s="50">
        <v>284182</v>
      </c>
      <c r="N12" s="50"/>
      <c r="O12" s="50">
        <v>10996686</v>
      </c>
      <c r="P12" s="50"/>
      <c r="Q12" s="50">
        <v>-2949933</v>
      </c>
      <c r="R12" s="50"/>
      <c r="S12" s="50">
        <v>-8636</v>
      </c>
      <c r="T12" s="50"/>
      <c r="U12" s="90">
        <f>SUM(Q12:S12)</f>
        <v>-2958569</v>
      </c>
      <c r="V12" s="50"/>
      <c r="W12" s="90">
        <f>SUM(G12:O12,U12)</f>
        <v>19696716</v>
      </c>
      <c r="X12" s="50"/>
      <c r="Y12" s="50">
        <v>1615203</v>
      </c>
      <c r="Z12" s="50"/>
      <c r="AA12" s="90">
        <f>SUM(W12:Y12)</f>
        <v>21311919</v>
      </c>
    </row>
    <row r="13" spans="2:27" s="66" customFormat="1" ht="20.149999999999999" customHeight="1">
      <c r="B13" s="83" t="s">
        <v>112</v>
      </c>
      <c r="C13" s="83"/>
      <c r="D13" s="83"/>
      <c r="E13" s="51"/>
      <c r="F13" s="85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0"/>
      <c r="V13" s="52"/>
      <c r="W13" s="52"/>
      <c r="X13" s="52"/>
      <c r="Y13" s="52"/>
      <c r="Z13" s="52"/>
      <c r="AA13" s="52"/>
    </row>
    <row r="14" spans="2:27" s="66" customFormat="1" ht="20.149999999999999" customHeight="1">
      <c r="B14" s="83"/>
      <c r="C14" s="83" t="s">
        <v>113</v>
      </c>
      <c r="D14" s="83"/>
      <c r="E14" s="51"/>
      <c r="F14" s="85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0"/>
      <c r="V14" s="52"/>
      <c r="W14" s="52"/>
      <c r="X14" s="52"/>
      <c r="Y14" s="52"/>
      <c r="Z14" s="52"/>
      <c r="AA14" s="52"/>
    </row>
    <row r="15" spans="2:27" s="66" customFormat="1" ht="20.149999999999999" customHeight="1">
      <c r="B15" s="81"/>
      <c r="C15" s="86" t="s">
        <v>188</v>
      </c>
      <c r="E15" s="53"/>
      <c r="F15" s="85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0"/>
      <c r="V15" s="52"/>
      <c r="W15" s="52"/>
      <c r="X15" s="52"/>
      <c r="Y15" s="52"/>
      <c r="Z15" s="52"/>
      <c r="AA15" s="52"/>
    </row>
    <row r="16" spans="2:27" s="66" customFormat="1" ht="20.149999999999999" customHeight="1">
      <c r="C16" s="66" t="s">
        <v>114</v>
      </c>
      <c r="E16" s="82">
        <v>8</v>
      </c>
      <c r="F16" s="73"/>
      <c r="G16" s="54">
        <v>0</v>
      </c>
      <c r="H16" s="55"/>
      <c r="I16" s="54">
        <v>0</v>
      </c>
      <c r="J16" s="55"/>
      <c r="K16" s="54">
        <v>0</v>
      </c>
      <c r="L16" s="55"/>
      <c r="M16" s="54">
        <v>0</v>
      </c>
      <c r="N16" s="56"/>
      <c r="O16" s="54">
        <v>-412500</v>
      </c>
      <c r="P16" s="55"/>
      <c r="Q16" s="54">
        <v>0</v>
      </c>
      <c r="R16" s="57"/>
      <c r="S16" s="54">
        <v>0</v>
      </c>
      <c r="T16" s="55"/>
      <c r="U16" s="91">
        <f>SUM(Q16:S16)</f>
        <v>0</v>
      </c>
      <c r="V16" s="55"/>
      <c r="W16" s="91">
        <f>SUM(G16:O16,U16)</f>
        <v>-412500</v>
      </c>
      <c r="X16" s="55"/>
      <c r="Y16" s="54">
        <v>-25028</v>
      </c>
      <c r="Z16" s="55"/>
      <c r="AA16" s="92">
        <f>SUM(W16:Y16)</f>
        <v>-437528</v>
      </c>
    </row>
    <row r="17" spans="2:27" s="66" customFormat="1" ht="20.149999999999999" customHeight="1">
      <c r="B17" s="81"/>
      <c r="C17" s="86" t="s">
        <v>189</v>
      </c>
      <c r="E17" s="84"/>
      <c r="F17" s="85"/>
      <c r="G17" s="93">
        <f>SUM(G16:G16)</f>
        <v>0</v>
      </c>
      <c r="H17" s="58"/>
      <c r="I17" s="93">
        <f>SUM(I16:I16)</f>
        <v>0</v>
      </c>
      <c r="J17" s="52"/>
      <c r="K17" s="93">
        <f>SUM(K16:K16)</f>
        <v>0</v>
      </c>
      <c r="L17" s="52"/>
      <c r="M17" s="93">
        <f>SUM(M16:M16)</f>
        <v>0</v>
      </c>
      <c r="N17" s="59"/>
      <c r="O17" s="93">
        <f>SUM(O16:O16)</f>
        <v>-412500</v>
      </c>
      <c r="P17" s="52"/>
      <c r="Q17" s="93">
        <f>SUM(Q16:Q16)</f>
        <v>0</v>
      </c>
      <c r="R17" s="58"/>
      <c r="S17" s="93">
        <f>SUM(S16:S16)</f>
        <v>0</v>
      </c>
      <c r="T17" s="55"/>
      <c r="U17" s="93">
        <f>SUM(U16:U16)</f>
        <v>0</v>
      </c>
      <c r="V17" s="52"/>
      <c r="W17" s="93">
        <f>SUM(W16:W16)</f>
        <v>-412500</v>
      </c>
      <c r="X17" s="52"/>
      <c r="Y17" s="93">
        <f>SUM(Y16:Y16)</f>
        <v>-25028</v>
      </c>
      <c r="Z17" s="52"/>
      <c r="AA17" s="93">
        <f>SUM(AA16:AA16)</f>
        <v>-437528</v>
      </c>
    </row>
    <row r="18" spans="2:27" s="66" customFormat="1" ht="20.149999999999999" customHeight="1">
      <c r="B18" s="81"/>
      <c r="C18" s="94" t="s">
        <v>169</v>
      </c>
      <c r="D18" s="86"/>
      <c r="E18" s="84"/>
      <c r="F18" s="85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</row>
    <row r="19" spans="2:27" s="66" customFormat="1" ht="20.149999999999999" customHeight="1">
      <c r="B19" s="81"/>
      <c r="C19" s="66" t="s">
        <v>168</v>
      </c>
      <c r="D19" s="86"/>
      <c r="E19" s="84"/>
      <c r="F19" s="85"/>
      <c r="G19" s="55">
        <v>0</v>
      </c>
      <c r="H19" s="55"/>
      <c r="I19" s="55">
        <v>0</v>
      </c>
      <c r="J19" s="55"/>
      <c r="K19" s="55">
        <v>-13185</v>
      </c>
      <c r="L19" s="55"/>
      <c r="M19" s="55">
        <v>0</v>
      </c>
      <c r="N19" s="55"/>
      <c r="O19" s="55">
        <v>0</v>
      </c>
      <c r="P19" s="55"/>
      <c r="Q19" s="55">
        <v>0</v>
      </c>
      <c r="R19" s="55"/>
      <c r="S19" s="55">
        <v>0</v>
      </c>
      <c r="T19" s="55"/>
      <c r="U19" s="55">
        <v>0</v>
      </c>
      <c r="V19" s="55"/>
      <c r="W19" s="95">
        <f>SUM(G19:O19,U19)</f>
        <v>-13185</v>
      </c>
      <c r="X19" s="55"/>
      <c r="Y19" s="55">
        <v>-188</v>
      </c>
      <c r="Z19" s="55"/>
      <c r="AA19" s="96">
        <f>SUM(W19:Y19)</f>
        <v>-13373</v>
      </c>
    </row>
    <row r="20" spans="2:27" s="66" customFormat="1" ht="20.149999999999999" customHeight="1">
      <c r="B20" s="81"/>
      <c r="C20" s="86" t="s">
        <v>167</v>
      </c>
      <c r="D20" s="81"/>
      <c r="E20" s="84"/>
      <c r="F20" s="85"/>
      <c r="G20" s="97">
        <f>SUM(G19:H19)</f>
        <v>0</v>
      </c>
      <c r="H20" s="58"/>
      <c r="I20" s="97">
        <f>SUM(I19:J19)</f>
        <v>0</v>
      </c>
      <c r="J20" s="52"/>
      <c r="K20" s="98">
        <f>SUM(K19:L19)</f>
        <v>-13185</v>
      </c>
      <c r="L20" s="52"/>
      <c r="M20" s="98">
        <f>SUM(M19:N19)</f>
        <v>0</v>
      </c>
      <c r="N20" s="59"/>
      <c r="O20" s="98">
        <f>SUM(O19:P19)</f>
        <v>0</v>
      </c>
      <c r="P20" s="52"/>
      <c r="Q20" s="98">
        <f>SUM(Q19:R19)</f>
        <v>0</v>
      </c>
      <c r="R20" s="59"/>
      <c r="S20" s="98">
        <f>SUM(S19:T19)</f>
        <v>0</v>
      </c>
      <c r="T20" s="52"/>
      <c r="U20" s="98">
        <f>SUM(U19:V19)</f>
        <v>0</v>
      </c>
      <c r="V20" s="52"/>
      <c r="W20" s="98">
        <f>SUM(W19:X19)</f>
        <v>-13185</v>
      </c>
      <c r="X20" s="52"/>
      <c r="Y20" s="98">
        <f>SUM(Y19:Z19)</f>
        <v>-188</v>
      </c>
      <c r="Z20" s="52"/>
      <c r="AA20" s="98">
        <f>SUM(AA19:AA19)</f>
        <v>-13373</v>
      </c>
    </row>
    <row r="21" spans="2:27" s="66" customFormat="1" ht="20.149999999999999" customHeight="1">
      <c r="B21" s="83" t="s">
        <v>115</v>
      </c>
      <c r="C21" s="86"/>
      <c r="D21" s="81"/>
      <c r="E21" s="84"/>
      <c r="F21" s="85"/>
      <c r="G21" s="60"/>
      <c r="H21" s="61"/>
      <c r="I21" s="60"/>
      <c r="J21" s="50"/>
      <c r="K21" s="62"/>
      <c r="L21" s="50"/>
      <c r="M21" s="60"/>
      <c r="N21" s="63"/>
      <c r="O21" s="62"/>
      <c r="P21" s="50"/>
      <c r="Q21" s="62"/>
      <c r="R21" s="63"/>
      <c r="S21" s="60"/>
      <c r="T21" s="50"/>
      <c r="U21" s="62"/>
      <c r="V21" s="50"/>
      <c r="W21" s="62"/>
      <c r="X21" s="50"/>
      <c r="Y21" s="62"/>
      <c r="Z21" s="50"/>
      <c r="AA21" s="62"/>
    </row>
    <row r="22" spans="2:27" s="66" customFormat="1" ht="20.149999999999999" customHeight="1">
      <c r="B22" s="83"/>
      <c r="C22" s="83" t="s">
        <v>113</v>
      </c>
      <c r="D22" s="81"/>
      <c r="E22" s="84"/>
      <c r="F22" s="85"/>
      <c r="G22" s="99">
        <f>SUM(G17,G20)</f>
        <v>0</v>
      </c>
      <c r="H22" s="58"/>
      <c r="I22" s="99">
        <f>SUM(I17,I20)</f>
        <v>0</v>
      </c>
      <c r="J22" s="52"/>
      <c r="K22" s="99">
        <f>SUM(K17,K20)</f>
        <v>-13185</v>
      </c>
      <c r="L22" s="52"/>
      <c r="M22" s="99">
        <f>SUM(M17,M20)</f>
        <v>0</v>
      </c>
      <c r="N22" s="59"/>
      <c r="O22" s="99">
        <f>SUM(O17,O20)</f>
        <v>-412500</v>
      </c>
      <c r="P22" s="52"/>
      <c r="Q22" s="99">
        <f>SUM(Q17,Q20)</f>
        <v>0</v>
      </c>
      <c r="R22" s="59"/>
      <c r="S22" s="100">
        <f>SUM(S17,S20)</f>
        <v>0</v>
      </c>
      <c r="T22" s="52"/>
      <c r="U22" s="99">
        <f>SUM(U17,U20)</f>
        <v>0</v>
      </c>
      <c r="V22" s="52"/>
      <c r="W22" s="99">
        <f>SUM(W17,W20)</f>
        <v>-425685</v>
      </c>
      <c r="X22" s="52"/>
      <c r="Y22" s="99">
        <f>SUM(Y17,Y20)</f>
        <v>-25216</v>
      </c>
      <c r="Z22" s="52"/>
      <c r="AA22" s="93">
        <f>SUM(AA17,AA20)</f>
        <v>-450901</v>
      </c>
    </row>
    <row r="23" spans="2:27" s="66" customFormat="1" ht="5.15" customHeight="1">
      <c r="B23" s="83"/>
      <c r="C23" s="81"/>
      <c r="D23" s="81"/>
      <c r="E23" s="84"/>
      <c r="F23" s="85"/>
      <c r="G23" s="64"/>
      <c r="H23" s="58"/>
      <c r="I23" s="62"/>
      <c r="J23" s="52"/>
      <c r="K23" s="62"/>
      <c r="L23" s="52"/>
      <c r="M23" s="62"/>
      <c r="N23" s="59"/>
      <c r="O23" s="62"/>
      <c r="P23" s="52"/>
      <c r="Q23" s="65"/>
      <c r="R23" s="52"/>
      <c r="S23" s="65"/>
      <c r="T23" s="52"/>
      <c r="U23" s="65"/>
      <c r="V23" s="52"/>
      <c r="W23" s="65"/>
      <c r="X23" s="52"/>
      <c r="Y23" s="65"/>
      <c r="Z23" s="52"/>
      <c r="AA23" s="65"/>
    </row>
    <row r="24" spans="2:27" s="66" customFormat="1" ht="20.149999999999999" customHeight="1">
      <c r="B24" s="83" t="s">
        <v>78</v>
      </c>
      <c r="C24" s="81"/>
      <c r="D24" s="81"/>
      <c r="E24" s="84"/>
      <c r="F24" s="85"/>
      <c r="G24" s="58"/>
      <c r="H24" s="58"/>
      <c r="I24" s="58"/>
      <c r="J24" s="52"/>
      <c r="K24" s="58"/>
      <c r="L24" s="52"/>
      <c r="M24" s="58"/>
      <c r="N24" s="59"/>
      <c r="O24" s="59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</row>
    <row r="25" spans="2:27" s="66" customFormat="1" ht="20.149999999999999" customHeight="1">
      <c r="C25" s="87" t="s">
        <v>116</v>
      </c>
      <c r="E25" s="88"/>
      <c r="F25" s="73"/>
      <c r="G25" s="55">
        <v>0</v>
      </c>
      <c r="H25" s="55"/>
      <c r="I25" s="55">
        <v>0</v>
      </c>
      <c r="J25" s="55"/>
      <c r="K25" s="55">
        <v>0</v>
      </c>
      <c r="L25" s="55"/>
      <c r="M25" s="55">
        <v>0</v>
      </c>
      <c r="N25" s="55"/>
      <c r="O25" s="56">
        <f>'3'!I28</f>
        <v>730263</v>
      </c>
      <c r="P25" s="55"/>
      <c r="Q25" s="55">
        <v>0</v>
      </c>
      <c r="R25" s="57"/>
      <c r="S25" s="55">
        <v>0</v>
      </c>
      <c r="T25" s="55"/>
      <c r="U25" s="55">
        <f>SUM(Q25,S25)</f>
        <v>0</v>
      </c>
      <c r="V25" s="55"/>
      <c r="W25" s="55">
        <f>SUM(G25:O25,U25)</f>
        <v>730263</v>
      </c>
      <c r="X25" s="55"/>
      <c r="Y25" s="55">
        <f>'3'!I29</f>
        <v>14968</v>
      </c>
      <c r="Z25" s="55"/>
      <c r="AA25" s="55">
        <f>SUM(W25:Y25)</f>
        <v>745231</v>
      </c>
    </row>
    <row r="26" spans="2:27" s="66" customFormat="1" ht="20.149999999999999" customHeight="1">
      <c r="C26" s="87" t="s">
        <v>73</v>
      </c>
      <c r="E26" s="88"/>
      <c r="F26" s="73"/>
      <c r="G26" s="174">
        <v>0</v>
      </c>
      <c r="H26" s="55"/>
      <c r="I26" s="174">
        <v>0</v>
      </c>
      <c r="J26" s="55"/>
      <c r="K26" s="174">
        <v>0</v>
      </c>
      <c r="L26" s="55"/>
      <c r="M26" s="174">
        <v>0</v>
      </c>
      <c r="N26" s="56"/>
      <c r="O26" s="175">
        <v>0</v>
      </c>
      <c r="P26" s="55"/>
      <c r="Q26" s="174">
        <v>-1056499</v>
      </c>
      <c r="R26" s="55"/>
      <c r="S26" s="174">
        <v>8636</v>
      </c>
      <c r="T26" s="55"/>
      <c r="U26" s="174">
        <f>SUM(Q26,S26)</f>
        <v>-1047863</v>
      </c>
      <c r="V26" s="55"/>
      <c r="W26" s="174">
        <f>SUM(G26:O26,U26)</f>
        <v>-1047863</v>
      </c>
      <c r="X26" s="55"/>
      <c r="Y26" s="174">
        <v>-25568</v>
      </c>
      <c r="Z26" s="55"/>
      <c r="AA26" s="174">
        <f>SUM(W26:Y26)</f>
        <v>-1073431</v>
      </c>
    </row>
    <row r="27" spans="2:27" s="66" customFormat="1" ht="20.149999999999999" customHeight="1">
      <c r="B27" s="81" t="s">
        <v>117</v>
      </c>
      <c r="C27" s="81"/>
      <c r="D27" s="81"/>
      <c r="E27" s="84"/>
      <c r="F27" s="85"/>
      <c r="G27" s="101">
        <f>SUM(G25:G26)</f>
        <v>0</v>
      </c>
      <c r="H27" s="61"/>
      <c r="I27" s="101">
        <f>SUM(I25:I26)</f>
        <v>0</v>
      </c>
      <c r="J27" s="50"/>
      <c r="K27" s="101">
        <f>SUM(K25:K26)</f>
        <v>0</v>
      </c>
      <c r="L27" s="50"/>
      <c r="M27" s="101">
        <f>SUM(M25:M26)</f>
        <v>0</v>
      </c>
      <c r="N27" s="63"/>
      <c r="O27" s="102">
        <f>SUM(O25:O26)</f>
        <v>730263</v>
      </c>
      <c r="P27" s="50"/>
      <c r="Q27" s="102">
        <f>SUM(Q25:Q26)</f>
        <v>-1056499</v>
      </c>
      <c r="R27" s="63"/>
      <c r="S27" s="102">
        <f>SUM(S25:S26)</f>
        <v>8636</v>
      </c>
      <c r="T27" s="50"/>
      <c r="U27" s="102">
        <f>SUM(U25:U26)</f>
        <v>-1047863</v>
      </c>
      <c r="V27" s="50"/>
      <c r="W27" s="102">
        <f>SUM(W25:W26)</f>
        <v>-317600</v>
      </c>
      <c r="X27" s="50"/>
      <c r="Y27" s="102">
        <f>SUM(Y25:Y26)</f>
        <v>-10600</v>
      </c>
      <c r="Z27" s="50"/>
      <c r="AA27" s="102">
        <f>SUM(AA25:AA26)</f>
        <v>-328200</v>
      </c>
    </row>
    <row r="28" spans="2:27" s="66" customFormat="1" ht="20.149999999999999" customHeight="1">
      <c r="C28" s="87" t="s">
        <v>198</v>
      </c>
      <c r="E28" s="88"/>
      <c r="F28" s="73"/>
      <c r="G28" s="178">
        <v>0</v>
      </c>
      <c r="H28" s="179"/>
      <c r="I28" s="178">
        <v>0</v>
      </c>
      <c r="J28" s="174"/>
      <c r="K28" s="55">
        <v>0</v>
      </c>
      <c r="L28" s="174"/>
      <c r="M28" s="55">
        <v>76556</v>
      </c>
      <c r="N28" s="175"/>
      <c r="O28" s="55">
        <v>-76556</v>
      </c>
      <c r="P28" s="174"/>
      <c r="Q28" s="180">
        <v>0</v>
      </c>
      <c r="R28" s="175"/>
      <c r="S28" s="180">
        <v>0</v>
      </c>
      <c r="T28" s="174"/>
      <c r="U28" s="180">
        <v>0</v>
      </c>
      <c r="V28" s="174"/>
      <c r="W28" s="180">
        <v>0</v>
      </c>
      <c r="X28" s="174"/>
      <c r="Y28" s="180">
        <v>0</v>
      </c>
      <c r="Z28" s="174"/>
      <c r="AA28" s="180">
        <v>0</v>
      </c>
    </row>
    <row r="29" spans="2:27" s="66" customFormat="1" ht="20.149999999999999" customHeight="1" thickBot="1">
      <c r="B29" s="81" t="s">
        <v>195</v>
      </c>
      <c r="E29" s="84"/>
      <c r="F29" s="85"/>
      <c r="G29" s="103">
        <f>SUM(G12,G22,G27:G28)</f>
        <v>16500000</v>
      </c>
      <c r="H29" s="52"/>
      <c r="I29" s="103">
        <f>SUM(I12,I22,I27:I28)</f>
        <v>583727</v>
      </c>
      <c r="J29" s="52"/>
      <c r="K29" s="103">
        <f>SUM(K12,K22,K27:K28)</f>
        <v>-5722495</v>
      </c>
      <c r="L29" s="52"/>
      <c r="M29" s="103">
        <f>SUM(M12,M22,M27:M28)</f>
        <v>360738</v>
      </c>
      <c r="N29" s="52"/>
      <c r="O29" s="103">
        <f>SUM(O12,O22,O27:O28)</f>
        <v>11237893</v>
      </c>
      <c r="P29" s="52"/>
      <c r="Q29" s="103">
        <f>SUM(Q12,Q22,Q27:Q28)</f>
        <v>-4006432</v>
      </c>
      <c r="R29" s="52"/>
      <c r="S29" s="103">
        <f>SUM(S12,S22,S27:S28)</f>
        <v>0</v>
      </c>
      <c r="T29" s="52"/>
      <c r="U29" s="103">
        <f>SUM(U12,U22,U27:U28)</f>
        <v>-4006432</v>
      </c>
      <c r="V29" s="52"/>
      <c r="W29" s="103">
        <f>SUM(W12,W22,W27:W28)</f>
        <v>18953431</v>
      </c>
      <c r="X29" s="52"/>
      <c r="Y29" s="103">
        <f>SUM(Y12,Y22,Y27:Y28)</f>
        <v>1579387</v>
      </c>
      <c r="Z29" s="52"/>
      <c r="AA29" s="103">
        <f>SUM(AA12,AA22,AA27:AA28)</f>
        <v>20532818</v>
      </c>
    </row>
    <row r="30" spans="2:27" s="66" customFormat="1" ht="5.15" customHeight="1" thickTop="1">
      <c r="B30" s="83"/>
      <c r="C30" s="81"/>
      <c r="D30" s="81"/>
      <c r="E30" s="84"/>
      <c r="F30" s="85"/>
      <c r="G30" s="64"/>
      <c r="H30" s="58"/>
      <c r="I30" s="62"/>
      <c r="J30" s="52"/>
      <c r="K30" s="62"/>
      <c r="L30" s="52"/>
      <c r="M30" s="62"/>
      <c r="N30" s="59"/>
      <c r="O30" s="62"/>
      <c r="P30" s="52"/>
      <c r="Q30" s="65"/>
      <c r="R30" s="52"/>
      <c r="S30" s="65"/>
      <c r="T30" s="52"/>
      <c r="U30" s="65"/>
      <c r="V30" s="52"/>
      <c r="W30" s="65"/>
      <c r="X30" s="52"/>
      <c r="Y30" s="65"/>
      <c r="Z30" s="52"/>
      <c r="AA30" s="65"/>
    </row>
  </sheetData>
  <sheetProtection formatCells="0" formatColumns="0" formatRows="0" insertColumns="0" insertRows="0" insertHyperlinks="0" deleteColumns="0" deleteRows="0" sort="0" autoFilter="0" pivotTables="0"/>
  <pageMargins left="0.59050000000000002" right="0.59050000000000002" top="0.78739999999999999" bottom="0.59055118110236204" header="0.78739999999999999" footer="0.59055118110236204"/>
  <pageSetup paperSize="9" scale="67" firstPageNumber="10" orientation="landscape" useFirstPageNumber="1" r:id="rId1"/>
  <headerFooter>
    <oddFooter>&amp;L&amp;"Angsana New,Regular"&amp;15หมายเหตุประกอบงบการเงินระหว่างกาลเป็นส่วนหนึ่งของงบการเงินระหว่างกาลนี้
&amp;C&amp;"Angsana New,Regular"&amp;15&amp;P</oddFooter>
  </headerFooter>
  <customProperties>
    <customPr name="EpmWorksheetKeyString_GUID" r:id="rId2"/>
  </customProperties>
  <ignoredErrors>
    <ignoredError sqref="G20 I20 K20 M20 O20 Q20 S20" formulaRange="1"/>
    <ignoredError sqref="O25 U25:U26 W25:W26 Y25 AA25:AA26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30A70-A5C1-4A30-919C-A7F033E3D715}">
  <dimension ref="B1:X30"/>
  <sheetViews>
    <sheetView zoomScaleNormal="100" zoomScaleSheetLayoutView="85" workbookViewId="0"/>
  </sheetViews>
  <sheetFormatPr defaultColWidth="10.25" defaultRowHeight="21.5"/>
  <cols>
    <col min="1" max="3" width="1.58203125" style="67" customWidth="1"/>
    <col min="4" max="4" width="39.4140625" style="67" customWidth="1"/>
    <col min="5" max="5" width="11.9140625" style="71" customWidth="1"/>
    <col min="6" max="6" width="0.75" style="67" customWidth="1"/>
    <col min="7" max="7" width="11.9140625" style="67" customWidth="1"/>
    <col min="8" max="8" width="0.75" style="67" customWidth="1"/>
    <col min="9" max="9" width="11.9140625" style="67" customWidth="1"/>
    <col min="10" max="10" width="0.75" style="67" customWidth="1"/>
    <col min="11" max="11" width="11.9140625" style="67" customWidth="1"/>
    <col min="12" max="12" width="0.75" style="67" customWidth="1"/>
    <col min="13" max="13" width="11.9140625" style="67" customWidth="1"/>
    <col min="14" max="14" width="0.75" style="67" customWidth="1"/>
    <col min="15" max="15" width="11.9140625" style="67" customWidth="1"/>
    <col min="16" max="16" width="0.75" style="67" customWidth="1"/>
    <col min="17" max="17" width="16.4140625" style="67" customWidth="1"/>
    <col min="18" max="18" width="0.75" style="67" customWidth="1"/>
    <col min="19" max="19" width="11.9140625" style="67" customWidth="1"/>
    <col min="20" max="20" width="0.75" style="67" customWidth="1"/>
    <col min="21" max="21" width="11.9140625" style="67" customWidth="1"/>
    <col min="22" max="22" width="0.75" style="67" customWidth="1"/>
    <col min="23" max="23" width="11.9140625" style="67" customWidth="1"/>
    <col min="24" max="16384" width="10.25" style="67"/>
  </cols>
  <sheetData>
    <row r="1" spans="2:23" ht="20.149999999999999" customHeight="1">
      <c r="B1" s="1" t="s">
        <v>1</v>
      </c>
      <c r="C1" s="66"/>
      <c r="E1" s="68"/>
      <c r="F1" s="69"/>
    </row>
    <row r="2" spans="2:23" ht="20.149999999999999" customHeight="1">
      <c r="B2" s="70" t="s">
        <v>80</v>
      </c>
      <c r="C2" s="66"/>
      <c r="E2" s="68"/>
      <c r="F2" s="69"/>
    </row>
    <row r="3" spans="2:23" ht="20.149999999999999" customHeight="1">
      <c r="B3" s="173" t="s">
        <v>194</v>
      </c>
      <c r="C3" s="66"/>
      <c r="E3" s="68"/>
      <c r="F3" s="69"/>
    </row>
    <row r="4" spans="2:23" ht="5.15" customHeight="1">
      <c r="D4" s="67" t="s">
        <v>81</v>
      </c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2:23" ht="22">
      <c r="G5" s="50"/>
      <c r="H5" s="50"/>
      <c r="I5" s="50"/>
      <c r="J5" s="50"/>
      <c r="K5" s="50"/>
      <c r="L5" s="50"/>
      <c r="M5" s="50"/>
      <c r="N5" s="50"/>
      <c r="O5" s="50"/>
      <c r="P5" s="50"/>
      <c r="Q5" s="72" t="s">
        <v>92</v>
      </c>
      <c r="R5" s="50"/>
      <c r="S5" s="50"/>
      <c r="T5" s="50"/>
      <c r="U5" s="50"/>
      <c r="V5" s="50"/>
      <c r="W5" s="50"/>
    </row>
    <row r="6" spans="2:23" s="66" customFormat="1" ht="20.149999999999999" customHeight="1">
      <c r="D6" s="73"/>
      <c r="E6" s="74"/>
      <c r="H6" s="75"/>
      <c r="I6" s="75"/>
      <c r="J6" s="75"/>
      <c r="K6" s="75"/>
      <c r="L6" s="75"/>
      <c r="M6" s="76" t="s">
        <v>82</v>
      </c>
      <c r="N6" s="76"/>
      <c r="O6" s="76"/>
      <c r="P6" s="75"/>
      <c r="Q6" s="72" t="s">
        <v>165</v>
      </c>
      <c r="R6" s="75"/>
      <c r="T6" s="75"/>
      <c r="V6" s="75"/>
      <c r="W6" s="75"/>
    </row>
    <row r="7" spans="2:23" s="66" customFormat="1" ht="20.149999999999999" customHeight="1">
      <c r="D7" s="73"/>
      <c r="E7" s="74"/>
      <c r="G7" s="75"/>
      <c r="H7" s="75"/>
      <c r="I7" s="75"/>
      <c r="J7" s="75"/>
      <c r="K7" s="75"/>
      <c r="L7" s="75"/>
      <c r="M7" s="77" t="s">
        <v>48</v>
      </c>
      <c r="N7" s="77"/>
      <c r="O7" s="75" t="s">
        <v>83</v>
      </c>
      <c r="P7" s="75"/>
      <c r="Q7" s="78" t="s">
        <v>84</v>
      </c>
      <c r="R7" s="75"/>
      <c r="S7" s="75"/>
      <c r="T7" s="75"/>
      <c r="U7" s="75"/>
      <c r="V7" s="75"/>
      <c r="W7" s="75"/>
    </row>
    <row r="8" spans="2:23" s="66" customFormat="1" ht="20.149999999999999" customHeight="1">
      <c r="D8" s="73"/>
      <c r="E8" s="74"/>
      <c r="G8" s="75"/>
      <c r="H8" s="75"/>
      <c r="I8" s="75"/>
      <c r="J8" s="75"/>
      <c r="K8" s="75"/>
      <c r="L8" s="75"/>
      <c r="M8" s="75"/>
      <c r="N8" s="75"/>
      <c r="O8" s="75"/>
      <c r="P8" s="75"/>
      <c r="Q8" s="79" t="s">
        <v>86</v>
      </c>
      <c r="R8" s="75"/>
      <c r="S8" s="75"/>
      <c r="V8" s="75"/>
      <c r="W8" s="75"/>
    </row>
    <row r="9" spans="2:23" s="66" customFormat="1" ht="20.149999999999999" customHeight="1">
      <c r="D9" s="73"/>
      <c r="E9" s="74"/>
      <c r="G9" s="75" t="s">
        <v>89</v>
      </c>
      <c r="H9" s="75"/>
      <c r="I9" s="75"/>
      <c r="J9" s="75"/>
      <c r="K9" s="75"/>
      <c r="L9" s="75"/>
      <c r="M9" s="75"/>
      <c r="N9" s="75"/>
      <c r="O9" s="75"/>
      <c r="P9" s="75"/>
      <c r="Q9" s="79" t="s">
        <v>90</v>
      </c>
      <c r="R9" s="75"/>
      <c r="S9" s="75" t="s">
        <v>102</v>
      </c>
      <c r="T9" s="75"/>
      <c r="U9" s="75" t="s">
        <v>93</v>
      </c>
      <c r="V9" s="75"/>
      <c r="W9" s="75"/>
    </row>
    <row r="10" spans="2:23" s="66" customFormat="1" ht="20.149999999999999" customHeight="1">
      <c r="D10" s="73"/>
      <c r="E10" s="74"/>
      <c r="G10" s="75" t="s">
        <v>94</v>
      </c>
      <c r="H10" s="75"/>
      <c r="I10" s="75" t="s">
        <v>95</v>
      </c>
      <c r="J10" s="75"/>
      <c r="K10" s="75" t="s">
        <v>96</v>
      </c>
      <c r="L10" s="75"/>
      <c r="M10" s="75" t="s">
        <v>97</v>
      </c>
      <c r="N10" s="75"/>
      <c r="O10" s="75"/>
      <c r="P10" s="75"/>
      <c r="Q10" s="79" t="s">
        <v>98</v>
      </c>
      <c r="R10" s="75"/>
      <c r="S10" s="75" t="s">
        <v>109</v>
      </c>
      <c r="T10" s="75"/>
      <c r="U10" s="75" t="s">
        <v>101</v>
      </c>
      <c r="V10" s="75"/>
      <c r="W10" s="75" t="s">
        <v>102</v>
      </c>
    </row>
    <row r="11" spans="2:23" s="66" customFormat="1" ht="20.149999999999999" customHeight="1">
      <c r="D11" s="73"/>
      <c r="E11" s="89" t="s">
        <v>159</v>
      </c>
      <c r="G11" s="75" t="s">
        <v>103</v>
      </c>
      <c r="H11" s="75"/>
      <c r="I11" s="75" t="s">
        <v>104</v>
      </c>
      <c r="J11" s="75"/>
      <c r="K11" s="75" t="s">
        <v>105</v>
      </c>
      <c r="L11" s="75"/>
      <c r="M11" s="75" t="s">
        <v>106</v>
      </c>
      <c r="N11" s="75"/>
      <c r="O11" s="75"/>
      <c r="P11" s="75"/>
      <c r="Q11" s="80" t="s">
        <v>107</v>
      </c>
      <c r="R11" s="75"/>
      <c r="S11" s="80" t="s">
        <v>110</v>
      </c>
      <c r="T11" s="75"/>
      <c r="U11" s="75" t="s">
        <v>111</v>
      </c>
      <c r="V11" s="75"/>
      <c r="W11" s="75" t="s">
        <v>109</v>
      </c>
    </row>
    <row r="12" spans="2:23" s="66" customFormat="1" ht="20.149999999999999" customHeight="1">
      <c r="B12" s="81"/>
      <c r="D12" s="73"/>
      <c r="E12" s="82"/>
      <c r="G12" s="72" t="s">
        <v>5</v>
      </c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</row>
    <row r="13" spans="2:23" s="66" customFormat="1" ht="20.149999999999999" customHeight="1">
      <c r="B13" s="83" t="s">
        <v>162</v>
      </c>
      <c r="C13" s="81"/>
      <c r="D13" s="81"/>
      <c r="E13" s="84"/>
      <c r="F13" s="85"/>
      <c r="G13" s="50">
        <v>16500000</v>
      </c>
      <c r="H13" s="50"/>
      <c r="I13" s="50">
        <v>583727</v>
      </c>
      <c r="J13" s="50"/>
      <c r="K13" s="50">
        <v>-5722495</v>
      </c>
      <c r="L13" s="50"/>
      <c r="M13" s="50">
        <v>360738</v>
      </c>
      <c r="N13" s="50"/>
      <c r="O13" s="50">
        <v>11195163</v>
      </c>
      <c r="P13" s="50"/>
      <c r="Q13" s="50">
        <v>-3787069</v>
      </c>
      <c r="R13" s="50"/>
      <c r="S13" s="90">
        <f>SUM(G13:O13,Q13)</f>
        <v>19130064</v>
      </c>
      <c r="T13" s="50"/>
      <c r="U13" s="50">
        <v>1575825</v>
      </c>
      <c r="V13" s="50"/>
      <c r="W13" s="90">
        <f>SUM(S13:U13)</f>
        <v>20705889</v>
      </c>
    </row>
    <row r="14" spans="2:23" s="66" customFormat="1" ht="20.149999999999999" customHeight="1">
      <c r="B14" s="83" t="s">
        <v>112</v>
      </c>
      <c r="C14" s="83"/>
      <c r="D14" s="83"/>
      <c r="E14" s="51"/>
      <c r="F14" s="85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</row>
    <row r="15" spans="2:23" s="66" customFormat="1" ht="20.149999999999999" customHeight="1">
      <c r="B15" s="83"/>
      <c r="C15" s="83" t="s">
        <v>113</v>
      </c>
      <c r="D15" s="83"/>
      <c r="E15" s="51"/>
      <c r="F15" s="85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</row>
    <row r="16" spans="2:23" s="66" customFormat="1" ht="20.149999999999999" customHeight="1">
      <c r="B16" s="81"/>
      <c r="C16" s="86" t="s">
        <v>188</v>
      </c>
      <c r="E16" s="53"/>
      <c r="F16" s="85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</row>
    <row r="17" spans="2:24" s="66" customFormat="1" ht="20.149999999999999" customHeight="1">
      <c r="C17" s="66" t="s">
        <v>114</v>
      </c>
      <c r="E17" s="82">
        <v>8</v>
      </c>
      <c r="F17" s="73"/>
      <c r="G17" s="54">
        <v>0</v>
      </c>
      <c r="H17" s="55"/>
      <c r="I17" s="54">
        <v>0</v>
      </c>
      <c r="J17" s="55"/>
      <c r="K17" s="54">
        <v>0</v>
      </c>
      <c r="L17" s="55"/>
      <c r="M17" s="54">
        <v>0</v>
      </c>
      <c r="N17" s="56"/>
      <c r="O17" s="54">
        <v>-412500</v>
      </c>
      <c r="P17" s="55"/>
      <c r="Q17" s="54">
        <v>0</v>
      </c>
      <c r="R17" s="55"/>
      <c r="S17" s="91">
        <f>SUM(G17:O17,Q17)</f>
        <v>-412500</v>
      </c>
      <c r="T17" s="55"/>
      <c r="U17" s="54">
        <v>-21138</v>
      </c>
      <c r="V17" s="55"/>
      <c r="W17" s="92">
        <f>SUM(S17:U17)</f>
        <v>-433638</v>
      </c>
    </row>
    <row r="18" spans="2:24" s="66" customFormat="1" ht="20.149999999999999" customHeight="1">
      <c r="B18" s="81"/>
      <c r="C18" s="86" t="s">
        <v>189</v>
      </c>
      <c r="E18" s="84"/>
      <c r="F18" s="85"/>
      <c r="G18" s="99">
        <f>SUM(G17)</f>
        <v>0</v>
      </c>
      <c r="H18" s="58"/>
      <c r="I18" s="99">
        <f>SUM(I17)</f>
        <v>0</v>
      </c>
      <c r="J18" s="52"/>
      <c r="K18" s="99">
        <f>SUM(K17)</f>
        <v>0</v>
      </c>
      <c r="L18" s="52"/>
      <c r="M18" s="99">
        <f>SUM(M17)</f>
        <v>0</v>
      </c>
      <c r="N18" s="59"/>
      <c r="O18" s="99">
        <f>SUM(O17)</f>
        <v>-412500</v>
      </c>
      <c r="P18" s="52"/>
      <c r="Q18" s="99">
        <f>SUM(Q17)</f>
        <v>0</v>
      </c>
      <c r="R18" s="52"/>
      <c r="S18" s="93">
        <f>SUM(G18:O18,Q18)</f>
        <v>-412500</v>
      </c>
      <c r="T18" s="52"/>
      <c r="U18" s="99">
        <f>SUM(U17)</f>
        <v>-21138</v>
      </c>
      <c r="V18" s="52"/>
      <c r="W18" s="99">
        <f>SUM(W17)</f>
        <v>-433638</v>
      </c>
    </row>
    <row r="19" spans="2:24" s="66" customFormat="1" ht="20.149999999999999" customHeight="1">
      <c r="B19" s="81"/>
      <c r="C19" s="94" t="s">
        <v>169</v>
      </c>
      <c r="D19" s="86"/>
      <c r="E19" s="84"/>
      <c r="F19" s="85"/>
      <c r="G19" s="63"/>
      <c r="H19" s="58"/>
      <c r="I19" s="63"/>
      <c r="J19" s="52"/>
      <c r="K19" s="63"/>
      <c r="L19" s="52"/>
      <c r="M19" s="63"/>
      <c r="N19" s="59"/>
      <c r="O19" s="63"/>
      <c r="P19" s="52"/>
      <c r="Q19" s="63"/>
      <c r="R19" s="52"/>
      <c r="S19" s="50"/>
      <c r="T19" s="52"/>
      <c r="U19" s="63"/>
      <c r="V19" s="52"/>
      <c r="W19" s="63"/>
    </row>
    <row r="20" spans="2:24" s="66" customFormat="1" ht="20.149999999999999" customHeight="1">
      <c r="B20" s="81"/>
      <c r="C20" s="66" t="s">
        <v>171</v>
      </c>
      <c r="D20" s="86"/>
      <c r="E20" s="84"/>
      <c r="F20" s="85"/>
      <c r="G20" s="175">
        <v>0</v>
      </c>
      <c r="H20" s="57"/>
      <c r="I20" s="175">
        <v>0</v>
      </c>
      <c r="J20" s="55"/>
      <c r="K20" s="175">
        <v>0</v>
      </c>
      <c r="L20" s="55"/>
      <c r="M20" s="175">
        <v>0</v>
      </c>
      <c r="N20" s="56"/>
      <c r="O20" s="175">
        <v>0</v>
      </c>
      <c r="P20" s="55"/>
      <c r="Q20" s="175">
        <v>0</v>
      </c>
      <c r="R20" s="55"/>
      <c r="S20" s="174">
        <v>0</v>
      </c>
      <c r="T20" s="55"/>
      <c r="U20" s="175">
        <v>-39800</v>
      </c>
      <c r="V20" s="55"/>
      <c r="W20" s="92">
        <f>SUM(S20:U20)</f>
        <v>-39800</v>
      </c>
    </row>
    <row r="21" spans="2:24" s="66" customFormat="1" ht="20.149999999999999" customHeight="1">
      <c r="B21" s="81"/>
      <c r="C21" s="86" t="s">
        <v>167</v>
      </c>
      <c r="D21" s="81"/>
      <c r="E21" s="84"/>
      <c r="F21" s="85"/>
      <c r="G21" s="98">
        <f>SUM(G20)</f>
        <v>0</v>
      </c>
      <c r="H21" s="58"/>
      <c r="I21" s="98">
        <f>SUM(I20)</f>
        <v>0</v>
      </c>
      <c r="J21" s="52"/>
      <c r="K21" s="98">
        <f>SUM(K20)</f>
        <v>0</v>
      </c>
      <c r="L21" s="52"/>
      <c r="M21" s="98">
        <f>SUM(M20)</f>
        <v>0</v>
      </c>
      <c r="N21" s="59"/>
      <c r="O21" s="98">
        <f>SUM(O20)</f>
        <v>0</v>
      </c>
      <c r="P21" s="52"/>
      <c r="Q21" s="98">
        <f>SUM(Q20)</f>
        <v>0</v>
      </c>
      <c r="R21" s="52"/>
      <c r="S21" s="98">
        <f>SUM(S20)</f>
        <v>0</v>
      </c>
      <c r="T21" s="52"/>
      <c r="U21" s="98">
        <f>SUM(U20)</f>
        <v>-39800</v>
      </c>
      <c r="V21" s="52"/>
      <c r="W21" s="99">
        <f>SUM(W20)</f>
        <v>-39800</v>
      </c>
    </row>
    <row r="22" spans="2:24" s="66" customFormat="1" ht="20.149999999999999" customHeight="1">
      <c r="B22" s="83" t="s">
        <v>115</v>
      </c>
      <c r="C22" s="86"/>
      <c r="D22" s="81"/>
      <c r="E22" s="84"/>
      <c r="F22" s="85"/>
      <c r="G22" s="63"/>
      <c r="H22" s="58"/>
      <c r="I22" s="63"/>
      <c r="J22" s="52"/>
      <c r="K22" s="63"/>
      <c r="L22" s="52"/>
      <c r="M22" s="63"/>
      <c r="N22" s="59"/>
      <c r="O22" s="63"/>
      <c r="P22" s="52"/>
      <c r="Q22" s="63"/>
      <c r="R22" s="52"/>
      <c r="S22" s="50"/>
      <c r="T22" s="52"/>
      <c r="U22" s="63"/>
      <c r="V22" s="52"/>
      <c r="W22" s="63"/>
    </row>
    <row r="23" spans="2:24" s="66" customFormat="1" ht="20.149999999999999" customHeight="1">
      <c r="B23" s="83"/>
      <c r="C23" s="83" t="s">
        <v>113</v>
      </c>
      <c r="D23" s="81"/>
      <c r="E23" s="84"/>
      <c r="F23" s="85"/>
      <c r="G23" s="165">
        <f>G21+G18</f>
        <v>0</v>
      </c>
      <c r="H23" s="58"/>
      <c r="I23" s="165">
        <f>I21+I18</f>
        <v>0</v>
      </c>
      <c r="J23" s="52"/>
      <c r="K23" s="165">
        <f>K21+K18</f>
        <v>0</v>
      </c>
      <c r="L23" s="52"/>
      <c r="M23" s="165">
        <f>M21+M18</f>
        <v>0</v>
      </c>
      <c r="N23" s="59"/>
      <c r="O23" s="165">
        <f>O21+O18</f>
        <v>-412500</v>
      </c>
      <c r="P23" s="52"/>
      <c r="Q23" s="165">
        <f>Q21+Q18</f>
        <v>0</v>
      </c>
      <c r="R23" s="52"/>
      <c r="S23" s="165">
        <f>S21+S18</f>
        <v>-412500</v>
      </c>
      <c r="T23" s="52"/>
      <c r="U23" s="165">
        <f>U21+U18</f>
        <v>-60938</v>
      </c>
      <c r="V23" s="52"/>
      <c r="W23" s="165">
        <f>W21+W18</f>
        <v>-473438</v>
      </c>
    </row>
    <row r="24" spans="2:24" s="66" customFormat="1" ht="5.15" customHeight="1">
      <c r="B24" s="83"/>
      <c r="C24" s="81"/>
      <c r="D24" s="81"/>
      <c r="E24" s="84"/>
      <c r="F24" s="85"/>
      <c r="G24" s="64"/>
      <c r="H24" s="58"/>
      <c r="I24" s="62"/>
      <c r="J24" s="52"/>
      <c r="K24" s="62"/>
      <c r="L24" s="52"/>
      <c r="M24" s="62"/>
      <c r="N24" s="59"/>
      <c r="O24" s="62"/>
      <c r="P24" s="52"/>
      <c r="Q24" s="65"/>
      <c r="R24" s="52"/>
      <c r="S24" s="65"/>
      <c r="T24" s="52"/>
      <c r="U24" s="65"/>
      <c r="V24" s="52"/>
      <c r="W24" s="65"/>
      <c r="X24" s="52"/>
    </row>
    <row r="25" spans="2:24" s="66" customFormat="1" ht="20.149999999999999" customHeight="1">
      <c r="B25" s="83" t="s">
        <v>78</v>
      </c>
      <c r="C25" s="81"/>
      <c r="D25" s="81"/>
      <c r="E25" s="84"/>
      <c r="F25" s="85"/>
      <c r="G25" s="58"/>
      <c r="H25" s="58"/>
      <c r="I25" s="58"/>
      <c r="J25" s="52"/>
      <c r="K25" s="58"/>
      <c r="L25" s="52"/>
      <c r="M25" s="58"/>
      <c r="N25" s="59"/>
      <c r="O25" s="59"/>
      <c r="P25" s="52"/>
      <c r="Q25" s="52"/>
      <c r="R25" s="52"/>
      <c r="S25" s="52"/>
      <c r="T25" s="52"/>
      <c r="U25" s="52"/>
      <c r="V25" s="52"/>
      <c r="W25" s="52"/>
    </row>
    <row r="26" spans="2:24" s="66" customFormat="1" ht="20.149999999999999" customHeight="1">
      <c r="C26" s="87" t="s">
        <v>116</v>
      </c>
      <c r="E26" s="88"/>
      <c r="F26" s="73"/>
      <c r="G26" s="55">
        <v>0</v>
      </c>
      <c r="H26" s="55"/>
      <c r="I26" s="55">
        <v>0</v>
      </c>
      <c r="J26" s="55"/>
      <c r="K26" s="55">
        <v>0</v>
      </c>
      <c r="L26" s="55"/>
      <c r="M26" s="55">
        <v>0</v>
      </c>
      <c r="N26" s="55"/>
      <c r="O26" s="104">
        <f>'3'!G28</f>
        <v>743675.41800000006</v>
      </c>
      <c r="P26" s="55"/>
      <c r="Q26" s="55">
        <v>0</v>
      </c>
      <c r="R26" s="55"/>
      <c r="S26" s="104">
        <f>SUM(G26:O26,Q26)</f>
        <v>743675.41800000006</v>
      </c>
      <c r="T26" s="55"/>
      <c r="U26" s="104">
        <f>'3'!G29</f>
        <v>4957</v>
      </c>
      <c r="V26" s="55"/>
      <c r="W26" s="104">
        <f>SUM(S26:U26)</f>
        <v>748632.41800000006</v>
      </c>
    </row>
    <row r="27" spans="2:24" s="66" customFormat="1" ht="20.149999999999999" customHeight="1">
      <c r="C27" s="87" t="s">
        <v>73</v>
      </c>
      <c r="E27" s="88"/>
      <c r="F27" s="73"/>
      <c r="G27" s="54">
        <v>0</v>
      </c>
      <c r="H27" s="55"/>
      <c r="I27" s="54">
        <v>0</v>
      </c>
      <c r="J27" s="55"/>
      <c r="K27" s="54">
        <v>0</v>
      </c>
      <c r="L27" s="55"/>
      <c r="M27" s="54">
        <v>0</v>
      </c>
      <c r="N27" s="56"/>
      <c r="O27" s="54">
        <v>-3025</v>
      </c>
      <c r="P27" s="55"/>
      <c r="Q27" s="54">
        <v>-1267749</v>
      </c>
      <c r="R27" s="55"/>
      <c r="S27" s="91">
        <f>SUM(G27:O27,Q27)</f>
        <v>-1270774</v>
      </c>
      <c r="T27" s="55"/>
      <c r="U27" s="54">
        <v>-25333.228463091116</v>
      </c>
      <c r="V27" s="55"/>
      <c r="W27" s="91">
        <f>SUM(S27:U27)</f>
        <v>-1296107.2284630912</v>
      </c>
    </row>
    <row r="28" spans="2:24" s="66" customFormat="1" ht="20.149999999999999" customHeight="1">
      <c r="B28" s="81" t="s">
        <v>117</v>
      </c>
      <c r="C28" s="81"/>
      <c r="D28" s="81"/>
      <c r="E28" s="84"/>
      <c r="F28" s="85"/>
      <c r="G28" s="101">
        <f>SUM(G26:G27)</f>
        <v>0</v>
      </c>
      <c r="H28" s="61"/>
      <c r="I28" s="101">
        <f>SUM(I26:I27)</f>
        <v>0</v>
      </c>
      <c r="J28" s="50"/>
      <c r="K28" s="101">
        <f>SUM(K26:K27)</f>
        <v>0</v>
      </c>
      <c r="L28" s="50"/>
      <c r="M28" s="101">
        <f>SUM(M26:M27)</f>
        <v>0</v>
      </c>
      <c r="N28" s="63"/>
      <c r="O28" s="102">
        <f>SUM(O26:O27)</f>
        <v>740650.41800000006</v>
      </c>
      <c r="P28" s="50"/>
      <c r="Q28" s="102">
        <f>SUM(Q26:Q27)</f>
        <v>-1267749</v>
      </c>
      <c r="R28" s="50"/>
      <c r="S28" s="102">
        <f>SUM(S26:S27)</f>
        <v>-527098.58199999994</v>
      </c>
      <c r="T28" s="50"/>
      <c r="U28" s="102">
        <f>SUM(U26:U27)</f>
        <v>-20376.228463091116</v>
      </c>
      <c r="V28" s="50"/>
      <c r="W28" s="102">
        <f>SUM(W26:W27)</f>
        <v>-547474.81046309113</v>
      </c>
    </row>
    <row r="29" spans="2:24" s="66" customFormat="1" ht="20.149999999999999" customHeight="1" thickBot="1">
      <c r="B29" s="81" t="s">
        <v>196</v>
      </c>
      <c r="E29" s="84"/>
      <c r="F29" s="85"/>
      <c r="G29" s="103">
        <f>SUM(G13,G23,G28:G28)</f>
        <v>16500000</v>
      </c>
      <c r="H29" s="52"/>
      <c r="I29" s="103">
        <f>SUM(I13,I23,I28:I28)</f>
        <v>583727</v>
      </c>
      <c r="J29" s="52"/>
      <c r="K29" s="103">
        <f>SUM(K13,K23,K28:K28)</f>
        <v>-5722495</v>
      </c>
      <c r="L29" s="52"/>
      <c r="M29" s="103">
        <f>SUM(M13,M23,M28:M28)</f>
        <v>360738</v>
      </c>
      <c r="N29" s="52"/>
      <c r="O29" s="103">
        <f>SUM(O13,O23,O28:O28)</f>
        <v>11523313.418</v>
      </c>
      <c r="P29" s="52"/>
      <c r="Q29" s="103">
        <f>SUM(Q13,Q23,Q28:Q28)</f>
        <v>-5054818</v>
      </c>
      <c r="R29" s="52"/>
      <c r="S29" s="103">
        <f>SUM(S13,S23,S28:S28)</f>
        <v>18190465.418000001</v>
      </c>
      <c r="T29" s="52"/>
      <c r="U29" s="103">
        <f>SUM(U13,U23,U28:U28)</f>
        <v>1494510.7715369088</v>
      </c>
      <c r="V29" s="52"/>
      <c r="W29" s="103">
        <f>SUM(W13,W23,W28:W28)</f>
        <v>19684976.189536911</v>
      </c>
    </row>
    <row r="30" spans="2:24" s="66" customFormat="1" ht="5.15" customHeight="1" thickTop="1">
      <c r="B30" s="83"/>
      <c r="C30" s="81"/>
      <c r="D30" s="81"/>
      <c r="E30" s="84"/>
      <c r="F30" s="85"/>
      <c r="G30" s="64"/>
      <c r="H30" s="58"/>
      <c r="I30" s="62"/>
      <c r="J30" s="52"/>
      <c r="K30" s="62"/>
      <c r="L30" s="52"/>
      <c r="M30" s="62"/>
      <c r="N30" s="59"/>
      <c r="O30" s="62"/>
      <c r="P30" s="52"/>
      <c r="Q30" s="65"/>
      <c r="R30" s="52"/>
      <c r="S30" s="65"/>
      <c r="T30" s="52"/>
      <c r="U30" s="65"/>
      <c r="V30" s="52"/>
      <c r="W30" s="65"/>
    </row>
  </sheetData>
  <sheetProtection formatCells="0" formatColumns="0" formatRows="0" insertColumns="0" insertRows="0" insertHyperlinks="0" deleteColumns="0" deleteRows="0" sort="0" autoFilter="0" pivotTables="0"/>
  <pageMargins left="0.59050000000000002" right="0.59050000000000002" top="0.78739999999999999" bottom="0.59050000000000002" header="0.78739999999999999" footer="0.59050000000000002"/>
  <pageSetup paperSize="9" scale="72" firstPageNumber="11" orientation="landscape" useFirstPageNumber="1" r:id="rId1"/>
  <headerFooter>
    <oddFooter>&amp;L&amp;"Angsana New,Regular"&amp;15หมายเหตุประกอบงบการเงินระหว่างกาลเป็นส่วนหนึ่งของงบการเงินระหว่างกาลนี้
&amp;C&amp;"Angsana New,Regular"&amp;15&amp;P</oddFooter>
  </headerFooter>
  <customProperties>
    <customPr name="EpmWorksheetKeyString_GUID" r:id="rId2"/>
  </customProperties>
  <ignoredErrors>
    <ignoredError sqref="W2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51199-9B85-4E26-9DF3-C44FA457B0CA}">
  <dimension ref="B1:I91"/>
  <sheetViews>
    <sheetView zoomScaleNormal="100" zoomScaleSheetLayoutView="115" workbookViewId="0"/>
  </sheetViews>
  <sheetFormatPr defaultColWidth="10.25" defaultRowHeight="21.5"/>
  <cols>
    <col min="1" max="3" width="1.58203125" style="108" customWidth="1"/>
    <col min="4" max="4" width="44.25" style="108" customWidth="1"/>
    <col min="5" max="5" width="8.75" style="108" bestFit="1" customWidth="1"/>
    <col min="6" max="6" width="0.75" style="107" customWidth="1"/>
    <col min="7" max="7" width="13.58203125" style="108" customWidth="1"/>
    <col min="8" max="8" width="1.58203125" style="108" customWidth="1"/>
    <col min="9" max="9" width="13.58203125" style="107" customWidth="1"/>
    <col min="10" max="16384" width="10.25" style="108"/>
  </cols>
  <sheetData>
    <row r="1" spans="2:9" ht="22" customHeight="1">
      <c r="B1" s="1" t="s">
        <v>1</v>
      </c>
      <c r="C1" s="105"/>
      <c r="D1" s="105"/>
      <c r="E1" s="106"/>
      <c r="H1" s="106"/>
    </row>
    <row r="2" spans="2:9" ht="22" customHeight="1">
      <c r="B2" s="109" t="s">
        <v>119</v>
      </c>
      <c r="C2" s="106"/>
      <c r="D2" s="106"/>
      <c r="E2" s="106"/>
      <c r="H2" s="106"/>
    </row>
    <row r="3" spans="2:9" ht="22" customHeight="1">
      <c r="B3" s="176" t="s">
        <v>194</v>
      </c>
      <c r="C3" s="110"/>
      <c r="D3" s="110"/>
      <c r="E3" s="106"/>
      <c r="H3" s="106"/>
    </row>
    <row r="4" spans="2:9" ht="10" customHeight="1">
      <c r="B4" s="106"/>
      <c r="C4" s="106"/>
      <c r="D4" s="106"/>
      <c r="F4" s="111"/>
      <c r="G4" s="111"/>
      <c r="I4" s="111"/>
    </row>
    <row r="5" spans="2:9" ht="20.149999999999999" customHeight="1">
      <c r="B5" s="112"/>
      <c r="C5" s="112"/>
      <c r="D5" s="112"/>
      <c r="E5" s="6"/>
      <c r="G5" s="8">
        <v>2568</v>
      </c>
      <c r="H5" s="113"/>
      <c r="I5" s="8">
        <v>2567</v>
      </c>
    </row>
    <row r="6" spans="2:9" ht="20.149999999999999" customHeight="1">
      <c r="B6" s="112"/>
      <c r="C6" s="112"/>
      <c r="D6" s="112"/>
      <c r="E6" s="112"/>
      <c r="F6" s="4"/>
      <c r="G6" s="10" t="s">
        <v>5</v>
      </c>
      <c r="H6" s="10"/>
      <c r="I6" s="10"/>
    </row>
    <row r="7" spans="2:9" ht="22" customHeight="1">
      <c r="B7" s="114" t="s">
        <v>120</v>
      </c>
      <c r="C7" s="114"/>
      <c r="D7" s="114"/>
      <c r="E7" s="114"/>
      <c r="G7" s="115"/>
      <c r="H7" s="114"/>
      <c r="I7" s="115"/>
    </row>
    <row r="8" spans="2:9" ht="22" customHeight="1">
      <c r="B8" s="116" t="s">
        <v>155</v>
      </c>
      <c r="E8" s="112"/>
      <c r="G8" s="163">
        <f>'3'!G30</f>
        <v>748632.41800000006</v>
      </c>
      <c r="H8" s="118"/>
      <c r="I8" s="163">
        <f>'3'!I30</f>
        <v>745231</v>
      </c>
    </row>
    <row r="9" spans="2:9" ht="22" customHeight="1">
      <c r="B9" s="119" t="s">
        <v>121</v>
      </c>
      <c r="C9" s="114"/>
      <c r="D9" s="114"/>
      <c r="E9" s="120"/>
      <c r="G9" s="55"/>
      <c r="H9" s="121"/>
      <c r="I9" s="117"/>
    </row>
    <row r="10" spans="2:9" ht="22" customHeight="1">
      <c r="B10" s="116" t="s">
        <v>69</v>
      </c>
      <c r="E10" s="120"/>
      <c r="G10" s="55">
        <v>266649</v>
      </c>
      <c r="H10" s="121"/>
      <c r="I10" s="117">
        <v>225852</v>
      </c>
    </row>
    <row r="11" spans="2:9" ht="22" customHeight="1">
      <c r="B11" s="116" t="s">
        <v>122</v>
      </c>
      <c r="C11" s="112"/>
      <c r="D11" s="112"/>
      <c r="E11" s="112"/>
      <c r="G11" s="55">
        <v>1198487</v>
      </c>
      <c r="H11" s="118"/>
      <c r="I11" s="117">
        <v>1182911</v>
      </c>
    </row>
    <row r="12" spans="2:9" ht="22" customHeight="1">
      <c r="B12" s="51" t="s">
        <v>163</v>
      </c>
      <c r="C12" s="122"/>
      <c r="D12" s="122"/>
      <c r="E12" s="112"/>
      <c r="G12" s="55">
        <v>-17361</v>
      </c>
      <c r="H12" s="118"/>
      <c r="I12" s="117">
        <v>-35975</v>
      </c>
    </row>
    <row r="13" spans="2:9" ht="22" customHeight="1">
      <c r="B13" s="51" t="s">
        <v>186</v>
      </c>
      <c r="C13" s="122"/>
      <c r="D13" s="122"/>
      <c r="E13" s="112"/>
      <c r="H13" s="118"/>
      <c r="I13" s="108"/>
    </row>
    <row r="14" spans="2:9" ht="22" customHeight="1">
      <c r="B14" s="51"/>
      <c r="C14" s="51" t="s">
        <v>201</v>
      </c>
      <c r="D14" s="51"/>
      <c r="E14" s="112"/>
      <c r="G14" s="55">
        <v>2894</v>
      </c>
      <c r="H14" s="118"/>
      <c r="I14" s="187">
        <v>64336</v>
      </c>
    </row>
    <row r="15" spans="2:9" ht="22" customHeight="1">
      <c r="B15" s="51" t="s">
        <v>199</v>
      </c>
      <c r="C15" s="51"/>
      <c r="D15" s="51"/>
      <c r="E15" s="112"/>
      <c r="G15" s="55">
        <v>11801</v>
      </c>
      <c r="H15" s="118"/>
      <c r="I15" s="117">
        <v>-14405</v>
      </c>
    </row>
    <row r="16" spans="2:9" ht="22" customHeight="1">
      <c r="B16" s="116" t="s">
        <v>67</v>
      </c>
      <c r="C16" s="112"/>
      <c r="D16" s="112"/>
      <c r="E16" s="123"/>
      <c r="G16" s="55">
        <v>-2938</v>
      </c>
      <c r="H16" s="124"/>
      <c r="I16" s="117">
        <v>-2989</v>
      </c>
    </row>
    <row r="17" spans="2:9" ht="22" customHeight="1">
      <c r="B17" s="51" t="s">
        <v>123</v>
      </c>
      <c r="C17" s="122"/>
      <c r="D17" s="122"/>
      <c r="E17" s="123"/>
      <c r="G17" s="55">
        <v>-220492</v>
      </c>
      <c r="H17" s="124"/>
      <c r="I17" s="117">
        <v>-259532</v>
      </c>
    </row>
    <row r="18" spans="2:9" ht="22" customHeight="1">
      <c r="B18" s="125" t="s">
        <v>66</v>
      </c>
      <c r="C18" s="126"/>
      <c r="D18" s="112"/>
      <c r="E18" s="112"/>
      <c r="G18" s="55">
        <v>302234</v>
      </c>
      <c r="H18" s="118"/>
      <c r="I18" s="117">
        <v>379333</v>
      </c>
    </row>
    <row r="19" spans="2:9" ht="22" customHeight="1">
      <c r="B19" s="125" t="s">
        <v>181</v>
      </c>
      <c r="C19" s="126"/>
      <c r="D19" s="112"/>
      <c r="E19" s="112"/>
      <c r="G19" s="55">
        <v>1492</v>
      </c>
      <c r="H19" s="118"/>
      <c r="I19" s="117">
        <v>-3251</v>
      </c>
    </row>
    <row r="20" spans="2:9" ht="22" customHeight="1">
      <c r="B20" s="116" t="s">
        <v>202</v>
      </c>
      <c r="C20" s="116"/>
      <c r="D20" s="116"/>
      <c r="E20" s="112"/>
      <c r="G20" s="55">
        <v>-10629</v>
      </c>
      <c r="H20" s="118"/>
      <c r="I20" s="117">
        <v>-8820</v>
      </c>
    </row>
    <row r="21" spans="2:9" ht="22" customHeight="1">
      <c r="B21" s="127" t="s">
        <v>124</v>
      </c>
      <c r="C21" s="127"/>
      <c r="D21" s="127"/>
      <c r="E21" s="112"/>
      <c r="G21" s="128"/>
      <c r="H21" s="118"/>
      <c r="I21" s="128"/>
    </row>
    <row r="22" spans="2:9" ht="22" customHeight="1">
      <c r="B22" s="127"/>
      <c r="C22" s="106" t="s">
        <v>125</v>
      </c>
      <c r="D22" s="106"/>
      <c r="E22" s="106"/>
      <c r="G22" s="158">
        <f>SUM(G8:G20)</f>
        <v>2280769.4180000001</v>
      </c>
      <c r="H22" s="129"/>
      <c r="I22" s="158">
        <f>SUM(I8:I20)</f>
        <v>2272691</v>
      </c>
    </row>
    <row r="23" spans="2:9" ht="10" customHeight="1">
      <c r="B23" s="119"/>
      <c r="C23" s="114"/>
      <c r="D23" s="114"/>
      <c r="E23" s="120"/>
      <c r="G23" s="130"/>
      <c r="H23" s="121"/>
      <c r="I23" s="130"/>
    </row>
    <row r="24" spans="2:9" ht="22" customHeight="1">
      <c r="B24" s="119" t="s">
        <v>126</v>
      </c>
      <c r="C24" s="114"/>
      <c r="D24" s="114"/>
      <c r="E24" s="120"/>
      <c r="G24" s="130"/>
      <c r="H24" s="121"/>
      <c r="I24" s="130"/>
    </row>
    <row r="25" spans="2:9" ht="22" customHeight="1">
      <c r="B25" s="116" t="s">
        <v>127</v>
      </c>
      <c r="C25" s="112"/>
      <c r="D25" s="112"/>
      <c r="E25" s="112"/>
      <c r="G25" s="131">
        <v>215070</v>
      </c>
      <c r="H25" s="118"/>
      <c r="I25" s="131">
        <v>-44574</v>
      </c>
    </row>
    <row r="26" spans="2:9" ht="22" customHeight="1">
      <c r="B26" s="116" t="s">
        <v>128</v>
      </c>
      <c r="C26" s="112"/>
      <c r="D26" s="112"/>
      <c r="E26" s="112"/>
      <c r="G26" s="131">
        <v>592585</v>
      </c>
      <c r="H26" s="118"/>
      <c r="I26" s="130">
        <v>51009</v>
      </c>
    </row>
    <row r="27" spans="2:9" ht="22" customHeight="1">
      <c r="B27" s="116" t="s">
        <v>129</v>
      </c>
      <c r="C27" s="112"/>
      <c r="D27" s="112"/>
      <c r="E27" s="112"/>
      <c r="G27" s="54">
        <v>60</v>
      </c>
      <c r="H27" s="118"/>
      <c r="I27" s="54">
        <v>-1832</v>
      </c>
    </row>
    <row r="28" spans="2:9" ht="22" customHeight="1">
      <c r="B28" s="106" t="s">
        <v>203</v>
      </c>
      <c r="C28" s="106"/>
      <c r="D28" s="106"/>
      <c r="E28" s="106"/>
      <c r="G28" s="158">
        <f>SUM(G25:G27)</f>
        <v>807715</v>
      </c>
      <c r="H28" s="129"/>
      <c r="I28" s="158">
        <f>SUM(I25:I27)</f>
        <v>4603</v>
      </c>
    </row>
    <row r="29" spans="2:9" ht="10" customHeight="1">
      <c r="B29" s="106"/>
      <c r="C29" s="106"/>
      <c r="D29" s="106"/>
      <c r="E29" s="106"/>
      <c r="G29" s="132"/>
      <c r="H29" s="106"/>
      <c r="I29" s="132"/>
    </row>
    <row r="30" spans="2:9" ht="22" customHeight="1">
      <c r="B30" s="1" t="s">
        <v>1</v>
      </c>
      <c r="C30" s="105"/>
      <c r="D30" s="105"/>
      <c r="E30" s="106"/>
      <c r="G30" s="107"/>
      <c r="H30" s="106"/>
    </row>
    <row r="31" spans="2:9" ht="22" customHeight="1">
      <c r="B31" s="109" t="s">
        <v>119</v>
      </c>
      <c r="C31" s="106"/>
      <c r="D31" s="106"/>
      <c r="E31" s="106"/>
      <c r="G31" s="107"/>
      <c r="H31" s="106"/>
    </row>
    <row r="32" spans="2:9" ht="22" customHeight="1">
      <c r="B32" s="177" t="s">
        <v>194</v>
      </c>
      <c r="C32" s="110"/>
      <c r="D32" s="110"/>
      <c r="E32" s="106"/>
      <c r="G32" s="107"/>
      <c r="H32" s="106"/>
    </row>
    <row r="33" spans="2:9" ht="10" customHeight="1">
      <c r="B33" s="106"/>
      <c r="C33" s="106"/>
      <c r="D33" s="106"/>
      <c r="E33" s="106"/>
      <c r="G33" s="111"/>
      <c r="H33" s="106"/>
      <c r="I33" s="111"/>
    </row>
    <row r="34" spans="2:9" ht="20.149999999999999" customHeight="1">
      <c r="B34" s="112"/>
      <c r="C34" s="112"/>
      <c r="D34" s="112"/>
      <c r="E34" s="6"/>
      <c r="G34" s="7">
        <v>2568</v>
      </c>
      <c r="H34" s="8"/>
      <c r="I34" s="7">
        <v>2567</v>
      </c>
    </row>
    <row r="35" spans="2:9" ht="20.149999999999999" customHeight="1">
      <c r="B35" s="112"/>
      <c r="C35" s="112"/>
      <c r="D35" s="112"/>
      <c r="E35" s="112"/>
      <c r="F35" s="4"/>
      <c r="G35" s="10" t="s">
        <v>5</v>
      </c>
      <c r="H35" s="10"/>
      <c r="I35" s="10"/>
    </row>
    <row r="36" spans="2:9" ht="21" customHeight="1">
      <c r="B36" s="114" t="s">
        <v>182</v>
      </c>
      <c r="C36" s="114"/>
      <c r="D36" s="114"/>
      <c r="E36" s="120"/>
      <c r="G36" s="133"/>
      <c r="H36" s="120"/>
      <c r="I36" s="133"/>
    </row>
    <row r="37" spans="2:9" ht="21" customHeight="1">
      <c r="B37" s="112" t="s">
        <v>130</v>
      </c>
      <c r="C37" s="112"/>
      <c r="D37" s="112"/>
      <c r="E37" s="112"/>
      <c r="G37" s="131">
        <v>-204492</v>
      </c>
      <c r="H37" s="118"/>
      <c r="I37" s="131">
        <v>121241</v>
      </c>
    </row>
    <row r="38" spans="2:9" ht="21" customHeight="1">
      <c r="B38" s="134" t="s">
        <v>37</v>
      </c>
      <c r="C38" s="134"/>
      <c r="D38" s="134"/>
      <c r="E38" s="112"/>
      <c r="G38" s="131">
        <v>-17959</v>
      </c>
      <c r="H38" s="118"/>
      <c r="I38" s="130">
        <v>-19222</v>
      </c>
    </row>
    <row r="39" spans="2:9" ht="21" customHeight="1">
      <c r="B39" s="112" t="s">
        <v>131</v>
      </c>
      <c r="C39" s="112"/>
      <c r="D39" s="112"/>
      <c r="E39" s="112"/>
      <c r="G39" s="135">
        <v>-69233</v>
      </c>
      <c r="H39" s="118"/>
      <c r="I39" s="135">
        <v>-21737</v>
      </c>
    </row>
    <row r="40" spans="2:9" ht="21" customHeight="1">
      <c r="B40" s="106" t="s">
        <v>183</v>
      </c>
      <c r="C40" s="106"/>
      <c r="D40" s="106"/>
      <c r="E40" s="106"/>
      <c r="G40" s="158">
        <f>SUM(G37:G39)</f>
        <v>-291684</v>
      </c>
      <c r="H40" s="129"/>
      <c r="I40" s="158">
        <f>SUM(I37:I39)</f>
        <v>80282</v>
      </c>
    </row>
    <row r="41" spans="2:9" ht="5.15" customHeight="1">
      <c r="B41" s="114"/>
      <c r="C41" s="114"/>
      <c r="D41" s="114"/>
      <c r="E41" s="120"/>
      <c r="G41" s="130"/>
      <c r="H41" s="121"/>
      <c r="I41" s="130"/>
    </row>
    <row r="42" spans="2:9" ht="21" customHeight="1">
      <c r="B42" s="127" t="s">
        <v>132</v>
      </c>
      <c r="C42" s="127"/>
      <c r="D42" s="127"/>
      <c r="E42" s="127"/>
      <c r="G42" s="162">
        <f>G40+G28+G22</f>
        <v>2796800.4180000001</v>
      </c>
      <c r="H42" s="136"/>
      <c r="I42" s="162">
        <f>SUM(I40,I28,I22)</f>
        <v>2357576</v>
      </c>
    </row>
    <row r="43" spans="2:9" s="116" customFormat="1" ht="21" customHeight="1">
      <c r="B43" s="116" t="s">
        <v>133</v>
      </c>
      <c r="G43" s="135">
        <v>-295878</v>
      </c>
      <c r="H43" s="137"/>
      <c r="I43" s="138">
        <v>-366071</v>
      </c>
    </row>
    <row r="44" spans="2:9" ht="5.15" customHeight="1">
      <c r="B44" s="114"/>
      <c r="C44" s="114"/>
      <c r="D44" s="114"/>
      <c r="E44" s="120"/>
      <c r="G44" s="130"/>
      <c r="H44" s="121"/>
      <c r="I44" s="130"/>
    </row>
    <row r="45" spans="2:9" s="116" customFormat="1" ht="21" customHeight="1">
      <c r="B45" s="106" t="s">
        <v>134</v>
      </c>
      <c r="C45" s="106"/>
      <c r="D45" s="106"/>
      <c r="E45" s="106"/>
      <c r="G45" s="161">
        <f>G42+G43</f>
        <v>2500922.4180000001</v>
      </c>
      <c r="H45" s="129"/>
      <c r="I45" s="161">
        <f>SUM(I42:I43)</f>
        <v>1991505</v>
      </c>
    </row>
    <row r="46" spans="2:9" ht="10" customHeight="1">
      <c r="B46" s="114"/>
      <c r="C46" s="114"/>
      <c r="D46" s="114"/>
      <c r="E46" s="120"/>
      <c r="G46" s="130"/>
      <c r="H46" s="120"/>
      <c r="I46" s="130"/>
    </row>
    <row r="47" spans="2:9" ht="21" customHeight="1">
      <c r="B47" s="114" t="s">
        <v>135</v>
      </c>
      <c r="C47" s="114"/>
      <c r="D47" s="114"/>
      <c r="E47" s="114"/>
      <c r="G47" s="130"/>
      <c r="H47" s="114"/>
      <c r="I47" s="130"/>
    </row>
    <row r="48" spans="2:9" ht="21" customHeight="1">
      <c r="B48" s="116" t="s">
        <v>170</v>
      </c>
      <c r="C48" s="114"/>
      <c r="D48" s="114"/>
      <c r="E48" s="114"/>
      <c r="G48" s="130">
        <v>0</v>
      </c>
      <c r="H48" s="114"/>
      <c r="I48" s="130">
        <v>12875</v>
      </c>
    </row>
    <row r="49" spans="2:9" ht="21" customHeight="1">
      <c r="B49" s="116" t="s">
        <v>161</v>
      </c>
      <c r="C49" s="116"/>
      <c r="D49" s="116"/>
      <c r="E49" s="139"/>
      <c r="G49" s="56">
        <v>-770693</v>
      </c>
      <c r="H49" s="140"/>
      <c r="I49" s="56">
        <v>-297270</v>
      </c>
    </row>
    <row r="50" spans="2:9" ht="21" customHeight="1">
      <c r="B50" s="116" t="s">
        <v>136</v>
      </c>
      <c r="C50" s="112"/>
      <c r="D50" s="112"/>
      <c r="E50" s="113"/>
      <c r="G50" s="131">
        <v>8683</v>
      </c>
      <c r="H50" s="141"/>
      <c r="I50" s="131">
        <v>9559</v>
      </c>
    </row>
    <row r="51" spans="2:9" ht="21" customHeight="1">
      <c r="B51" s="112" t="s">
        <v>164</v>
      </c>
      <c r="C51" s="112"/>
      <c r="D51" s="112"/>
      <c r="E51" s="113"/>
      <c r="G51" s="131"/>
      <c r="H51" s="141"/>
      <c r="I51" s="108"/>
    </row>
    <row r="52" spans="2:9" ht="21" customHeight="1">
      <c r="B52" s="112"/>
      <c r="C52" s="112" t="s">
        <v>17</v>
      </c>
      <c r="D52" s="112"/>
      <c r="E52" s="113"/>
      <c r="G52" s="131">
        <v>-822362</v>
      </c>
      <c r="H52" s="141"/>
      <c r="I52" s="131">
        <v>-1459997</v>
      </c>
    </row>
    <row r="53" spans="2:9" ht="21" customHeight="1">
      <c r="B53" s="112" t="s">
        <v>137</v>
      </c>
      <c r="C53" s="112"/>
      <c r="D53" s="112"/>
      <c r="E53" s="113"/>
      <c r="G53" s="131">
        <v>-20796</v>
      </c>
      <c r="H53" s="141"/>
      <c r="I53" s="130">
        <v>-24119</v>
      </c>
    </row>
    <row r="54" spans="2:9" ht="21" customHeight="1">
      <c r="B54" s="112" t="s">
        <v>138</v>
      </c>
      <c r="C54" s="112"/>
      <c r="D54" s="112"/>
      <c r="E54" s="139"/>
      <c r="G54" s="130">
        <v>217437</v>
      </c>
      <c r="H54" s="140"/>
      <c r="I54" s="130">
        <v>337843</v>
      </c>
    </row>
    <row r="55" spans="2:9" ht="5.15" customHeight="1">
      <c r="B55" s="114"/>
      <c r="C55" s="114"/>
      <c r="D55" s="114"/>
      <c r="E55" s="120"/>
      <c r="G55" s="142"/>
      <c r="H55" s="121"/>
      <c r="I55" s="142"/>
    </row>
    <row r="56" spans="2:9" ht="21" customHeight="1">
      <c r="B56" s="106" t="s">
        <v>157</v>
      </c>
      <c r="C56" s="106"/>
      <c r="D56" s="106"/>
      <c r="E56" s="106"/>
      <c r="G56" s="158">
        <f>SUM(G48:G54)</f>
        <v>-1387731</v>
      </c>
      <c r="H56" s="129"/>
      <c r="I56" s="158">
        <f>SUM(I48:I54)</f>
        <v>-1421109</v>
      </c>
    </row>
    <row r="57" spans="2:9" ht="5.15" customHeight="1">
      <c r="B57" s="106"/>
      <c r="C57" s="106"/>
      <c r="D57" s="106"/>
      <c r="E57" s="106"/>
      <c r="G57" s="143"/>
      <c r="H57" s="106"/>
      <c r="I57" s="143"/>
    </row>
    <row r="58" spans="2:9" ht="22" customHeight="1">
      <c r="B58" s="1" t="s">
        <v>1</v>
      </c>
      <c r="C58" s="105"/>
      <c r="D58" s="105"/>
      <c r="E58" s="106"/>
      <c r="G58" s="107"/>
      <c r="H58" s="106"/>
    </row>
    <row r="59" spans="2:9" ht="22" customHeight="1">
      <c r="B59" s="109" t="s">
        <v>119</v>
      </c>
      <c r="C59" s="106"/>
      <c r="D59" s="106"/>
      <c r="E59" s="106"/>
      <c r="G59" s="107"/>
      <c r="H59" s="106"/>
    </row>
    <row r="60" spans="2:9" ht="22" customHeight="1">
      <c r="B60" s="177" t="s">
        <v>194</v>
      </c>
      <c r="C60" s="110"/>
      <c r="D60" s="110"/>
      <c r="E60" s="106"/>
      <c r="G60" s="107"/>
      <c r="H60" s="106"/>
    </row>
    <row r="61" spans="2:9" ht="10" customHeight="1">
      <c r="B61" s="106"/>
      <c r="C61" s="106"/>
      <c r="D61" s="106"/>
      <c r="G61" s="111"/>
      <c r="I61" s="111"/>
    </row>
    <row r="62" spans="2:9" ht="20.149999999999999" customHeight="1">
      <c r="B62" s="112"/>
      <c r="C62" s="112"/>
      <c r="D62" s="112"/>
      <c r="E62" s="6"/>
      <c r="G62" s="7">
        <v>2568</v>
      </c>
      <c r="H62" s="8"/>
      <c r="I62" s="7">
        <v>2567</v>
      </c>
    </row>
    <row r="63" spans="2:9" ht="20.149999999999999" customHeight="1">
      <c r="B63" s="112"/>
      <c r="C63" s="112"/>
      <c r="D63" s="112"/>
      <c r="E63" s="112"/>
      <c r="F63" s="4"/>
      <c r="G63" s="10" t="s">
        <v>5</v>
      </c>
      <c r="H63" s="10"/>
      <c r="I63" s="10"/>
    </row>
    <row r="64" spans="2:9" ht="22" customHeight="1">
      <c r="B64" s="114" t="s">
        <v>139</v>
      </c>
      <c r="C64" s="114"/>
      <c r="D64" s="114"/>
      <c r="E64" s="114"/>
      <c r="G64" s="144"/>
      <c r="H64" s="114"/>
      <c r="I64" s="144"/>
    </row>
    <row r="65" spans="2:9" ht="22" customHeight="1">
      <c r="B65" s="145" t="s">
        <v>140</v>
      </c>
      <c r="C65" s="145"/>
      <c r="D65" s="145"/>
      <c r="E65" s="114"/>
      <c r="G65" s="137"/>
      <c r="H65" s="146"/>
      <c r="I65" s="137"/>
    </row>
    <row r="66" spans="2:9" ht="22" customHeight="1">
      <c r="B66" s="112" t="s">
        <v>200</v>
      </c>
      <c r="C66" s="112"/>
      <c r="D66" s="112"/>
      <c r="E66" s="6"/>
      <c r="G66" s="131">
        <v>-1139767</v>
      </c>
      <c r="H66" s="118"/>
      <c r="I66" s="130">
        <v>6565625</v>
      </c>
    </row>
    <row r="67" spans="2:9" ht="22" customHeight="1">
      <c r="B67" s="112" t="s">
        <v>187</v>
      </c>
      <c r="C67" s="112"/>
      <c r="D67" s="112"/>
      <c r="E67" s="6"/>
      <c r="G67" s="131">
        <v>-3003071</v>
      </c>
      <c r="H67" s="118"/>
      <c r="I67" s="130">
        <v>-7192949</v>
      </c>
    </row>
    <row r="68" spans="2:9" ht="22" customHeight="1">
      <c r="B68" s="112" t="s">
        <v>206</v>
      </c>
      <c r="C68" s="112"/>
      <c r="D68" s="112"/>
      <c r="E68" s="6"/>
      <c r="G68" s="131">
        <v>3000000</v>
      </c>
      <c r="H68" s="118"/>
      <c r="I68" s="130">
        <v>0</v>
      </c>
    </row>
    <row r="69" spans="2:9" ht="22" customHeight="1">
      <c r="B69" s="112" t="s">
        <v>190</v>
      </c>
      <c r="C69" s="112"/>
      <c r="D69" s="112"/>
      <c r="E69" s="6"/>
      <c r="G69" s="131">
        <v>-39156</v>
      </c>
      <c r="H69" s="118"/>
      <c r="I69" s="130">
        <v>0</v>
      </c>
    </row>
    <row r="70" spans="2:9" ht="22" customHeight="1">
      <c r="B70" s="112" t="s">
        <v>141</v>
      </c>
      <c r="C70" s="112"/>
      <c r="D70" s="112"/>
      <c r="E70" s="6"/>
      <c r="G70" s="131">
        <v>-162575</v>
      </c>
      <c r="H70" s="118"/>
      <c r="I70" s="130">
        <v>-203076</v>
      </c>
    </row>
    <row r="71" spans="2:9" ht="22" customHeight="1">
      <c r="B71" s="147" t="s">
        <v>184</v>
      </c>
      <c r="C71" s="147"/>
      <c r="D71" s="147"/>
      <c r="E71" s="147"/>
      <c r="G71" s="160">
        <f>SUM(G66:G70)</f>
        <v>-1344569</v>
      </c>
      <c r="H71" s="136"/>
      <c r="I71" s="160">
        <f>SUM(I66:I70)</f>
        <v>-830400</v>
      </c>
    </row>
    <row r="72" spans="2:9" ht="22" customHeight="1">
      <c r="B72" s="147" t="s">
        <v>142</v>
      </c>
      <c r="C72" s="147"/>
      <c r="D72" s="147"/>
      <c r="E72" s="147"/>
      <c r="G72" s="148"/>
      <c r="H72" s="136"/>
      <c r="I72" s="148"/>
    </row>
    <row r="73" spans="2:9" ht="22" customHeight="1">
      <c r="B73" s="112" t="s">
        <v>143</v>
      </c>
      <c r="C73" s="147"/>
      <c r="D73" s="147"/>
      <c r="E73" s="6"/>
      <c r="G73" s="149">
        <v>-412463</v>
      </c>
      <c r="H73" s="136"/>
      <c r="I73" s="150">
        <v>-412456</v>
      </c>
    </row>
    <row r="74" spans="2:9" ht="22" customHeight="1">
      <c r="B74" s="112" t="s">
        <v>144</v>
      </c>
      <c r="C74" s="112"/>
      <c r="D74" s="112"/>
      <c r="E74" s="123"/>
      <c r="G74" s="150">
        <v>-20986</v>
      </c>
      <c r="H74" s="124"/>
      <c r="I74" s="150">
        <v>-23314</v>
      </c>
    </row>
    <row r="75" spans="2:9" ht="22" customHeight="1">
      <c r="B75" s="147" t="s">
        <v>145</v>
      </c>
      <c r="C75" s="147"/>
      <c r="D75" s="147"/>
      <c r="E75" s="147"/>
      <c r="G75" s="159">
        <f>SUM(G73:G74)</f>
        <v>-433449</v>
      </c>
      <c r="H75" s="136"/>
      <c r="I75" s="159">
        <f>SUM(I73:I74)</f>
        <v>-435770</v>
      </c>
    </row>
    <row r="76" spans="2:9" ht="22" customHeight="1">
      <c r="B76" s="112" t="s">
        <v>146</v>
      </c>
      <c r="C76" s="112"/>
      <c r="D76" s="112"/>
      <c r="E76" s="112"/>
      <c r="G76" s="151">
        <v>-304138</v>
      </c>
      <c r="H76" s="118"/>
      <c r="I76" s="151">
        <v>-385631</v>
      </c>
    </row>
    <row r="77" spans="2:9" ht="5.15" customHeight="1">
      <c r="B77" s="114"/>
      <c r="C77" s="114"/>
      <c r="D77" s="114"/>
      <c r="E77" s="120"/>
      <c r="G77" s="130"/>
      <c r="H77" s="121"/>
      <c r="I77" s="130"/>
    </row>
    <row r="78" spans="2:9" ht="22" customHeight="1">
      <c r="B78" s="147" t="s">
        <v>185</v>
      </c>
      <c r="C78" s="147"/>
      <c r="D78" s="147"/>
      <c r="E78" s="147"/>
      <c r="G78" s="158">
        <f>SUM(G71,G75:G76)</f>
        <v>-2082156</v>
      </c>
      <c r="H78" s="136"/>
      <c r="I78" s="158">
        <f>SUM(I71,I75:I76)</f>
        <v>-1651801</v>
      </c>
    </row>
    <row r="79" spans="2:9" ht="5.15" customHeight="1">
      <c r="B79" s="114"/>
      <c r="C79" s="114"/>
      <c r="D79" s="114"/>
      <c r="E79" s="120"/>
      <c r="G79" s="130"/>
      <c r="H79" s="121"/>
      <c r="I79" s="130"/>
    </row>
    <row r="80" spans="2:9" s="116" customFormat="1" ht="22" customHeight="1">
      <c r="B80" s="106" t="s">
        <v>204</v>
      </c>
      <c r="C80" s="106"/>
      <c r="D80" s="106"/>
      <c r="E80" s="106"/>
      <c r="G80" s="157">
        <f>SUM(G45,G56,G78)</f>
        <v>-968964.58199999994</v>
      </c>
      <c r="H80" s="129"/>
      <c r="I80" s="157">
        <f>SUM(I45,I56,I78)</f>
        <v>-1081405</v>
      </c>
    </row>
    <row r="81" spans="2:9" s="116" customFormat="1" ht="22" customHeight="1">
      <c r="B81" s="112" t="s">
        <v>147</v>
      </c>
      <c r="C81" s="106"/>
      <c r="D81" s="106"/>
      <c r="E81" s="106"/>
      <c r="G81" s="152"/>
      <c r="H81" s="129"/>
      <c r="I81" s="152"/>
    </row>
    <row r="82" spans="2:9" ht="22" customHeight="1">
      <c r="C82" s="112" t="s">
        <v>148</v>
      </c>
      <c r="D82" s="112"/>
      <c r="E82" s="112"/>
      <c r="G82" s="131">
        <v>-65316</v>
      </c>
      <c r="H82" s="118"/>
      <c r="I82" s="130">
        <v>-57572</v>
      </c>
    </row>
    <row r="83" spans="2:9" ht="22" customHeight="1">
      <c r="B83" s="112" t="s">
        <v>149</v>
      </c>
      <c r="C83" s="112"/>
      <c r="D83" s="112"/>
      <c r="E83" s="112"/>
      <c r="G83" s="138">
        <v>4203720</v>
      </c>
      <c r="H83" s="118"/>
      <c r="I83" s="138">
        <v>5203255</v>
      </c>
    </row>
    <row r="84" spans="2:9" ht="5.15" customHeight="1">
      <c r="B84" s="114"/>
      <c r="C84" s="114"/>
      <c r="D84" s="114"/>
      <c r="E84" s="120"/>
      <c r="G84" s="130"/>
      <c r="H84" s="121"/>
      <c r="I84" s="130"/>
    </row>
    <row r="85" spans="2:9" ht="22" customHeight="1" thickBot="1">
      <c r="B85" s="106" t="s">
        <v>150</v>
      </c>
      <c r="C85" s="106"/>
      <c r="D85" s="106"/>
      <c r="E85" s="106"/>
      <c r="G85" s="156">
        <f>SUM(G80,G82:G83)</f>
        <v>3169439.4180000001</v>
      </c>
      <c r="H85" s="129"/>
      <c r="I85" s="156">
        <f>SUM(I80,I82:I83)</f>
        <v>4064278</v>
      </c>
    </row>
    <row r="86" spans="2:9" ht="22.5" thickTop="1">
      <c r="B86" s="114"/>
      <c r="C86" s="114"/>
      <c r="D86" s="114"/>
      <c r="E86" s="120"/>
      <c r="G86" s="150"/>
      <c r="H86" s="120"/>
      <c r="I86" s="150"/>
    </row>
    <row r="87" spans="2:9" ht="22" customHeight="1">
      <c r="B87" s="53" t="s">
        <v>151</v>
      </c>
      <c r="C87" s="53"/>
      <c r="D87" s="53"/>
      <c r="I87" s="153"/>
    </row>
    <row r="88" spans="2:9" ht="22" customHeight="1">
      <c r="B88" s="154" t="s">
        <v>152</v>
      </c>
      <c r="C88" s="154"/>
      <c r="D88" s="154"/>
      <c r="G88" s="153"/>
      <c r="I88" s="153"/>
    </row>
    <row r="89" spans="2:9" ht="22" customHeight="1">
      <c r="B89" s="155" t="s">
        <v>153</v>
      </c>
      <c r="C89" s="112"/>
      <c r="D89" s="154"/>
      <c r="G89" s="137">
        <v>33614</v>
      </c>
      <c r="I89" s="137">
        <v>135088</v>
      </c>
    </row>
    <row r="90" spans="2:9" ht="22" customHeight="1">
      <c r="B90" s="155" t="s">
        <v>154</v>
      </c>
      <c r="C90" s="112"/>
      <c r="D90" s="112"/>
      <c r="G90" s="130">
        <v>2486</v>
      </c>
      <c r="I90" s="130">
        <v>4034</v>
      </c>
    </row>
    <row r="91" spans="2:9" ht="5.15" customHeight="1"/>
  </sheetData>
  <sheetProtection formatCells="0" formatColumns="0" formatRows="0" insertColumns="0" insertRows="0" insertHyperlinks="0" deleteColumns="0" deleteRows="0" sort="0" autoFilter="0" pivotTables="0"/>
  <pageMargins left="0.8" right="0.7" top="0.78" bottom="0.5" header="0.78" footer="0.5"/>
  <pageSetup paperSize="9" scale="95" firstPageNumber="12" orientation="portrait" useFirstPageNumber="1" r:id="rId1"/>
  <headerFooter>
    <oddFooter>&amp;L&amp;"Angsana New,Regular"&amp;15หมายเหตุประกอบงบการเงินระหว่างกาลเป็นส่วนหนึ่งของงบการเงินระหว่างกาลนี้
&amp;C&amp;"Angsana New,Regular"&amp;15&amp;P</oddFooter>
  </headerFooter>
  <rowBreaks count="2" manualBreakCount="2">
    <brk id="29" max="16383" man="1"/>
    <brk id="57" max="16383" man="1"/>
  </rowBreaks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20" ma:contentTypeDescription="Create a new document." ma:contentTypeScope="" ma:versionID="8f9174a307f5de23d1d8b9276778c9b2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929770473d7a87cc3e36cd90cb8698e1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/>
  </documentManagement>
</p:properties>
</file>

<file path=customXml/itemProps1.xml><?xml version="1.0" encoding="utf-8"?>
<ds:datastoreItem xmlns:ds="http://schemas.openxmlformats.org/officeDocument/2006/customXml" ds:itemID="{3640E756-3EEA-4B82-A28D-CF4576353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89DD00-C99A-49FF-8350-A4F0041517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CB06D2-8AF1-4E66-9164-4E676F355245}">
  <ds:schemaRefs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4243d5be-521d-4052-81ca-f0f31ea6f2da"/>
    <ds:schemaRef ds:uri="f6ba49b0-bcda-4796-8236-5b5cc1493ace"/>
    <ds:schemaRef ds:uri="http://schemas.microsoft.com/office/infopath/2007/PartnerControls"/>
    <ds:schemaRef ds:uri="05716746-add9-412a-97a9-1b5167d151a3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Nitipat Srimontriphakdi</dc:creator>
  <cp:lastModifiedBy>Tattita Onsook</cp:lastModifiedBy>
  <cp:lastPrinted>2025-10-31T09:29:50Z</cp:lastPrinted>
  <dcterms:created xsi:type="dcterms:W3CDTF">2024-04-18T10:33:19Z</dcterms:created>
  <dcterms:modified xsi:type="dcterms:W3CDTF">2025-11-06T16:30:50Z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0x01010012263CBF2DC99F4080A7C9105A4C0EB7</vt:lpwstr>
  </property>
  <property fmtid="{D5CDD505-2E9C-101B-9397-08002B2CF9AE}" pid="3" name="MediaServiceImageTags">
    <vt:lpwstr/>
  </property>
  <property fmtid="{D5CDD505-2E9C-101B-9397-08002B2CF9AE}" pid="4" name="_activity">
    <vt:lpwstr/>
  </property>
</Properties>
</file>