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ata Drive C\BFIT_SCAP Q3_2025\"/>
    </mc:Choice>
  </mc:AlternateContent>
  <bookViews>
    <workbookView xWindow="-120" yWindow="-120" windowWidth="29040" windowHeight="15720" activeTab="1"/>
  </bookViews>
  <sheets>
    <sheet name="2-3" sheetId="1" r:id="rId1"/>
    <sheet name="4 (3M)" sheetId="2" r:id="rId2"/>
    <sheet name="5 (9M)" sheetId="3" r:id="rId3"/>
    <sheet name="6" sheetId="4" r:id="rId4"/>
    <sheet name="7" sheetId="5" r:id="rId5"/>
    <sheet name="8-9" sheetId="6" r:id="rId6"/>
  </sheets>
  <definedNames>
    <definedName name="_xlnm.Print_Area" localSheetId="0">'2-3'!$A$1:$J$114</definedName>
    <definedName name="_xlnm.Print_Area" localSheetId="1">'4 (3M)'!$A$1:$J$66</definedName>
    <definedName name="_xlnm.Print_Area" localSheetId="2">'5 (9M)'!$A$1:$J$69</definedName>
    <definedName name="_xlnm.Print_Area" localSheetId="3">'6'!$A$1:$AB$37</definedName>
    <definedName name="_xlnm.Print_Area" localSheetId="4">'7'!$A$1:$T$34</definedName>
    <definedName name="_xlnm.Print_Area" localSheetId="5">'8-9'!$A$1:$K$111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2" i="4" l="1"/>
  <c r="D74" i="1" l="1"/>
  <c r="H74" i="1" l="1"/>
  <c r="K93" i="6"/>
  <c r="I93" i="6"/>
  <c r="G93" i="6"/>
  <c r="E93" i="6"/>
  <c r="K79" i="6"/>
  <c r="I79" i="6"/>
  <c r="G79" i="6"/>
  <c r="E79" i="6"/>
  <c r="A57" i="6"/>
  <c r="K41" i="6"/>
  <c r="K46" i="6" s="1"/>
  <c r="I41" i="6"/>
  <c r="I46" i="6" s="1"/>
  <c r="G41" i="6"/>
  <c r="G46" i="6" s="1"/>
  <c r="E41" i="6"/>
  <c r="E46" i="6" s="1"/>
  <c r="A1" i="6"/>
  <c r="N27" i="5"/>
  <c r="L27" i="5"/>
  <c r="H27" i="5"/>
  <c r="F27" i="5"/>
  <c r="D27" i="5"/>
  <c r="R25" i="5"/>
  <c r="R24" i="5"/>
  <c r="T24" i="5" s="1"/>
  <c r="R23" i="5"/>
  <c r="T23" i="5" s="1"/>
  <c r="R22" i="5"/>
  <c r="T22" i="5" s="1"/>
  <c r="P20" i="5"/>
  <c r="N20" i="5"/>
  <c r="L20" i="5"/>
  <c r="J20" i="5"/>
  <c r="H20" i="5"/>
  <c r="F20" i="5"/>
  <c r="D20" i="5"/>
  <c r="R18" i="5"/>
  <c r="T18" i="5" s="1"/>
  <c r="R17" i="5"/>
  <c r="T17" i="5" s="1"/>
  <c r="R16" i="5"/>
  <c r="T16" i="5" s="1"/>
  <c r="R15" i="5"/>
  <c r="T15" i="5" s="1"/>
  <c r="Z32" i="4"/>
  <c r="T32" i="4"/>
  <c r="R32" i="4"/>
  <c r="P32" i="4"/>
  <c r="N32" i="4"/>
  <c r="L32" i="4"/>
  <c r="H32" i="4"/>
  <c r="F32" i="4"/>
  <c r="D32" i="4"/>
  <c r="V30" i="4"/>
  <c r="X30" i="4" s="1"/>
  <c r="AB30" i="4" s="1"/>
  <c r="V29" i="4"/>
  <c r="X29" i="4" s="1"/>
  <c r="AB29" i="4" s="1"/>
  <c r="V28" i="4"/>
  <c r="X28" i="4" s="1"/>
  <c r="AB28" i="4" s="1"/>
  <c r="V27" i="4"/>
  <c r="X27" i="4" s="1"/>
  <c r="AB27" i="4" s="1"/>
  <c r="V26" i="4"/>
  <c r="X26" i="4" s="1"/>
  <c r="AB26" i="4" s="1"/>
  <c r="Z24" i="4"/>
  <c r="T24" i="4"/>
  <c r="R24" i="4"/>
  <c r="P24" i="4"/>
  <c r="N24" i="4"/>
  <c r="L24" i="4"/>
  <c r="J24" i="4"/>
  <c r="H24" i="4"/>
  <c r="F24" i="4"/>
  <c r="D24" i="4"/>
  <c r="X22" i="4"/>
  <c r="AB22" i="4" s="1"/>
  <c r="V21" i="4"/>
  <c r="X21" i="4" s="1"/>
  <c r="AB21" i="4" s="1"/>
  <c r="V20" i="4"/>
  <c r="X20" i="4" s="1"/>
  <c r="AB20" i="4" s="1"/>
  <c r="V19" i="4"/>
  <c r="X19" i="4" s="1"/>
  <c r="AB19" i="4" s="1"/>
  <c r="V18" i="4"/>
  <c r="X18" i="4" s="1"/>
  <c r="AB18" i="4" s="1"/>
  <c r="V17" i="4"/>
  <c r="X17" i="4" s="1"/>
  <c r="J60" i="3"/>
  <c r="F60" i="3"/>
  <c r="D60" i="3"/>
  <c r="J55" i="3"/>
  <c r="F55" i="3"/>
  <c r="D55" i="3"/>
  <c r="J47" i="3"/>
  <c r="H47" i="3"/>
  <c r="P27" i="5" s="1"/>
  <c r="F47" i="3"/>
  <c r="D47" i="3"/>
  <c r="J38" i="3"/>
  <c r="H38" i="3"/>
  <c r="F38" i="3"/>
  <c r="D38" i="3"/>
  <c r="J22" i="3"/>
  <c r="H22" i="3"/>
  <c r="F22" i="3"/>
  <c r="D22" i="3"/>
  <c r="J15" i="3"/>
  <c r="H15" i="3"/>
  <c r="F15" i="3"/>
  <c r="D15" i="3"/>
  <c r="J55" i="2"/>
  <c r="F55" i="2"/>
  <c r="D55" i="2"/>
  <c r="J49" i="2"/>
  <c r="F49" i="2"/>
  <c r="D49" i="2"/>
  <c r="J41" i="2"/>
  <c r="H41" i="2"/>
  <c r="F41" i="2"/>
  <c r="D41" i="2"/>
  <c r="J22" i="2"/>
  <c r="H22" i="2"/>
  <c r="F22" i="2"/>
  <c r="D22" i="2"/>
  <c r="J15" i="2"/>
  <c r="H15" i="2"/>
  <c r="F15" i="2"/>
  <c r="D15" i="2"/>
  <c r="A114" i="1"/>
  <c r="J104" i="1"/>
  <c r="J107" i="1" s="1"/>
  <c r="H104" i="1"/>
  <c r="H107" i="1" s="1"/>
  <c r="F104" i="1"/>
  <c r="F107" i="1" s="1"/>
  <c r="D104" i="1"/>
  <c r="D107" i="1" s="1"/>
  <c r="J84" i="1"/>
  <c r="H84" i="1"/>
  <c r="F84" i="1"/>
  <c r="D84" i="1"/>
  <c r="J74" i="1"/>
  <c r="F74" i="1"/>
  <c r="A55" i="1"/>
  <c r="A53" i="1"/>
  <c r="J39" i="1"/>
  <c r="H39" i="1"/>
  <c r="F39" i="1"/>
  <c r="D39" i="1"/>
  <c r="J24" i="1"/>
  <c r="H24" i="1"/>
  <c r="F24" i="1"/>
  <c r="D24" i="1"/>
  <c r="J41" i="1" l="1"/>
  <c r="I95" i="6"/>
  <c r="I100" i="6" s="1"/>
  <c r="E95" i="6"/>
  <c r="E100" i="6" s="1"/>
  <c r="G95" i="6"/>
  <c r="G100" i="6" s="1"/>
  <c r="K95" i="6"/>
  <c r="K100" i="6" s="1"/>
  <c r="R20" i="5"/>
  <c r="T20" i="5"/>
  <c r="H41" i="1"/>
  <c r="D24" i="3"/>
  <c r="D27" i="3" s="1"/>
  <c r="D30" i="3" s="1"/>
  <c r="D49" i="3" s="1"/>
  <c r="F24" i="2"/>
  <c r="F27" i="2" s="1"/>
  <c r="F30" i="2" s="1"/>
  <c r="F43" i="2" s="1"/>
  <c r="F41" i="1"/>
  <c r="J32" i="4"/>
  <c r="J24" i="3"/>
  <c r="J27" i="3" s="1"/>
  <c r="J30" i="3" s="1"/>
  <c r="J49" i="3" s="1"/>
  <c r="F24" i="3"/>
  <c r="F27" i="3" s="1"/>
  <c r="F30" i="3" s="1"/>
  <c r="F49" i="3" s="1"/>
  <c r="H24" i="3"/>
  <c r="H27" i="3" s="1"/>
  <c r="H30" i="3" s="1"/>
  <c r="H24" i="2"/>
  <c r="H27" i="2" s="1"/>
  <c r="H30" i="2" s="1"/>
  <c r="J24" i="2"/>
  <c r="J27" i="2" s="1"/>
  <c r="J30" i="2" s="1"/>
  <c r="J43" i="2" s="1"/>
  <c r="D24" i="2"/>
  <c r="D27" i="2" s="1"/>
  <c r="D30" i="2" s="1"/>
  <c r="D43" i="2" s="1"/>
  <c r="D41" i="1"/>
  <c r="F86" i="1"/>
  <c r="F109" i="1" s="1"/>
  <c r="D86" i="1"/>
  <c r="D109" i="1" s="1"/>
  <c r="H86" i="1"/>
  <c r="H109" i="1" s="1"/>
  <c r="J86" i="1"/>
  <c r="J109" i="1" s="1"/>
  <c r="X32" i="4"/>
  <c r="X24" i="4"/>
  <c r="AB17" i="4"/>
  <c r="AB24" i="4" s="1"/>
  <c r="AB32" i="4"/>
  <c r="V24" i="4"/>
  <c r="V32" i="4"/>
  <c r="R27" i="5"/>
  <c r="H49" i="2" l="1"/>
  <c r="T25" i="5"/>
  <c r="T27" i="5" s="1"/>
  <c r="H52" i="3"/>
  <c r="H55" i="3" s="1"/>
  <c r="H49" i="3"/>
  <c r="H43" i="2"/>
  <c r="H55" i="2" l="1"/>
  <c r="J27" i="5"/>
  <c r="H60" i="3"/>
</calcChain>
</file>

<file path=xl/sharedStrings.xml><?xml version="1.0" encoding="utf-8"?>
<sst xmlns="http://schemas.openxmlformats.org/spreadsheetml/2006/main" count="500" uniqueCount="241">
  <si>
    <t>บริษัท ศรีสวัสดิ์ แคปปิตอล 1969 จำกัด (มหาชน)</t>
  </si>
  <si>
    <t xml:space="preserve">งบฐานะการเงิน </t>
  </si>
  <si>
    <t>ณ วันที่ 30 กันยายน พ.ศ. 2568</t>
  </si>
  <si>
    <t>ข้อมูลทางการเงินรวม</t>
  </si>
  <si>
    <t>ข้อมูลทางการเงินเฉพาะกิจการ</t>
  </si>
  <si>
    <t>ยังไม่ได้ตรวจสอบ</t>
  </si>
  <si>
    <t>ตรวจสอบแล้ว</t>
  </si>
  <si>
    <t>30 กันยายน</t>
  </si>
  <si>
    <t>31 ธันวาคม</t>
  </si>
  <si>
    <t>พ.ศ. 2568</t>
  </si>
  <si>
    <t>พ.ศ. 2567</t>
  </si>
  <si>
    <t>หมายเหตุ</t>
  </si>
  <si>
    <t>พันบาท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</si>
  <si>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</si>
  <si>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</si>
  <si>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</si>
  <si>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สินทรัพย์ทางการเงินที่วัดมูลค่าด้วยมูลค่ายุติธรรมผ่านกำไรหรือขาดทุน</t>
  </si>
  <si>
    <t>ส่วนของเงินให้สินเชื่อแก่ลูกหนี้และดอกเบี้ยค้างรับ</t>
  </si>
  <si>
    <t xml:space="preserve">   ที่ถึงกำหนดชำระภายในหนึ่งปี - สุทธิ</t>
  </si>
  <si>
    <t>ลูกหนี้กิจการที่เกี่ยวข้องกัน</t>
  </si>
  <si>
    <t>ลูกหนี้หมุนเวียนอื่น</t>
  </si>
  <si>
    <t xml:space="preserve">เงินให้กู้ยืมระยะสั้นแก่กิจการที่เกี่ยวข้องกันและดอกเบี้ยค้างรับ </t>
  </si>
  <si>
    <t>ทรัพย์สินรอการขาย - สุทธิ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</si>
  <si>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</si>
  <si>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</si>
  <si>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</si>
  <si>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สินทรัพย์ทางการเงินที่วัดมูลค่าด้วยมูลค่ายุติธรรมผ่านกำไรขาดทุนเบ็ดเสร็จอื่น</t>
  </si>
  <si>
    <t>เงินลงทุนในบริษัทย่อย</t>
  </si>
  <si>
    <t>เงินให้กู้ยืมระยะยาวแก่กิจการที่เกี่ยวข้องกันและดอกเบี้ยค้างรับ</t>
  </si>
  <si>
    <t>เงินให้สินเชื่อแก่ลูกหนี้และดอกเบี้ยค้างรับ - สุทธิ</t>
  </si>
  <si>
    <t xml:space="preserve">ที่ดิน อาคารและอุปกรณ์ - สุทธิ </t>
  </si>
  <si>
    <t>สินทรัพย์สิทธิการใช้ - สุทธิ</t>
  </si>
  <si>
    <t>สินทรัพย์ไม่มีตัวตน - สุทธิ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</si>
  <si>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</si>
  <si>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</si>
  <si>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</si>
  <si>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</si>
  <si>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กรรมการ______________________________        กรรมการ______________________________   </t>
  </si>
  <si>
    <t>หมายเหตุประกอบข้อมูลทางการเงินเป็นส่วนหนึ่งของข้อมูลทางการเงินระหว่างกาลนี้</t>
  </si>
  <si>
    <r>
      <t>งบฐานะการเงิน</t>
    </r>
    <r>
      <rPr>
        <sz val="12"/>
        <rFont val="Browallia New"/>
        <family val="2"/>
      </rPr>
      <t xml:space="preserve"> (ต่อ)</t>
    </r>
  </si>
  <si>
    <t>หนี้สินและส่วนของเจ้าของ</t>
  </si>
  <si>
    <t>หนี้สินหมุนเวียน</t>
  </si>
  <si>
    <t>เงินกู้ยืมระยะสั้นจากสถาบันการเงิน</t>
  </si>
  <si>
    <t>13</t>
  </si>
  <si>
    <t>-</t>
  </si>
  <si>
    <t>เจ้าหนี้หมุนเวียนอื่น</t>
  </si>
  <si>
    <t>เงินกู้ยืมระยะสั้นจากบุคคลหรือกิจการที่เกี่ยวข้องกัน</t>
  </si>
  <si>
    <t>ส่วนของหุ้นกู้ไม่ด้อยสิทธิและไม่มีหลักประกันที่ถึงกำหนดชำระภายในหนึ่งปี</t>
  </si>
  <si>
    <t>หนี้สินตามสัญญาเช่าส่วนที่ถึงกำหนดชำระภายในหนึ่งปี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</si>
  <si>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</si>
  <si>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</si>
  <si>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</si>
  <si>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</si>
  <si>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หุ้นกู้ไม่ด้อยสิทธิและไม่มีหลักประกัน</t>
  </si>
  <si>
    <t>หนี้สินตามสัญญาเช่า</t>
  </si>
  <si>
    <t>หนี้สินภาษีเงินได้รอการตัดบัญชี</t>
  </si>
  <si>
    <t>ภาระผูกพันผลประโยชน์พนักงาน</t>
  </si>
  <si>
    <t>ประมาณการค่ารื้อถอน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</si>
  <si>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</si>
  <si>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</si>
  <si>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</si>
  <si>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</si>
  <si>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 xml:space="preserve">   ทุนจดทะเบียน</t>
  </si>
  <si>
    <t xml:space="preserve">      หุ้นสามัญจำนวน 6,769,087,043 หุ้น มูลค่าที่ตราไว้หุ้นละ 1 บาท</t>
  </si>
  <si>
    <t xml:space="preserve">          (พ.ศ. 2567 : จำนวน 6,636,360,929 หุ้น)</t>
  </si>
  <si>
    <t xml:space="preserve">   ทุนที่ออกและชำระแล้ว</t>
  </si>
  <si>
    <t xml:space="preserve">      หุ้นสามัญจำนวน 6,769,084,776 หุ้น จ่ายชำระแล้วหุ้นละ 1 บาท</t>
  </si>
  <si>
    <t xml:space="preserve">          (พ.ศ. 2567 : จำนวน 6,636,359,847 หุ้น)</t>
  </si>
  <si>
    <t>ส่วนเกินมูลค่าหุ้นสามัญ</t>
  </si>
  <si>
    <t>กำไรสะสม</t>
  </si>
  <si>
    <t xml:space="preserve">   จัดสรรแล้ว - ทุนสำรองตามกฎหมาย</t>
  </si>
  <si>
    <t xml:space="preserve">   ยังไม่ได้จัดสรร</t>
  </si>
  <si>
    <t>ส่วนต่ำกว่าทุนจากการรวมธุรกิจภายใต้การควบคุมเดียวกัน</t>
  </si>
  <si>
    <t>องค์ประกอบอื่นของส่วนของเจ้าของ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</si>
  <si>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</si>
  <si>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</si>
  <si>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</si>
  <si>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</si>
  <si>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สำหรับรอบระยะเวลาสามเดือนสิ้นสุดวันที่ 30 กันยายน พ.ศ. 2568</t>
  </si>
  <si>
    <t>รายได้</t>
  </si>
  <si>
    <t>รายได้ดอกเบี้ย</t>
  </si>
  <si>
    <t>รายได้อื่น</t>
  </si>
  <si>
    <t>รวมรายได้</t>
  </si>
  <si>
    <t>ค่าใช้จ่าย</t>
  </si>
  <si>
    <t>ค่าใช้จ่ายในการบริการ</t>
  </si>
  <si>
    <t>ค่าใช้จ่ายในการบริหาร</t>
  </si>
  <si>
    <t>ผลขาดทุนด้านเครดิตที่คาดว่าจะเกิดขึ้น</t>
  </si>
  <si>
    <t>รวมค่าใช้จ่าย</t>
  </si>
  <si>
    <t>กำไรจากกิจกรรมดำเนินงาน</t>
  </si>
  <si>
    <t>ต้นทุนทางการเงิน</t>
  </si>
  <si>
    <t>กำไรก่อนภาษีเงินได้</t>
  </si>
  <si>
    <t>ค่าใช้จ่ายภาษีเงินได้</t>
  </si>
  <si>
    <t>กำไรสำหรับรอบระยะเวลา</t>
  </si>
  <si>
    <t>กำไรเบ็ดเสร็จอื่น</t>
  </si>
  <si>
    <t>รายการที่จะจัดประเภทรายการใหม่เข้าไปไว้ในกำไรหรือขาดทุนในภายหลัง</t>
  </si>
  <si>
    <t>การเปลี่ยนแปลงในมูลค่ายุติธรรมของเงินลงทุนในตราสารหนี้ที่วัดมูลค่า</t>
  </si>
  <si>
    <t xml:space="preserve">   ด้วยมูลค่ายุติธรรมผ่านกำไรขาดทุนเบ็ดเสร็จอื่น</t>
  </si>
  <si>
    <t>ผลต่างของอัตราแลกเปลี่ยนจากเงินลงทุนสุทธิในหน่วยงานต่างประเทศ</t>
  </si>
  <si>
    <t>ผลต่างของอัตราแลกเปลี่ยนจากการแปลงค่างบการเงิน</t>
  </si>
  <si>
    <t>ภาษีเงินได้ที่เกี่ยวกับรายการที่จะจัดประเภทรายการใหม่</t>
  </si>
  <si>
    <t xml:space="preserve">   เข้าไปไว้ในกำไรหรือขาดทุนในภายหลัง</t>
  </si>
  <si>
    <t>รวมรายการที่จะจัดประเภทรายการใหม่เข้าไปไว้ในกำไรหรือขาดทุนในภายหลัง</t>
  </si>
  <si>
    <t>กำไรเบ็ดเสร็จรวมสำหรับรอบระยะเวลา</t>
  </si>
  <si>
    <t>การแบ่งปันกำไร</t>
  </si>
  <si>
    <t>ส่วนของผู้เป็นเจ้าของของบริษัท</t>
  </si>
  <si>
    <t>ส่วนที่เป็นของส่วนได้เสียที่ไม่มีอำนาจควบคุม</t>
  </si>
  <si>
    <t>การแบ่งปันกำไรเบ็ดเสร็จรวม</t>
  </si>
  <si>
    <t>กำไรต่อหุ้น</t>
  </si>
  <si>
    <t>กำไรต่อหุ้นขั้นพื้นฐาน (บาทต่อหุ้น)</t>
  </si>
  <si>
    <t>กรรมการ______________________________        กรรมการ______________________________</t>
  </si>
  <si>
    <t>สำหรับรอบระยะเวลาเก้าเดือนสิ้นสุดวันที่ 30 กันยายน พ.ศ. 2568</t>
  </si>
  <si>
    <t>รายการที่จะไม่จัดประเภทรายการใหม่เข้าไปไว้ในกำไรหรือขาดทุนในภายหลัง</t>
  </si>
  <si>
    <t>การวัดมูลค่าใหม่ของภาระผูกพันผลประโยชน์หลังออกจากงาน</t>
  </si>
  <si>
    <t>ภาษีเงินได้ที่เกี่ยวกับรายการที่จะไม่จัดประเภทรายการใหม่</t>
  </si>
  <si>
    <t>รวมรายการที่จะไม่จัดประเภทรายการใหม่เข้าไปไว้ในกำไรหรือขาดทุนในภายหลัง</t>
  </si>
  <si>
    <r>
      <t xml:space="preserve">งบการเปลี่ยนแปลงส่วนของเจ้าของ </t>
    </r>
    <r>
      <rPr>
        <sz val="12"/>
        <rFont val="Browallia New"/>
        <family val="2"/>
      </rPr>
      <t>(ยังไม่ได้ตรวจสอบ)</t>
    </r>
  </si>
  <si>
    <t>ส่วนของผู้เป็นเจ้าของของบริษัทใหญ่</t>
  </si>
  <si>
    <t>ส่วนของทุน</t>
  </si>
  <si>
    <t>การเปลี่ยนแปลงใน</t>
  </si>
  <si>
    <t>มูลค่ายุติธรรมของ</t>
  </si>
  <si>
    <t>ผลต่างของ</t>
  </si>
  <si>
    <t>ส่วนต่ำกว่า</t>
  </si>
  <si>
    <t>เงินลงทุนในตราสารหนี้</t>
  </si>
  <si>
    <t>อัตราแลกเปลี่ยน</t>
  </si>
  <si>
    <t>รวมองค์</t>
  </si>
  <si>
    <t>จัดสรรแล้ว</t>
  </si>
  <si>
    <t>ทุนจากการรวม</t>
  </si>
  <si>
    <t>การวัดมูลค่าใหม่ของ</t>
  </si>
  <si>
    <t>ที่วัดมูลค่าด้วย</t>
  </si>
  <si>
    <t>จากเงินลงทุนสุทธิ</t>
  </si>
  <si>
    <t>ประกอบอื่น</t>
  </si>
  <si>
    <t>รวมส่วนของ</t>
  </si>
  <si>
    <t>ส่วนได้เสีย</t>
  </si>
  <si>
    <t>ทุนที่ออก</t>
  </si>
  <si>
    <t>ส่วนเกิน</t>
  </si>
  <si>
    <t>- ทุนสำรอง</t>
  </si>
  <si>
    <t>ธุรกิจภายใต้การ</t>
  </si>
  <si>
    <t>ภาระผูกพันผลประโยชน์</t>
  </si>
  <si>
    <t>มูลค่ายุติธรรมผ่านกำไร</t>
  </si>
  <si>
    <t>ในหน่วยงาน</t>
  </si>
  <si>
    <t>จากการแปลงค่า</t>
  </si>
  <si>
    <t>ของส่วนของ</t>
  </si>
  <si>
    <t>ผู้เป็นเจ้าของ</t>
  </si>
  <si>
    <t>ที่ไม่มีอำนาจ</t>
  </si>
  <si>
    <t>และชำระแล้ว</t>
  </si>
  <si>
    <t>มูลค่าหุ้นสามัญ</t>
  </si>
  <si>
    <t>ตามกฎหมาย</t>
  </si>
  <si>
    <t>ที่ยังไม่ได้จัดสรร</t>
  </si>
  <si>
    <t>ควบคุมเดียวกัน</t>
  </si>
  <si>
    <t>หลังออกจากงาน</t>
  </si>
  <si>
    <t>ขาดทุนเบ็ดเสร็จอื่น</t>
  </si>
  <si>
    <t>ต่างประเทศ</t>
  </si>
  <si>
    <t>งบการเงิน</t>
  </si>
  <si>
    <t>เจ้าของ</t>
  </si>
  <si>
    <t>ของบริษัทใหญ่</t>
  </si>
  <si>
    <t>ควบคุม</t>
  </si>
  <si>
    <t>ยอดคงเหลือ ณ วันที่ 1 มกราคม พ.ศ. 2567</t>
  </si>
  <si>
    <t>การจัดประเภทรายการใหม่</t>
  </si>
  <si>
    <t>การเพิ่มทุนในหุ้นสามัญของบริษัทย่อย</t>
  </si>
  <si>
    <t>การเพิ่มหุ้นสามัญ</t>
  </si>
  <si>
    <t>เงินปันผลจ่าย</t>
  </si>
  <si>
    <t>ยอดคงเหลือ ณ วันที่ 30 กันยายน พ.ศ. 2567</t>
  </si>
  <si>
    <t>ยอดคงเหลือ ณ วันที่ 1 มกราคม พ.ศ. 2568</t>
  </si>
  <si>
    <t>ยอดคงเหลือ ณ วันที่ 30 กันยายน พ.ศ. 2568</t>
  </si>
  <si>
    <t>กรรมการ_________________________________________     กรรมการ_____________________________________</t>
  </si>
  <si>
    <t>ที่วัดมูลค่าด้วยมูลค่ายุติธรรม</t>
  </si>
  <si>
    <t>รวมองค์ประกอบอื่น</t>
  </si>
  <si>
    <t>ผ่านกำไรขาดทุนเบ็ดเสร็จอื่น</t>
  </si>
  <si>
    <t>ของส่วนของเจ้าของ</t>
  </si>
  <si>
    <r>
      <t xml:space="preserve">งบกระแสเงินสด </t>
    </r>
    <r>
      <rPr>
        <sz val="12"/>
        <rFont val="Browallia New"/>
        <family val="2"/>
      </rPr>
      <t>(ยังไม่ได้ตรวจสอบ)</t>
    </r>
  </si>
  <si>
    <t>กระแสเงินสดจากกิจกรรมดำเนินงาน</t>
  </si>
  <si>
    <t>รายการปรับปรุง</t>
  </si>
  <si>
    <t>ค่าเสื่อมราคาและค่าตัดจำหน่าย</t>
  </si>
  <si>
    <t>ค่าตัดจำหน่ายต้นทุนในการออกหุ้นกู้</t>
  </si>
  <si>
    <t>ค่าตัดจำหน่ายดอกเบี้ยจ่ายล่วงหน้า</t>
  </si>
  <si>
    <t>ขาดทุนจากการจำหน่ายและตัดจำหน่ายสินทรัพย์</t>
  </si>
  <si>
    <t>ขาดทุนจากการจำหน่ายทรัพย์สินรอการขาย</t>
  </si>
  <si>
    <t>กำไรจากการยกเลิกสัญญาเช่า</t>
  </si>
  <si>
    <t xml:space="preserve">โอนกลับการปรับลดมูลค่าทรัพย์สินรอการขาย </t>
  </si>
  <si>
    <t>(กำไร) ขาดทุนจากสินทรัพย์ทางการเงินที่วัดมูลค่า</t>
  </si>
  <si>
    <t xml:space="preserve">  ด้วยมูลค่ายุติธรรมผ่านกำไรหรือขาดทุน</t>
  </si>
  <si>
    <t>กำไรจากประมาณการค่ารื้อถอน</t>
  </si>
  <si>
    <t>รายได้เงินปันผล</t>
  </si>
  <si>
    <t xml:space="preserve">การเปลี่ยนแปลงของเงินทุนหมุนเวียน </t>
  </si>
  <si>
    <t>เงินสดได้มาจาก (ใช้ไปใน) กิจกรรมดำเนินงาน</t>
  </si>
  <si>
    <t>ดอกเบี้ยรับ</t>
  </si>
  <si>
    <t>จ่ายดอกเบี้ย</t>
  </si>
  <si>
    <t>ภาษีเงินได้จ่าย</t>
  </si>
  <si>
    <t>เงินสดสุทธิได้มาจากกิจกรรมดำเนินงาน</t>
  </si>
  <si>
    <r>
      <t>งบกระแสเงินสด</t>
    </r>
    <r>
      <rPr>
        <sz val="12"/>
        <rFont val="Browallia New"/>
        <family val="2"/>
      </rPr>
      <t xml:space="preserve"> (ยังไม่ได้ตรวจสอบ) (ต่อ)</t>
    </r>
  </si>
  <si>
    <t>กระแสเงินสดจากกิจกรรมลงทุน</t>
  </si>
  <si>
    <t>เงินสดรับจากการจำหน่ายสินทรัพย์ทางการเงินที่วัดมูลค่าด้วย</t>
  </si>
  <si>
    <t>มูลค่ายุติธรรมผ่านกำไรหรือขาดทุน</t>
  </si>
  <si>
    <t>เงินสดจ่ายซื้อสินทรัพย์ทางการเงินที่วัดมูลค่าด้วย</t>
  </si>
  <si>
    <t>เงินสดรับจากเงินให้กู้ยืมระยะสั้นแก่กิจการที่เกี่ยวข้องกัน</t>
  </si>
  <si>
    <t>เงินสดจ่ายเงินให้กู้ยืมระยะสั้นแก่กิจการที่เกี่ยวข้องกัน</t>
  </si>
  <si>
    <t>เงินสดรับจากเงินให้กู้ยืมระยะยาวแก่กิจการที่เกี่ยวข้องกัน</t>
  </si>
  <si>
    <t>เงินสดจ่ายเพื่อซื้อเงินลงทุนในบริษัทย่อย</t>
  </si>
  <si>
    <t>เงินสดจ่ายเพื่อซื้ออุปกรณ์</t>
  </si>
  <si>
    <t>เงินสดรับจากการจำหน่ายสินทรัพย์</t>
  </si>
  <si>
    <t>เงินสดจ่ายซื้อสินทรัพย์ไม่มีตัวตน</t>
  </si>
  <si>
    <t>เงินสดรับเงินปันผล</t>
  </si>
  <si>
    <t>เงินสดสุทธิ (ใช้ไปใน) ได้มาจากกิจกรรมลงทุน</t>
  </si>
  <si>
    <t>กระแสเงินสดจากกิจกรรมจัดหาเงิน</t>
  </si>
  <si>
    <t>เงินสดรับจากการเพิ่มทุนของบริษัทย่อยจากส่วนได้เสียที่ไม่มีอำนาจควบคุม</t>
  </si>
  <si>
    <t>เงินสดรับจากเงินกู้ยืมระยะสั้นจากสถาบันการเงิน</t>
  </si>
  <si>
    <t>เงินสดจ่ายเงินกู้ยืมระยะสั้นจากสถาบันการเงิน</t>
  </si>
  <si>
    <t>เงินสดรับจากเงินกู้ยืมระยะสั้นจากบุคคลหรือกิจการที่เกี่ยวข้องกัน</t>
  </si>
  <si>
    <t>เงินสดจ่ายเงินกู้ยืมระยะสั้นจากบุคคลหรือกิจการที่เกี่ยวข้องกัน</t>
  </si>
  <si>
    <t>เงินสดจ่ายเงินกู้ยืมระยะยาวจากบุคคลหรือกิจการที่เกี่ยวข้องกัน</t>
  </si>
  <si>
    <t>เงินสดรับสุทธิจากการออกหุ้นกู้ - สุทธิ</t>
  </si>
  <si>
    <t>เงินสดจ่ายชำระคืนหุ้นกู้</t>
  </si>
  <si>
    <t>จ่ายคืนเงินต้นของสัญญาเช่า</t>
  </si>
  <si>
    <t>เงินสดสุทธิใช้ไปในกิจกรรมจัดหาเงิน</t>
  </si>
  <si>
    <t>เงินสดและรายการเทียบเท่าเงินสด (ลดลง) เพิ่มขึ้นสุทธิ</t>
  </si>
  <si>
    <t>เงินสดและรายการเทียบเท่าเงินสดต้นรอบระยะเวลา</t>
  </si>
  <si>
    <t>ขาดทุนจากอัตราแลกเปลี่ยนของเงินสดและรายการเทียบเท่าเงินสด</t>
  </si>
  <si>
    <t>เงินสดและรายการเทียบเท่าเงินสดสิ้นรอบระยะเวลา</t>
  </si>
  <si>
    <t>รายการที่ไม่ใช่เงินสด</t>
  </si>
  <si>
    <t>เจ้าหนี้ค่าซื้ออุปกรณ์</t>
  </si>
  <si>
    <t>การได้มาซึ่งสินทรัพย์สิทธิการใช้ภายใต้สัญญาเช่า</t>
  </si>
  <si>
    <t>การยกเลิกสัญญาเช่า</t>
  </si>
  <si>
    <t>การจ่ายหุ้นปันผล</t>
  </si>
  <si>
    <t xml:space="preserve">กรรมการ______________________________        กรรมการ______________________________ </t>
  </si>
  <si>
    <t>ปรับปรุงใหม่และ</t>
  </si>
  <si>
    <t>ข้อมูลทางการเงินรวม (ยังไม่ได้ตรวจสอบ)</t>
  </si>
  <si>
    <t>ข้อมูลทางการเงินเฉพาะกิจการ (ยังไม่ได้ตรวจสอบ)</t>
  </si>
  <si>
    <t>กำไรเบ็ดเสร็จรวมสำหรับรอบระยะเวลา (ปรับปรุงใหม่)</t>
  </si>
  <si>
    <t>12.1</t>
  </si>
  <si>
    <t>9</t>
  </si>
  <si>
    <t>22 ฉ)</t>
  </si>
  <si>
    <t>22 ง)</t>
  </si>
  <si>
    <t>11</t>
  </si>
  <si>
    <t>12.2</t>
  </si>
  <si>
    <t>22 จ)</t>
  </si>
  <si>
    <t>14</t>
  </si>
  <si>
    <t>22 ช)</t>
  </si>
  <si>
    <t>16</t>
  </si>
  <si>
    <t>ค่าใช้จ่ายภาระผูกพันผลประโยชน์พนักงาน</t>
  </si>
  <si>
    <t xml:space="preserve">กรรมการ________________________________        กรรมการ________________________________   </t>
  </si>
  <si>
    <r>
      <t xml:space="preserve">งบกำไรขาดทุนเบ็ดเสร็จ </t>
    </r>
    <r>
      <rPr>
        <sz val="12"/>
        <rFont val="Browallia New"/>
        <family val="2"/>
      </rPr>
      <t>(ยังไม่ได้ตรวจสอบ)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</si>
</sst>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87" formatCode="_(&quot;$&quot;* #,##0_);_(&quot;$&quot;* \(#,##0\);_(&quot;$&quot;* &quot;-&quot;_);_(@_)"/>
    <numFmt numFmtId="188" formatCode="_(* #,##0.00_);_(* \(#,##0.00\);_(* &quot;-&quot;??_);_(@_)"/>
    <numFmt numFmtId="189" formatCode="#,##0;[Blue]\(#,##0\)"/>
    <numFmt numFmtId="190" formatCode="#,##0;\(#,##0\);\-"/>
    <numFmt numFmtId="191" formatCode="#,##0;\(#,##0\)"/>
    <numFmt numFmtId="192" formatCode="_-* #,##0.00_-;\-* #,##0.00_-;_-* \-??_-;_-@_-"/>
    <numFmt numFmtId="193" formatCode="#,##0;\(#,##0\);\-;@"/>
    <numFmt numFmtId="194" formatCode="#,##0;\(#,##0\);&quot;-&quot;;@"/>
    <numFmt numFmtId="195" formatCode="_(* #,##0_);_(* \(#,##0\);_(* \-_)&quot;     &quot;;_(@_)"/>
    <numFmt numFmtId="196" formatCode="0.0%"/>
    <numFmt numFmtId="197" formatCode="_-* #,##0_-;\-* #,##0_-;_-* \-??_-;_-@_-"/>
    <numFmt numFmtId="198" formatCode="#,##0.00;\(#,##0.00\);&quot;-&quot;;@"/>
    <numFmt numFmtId="199" formatCode="#,##0.0;\(#,##0.0\);&quot;-&quot;;@"/>
    <numFmt numFmtId="200" formatCode="#,##0_);[Blue]\(#,##0\)"/>
  </numFmts>
  <fonts count="13">
    <font>
      <sz val="11"/>
      <color theme="1"/>
      <name val="Tahoma"/>
      <family val="2"/>
      <scheme val="minor"/>
    </font>
    <font>
      <sz val="10"/>
      <name val="ApFont"/>
    </font>
    <font>
      <b/>
      <sz val="12"/>
      <name val="Browallia New"/>
      <family val="2"/>
    </font>
    <font>
      <sz val="12"/>
      <name val="Browallia New"/>
      <family val="2"/>
    </font>
    <font>
      <sz val="14"/>
      <name val="Cordia New"/>
      <family val="2"/>
    </font>
    <font>
      <b/>
      <u/>
      <sz val="12"/>
      <name val="Browallia New"/>
      <family val="2"/>
    </font>
    <font>
      <u/>
      <sz val="12"/>
      <name val="Browallia New"/>
      <family val="2"/>
    </font>
    <font>
      <i/>
      <sz val="12"/>
      <name val="Browallia New"/>
      <family val="2"/>
    </font>
    <font>
      <sz val="10"/>
      <color indexed="8"/>
      <name val="Arial"/>
      <family val="2"/>
    </font>
    <font>
      <sz val="10"/>
      <name val="Browallia New"/>
      <family val="2"/>
    </font>
    <font>
      <b/>
      <sz val="11"/>
      <name val="Browallia New"/>
      <family val="2"/>
    </font>
    <font>
      <sz val="11"/>
      <name val="Browallia New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187" fontId="8" fillId="0" borderId="0"/>
    <xf numFmtId="192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188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0" fontId="12" fillId="0" borderId="0"/>
    <xf numFmtId="0" fontId="1" fillId="0" borderId="0"/>
  </cellStyleXfs>
  <cellXfs count="248">
    <xf numFmtId="0" fontId="0" fillId="0" borderId="0" xfId="0"/>
    <xf numFmtId="10" fontId="6" fillId="0" borderId="0" xfId="2" applyNumberFormat="1" applyFont="1" applyFill="1" applyAlignment="1">
      <alignment vertical="center"/>
    </xf>
    <xf numFmtId="9" fontId="3" fillId="0" borderId="0" xfId="2" applyFont="1" applyFill="1" applyAlignment="1">
      <alignment vertical="center"/>
    </xf>
    <xf numFmtId="196" fontId="3" fillId="0" borderId="0" xfId="2" applyNumberFormat="1" applyFont="1" applyFill="1" applyAlignment="1">
      <alignment horizontal="center" vertical="center"/>
    </xf>
    <xf numFmtId="194" fontId="3" fillId="0" borderId="4" xfId="13" applyNumberFormat="1" applyFont="1" applyFill="1" applyBorder="1" applyAlignment="1">
      <alignment horizontal="right" vertical="center"/>
    </xf>
    <xf numFmtId="198" fontId="3" fillId="0" borderId="4" xfId="13" applyNumberFormat="1" applyFont="1" applyFill="1" applyBorder="1" applyAlignment="1">
      <alignment horizontal="right" vertical="center"/>
    </xf>
    <xf numFmtId="198" fontId="3" fillId="0" borderId="0" xfId="13" applyNumberFormat="1" applyFont="1" applyFill="1" applyBorder="1" applyAlignment="1">
      <alignment horizontal="right" vertical="center"/>
    </xf>
    <xf numFmtId="10" fontId="2" fillId="0" borderId="0" xfId="2" applyNumberFormat="1" applyFont="1" applyFill="1" applyAlignment="1">
      <alignment horizontal="right" vertical="center"/>
    </xf>
    <xf numFmtId="4" fontId="3" fillId="0" borderId="1" xfId="1" applyFont="1" applyFill="1" applyBorder="1" applyAlignment="1">
      <alignment horizontal="center" vertical="center"/>
    </xf>
    <xf numFmtId="194" fontId="11" fillId="0" borderId="0" xfId="15" applyNumberFormat="1" applyFont="1" applyFill="1" applyBorder="1" applyAlignment="1">
      <alignment horizontal="right" vertical="center"/>
    </xf>
    <xf numFmtId="190" fontId="11" fillId="0" borderId="0" xfId="15" applyNumberFormat="1" applyFont="1" applyFill="1" applyAlignment="1">
      <alignment horizontal="right" vertical="center"/>
    </xf>
    <xf numFmtId="190" fontId="11" fillId="0" borderId="0" xfId="15" applyNumberFormat="1" applyFont="1" applyFill="1" applyBorder="1" applyAlignment="1">
      <alignment horizontal="right" vertical="center"/>
    </xf>
    <xf numFmtId="190" fontId="11" fillId="0" borderId="1" xfId="15" applyNumberFormat="1" applyFont="1" applyFill="1" applyBorder="1" applyAlignment="1">
      <alignment horizontal="right" vertical="center"/>
    </xf>
    <xf numFmtId="194" fontId="11" fillId="0" borderId="1" xfId="15" applyNumberFormat="1" applyFont="1" applyFill="1" applyBorder="1" applyAlignment="1">
      <alignment horizontal="right" vertical="center"/>
    </xf>
    <xf numFmtId="190" fontId="11" fillId="0" borderId="0" xfId="16" applyNumberFormat="1" applyFont="1" applyFill="1" applyAlignment="1">
      <alignment horizontal="right" vertical="center"/>
    </xf>
    <xf numFmtId="190" fontId="11" fillId="0" borderId="0" xfId="16" applyNumberFormat="1" applyFont="1" applyFill="1" applyBorder="1" applyAlignment="1">
      <alignment horizontal="right" vertical="center"/>
    </xf>
    <xf numFmtId="190" fontId="11" fillId="0" borderId="4" xfId="16" applyNumberFormat="1" applyFont="1" applyFill="1" applyBorder="1" applyAlignment="1">
      <alignment horizontal="right" vertical="center"/>
    </xf>
    <xf numFmtId="190" fontId="3" fillId="0" borderId="0" xfId="16" applyNumberFormat="1" applyFont="1" applyFill="1" applyBorder="1" applyAlignment="1">
      <alignment horizontal="right" vertical="center"/>
    </xf>
    <xf numFmtId="190" fontId="3" fillId="0" borderId="0" xfId="16" applyNumberFormat="1" applyFont="1" applyFill="1" applyAlignment="1">
      <alignment horizontal="right" vertical="center"/>
    </xf>
    <xf numFmtId="190" fontId="3" fillId="0" borderId="1" xfId="16" applyNumberFormat="1" applyFont="1" applyFill="1" applyBorder="1" applyAlignment="1">
      <alignment horizontal="right" vertical="center"/>
    </xf>
    <xf numFmtId="194" fontId="3" fillId="0" borderId="0" xfId="15" applyNumberFormat="1" applyFont="1" applyFill="1" applyBorder="1" applyAlignment="1">
      <alignment horizontal="right" vertical="center"/>
    </xf>
    <xf numFmtId="190" fontId="3" fillId="0" borderId="0" xfId="15" applyNumberFormat="1" applyFont="1" applyFill="1" applyAlignment="1">
      <alignment horizontal="right" vertical="center"/>
    </xf>
    <xf numFmtId="190" fontId="3" fillId="0" borderId="1" xfId="15" applyNumberFormat="1" applyFont="1" applyFill="1" applyBorder="1" applyAlignment="1">
      <alignment horizontal="right" vertical="center"/>
    </xf>
    <xf numFmtId="190" fontId="3" fillId="0" borderId="0" xfId="15" applyNumberFormat="1" applyFont="1" applyFill="1" applyBorder="1" applyAlignment="1">
      <alignment horizontal="right" vertical="center"/>
    </xf>
    <xf numFmtId="194" fontId="3" fillId="0" borderId="1" xfId="15" applyNumberFormat="1" applyFont="1" applyFill="1" applyBorder="1" applyAlignment="1">
      <alignment horizontal="right" vertical="center"/>
    </xf>
    <xf numFmtId="190" fontId="3" fillId="0" borderId="4" xfId="16" applyNumberFormat="1" applyFont="1" applyFill="1" applyBorder="1" applyAlignment="1">
      <alignment horizontal="right" vertical="center"/>
    </xf>
    <xf numFmtId="3" fontId="3" fillId="0" borderId="0" xfId="1" applyNumberFormat="1" applyFont="1" applyFill="1" applyAlignment="1">
      <alignment horizontal="centerContinuous" vertical="center"/>
    </xf>
    <xf numFmtId="3" fontId="3" fillId="0" borderId="1" xfId="1" applyNumberFormat="1" applyFont="1" applyFill="1" applyBorder="1" applyAlignment="1">
      <alignment horizontal="centerContinuous" vertical="center"/>
    </xf>
    <xf numFmtId="3" fontId="2" fillId="0" borderId="0" xfId="1" applyNumberFormat="1" applyFont="1" applyFill="1" applyAlignment="1">
      <alignment horizontal="right" vertical="center"/>
    </xf>
    <xf numFmtId="3" fontId="3" fillId="0" borderId="0" xfId="1" applyNumberFormat="1" applyFont="1" applyFill="1" applyAlignment="1">
      <alignment horizontal="right" vertical="center"/>
    </xf>
    <xf numFmtId="3" fontId="3" fillId="0" borderId="1" xfId="1" applyNumberFormat="1" applyFont="1" applyFill="1" applyBorder="1" applyAlignment="1">
      <alignment horizontal="right" vertical="center"/>
    </xf>
    <xf numFmtId="3" fontId="3" fillId="0" borderId="0" xfId="1" applyNumberFormat="1" applyFont="1" applyFill="1" applyAlignment="1">
      <alignment vertical="center"/>
    </xf>
    <xf numFmtId="3" fontId="3" fillId="0" borderId="0" xfId="1" applyNumberFormat="1" applyFont="1" applyFill="1" applyBorder="1" applyAlignment="1">
      <alignment vertical="center"/>
    </xf>
    <xf numFmtId="3" fontId="3" fillId="0" borderId="1" xfId="1" applyNumberFormat="1" applyFont="1" applyFill="1" applyBorder="1" applyAlignment="1">
      <alignment vertical="center"/>
    </xf>
    <xf numFmtId="3" fontId="3" fillId="0" borderId="4" xfId="1" applyNumberFormat="1" applyFont="1" applyFill="1" applyBorder="1" applyAlignment="1">
      <alignment vertical="center"/>
    </xf>
    <xf numFmtId="194" fontId="3" fillId="0" borderId="0" xfId="1" applyNumberFormat="1" applyFont="1" applyFill="1" applyAlignment="1">
      <alignment vertical="center"/>
    </xf>
    <xf numFmtId="4" fontId="3" fillId="0" borderId="4" xfId="13" applyNumberFormat="1" applyFont="1" applyFill="1" applyBorder="1" applyAlignment="1">
      <alignment horizontal="right" vertical="center"/>
    </xf>
    <xf numFmtId="0" fontId="3" fillId="0" borderId="0" xfId="1" applyNumberFormat="1" applyFont="1" applyFill="1" applyAlignment="1">
      <alignment horizontal="right" vertical="center"/>
    </xf>
    <xf numFmtId="194" fontId="3" fillId="0" borderId="0" xfId="1" applyNumberFormat="1" applyFont="1" applyFill="1" applyAlignment="1">
      <alignment horizontal="right" vertical="center"/>
    </xf>
    <xf numFmtId="194" fontId="3" fillId="0" borderId="1" xfId="1" applyNumberFormat="1" applyFont="1" applyFill="1" applyBorder="1" applyAlignment="1">
      <alignment vertical="center"/>
    </xf>
    <xf numFmtId="189" fontId="2" fillId="0" borderId="0" xfId="3" applyNumberFormat="1" applyFont="1" applyAlignment="1">
      <alignment vertical="center"/>
    </xf>
    <xf numFmtId="190" fontId="2" fillId="0" borderId="0" xfId="3" applyNumberFormat="1" applyFont="1" applyAlignment="1">
      <alignment vertical="center"/>
    </xf>
    <xf numFmtId="189" fontId="3" fillId="0" borderId="0" xfId="3" applyNumberFormat="1" applyFont="1" applyAlignment="1">
      <alignment vertical="center"/>
    </xf>
    <xf numFmtId="189" fontId="2" fillId="0" borderId="1" xfId="3" applyNumberFormat="1" applyFont="1" applyBorder="1" applyAlignment="1">
      <alignment vertical="center"/>
    </xf>
    <xf numFmtId="190" fontId="2" fillId="0" borderId="1" xfId="3" applyNumberFormat="1" applyFont="1" applyBorder="1" applyAlignment="1">
      <alignment vertical="center"/>
    </xf>
    <xf numFmtId="189" fontId="2" fillId="0" borderId="0" xfId="3" applyNumberFormat="1" applyFont="1" applyAlignment="1">
      <alignment horizontal="left" vertical="center"/>
    </xf>
    <xf numFmtId="49" fontId="2" fillId="0" borderId="0" xfId="3" applyNumberFormat="1" applyFont="1" applyAlignment="1">
      <alignment horizontal="left" vertical="center"/>
    </xf>
    <xf numFmtId="190" fontId="2" fillId="0" borderId="0" xfId="3" applyNumberFormat="1" applyFont="1" applyAlignment="1">
      <alignment horizontal="left" vertical="center"/>
    </xf>
    <xf numFmtId="190" fontId="3" fillId="0" borderId="0" xfId="4" applyNumberFormat="1" applyFont="1" applyAlignment="1">
      <alignment vertical="center"/>
    </xf>
    <xf numFmtId="190" fontId="2" fillId="0" borderId="0" xfId="3" applyNumberFormat="1" applyFont="1" applyAlignment="1">
      <alignment horizontal="right" vertical="center"/>
    </xf>
    <xf numFmtId="49" fontId="3" fillId="0" borderId="0" xfId="5" applyNumberFormat="1" applyFont="1" applyAlignment="1">
      <alignment vertical="center"/>
    </xf>
    <xf numFmtId="0" fontId="3" fillId="0" borderId="0" xfId="5" applyFont="1" applyAlignment="1">
      <alignment vertical="center"/>
    </xf>
    <xf numFmtId="191" fontId="2" fillId="0" borderId="0" xfId="5" quotePrefix="1" applyNumberFormat="1" applyFont="1" applyAlignment="1">
      <alignment horizontal="right" vertical="center"/>
    </xf>
    <xf numFmtId="190" fontId="3" fillId="0" borderId="0" xfId="5" applyNumberFormat="1" applyFont="1" applyAlignment="1">
      <alignment vertical="center"/>
    </xf>
    <xf numFmtId="190" fontId="2" fillId="0" borderId="0" xfId="5" quotePrefix="1" applyNumberFormat="1" applyFont="1" applyAlignment="1">
      <alignment horizontal="right" vertical="center"/>
    </xf>
    <xf numFmtId="49" fontId="5" fillId="0" borderId="0" xfId="5" applyNumberFormat="1" applyFont="1" applyAlignment="1">
      <alignment horizontal="center" vertical="center"/>
    </xf>
    <xf numFmtId="0" fontId="5" fillId="0" borderId="0" xfId="5" applyFont="1" applyAlignment="1">
      <alignment horizontal="center" vertical="center"/>
    </xf>
    <xf numFmtId="190" fontId="2" fillId="0" borderId="0" xfId="5" applyNumberFormat="1" applyFont="1" applyAlignment="1">
      <alignment horizontal="right" vertical="center"/>
    </xf>
    <xf numFmtId="190" fontId="5" fillId="0" borderId="0" xfId="5" applyNumberFormat="1" applyFont="1" applyAlignment="1">
      <alignment horizontal="center" vertical="center"/>
    </xf>
    <xf numFmtId="49" fontId="2" fillId="0" borderId="3" xfId="5" applyNumberFormat="1" applyFont="1" applyBorder="1" applyAlignment="1">
      <alignment horizontal="center" vertical="center"/>
    </xf>
    <xf numFmtId="0" fontId="2" fillId="0" borderId="0" xfId="5" applyFont="1" applyAlignment="1">
      <alignment horizontal="center" vertical="center"/>
    </xf>
    <xf numFmtId="190" fontId="2" fillId="0" borderId="3" xfId="5" applyNumberFormat="1" applyFont="1" applyBorder="1" applyAlignment="1">
      <alignment horizontal="right" vertical="center"/>
    </xf>
    <xf numFmtId="190" fontId="2" fillId="0" borderId="0" xfId="5" applyNumberFormat="1" applyFont="1" applyAlignment="1">
      <alignment horizontal="center" vertical="center"/>
    </xf>
    <xf numFmtId="49" fontId="6" fillId="0" borderId="0" xfId="3" applyNumberFormat="1" applyFont="1" applyAlignment="1">
      <alignment horizontal="center" vertical="center"/>
    </xf>
    <xf numFmtId="189" fontId="6" fillId="0" borderId="0" xfId="3" applyNumberFormat="1" applyFont="1" applyAlignment="1">
      <alignment vertical="center"/>
    </xf>
    <xf numFmtId="190" fontId="6" fillId="0" borderId="0" xfId="3" applyNumberFormat="1" applyFont="1" applyAlignment="1">
      <alignment vertical="center"/>
    </xf>
    <xf numFmtId="0" fontId="3" fillId="0" borderId="0" xfId="3" applyFont="1" applyAlignment="1">
      <alignment vertical="center"/>
    </xf>
    <xf numFmtId="49" fontId="3" fillId="0" borderId="0" xfId="3" applyNumberFormat="1" applyFont="1" applyAlignment="1">
      <alignment horizontal="center" vertical="center"/>
    </xf>
    <xf numFmtId="190" fontId="3" fillId="0" borderId="0" xfId="3" applyNumberFormat="1" applyFont="1" applyAlignment="1">
      <alignment vertical="center"/>
    </xf>
    <xf numFmtId="189" fontId="3" fillId="0" borderId="0" xfId="3" applyNumberFormat="1" applyFont="1"/>
    <xf numFmtId="190" fontId="3" fillId="0" borderId="0" xfId="3" applyNumberFormat="1" applyFont="1" applyAlignment="1">
      <alignment horizontal="right" vertical="center"/>
    </xf>
    <xf numFmtId="190" fontId="3" fillId="0" borderId="0" xfId="4" applyNumberFormat="1" applyFont="1" applyAlignment="1">
      <alignment horizontal="right" vertical="center"/>
    </xf>
    <xf numFmtId="189" fontId="3" fillId="0" borderId="0" xfId="3" applyNumberFormat="1" applyFont="1" applyAlignment="1">
      <alignment horizontal="center" vertical="center"/>
    </xf>
    <xf numFmtId="189" fontId="3" fillId="0" borderId="0" xfId="3" applyNumberFormat="1" applyFont="1" applyAlignment="1">
      <alignment horizontal="right" vertical="center"/>
    </xf>
    <xf numFmtId="190" fontId="3" fillId="0" borderId="1" xfId="3" applyNumberFormat="1" applyFont="1" applyBorder="1" applyAlignment="1">
      <alignment horizontal="right" vertical="center"/>
    </xf>
    <xf numFmtId="0" fontId="2" fillId="0" borderId="0" xfId="3" applyFont="1" applyAlignment="1">
      <alignment vertical="center"/>
    </xf>
    <xf numFmtId="49" fontId="7" fillId="0" borderId="0" xfId="3" applyNumberFormat="1" applyFont="1" applyAlignment="1">
      <alignment horizontal="center" vertical="center"/>
    </xf>
    <xf numFmtId="190" fontId="3" fillId="0" borderId="1" xfId="3" applyNumberFormat="1" applyFont="1" applyBorder="1" applyAlignment="1">
      <alignment vertical="center"/>
    </xf>
    <xf numFmtId="190" fontId="3" fillId="0" borderId="4" xfId="3" applyNumberFormat="1" applyFont="1" applyBorder="1" applyAlignment="1">
      <alignment vertical="center"/>
    </xf>
    <xf numFmtId="191" fontId="3" fillId="0" borderId="0" xfId="6" applyNumberFormat="1" applyFont="1" applyAlignment="1">
      <alignment horizontal="center" vertical="center"/>
    </xf>
    <xf numFmtId="0" fontId="3" fillId="0" borderId="1" xfId="5" applyFont="1" applyBorder="1" applyAlignment="1">
      <alignment vertical="center"/>
    </xf>
    <xf numFmtId="49" fontId="3" fillId="0" borderId="1" xfId="3" applyNumberFormat="1" applyFont="1" applyBorder="1" applyAlignment="1">
      <alignment horizontal="center" vertical="center"/>
    </xf>
    <xf numFmtId="189" fontId="3" fillId="0" borderId="1" xfId="3" applyNumberFormat="1" applyFont="1" applyBorder="1" applyAlignment="1">
      <alignment vertical="center"/>
    </xf>
    <xf numFmtId="189" fontId="2" fillId="0" borderId="1" xfId="3" applyNumberFormat="1" applyFont="1" applyBorder="1" applyAlignment="1">
      <alignment horizontal="left" vertical="center"/>
    </xf>
    <xf numFmtId="190" fontId="6" fillId="0" borderId="0" xfId="3" applyNumberFormat="1" applyFont="1" applyAlignment="1">
      <alignment horizontal="center" vertical="center"/>
    </xf>
    <xf numFmtId="0" fontId="3" fillId="0" borderId="0" xfId="3" applyFont="1" applyAlignment="1">
      <alignment horizontal="center" vertical="center"/>
    </xf>
    <xf numFmtId="189" fontId="3" fillId="0" borderId="0" xfId="3" applyNumberFormat="1" applyFont="1" applyAlignment="1">
      <alignment vertical="center" shrinkToFit="1"/>
    </xf>
    <xf numFmtId="190" fontId="3" fillId="0" borderId="0" xfId="3" applyNumberFormat="1" applyFont="1" applyAlignment="1">
      <alignment vertical="center" shrinkToFit="1"/>
    </xf>
    <xf numFmtId="0" fontId="3" fillId="0" borderId="0" xfId="3" applyFont="1" applyAlignment="1">
      <alignment horizontal="left" vertical="center"/>
    </xf>
    <xf numFmtId="0" fontId="3" fillId="0" borderId="0" xfId="7" applyNumberFormat="1" applyFont="1" applyAlignment="1">
      <alignment horizontal="center" vertical="center"/>
    </xf>
    <xf numFmtId="49" fontId="3" fillId="0" borderId="0" xfId="7" applyNumberFormat="1" applyFont="1" applyAlignment="1">
      <alignment horizontal="center" vertical="center"/>
    </xf>
    <xf numFmtId="190" fontId="3" fillId="0" borderId="0" xfId="8" applyNumberFormat="1" applyFont="1" applyAlignment="1">
      <alignment horizontal="right" vertical="center"/>
    </xf>
    <xf numFmtId="190" fontId="3" fillId="0" borderId="1" xfId="8" applyNumberFormat="1" applyFont="1" applyBorder="1" applyAlignment="1">
      <alignment horizontal="right" vertical="center"/>
    </xf>
    <xf numFmtId="0" fontId="2" fillId="0" borderId="0" xfId="9" applyFont="1" applyAlignment="1">
      <alignment vertical="center"/>
    </xf>
    <xf numFmtId="0" fontId="3" fillId="0" borderId="0" xfId="10" applyFont="1" applyAlignment="1">
      <alignment vertical="center"/>
    </xf>
    <xf numFmtId="191" fontId="9" fillId="0" borderId="0" xfId="6" applyNumberFormat="1" applyFont="1" applyAlignment="1">
      <alignment horizontal="center" vertical="center"/>
    </xf>
    <xf numFmtId="189" fontId="3" fillId="0" borderId="3" xfId="3" applyNumberFormat="1" applyFont="1" applyBorder="1" applyAlignment="1">
      <alignment vertical="center"/>
    </xf>
    <xf numFmtId="49" fontId="3" fillId="0" borderId="3" xfId="3" applyNumberFormat="1" applyFont="1" applyBorder="1" applyAlignment="1">
      <alignment horizontal="center" vertical="center"/>
    </xf>
    <xf numFmtId="190" fontId="3" fillId="0" borderId="3" xfId="3" applyNumberFormat="1" applyFont="1" applyBorder="1" applyAlignment="1">
      <alignment vertical="center"/>
    </xf>
    <xf numFmtId="0" fontId="2" fillId="0" borderId="2" xfId="4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4" applyFont="1" applyAlignment="1">
      <alignment vertical="center"/>
    </xf>
    <xf numFmtId="0" fontId="3" fillId="0" borderId="0" xfId="4" applyFont="1" applyAlignment="1">
      <alignment horizontal="center" vertical="center"/>
    </xf>
    <xf numFmtId="197" fontId="3" fillId="0" borderId="0" xfId="8" applyNumberFormat="1" applyFont="1" applyAlignment="1">
      <alignment horizontal="center" vertical="center"/>
    </xf>
    <xf numFmtId="0" fontId="3" fillId="0" borderId="0" xfId="4" applyFont="1" applyAlignment="1">
      <alignment vertical="center"/>
    </xf>
    <xf numFmtId="0" fontId="3" fillId="0" borderId="0" xfId="4" applyFont="1" applyAlignment="1">
      <alignment horizontal="left" vertical="center"/>
    </xf>
    <xf numFmtId="190" fontId="3" fillId="0" borderId="0" xfId="8" applyNumberFormat="1" applyFont="1" applyAlignment="1">
      <alignment vertical="center"/>
    </xf>
    <xf numFmtId="190" fontId="3" fillId="0" borderId="0" xfId="4" applyNumberFormat="1" applyFont="1" applyAlignment="1">
      <alignment horizontal="center" vertical="center"/>
    </xf>
    <xf numFmtId="0" fontId="2" fillId="0" borderId="0" xfId="4" applyFont="1" applyAlignment="1">
      <alignment horizontal="left" vertical="center"/>
    </xf>
    <xf numFmtId="190" fontId="3" fillId="0" borderId="5" xfId="4" applyNumberFormat="1" applyFont="1" applyBorder="1" applyAlignment="1">
      <alignment horizontal="right" vertical="center"/>
    </xf>
    <xf numFmtId="38" fontId="3" fillId="0" borderId="0" xfId="12" applyNumberFormat="1" applyFont="1" applyAlignment="1">
      <alignment horizontal="center" vertical="center"/>
    </xf>
    <xf numFmtId="38" fontId="3" fillId="0" borderId="0" xfId="12" applyNumberFormat="1" applyFont="1" applyAlignment="1">
      <alignment vertical="center"/>
    </xf>
    <xf numFmtId="190" fontId="3" fillId="0" borderId="0" xfId="12" applyNumberFormat="1" applyFont="1" applyAlignment="1">
      <alignment horizontal="right" vertical="center"/>
    </xf>
    <xf numFmtId="190" fontId="3" fillId="0" borderId="4" xfId="4" applyNumberFormat="1" applyFont="1" applyBorder="1" applyAlignment="1">
      <alignment horizontal="right" vertical="center"/>
    </xf>
    <xf numFmtId="193" fontId="2" fillId="0" borderId="0" xfId="4" applyNumberFormat="1" applyFont="1" applyAlignment="1">
      <alignment horizontal="right" vertical="center"/>
    </xf>
    <xf numFmtId="195" fontId="2" fillId="0" borderId="0" xfId="4" applyNumberFormat="1" applyFont="1" applyAlignment="1">
      <alignment horizontal="center" vertical="center"/>
    </xf>
    <xf numFmtId="192" fontId="2" fillId="0" borderId="0" xfId="8" applyFont="1" applyAlignment="1">
      <alignment horizontal="right" vertical="center"/>
    </xf>
    <xf numFmtId="0" fontId="2" fillId="0" borderId="0" xfId="10" applyFont="1" applyAlignment="1">
      <alignment vertical="center"/>
    </xf>
    <xf numFmtId="0" fontId="2" fillId="0" borderId="0" xfId="4" applyFont="1" applyAlignment="1">
      <alignment horizontal="center" vertical="center"/>
    </xf>
    <xf numFmtId="0" fontId="7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194" fontId="3" fillId="0" borderId="0" xfId="10" applyNumberFormat="1" applyFont="1" applyAlignment="1">
      <alignment horizontal="right" vertical="center"/>
    </xf>
    <xf numFmtId="194" fontId="3" fillId="0" borderId="0" xfId="10" applyNumberFormat="1" applyFont="1" applyAlignment="1">
      <alignment horizontal="center" vertical="center"/>
    </xf>
    <xf numFmtId="190" fontId="3" fillId="0" borderId="6" xfId="4" applyNumberFormat="1" applyFont="1" applyBorder="1" applyAlignment="1">
      <alignment horizontal="right" vertical="center"/>
    </xf>
    <xf numFmtId="194" fontId="3" fillId="0" borderId="0" xfId="3" applyNumberFormat="1" applyFont="1" applyAlignment="1">
      <alignment vertical="center"/>
    </xf>
    <xf numFmtId="38" fontId="2" fillId="0" borderId="0" xfId="10" quotePrefix="1" applyNumberFormat="1" applyFont="1" applyAlignment="1">
      <alignment horizontal="left" vertical="center"/>
    </xf>
    <xf numFmtId="38" fontId="3" fillId="0" borderId="0" xfId="10" quotePrefix="1" applyNumberFormat="1" applyFont="1" applyAlignment="1">
      <alignment horizontal="left" vertical="center"/>
    </xf>
    <xf numFmtId="194" fontId="3" fillId="0" borderId="0" xfId="12" applyNumberFormat="1" applyFont="1" applyAlignment="1">
      <alignment horizontal="right" vertical="center"/>
    </xf>
    <xf numFmtId="38" fontId="3" fillId="0" borderId="0" xfId="10" applyNumberFormat="1" applyFont="1" applyAlignment="1">
      <alignment vertical="center"/>
    </xf>
    <xf numFmtId="194" fontId="3" fillId="0" borderId="1" xfId="8" applyNumberFormat="1" applyFont="1" applyBorder="1" applyAlignment="1">
      <alignment horizontal="right" vertical="center"/>
    </xf>
    <xf numFmtId="38" fontId="2" fillId="0" borderId="0" xfId="12" quotePrefix="1" applyNumberFormat="1" applyFont="1" applyAlignment="1">
      <alignment horizontal="left" vertical="center"/>
    </xf>
    <xf numFmtId="38" fontId="3" fillId="0" borderId="0" xfId="12" quotePrefix="1" applyNumberFormat="1" applyFont="1" applyAlignment="1">
      <alignment horizontal="left" vertical="center"/>
    </xf>
    <xf numFmtId="38" fontId="7" fillId="0" borderId="0" xfId="12" applyNumberFormat="1" applyFont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192" fontId="3" fillId="0" borderId="1" xfId="8" applyFont="1" applyBorder="1" applyAlignment="1">
      <alignment horizontal="center" vertical="center"/>
    </xf>
    <xf numFmtId="194" fontId="3" fillId="0" borderId="0" xfId="8" applyNumberFormat="1" applyFont="1" applyAlignment="1">
      <alignment horizontal="right" vertical="center"/>
    </xf>
    <xf numFmtId="194" fontId="3" fillId="0" borderId="0" xfId="8" applyNumberFormat="1" applyFont="1" applyAlignment="1">
      <alignment vertical="center"/>
    </xf>
    <xf numFmtId="194" fontId="3" fillId="0" borderId="0" xfId="4" applyNumberFormat="1" applyFont="1" applyAlignment="1">
      <alignment horizontal="center" vertical="center"/>
    </xf>
    <xf numFmtId="194" fontId="3" fillId="0" borderId="0" xfId="10" applyNumberFormat="1" applyFont="1" applyAlignment="1">
      <alignment vertical="center"/>
    </xf>
    <xf numFmtId="190" fontId="3" fillId="0" borderId="0" xfId="10" applyNumberFormat="1" applyFont="1" applyAlignment="1">
      <alignment vertical="center"/>
    </xf>
    <xf numFmtId="194" fontId="3" fillId="0" borderId="1" xfId="10" applyNumberFormat="1" applyFont="1" applyBorder="1" applyAlignment="1">
      <alignment horizontal="right" vertical="center"/>
    </xf>
    <xf numFmtId="0" fontId="3" fillId="0" borderId="0" xfId="10" applyFont="1"/>
    <xf numFmtId="190" fontId="3" fillId="0" borderId="0" xfId="10" applyNumberFormat="1" applyFont="1" applyAlignment="1">
      <alignment horizontal="center" vertical="center"/>
    </xf>
    <xf numFmtId="194" fontId="3" fillId="0" borderId="1" xfId="3" applyNumberFormat="1" applyFont="1" applyBorder="1" applyAlignment="1">
      <alignment vertical="center"/>
    </xf>
    <xf numFmtId="194" fontId="3" fillId="0" borderId="4" xfId="10" applyNumberFormat="1" applyFont="1" applyBorder="1" applyAlignment="1">
      <alignment horizontal="right" vertical="center"/>
    </xf>
    <xf numFmtId="190" fontId="3" fillId="0" borderId="0" xfId="10" applyNumberFormat="1" applyFont="1" applyAlignment="1">
      <alignment horizontal="right" vertical="center"/>
    </xf>
    <xf numFmtId="198" fontId="3" fillId="0" borderId="0" xfId="12" applyNumberFormat="1" applyFont="1" applyAlignment="1">
      <alignment horizontal="right" vertical="center"/>
    </xf>
    <xf numFmtId="37" fontId="2" fillId="0" borderId="0" xfId="4" applyNumberFormat="1" applyFont="1" applyAlignment="1">
      <alignment vertical="center"/>
    </xf>
    <xf numFmtId="194" fontId="3" fillId="0" borderId="0" xfId="9" applyNumberFormat="1" applyFont="1" applyAlignment="1">
      <alignment horizontal="right" vertical="center"/>
    </xf>
    <xf numFmtId="190" fontId="3" fillId="0" borderId="0" xfId="9" applyNumberFormat="1" applyFont="1" applyAlignment="1">
      <alignment horizontal="right" vertical="center"/>
    </xf>
    <xf numFmtId="190" fontId="3" fillId="0" borderId="0" xfId="9" applyNumberFormat="1" applyFont="1" applyAlignment="1">
      <alignment vertical="center"/>
    </xf>
    <xf numFmtId="0" fontId="3" fillId="0" borderId="0" xfId="9" applyFont="1" applyAlignment="1">
      <alignment vertical="center"/>
    </xf>
    <xf numFmtId="0" fontId="2" fillId="0" borderId="0" xfId="9" applyFont="1" applyAlignment="1">
      <alignment horizontal="left" vertical="center"/>
    </xf>
    <xf numFmtId="0" fontId="2" fillId="0" borderId="1" xfId="9" applyFont="1" applyBorder="1" applyAlignment="1">
      <alignment horizontal="left" vertical="center"/>
    </xf>
    <xf numFmtId="194" fontId="2" fillId="0" borderId="1" xfId="9" applyNumberFormat="1" applyFont="1" applyBorder="1" applyAlignment="1">
      <alignment horizontal="left" vertical="center"/>
    </xf>
    <xf numFmtId="194" fontId="3" fillId="0" borderId="1" xfId="9" applyNumberFormat="1" applyFont="1" applyBorder="1" applyAlignment="1">
      <alignment horizontal="right" vertical="center"/>
    </xf>
    <xf numFmtId="190" fontId="3" fillId="0" borderId="1" xfId="9" applyNumberFormat="1" applyFont="1" applyBorder="1" applyAlignment="1">
      <alignment horizontal="right" vertical="center"/>
    </xf>
    <xf numFmtId="190" fontId="3" fillId="0" borderId="1" xfId="9" applyNumberFormat="1" applyFont="1" applyBorder="1" applyAlignment="1">
      <alignment vertical="center"/>
    </xf>
    <xf numFmtId="194" fontId="2" fillId="0" borderId="0" xfId="9" applyNumberFormat="1" applyFont="1" applyAlignment="1">
      <alignment horizontal="left" vertical="center"/>
    </xf>
    <xf numFmtId="0" fontId="10" fillId="0" borderId="0" xfId="14" applyFont="1" applyAlignment="1">
      <alignment horizontal="center" vertical="center"/>
    </xf>
    <xf numFmtId="0" fontId="11" fillId="0" borderId="0" xfId="9" applyFont="1" applyAlignment="1">
      <alignment vertical="center"/>
    </xf>
    <xf numFmtId="190" fontId="10" fillId="0" borderId="0" xfId="14" applyNumberFormat="1" applyFont="1" applyAlignment="1">
      <alignment horizontal="center" vertical="center"/>
    </xf>
    <xf numFmtId="190" fontId="10" fillId="0" borderId="0" xfId="14" applyNumberFormat="1" applyFont="1" applyAlignment="1">
      <alignment vertical="center"/>
    </xf>
    <xf numFmtId="190" fontId="10" fillId="0" borderId="0" xfId="10" applyNumberFormat="1" applyFont="1" applyAlignment="1">
      <alignment horizontal="center" vertical="center" wrapText="1"/>
    </xf>
    <xf numFmtId="190" fontId="10" fillId="0" borderId="0" xfId="14" applyNumberFormat="1" applyFont="1" applyAlignment="1">
      <alignment horizontal="right" vertical="center"/>
    </xf>
    <xf numFmtId="190" fontId="10" fillId="0" borderId="6" xfId="10" applyNumberFormat="1" applyFont="1" applyBorder="1" applyAlignment="1">
      <alignment vertical="center" wrapText="1"/>
    </xf>
    <xf numFmtId="190" fontId="10" fillId="0" borderId="0" xfId="10" applyNumberFormat="1" applyFont="1" applyAlignment="1">
      <alignment horizontal="right" vertical="center"/>
    </xf>
    <xf numFmtId="190" fontId="11" fillId="0" borderId="0" xfId="9" applyNumberFormat="1" applyFont="1" applyAlignment="1">
      <alignment vertical="center"/>
    </xf>
    <xf numFmtId="190" fontId="10" fillId="0" borderId="0" xfId="14" quotePrefix="1" applyNumberFormat="1" applyFont="1" applyAlignment="1">
      <alignment horizontal="right" vertical="center"/>
    </xf>
    <xf numFmtId="190" fontId="10" fillId="0" borderId="0" xfId="9" applyNumberFormat="1" applyFont="1" applyAlignment="1">
      <alignment horizontal="right" vertical="center"/>
    </xf>
    <xf numFmtId="0" fontId="10" fillId="0" borderId="2" xfId="4" applyFont="1" applyBorder="1" applyAlignment="1">
      <alignment horizontal="center" vertical="center"/>
    </xf>
    <xf numFmtId="190" fontId="10" fillId="0" borderId="1" xfId="14" applyNumberFormat="1" applyFont="1" applyBorder="1" applyAlignment="1">
      <alignment horizontal="right" vertical="center"/>
    </xf>
    <xf numFmtId="0" fontId="10" fillId="0" borderId="0" xfId="4" applyFont="1" applyAlignment="1">
      <alignment horizontal="center" vertical="center"/>
    </xf>
    <xf numFmtId="0" fontId="10" fillId="0" borderId="0" xfId="14" quotePrefix="1" applyFont="1" applyAlignment="1">
      <alignment horizontal="left" vertical="center"/>
    </xf>
    <xf numFmtId="0" fontId="11" fillId="0" borderId="0" xfId="14" applyFont="1" applyAlignment="1">
      <alignment vertical="center"/>
    </xf>
    <xf numFmtId="0" fontId="11" fillId="0" borderId="0" xfId="14" quotePrefix="1" applyFont="1" applyAlignment="1">
      <alignment horizontal="left" vertical="center"/>
    </xf>
    <xf numFmtId="0" fontId="11" fillId="0" borderId="0" xfId="14" applyFont="1" applyAlignment="1">
      <alignment horizontal="center" vertical="center"/>
    </xf>
    <xf numFmtId="0" fontId="11" fillId="0" borderId="0" xfId="14" applyFont="1" applyAlignment="1">
      <alignment horizontal="left" vertical="center"/>
    </xf>
    <xf numFmtId="194" fontId="10" fillId="0" borderId="0" xfId="3" applyNumberFormat="1" applyFont="1" applyAlignment="1">
      <alignment vertical="center"/>
    </xf>
    <xf numFmtId="0" fontId="11" fillId="0" borderId="0" xfId="14" quotePrefix="1" applyFont="1" applyAlignment="1">
      <alignment horizontal="left" vertical="center" wrapText="1"/>
    </xf>
    <xf numFmtId="0" fontId="11" fillId="0" borderId="0" xfId="3" applyFont="1"/>
    <xf numFmtId="0" fontId="2" fillId="0" borderId="0" xfId="14" quotePrefix="1" applyFont="1" applyAlignment="1">
      <alignment horizontal="left" vertical="center"/>
    </xf>
    <xf numFmtId="0" fontId="3" fillId="0" borderId="0" xfId="14" applyFont="1" applyAlignment="1">
      <alignment vertical="center"/>
    </xf>
    <xf numFmtId="0" fontId="2" fillId="0" borderId="0" xfId="14" applyFont="1" applyAlignment="1">
      <alignment horizontal="center" vertical="center"/>
    </xf>
    <xf numFmtId="190" fontId="2" fillId="0" borderId="0" xfId="14" applyNumberFormat="1" applyFont="1" applyAlignment="1">
      <alignment vertical="center"/>
    </xf>
    <xf numFmtId="190" fontId="2" fillId="0" borderId="0" xfId="14" applyNumberFormat="1" applyFont="1" applyAlignment="1">
      <alignment horizontal="right" vertical="center"/>
    </xf>
    <xf numFmtId="190" fontId="2" fillId="0" borderId="6" xfId="10" applyNumberFormat="1" applyFont="1" applyBorder="1" applyAlignment="1">
      <alignment vertical="center" wrapText="1"/>
    </xf>
    <xf numFmtId="190" fontId="2" fillId="0" borderId="0" xfId="10" applyNumberFormat="1" applyFont="1" applyAlignment="1">
      <alignment horizontal="right" vertical="center"/>
    </xf>
    <xf numFmtId="190" fontId="2" fillId="0" borderId="0" xfId="14" quotePrefix="1" applyNumberFormat="1" applyFont="1" applyAlignment="1">
      <alignment horizontal="right" vertical="center"/>
    </xf>
    <xf numFmtId="190" fontId="2" fillId="0" borderId="0" xfId="9" applyNumberFormat="1" applyFont="1" applyAlignment="1">
      <alignment horizontal="right" vertical="center"/>
    </xf>
    <xf numFmtId="0" fontId="2" fillId="0" borderId="2" xfId="4" applyFont="1" applyBorder="1" applyAlignment="1">
      <alignment horizontal="center" vertical="center"/>
    </xf>
    <xf numFmtId="190" fontId="2" fillId="0" borderId="1" xfId="14" applyNumberFormat="1" applyFont="1" applyBorder="1" applyAlignment="1">
      <alignment horizontal="right" vertical="center"/>
    </xf>
    <xf numFmtId="0" fontId="3" fillId="0" borderId="0" xfId="14" quotePrefix="1" applyFont="1" applyAlignment="1">
      <alignment horizontal="left" vertical="center"/>
    </xf>
    <xf numFmtId="0" fontId="3" fillId="0" borderId="0" xfId="14" applyFont="1" applyAlignment="1">
      <alignment horizontal="center" vertical="center"/>
    </xf>
    <xf numFmtId="0" fontId="3" fillId="0" borderId="0" xfId="14" applyFont="1" applyAlignment="1">
      <alignment horizontal="left" vertical="center"/>
    </xf>
    <xf numFmtId="194" fontId="2" fillId="0" borderId="0" xfId="3" applyNumberFormat="1" applyFont="1" applyAlignment="1">
      <alignment vertical="center"/>
    </xf>
    <xf numFmtId="189" fontId="3" fillId="0" borderId="0" xfId="3" applyNumberFormat="1" applyFont="1" applyAlignment="1">
      <alignment horizontal="centerContinuous" vertical="center"/>
    </xf>
    <xf numFmtId="194" fontId="3" fillId="0" borderId="0" xfId="3" applyNumberFormat="1" applyFont="1" applyAlignment="1">
      <alignment horizontal="centerContinuous" vertical="center"/>
    </xf>
    <xf numFmtId="189" fontId="3" fillId="0" borderId="0" xfId="3" applyNumberFormat="1" applyFont="1" applyAlignment="1">
      <alignment horizontal="left" vertical="center"/>
    </xf>
    <xf numFmtId="189" fontId="3" fillId="0" borderId="1" xfId="3" applyNumberFormat="1" applyFont="1" applyBorder="1" applyAlignment="1">
      <alignment horizontal="centerContinuous" vertical="center"/>
    </xf>
    <xf numFmtId="194" fontId="3" fillId="0" borderId="1" xfId="3" applyNumberFormat="1" applyFont="1" applyBorder="1" applyAlignment="1">
      <alignment horizontal="centerContinuous" vertical="center"/>
    </xf>
    <xf numFmtId="190" fontId="2" fillId="0" borderId="0" xfId="4" applyNumberFormat="1" applyFont="1" applyAlignment="1">
      <alignment horizontal="center" vertical="center"/>
    </xf>
    <xf numFmtId="189" fontId="2" fillId="0" borderId="0" xfId="3" applyNumberFormat="1" applyFont="1" applyAlignment="1">
      <alignment horizontal="right" vertical="center"/>
    </xf>
    <xf numFmtId="189" fontId="6" fillId="0" borderId="0" xfId="3" applyNumberFormat="1" applyFont="1" applyAlignment="1">
      <alignment horizontal="center" vertical="center"/>
    </xf>
    <xf numFmtId="194" fontId="5" fillId="0" borderId="0" xfId="5" applyNumberFormat="1" applyFont="1" applyAlignment="1">
      <alignment horizontal="center" vertical="center"/>
    </xf>
    <xf numFmtId="193" fontId="2" fillId="0" borderId="2" xfId="4" applyNumberFormat="1" applyFont="1" applyBorder="1" applyAlignment="1">
      <alignment horizontal="right" vertical="center"/>
    </xf>
    <xf numFmtId="194" fontId="2" fillId="0" borderId="0" xfId="5" applyNumberFormat="1" applyFont="1" applyAlignment="1">
      <alignment horizontal="center" vertical="center"/>
    </xf>
    <xf numFmtId="189" fontId="7" fillId="0" borderId="0" xfId="3" applyNumberFormat="1" applyFont="1" applyAlignment="1">
      <alignment vertical="center"/>
    </xf>
    <xf numFmtId="194" fontId="3" fillId="0" borderId="0" xfId="3" applyNumberFormat="1" applyFont="1" applyAlignment="1">
      <alignment horizontal="right" vertical="center"/>
    </xf>
    <xf numFmtId="194" fontId="7" fillId="0" borderId="0" xfId="3" applyNumberFormat="1" applyFont="1" applyAlignment="1">
      <alignment vertical="center"/>
    </xf>
    <xf numFmtId="189" fontId="3" fillId="0" borderId="0" xfId="17" applyNumberFormat="1" applyFont="1" applyAlignment="1">
      <alignment horizontal="center" vertical="center"/>
    </xf>
    <xf numFmtId="0" fontId="3" fillId="0" borderId="0" xfId="3" applyFont="1" applyAlignment="1">
      <alignment horizontal="right" vertical="center"/>
    </xf>
    <xf numFmtId="189" fontId="7" fillId="0" borderId="0" xfId="3" applyNumberFormat="1" applyFont="1" applyAlignment="1">
      <alignment horizontal="center" vertical="center"/>
    </xf>
    <xf numFmtId="194" fontId="7" fillId="0" borderId="0" xfId="3" applyNumberFormat="1" applyFont="1" applyAlignment="1">
      <alignment horizontal="center" vertical="center"/>
    </xf>
    <xf numFmtId="0" fontId="3" fillId="0" borderId="0" xfId="17" applyFont="1" applyAlignment="1">
      <alignment horizontal="center" vertical="center"/>
    </xf>
    <xf numFmtId="0" fontId="2" fillId="0" borderId="0" xfId="11" applyFont="1" applyAlignment="1">
      <alignment vertical="center"/>
    </xf>
    <xf numFmtId="0" fontId="3" fillId="0" borderId="0" xfId="11" applyFont="1" applyAlignment="1">
      <alignment vertical="center"/>
    </xf>
    <xf numFmtId="49" fontId="3" fillId="0" borderId="0" xfId="11" applyNumberFormat="1" applyFont="1" applyAlignment="1">
      <alignment vertical="center"/>
    </xf>
    <xf numFmtId="199" fontId="3" fillId="0" borderId="0" xfId="3" applyNumberFormat="1" applyFont="1" applyAlignment="1">
      <alignment vertical="center"/>
    </xf>
    <xf numFmtId="199" fontId="3" fillId="0" borderId="0" xfId="3" applyNumberFormat="1" applyFont="1" applyAlignment="1">
      <alignment horizontal="right" vertical="center"/>
    </xf>
    <xf numFmtId="0" fontId="3" fillId="0" borderId="1" xfId="3" applyFont="1" applyBorder="1" applyAlignment="1">
      <alignment vertical="center"/>
    </xf>
    <xf numFmtId="194" fontId="3" fillId="0" borderId="1" xfId="3" applyNumberFormat="1" applyFont="1" applyBorder="1" applyAlignment="1">
      <alignment horizontal="right" vertical="center"/>
    </xf>
    <xf numFmtId="200" fontId="3" fillId="0" borderId="0" xfId="3" applyNumberFormat="1" applyFont="1" applyAlignment="1">
      <alignment horizontal="center" vertical="center"/>
    </xf>
    <xf numFmtId="3" fontId="3" fillId="0" borderId="0" xfId="3" applyNumberFormat="1" applyFont="1" applyAlignment="1">
      <alignment vertical="center"/>
    </xf>
    <xf numFmtId="194" fontId="3" fillId="0" borderId="4" xfId="3" applyNumberFormat="1" applyFont="1" applyBorder="1" applyAlignment="1">
      <alignment vertical="center"/>
    </xf>
    <xf numFmtId="194" fontId="3" fillId="0" borderId="0" xfId="11" applyNumberFormat="1" applyFont="1" applyAlignment="1">
      <alignment horizontal="center" vertical="center"/>
    </xf>
    <xf numFmtId="194" fontId="3" fillId="0" borderId="0" xfId="11" applyNumberFormat="1" applyFont="1" applyAlignment="1">
      <alignment horizontal="right" vertical="center"/>
    </xf>
    <xf numFmtId="189" fontId="3" fillId="0" borderId="0" xfId="4" applyNumberFormat="1" applyFont="1" applyAlignment="1">
      <alignment vertical="center"/>
    </xf>
    <xf numFmtId="189" fontId="3" fillId="0" borderId="1" xfId="3" applyNumberFormat="1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190" fontId="3" fillId="0" borderId="0" xfId="3" applyNumberFormat="1" applyFont="1" applyBorder="1" applyAlignment="1">
      <alignment vertical="center"/>
    </xf>
    <xf numFmtId="192" fontId="3" fillId="0" borderId="0" xfId="8" applyFont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192" fontId="3" fillId="0" borderId="2" xfId="8" applyFont="1" applyBorder="1" applyAlignment="1">
      <alignment horizontal="center" vertical="center"/>
    </xf>
    <xf numFmtId="194" fontId="2" fillId="0" borderId="0" xfId="9" applyNumberFormat="1" applyFont="1" applyAlignment="1">
      <alignment horizontal="right" vertical="center"/>
    </xf>
    <xf numFmtId="190" fontId="2" fillId="0" borderId="2" xfId="4" applyNumberFormat="1" applyFont="1" applyBorder="1" applyAlignment="1">
      <alignment horizontal="center" vertical="center"/>
    </xf>
    <xf numFmtId="191" fontId="3" fillId="0" borderId="0" xfId="6" applyNumberFormat="1" applyFont="1" applyAlignment="1">
      <alignment horizontal="center" vertical="center"/>
    </xf>
    <xf numFmtId="189" fontId="2" fillId="0" borderId="0" xfId="3" applyNumberFormat="1" applyFont="1" applyAlignment="1">
      <alignment horizontal="left" vertical="center"/>
    </xf>
    <xf numFmtId="189" fontId="2" fillId="0" borderId="1" xfId="3" applyNumberFormat="1" applyFont="1" applyBorder="1" applyAlignment="1">
      <alignment horizontal="left" vertical="center"/>
    </xf>
    <xf numFmtId="0" fontId="3" fillId="0" borderId="1" xfId="4" applyFont="1" applyBorder="1" applyAlignment="1">
      <alignment horizontal="left" vertical="center"/>
    </xf>
    <xf numFmtId="190" fontId="10" fillId="0" borderId="1" xfId="14" applyNumberFormat="1" applyFont="1" applyBorder="1" applyAlignment="1">
      <alignment horizontal="center" vertical="center"/>
    </xf>
    <xf numFmtId="190" fontId="10" fillId="0" borderId="0" xfId="10" applyNumberFormat="1" applyFont="1" applyAlignment="1">
      <alignment horizontal="center" vertical="center" wrapText="1"/>
    </xf>
    <xf numFmtId="190" fontId="10" fillId="0" borderId="7" xfId="10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horizontal="left" vertical="center"/>
    </xf>
    <xf numFmtId="190" fontId="2" fillId="0" borderId="1" xfId="14" applyNumberFormat="1" applyFont="1" applyBorder="1" applyAlignment="1">
      <alignment horizontal="center" vertical="center"/>
    </xf>
    <xf numFmtId="190" fontId="2" fillId="0" borderId="7" xfId="10" applyNumberFormat="1" applyFont="1" applyBorder="1" applyAlignment="1">
      <alignment horizontal="center" vertical="center" wrapText="1"/>
    </xf>
  </cellXfs>
  <cellStyles count="19">
    <cellStyle name="Comma" xfId="1" builtinId="3"/>
    <cellStyle name="Comma 2" xfId="7"/>
    <cellStyle name="Comma 62 3 2" xfId="13"/>
    <cellStyle name="Comma_CE-Thai 2 2" xfId="16"/>
    <cellStyle name="Comma_CE-Thai 2 2 2" xfId="15"/>
    <cellStyle name="Excel Built-in Comma" xfId="8"/>
    <cellStyle name="Normal" xfId="0" builtinId="0"/>
    <cellStyle name="Normal 12" xfId="17"/>
    <cellStyle name="Normal 17" xfId="3"/>
    <cellStyle name="Normal 2 10 4" xfId="4"/>
    <cellStyle name="Normal 2 2 15" xfId="6"/>
    <cellStyle name="Normal 2 2 3" xfId="10"/>
    <cellStyle name="Normal 2 4" xfId="5"/>
    <cellStyle name="Normal 2 7" xfId="9"/>
    <cellStyle name="Normal 59 2 2" xfId="11"/>
    <cellStyle name="Normal 8" xfId="18"/>
    <cellStyle name="Normal_B185-Bs&amp;plT-Ye12'2006" xfId="12"/>
    <cellStyle name="Normal_CE-Thai" xfId="14"/>
    <cellStyle name="Percent" xfId="2" builtinId="5"/>
  </cellStyles>
  <dxfs count="0"/>
  <tableStyles count="0" defaultTableStyle="TableStyleMedium2" defaultPivotStyle="PivotStyleLight16"/>
  <colors>
    <mruColors>
      <color rgb="FF66FF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114"/>
  <sheetViews>
    <sheetView topLeftCell="A58" zoomScaleNormal="100" zoomScaleSheetLayoutView="100" workbookViewId="0">
      <selection activeCell="M90" sqref="M90"/>
    </sheetView>
  </sheetViews>
  <sheetFormatPr defaultColWidth="10.75" defaultRowHeight="18.75" customHeight="1"/>
  <cols>
    <col min="1" max="1" width="57.625" style="42" customWidth="1"/>
    <col min="2" max="2" width="7.75" style="67" customWidth="1"/>
    <col min="3" max="3" width="0.875" style="42" customWidth="1"/>
    <col min="4" max="4" width="12.75" style="68" customWidth="1"/>
    <col min="5" max="5" width="0.875" style="68" customWidth="1"/>
    <col min="6" max="6" width="12.75" style="68" customWidth="1"/>
    <col min="7" max="7" width="0.875" style="68" customWidth="1"/>
    <col min="8" max="8" width="12.75" style="68" customWidth="1"/>
    <col min="9" max="9" width="0.875" style="68" customWidth="1"/>
    <col min="10" max="10" width="12.75" style="68" customWidth="1"/>
    <col min="11" max="16384" width="10.75" style="42"/>
  </cols>
  <sheetData>
    <row r="1" spans="1:10" ht="20.85" customHeight="1">
      <c r="A1" s="40" t="s">
        <v>0</v>
      </c>
      <c r="B1" s="40"/>
      <c r="C1" s="40"/>
      <c r="D1" s="41"/>
      <c r="E1" s="41"/>
      <c r="F1" s="41"/>
      <c r="G1" s="41"/>
      <c r="H1" s="41"/>
      <c r="I1" s="41"/>
      <c r="J1" s="41"/>
    </row>
    <row r="2" spans="1:10" ht="20.85" customHeight="1">
      <c r="A2" s="40" t="s">
        <v>1</v>
      </c>
      <c r="B2" s="40"/>
      <c r="C2" s="40"/>
      <c r="D2" s="41"/>
      <c r="E2" s="41"/>
      <c r="F2" s="41"/>
      <c r="G2" s="41"/>
      <c r="H2" s="41"/>
      <c r="I2" s="41"/>
      <c r="J2" s="41"/>
    </row>
    <row r="3" spans="1:10" ht="20.85" customHeight="1">
      <c r="A3" s="43" t="s">
        <v>2</v>
      </c>
      <c r="B3" s="43"/>
      <c r="C3" s="43"/>
      <c r="D3" s="44"/>
      <c r="E3" s="44"/>
      <c r="F3" s="44"/>
      <c r="G3" s="44"/>
      <c r="H3" s="44"/>
      <c r="I3" s="44"/>
      <c r="J3" s="44"/>
    </row>
    <row r="4" spans="1:10" ht="21" customHeight="1">
      <c r="A4" s="45"/>
      <c r="B4" s="46"/>
      <c r="C4" s="45"/>
      <c r="D4" s="47"/>
      <c r="E4" s="47"/>
      <c r="F4" s="47"/>
      <c r="G4" s="47"/>
      <c r="H4" s="47"/>
      <c r="I4" s="47"/>
      <c r="J4" s="47"/>
    </row>
    <row r="5" spans="1:10" ht="21" customHeight="1">
      <c r="A5" s="45"/>
      <c r="B5" s="46"/>
      <c r="C5" s="45"/>
      <c r="D5" s="237" t="s">
        <v>3</v>
      </c>
      <c r="E5" s="237"/>
      <c r="F5" s="237"/>
      <c r="G5" s="48"/>
      <c r="H5" s="237" t="s">
        <v>4</v>
      </c>
      <c r="I5" s="237"/>
      <c r="J5" s="237"/>
    </row>
    <row r="6" spans="1:10" ht="21" customHeight="1">
      <c r="A6" s="45"/>
      <c r="B6" s="46"/>
      <c r="C6" s="45"/>
      <c r="D6" s="49" t="s">
        <v>5</v>
      </c>
      <c r="E6" s="47"/>
      <c r="F6" s="49" t="s">
        <v>6</v>
      </c>
      <c r="G6" s="47"/>
      <c r="H6" s="49" t="s">
        <v>5</v>
      </c>
      <c r="I6" s="47"/>
      <c r="J6" s="49" t="s">
        <v>6</v>
      </c>
    </row>
    <row r="7" spans="1:10" ht="21" customHeight="1">
      <c r="B7" s="50"/>
      <c r="C7" s="51"/>
      <c r="D7" s="52" t="s">
        <v>7</v>
      </c>
      <c r="E7" s="53"/>
      <c r="F7" s="54" t="s">
        <v>8</v>
      </c>
      <c r="G7" s="53"/>
      <c r="H7" s="52" t="s">
        <v>7</v>
      </c>
      <c r="I7" s="53"/>
      <c r="J7" s="54" t="s">
        <v>8</v>
      </c>
    </row>
    <row r="8" spans="1:10" ht="21" customHeight="1">
      <c r="A8" s="40"/>
      <c r="B8" s="55"/>
      <c r="C8" s="56"/>
      <c r="D8" s="57" t="s">
        <v>9</v>
      </c>
      <c r="E8" s="58"/>
      <c r="F8" s="57" t="s">
        <v>10</v>
      </c>
      <c r="G8" s="58"/>
      <c r="H8" s="57" t="s">
        <v>9</v>
      </c>
      <c r="I8" s="58"/>
      <c r="J8" s="57" t="s">
        <v>10</v>
      </c>
    </row>
    <row r="9" spans="1:10" ht="21" customHeight="1">
      <c r="B9" s="59" t="s">
        <v>11</v>
      </c>
      <c r="C9" s="60"/>
      <c r="D9" s="61" t="s">
        <v>12</v>
      </c>
      <c r="E9" s="62"/>
      <c r="F9" s="61" t="s">
        <v>12</v>
      </c>
      <c r="G9" s="62"/>
      <c r="H9" s="61" t="s">
        <v>12</v>
      </c>
      <c r="I9" s="62"/>
      <c r="J9" s="61" t="s">
        <v>12</v>
      </c>
    </row>
    <row r="10" spans="1:10" ht="21" customHeight="1">
      <c r="A10" s="45" t="s">
        <v>13</v>
      </c>
      <c r="B10" s="63"/>
      <c r="C10" s="64"/>
      <c r="D10" s="65"/>
      <c r="E10" s="65"/>
      <c r="F10" s="65"/>
      <c r="G10" s="65"/>
      <c r="H10" s="65"/>
      <c r="I10" s="65"/>
      <c r="J10" s="65"/>
    </row>
    <row r="11" spans="1:10" ht="8.1" customHeight="1">
      <c r="A11" s="45"/>
      <c r="B11" s="63"/>
      <c r="C11" s="64"/>
      <c r="D11" s="65"/>
      <c r="E11" s="65"/>
      <c r="F11" s="65"/>
      <c r="G11" s="65"/>
      <c r="H11" s="65"/>
      <c r="I11" s="65"/>
      <c r="J11" s="65"/>
    </row>
    <row r="12" spans="1:10" ht="21" customHeight="1">
      <c r="A12" s="45" t="s">
        <v>14</v>
      </c>
      <c r="B12" s="63"/>
      <c r="C12" s="64"/>
      <c r="D12" s="65"/>
      <c r="E12" s="65"/>
      <c r="F12" s="65"/>
      <c r="G12" s="65"/>
      <c r="H12" s="65"/>
      <c r="I12" s="65"/>
      <c r="J12" s="65"/>
    </row>
    <row r="13" spans="1:10" ht="8.1" customHeight="1">
      <c r="A13" s="45"/>
      <c r="B13" s="63"/>
      <c r="C13" s="64"/>
      <c r="D13" s="65"/>
      <c r="E13" s="65"/>
      <c r="F13" s="65"/>
      <c r="G13" s="65"/>
      <c r="H13" s="65"/>
      <c r="I13" s="65"/>
      <c r="J13" s="65"/>
    </row>
    <row r="14" spans="1:10" s="69" customFormat="1" ht="21" customHeight="1">
      <c r="A14" s="66" t="s">
        <v>15</v>
      </c>
      <c r="B14" s="67"/>
      <c r="C14" s="42"/>
      <c r="D14" s="68">
        <v>1620381</v>
      </c>
      <c r="E14" s="68"/>
      <c r="F14" s="68">
        <v>2452687</v>
      </c>
      <c r="G14" s="68"/>
      <c r="H14" s="68">
        <v>689355</v>
      </c>
      <c r="I14" s="68"/>
      <c r="J14" s="68">
        <v>830652</v>
      </c>
    </row>
    <row r="15" spans="1:10" s="69" customFormat="1" ht="21" customHeight="1">
      <c r="A15" s="66" t="s">
        <v>16</v>
      </c>
      <c r="B15" s="67" t="s">
        <v>228</v>
      </c>
      <c r="C15" s="42"/>
      <c r="D15" s="68">
        <v>602200</v>
      </c>
      <c r="E15" s="68"/>
      <c r="F15" s="68">
        <v>0</v>
      </c>
      <c r="G15" s="68"/>
      <c r="H15" s="68">
        <v>602200</v>
      </c>
      <c r="I15" s="68"/>
      <c r="J15" s="68">
        <v>0</v>
      </c>
    </row>
    <row r="16" spans="1:10" s="69" customFormat="1" ht="21" customHeight="1">
      <c r="A16" s="66" t="s">
        <v>17</v>
      </c>
      <c r="B16" s="67"/>
      <c r="C16" s="42"/>
      <c r="D16" s="68"/>
      <c r="E16" s="68"/>
      <c r="F16" s="68"/>
      <c r="G16" s="68"/>
      <c r="H16" s="68"/>
      <c r="I16" s="68"/>
      <c r="J16" s="68"/>
    </row>
    <row r="17" spans="1:10" s="69" customFormat="1" ht="21" customHeight="1">
      <c r="A17" s="66" t="s">
        <v>18</v>
      </c>
      <c r="B17" s="67" t="s">
        <v>229</v>
      </c>
      <c r="C17" s="42"/>
      <c r="D17" s="68">
        <v>15072202</v>
      </c>
      <c r="E17" s="68"/>
      <c r="F17" s="42">
        <v>15479467</v>
      </c>
      <c r="G17" s="68"/>
      <c r="H17" s="68">
        <v>309493</v>
      </c>
      <c r="I17" s="68"/>
      <c r="J17" s="68">
        <v>365820</v>
      </c>
    </row>
    <row r="18" spans="1:10" s="69" customFormat="1" ht="21" customHeight="1">
      <c r="A18" s="66" t="s">
        <v>19</v>
      </c>
      <c r="B18" s="67" t="s">
        <v>230</v>
      </c>
      <c r="C18" s="42"/>
      <c r="D18" s="70">
        <v>20684</v>
      </c>
      <c r="E18" s="70"/>
      <c r="F18" s="71">
        <v>103459</v>
      </c>
      <c r="G18" s="70"/>
      <c r="H18" s="70">
        <v>6233</v>
      </c>
      <c r="I18" s="70"/>
      <c r="J18" s="68">
        <v>935790</v>
      </c>
    </row>
    <row r="19" spans="1:10" s="69" customFormat="1" ht="21" customHeight="1">
      <c r="A19" s="66" t="s">
        <v>20</v>
      </c>
      <c r="B19" s="72">
        <v>10</v>
      </c>
      <c r="C19" s="42"/>
      <c r="D19" s="70">
        <v>635072</v>
      </c>
      <c r="E19" s="70"/>
      <c r="F19" s="73">
        <v>1306030</v>
      </c>
      <c r="G19" s="70"/>
      <c r="H19" s="70">
        <v>12675</v>
      </c>
      <c r="I19" s="70"/>
      <c r="J19" s="70">
        <v>11632</v>
      </c>
    </row>
    <row r="20" spans="1:10" s="69" customFormat="1" ht="21" customHeight="1">
      <c r="A20" s="66" t="s">
        <v>21</v>
      </c>
      <c r="B20" s="67" t="s">
        <v>231</v>
      </c>
      <c r="C20" s="42"/>
      <c r="D20" s="70">
        <v>0</v>
      </c>
      <c r="E20" s="70"/>
      <c r="F20" s="68">
        <v>0</v>
      </c>
      <c r="G20" s="70"/>
      <c r="H20" s="70">
        <v>23386065</v>
      </c>
      <c r="I20" s="70"/>
      <c r="J20" s="68">
        <v>28344625</v>
      </c>
    </row>
    <row r="21" spans="1:10" s="69" customFormat="1" ht="21" customHeight="1">
      <c r="A21" s="66" t="s">
        <v>22</v>
      </c>
      <c r="B21" s="67"/>
      <c r="C21" s="42"/>
      <c r="D21" s="70">
        <v>252057</v>
      </c>
      <c r="E21" s="70"/>
      <c r="F21" s="70">
        <v>330657</v>
      </c>
      <c r="G21" s="70"/>
      <c r="H21" s="70">
        <v>0</v>
      </c>
      <c r="I21" s="70"/>
      <c r="J21" s="70">
        <v>0</v>
      </c>
    </row>
    <row r="22" spans="1:10" s="69" customFormat="1" ht="21" customHeight="1">
      <c r="A22" s="66" t="s">
        <v>23</v>
      </c>
      <c r="B22" s="67" t="s">
        <v>232</v>
      </c>
      <c r="C22" s="42"/>
      <c r="D22" s="74">
        <v>410271</v>
      </c>
      <c r="E22" s="70"/>
      <c r="F22" s="74">
        <v>222605</v>
      </c>
      <c r="G22" s="70"/>
      <c r="H22" s="74">
        <v>6162</v>
      </c>
      <c r="I22" s="70"/>
      <c r="J22" s="74">
        <v>2966</v>
      </c>
    </row>
    <row r="23" spans="1:10" s="69" customFormat="1" ht="8.1" customHeight="1">
      <c r="A23" s="66"/>
      <c r="B23" s="67"/>
      <c r="C23" s="42"/>
      <c r="D23" s="68"/>
      <c r="E23" s="68"/>
      <c r="G23" s="68"/>
      <c r="H23" s="68"/>
      <c r="I23" s="68"/>
    </row>
    <row r="24" spans="1:10" s="69" customFormat="1" ht="21" customHeight="1">
      <c r="A24" s="75" t="s">
        <v>24</v>
      </c>
      <c r="B24" s="76"/>
      <c r="C24" s="42"/>
      <c r="D24" s="77">
        <f>SUM(D10:D23)</f>
        <v>18612867</v>
      </c>
      <c r="E24" s="68"/>
      <c r="F24" s="77">
        <f>SUM(F14:F22)</f>
        <v>19894905</v>
      </c>
      <c r="G24" s="68"/>
      <c r="H24" s="77">
        <f>SUM(H10:H23)</f>
        <v>25012183</v>
      </c>
      <c r="I24" s="68"/>
      <c r="J24" s="77">
        <f>SUM(J13:J22)</f>
        <v>30491485</v>
      </c>
    </row>
    <row r="25" spans="1:10" s="69" customFormat="1" ht="12.75" customHeight="1">
      <c r="A25" s="75"/>
      <c r="B25" s="76"/>
      <c r="C25" s="42"/>
      <c r="D25" s="68"/>
      <c r="E25" s="68"/>
      <c r="F25" s="68"/>
      <c r="G25" s="68"/>
      <c r="H25" s="68"/>
      <c r="I25" s="68"/>
      <c r="J25" s="68"/>
    </row>
    <row r="26" spans="1:10" ht="21" customHeight="1">
      <c r="A26" s="45" t="s">
        <v>25</v>
      </c>
      <c r="B26" s="63"/>
      <c r="C26" s="64"/>
      <c r="D26" s="1"/>
      <c r="E26" s="65"/>
      <c r="F26" s="65"/>
      <c r="G26" s="65"/>
      <c r="H26" s="65"/>
      <c r="I26" s="65"/>
      <c r="J26" s="65"/>
    </row>
    <row r="27" spans="1:10" ht="8.1" customHeight="1">
      <c r="A27" s="45"/>
      <c r="B27" s="63"/>
      <c r="C27" s="64"/>
      <c r="D27" s="65"/>
      <c r="E27" s="65"/>
      <c r="F27" s="65"/>
      <c r="G27" s="65"/>
      <c r="H27" s="65"/>
      <c r="I27" s="65"/>
      <c r="J27" s="65"/>
    </row>
    <row r="28" spans="1:10" s="69" customFormat="1" ht="21" customHeight="1">
      <c r="A28" s="66" t="s">
        <v>16</v>
      </c>
      <c r="B28" s="67" t="s">
        <v>228</v>
      </c>
      <c r="C28" s="42"/>
      <c r="D28" s="70">
        <v>14792</v>
      </c>
      <c r="E28" s="70"/>
      <c r="F28" s="70">
        <v>30242</v>
      </c>
      <c r="G28" s="70"/>
      <c r="H28" s="70">
        <v>14792</v>
      </c>
      <c r="I28" s="70"/>
      <c r="J28" s="70">
        <v>30242</v>
      </c>
    </row>
    <row r="29" spans="1:10" s="69" customFormat="1" ht="21" customHeight="1">
      <c r="A29" s="66" t="s">
        <v>26</v>
      </c>
      <c r="B29" s="67" t="s">
        <v>233</v>
      </c>
      <c r="C29" s="42"/>
      <c r="D29" s="70">
        <v>40340</v>
      </c>
      <c r="E29" s="70"/>
      <c r="F29" s="70">
        <v>55505</v>
      </c>
      <c r="G29" s="70"/>
      <c r="H29" s="70">
        <v>40340</v>
      </c>
      <c r="I29" s="70"/>
      <c r="J29" s="70">
        <v>55505</v>
      </c>
    </row>
    <row r="30" spans="1:10" s="69" customFormat="1" ht="21" customHeight="1">
      <c r="A30" s="66" t="s">
        <v>27</v>
      </c>
      <c r="B30" s="67" t="s">
        <v>43</v>
      </c>
      <c r="C30" s="42"/>
      <c r="D30" s="71">
        <v>0</v>
      </c>
      <c r="E30" s="70"/>
      <c r="F30" s="71">
        <v>0</v>
      </c>
      <c r="G30" s="70"/>
      <c r="H30" s="71">
        <v>218627</v>
      </c>
      <c r="I30" s="71"/>
      <c r="J30" s="70">
        <v>193305</v>
      </c>
    </row>
    <row r="31" spans="1:10" s="69" customFormat="1" ht="21" customHeight="1">
      <c r="A31" s="66" t="s">
        <v>28</v>
      </c>
      <c r="B31" s="67" t="s">
        <v>234</v>
      </c>
      <c r="C31" s="42"/>
      <c r="D31" s="70">
        <v>0</v>
      </c>
      <c r="E31" s="70"/>
      <c r="F31" s="70">
        <v>0</v>
      </c>
      <c r="G31" s="70"/>
      <c r="H31" s="70">
        <v>567751</v>
      </c>
      <c r="I31" s="70"/>
      <c r="J31" s="70">
        <v>904960</v>
      </c>
    </row>
    <row r="32" spans="1:10" s="69" customFormat="1" ht="21" customHeight="1">
      <c r="A32" s="66" t="s">
        <v>29</v>
      </c>
      <c r="B32" s="67" t="s">
        <v>229</v>
      </c>
      <c r="C32" s="42"/>
      <c r="D32" s="70">
        <v>10576488</v>
      </c>
      <c r="E32" s="70"/>
      <c r="F32" s="70">
        <v>14855987</v>
      </c>
      <c r="G32" s="70"/>
      <c r="H32" s="70">
        <v>553755</v>
      </c>
      <c r="I32" s="70"/>
      <c r="J32" s="70">
        <v>711013</v>
      </c>
    </row>
    <row r="33" spans="1:10" s="69" customFormat="1" ht="21" customHeight="1">
      <c r="A33" s="66" t="s">
        <v>30</v>
      </c>
      <c r="B33" s="67"/>
      <c r="C33" s="42"/>
      <c r="D33" s="70">
        <v>186160</v>
      </c>
      <c r="E33" s="70"/>
      <c r="F33" s="70">
        <v>236469</v>
      </c>
      <c r="G33" s="70"/>
      <c r="H33" s="70">
        <v>81770</v>
      </c>
      <c r="I33" s="70"/>
      <c r="J33" s="70">
        <v>96864</v>
      </c>
    </row>
    <row r="34" spans="1:10" s="69" customFormat="1" ht="21" customHeight="1">
      <c r="A34" s="66" t="s">
        <v>31</v>
      </c>
      <c r="B34" s="67"/>
      <c r="C34" s="42"/>
      <c r="D34" s="70">
        <v>31277</v>
      </c>
      <c r="E34" s="70"/>
      <c r="F34" s="70">
        <v>46355</v>
      </c>
      <c r="G34" s="70"/>
      <c r="H34" s="70">
        <v>22734</v>
      </c>
      <c r="I34" s="70"/>
      <c r="J34" s="70">
        <v>31612</v>
      </c>
    </row>
    <row r="35" spans="1:10" s="69" customFormat="1" ht="21" customHeight="1">
      <c r="A35" s="66" t="s">
        <v>32</v>
      </c>
      <c r="B35" s="67"/>
      <c r="C35" s="42"/>
      <c r="D35" s="70">
        <v>79728</v>
      </c>
      <c r="E35" s="70"/>
      <c r="F35" s="70">
        <v>46718</v>
      </c>
      <c r="G35" s="70"/>
      <c r="H35" s="70">
        <v>42044</v>
      </c>
      <c r="I35" s="70"/>
      <c r="J35" s="70">
        <v>28856</v>
      </c>
    </row>
    <row r="36" spans="1:10" s="69" customFormat="1" ht="21" customHeight="1">
      <c r="A36" s="66" t="s">
        <v>33</v>
      </c>
      <c r="B36" s="67"/>
      <c r="C36" s="42"/>
      <c r="D36" s="70">
        <v>86776</v>
      </c>
      <c r="E36" s="70"/>
      <c r="F36" s="70">
        <v>63262</v>
      </c>
      <c r="G36" s="70"/>
      <c r="H36" s="70">
        <v>23000</v>
      </c>
      <c r="I36" s="70"/>
      <c r="J36" s="70">
        <v>31472</v>
      </c>
    </row>
    <row r="37" spans="1:10" s="69" customFormat="1" ht="21" customHeight="1">
      <c r="A37" s="66" t="s">
        <v>34</v>
      </c>
      <c r="B37" s="67"/>
      <c r="C37" s="42"/>
      <c r="D37" s="74">
        <v>487</v>
      </c>
      <c r="E37" s="70"/>
      <c r="F37" s="77">
        <v>2604</v>
      </c>
      <c r="G37" s="70"/>
      <c r="H37" s="77">
        <v>78</v>
      </c>
      <c r="I37" s="70"/>
      <c r="J37" s="77">
        <v>653</v>
      </c>
    </row>
    <row r="38" spans="1:10" s="69" customFormat="1" ht="8.1" customHeight="1">
      <c r="A38" s="66"/>
      <c r="B38" s="67"/>
      <c r="C38" s="42"/>
      <c r="D38" s="68"/>
      <c r="E38" s="68"/>
    </row>
    <row r="39" spans="1:10" s="69" customFormat="1" ht="21" customHeight="1">
      <c r="A39" s="75" t="s">
        <v>35</v>
      </c>
      <c r="B39" s="76"/>
      <c r="C39" s="42"/>
      <c r="D39" s="77">
        <f>SUM(D28:D37)</f>
        <v>11016048</v>
      </c>
      <c r="E39" s="68"/>
      <c r="F39" s="77">
        <f>SUM(F28:F37)</f>
        <v>15337142</v>
      </c>
      <c r="G39" s="68"/>
      <c r="H39" s="77">
        <f>SUM(H28:H37)</f>
        <v>1564891</v>
      </c>
      <c r="I39" s="68"/>
      <c r="J39" s="77">
        <f>SUM(J28:J37)</f>
        <v>2084482</v>
      </c>
    </row>
    <row r="40" spans="1:10" s="69" customFormat="1" ht="8.1" customHeight="1">
      <c r="A40" s="66"/>
      <c r="B40" s="67"/>
      <c r="C40" s="42"/>
      <c r="D40" s="68"/>
      <c r="E40" s="68"/>
      <c r="F40" s="68"/>
      <c r="G40" s="68"/>
      <c r="H40" s="68"/>
      <c r="I40" s="68"/>
      <c r="J40" s="68"/>
    </row>
    <row r="41" spans="1:10" s="69" customFormat="1" ht="21" customHeight="1" thickBot="1">
      <c r="A41" s="75" t="s">
        <v>36</v>
      </c>
      <c r="B41" s="76"/>
      <c r="C41" s="42"/>
      <c r="D41" s="78">
        <f>SUM(D24,D39)</f>
        <v>29628915</v>
      </c>
      <c r="E41" s="68"/>
      <c r="F41" s="78">
        <f>SUM(F24,F39)</f>
        <v>35232047</v>
      </c>
      <c r="G41" s="68"/>
      <c r="H41" s="78">
        <f>SUM(H24,H39)</f>
        <v>26577074</v>
      </c>
      <c r="I41" s="68"/>
      <c r="J41" s="78">
        <f>SUM(J24,J39)</f>
        <v>32575967</v>
      </c>
    </row>
    <row r="42" spans="1:10" s="69" customFormat="1" ht="21" customHeight="1" thickTop="1">
      <c r="A42" s="75"/>
      <c r="B42" s="76"/>
      <c r="C42" s="42"/>
      <c r="D42" s="232"/>
      <c r="E42" s="68"/>
      <c r="F42" s="232"/>
      <c r="G42" s="68"/>
      <c r="H42" s="232"/>
      <c r="I42" s="68"/>
      <c r="J42" s="232"/>
    </row>
    <row r="43" spans="1:10" s="69" customFormat="1" ht="21" customHeight="1">
      <c r="A43" s="75"/>
      <c r="B43" s="76"/>
      <c r="C43" s="42"/>
      <c r="D43" s="68"/>
      <c r="E43" s="68"/>
      <c r="F43" s="68"/>
      <c r="G43" s="68"/>
      <c r="H43" s="68"/>
      <c r="I43" s="68"/>
      <c r="J43" s="68"/>
    </row>
    <row r="44" spans="1:10" s="69" customFormat="1" ht="24" customHeight="1">
      <c r="A44" s="75"/>
      <c r="B44" s="76"/>
      <c r="C44" s="42"/>
      <c r="D44" s="68"/>
      <c r="E44" s="68"/>
      <c r="F44" s="68"/>
      <c r="G44" s="68"/>
      <c r="H44" s="68"/>
      <c r="I44" s="68"/>
      <c r="J44" s="68"/>
    </row>
    <row r="45" spans="1:10" s="69" customFormat="1" ht="21" customHeight="1">
      <c r="A45" s="75"/>
      <c r="B45" s="76"/>
      <c r="C45" s="42"/>
      <c r="D45" s="68"/>
      <c r="E45" s="68"/>
      <c r="F45" s="68"/>
      <c r="G45" s="68"/>
      <c r="H45" s="68"/>
      <c r="I45" s="68"/>
      <c r="J45" s="68"/>
    </row>
    <row r="46" spans="1:10" s="69" customFormat="1" ht="21" customHeight="1">
      <c r="A46" s="238" t="s">
        <v>239</v>
      </c>
      <c r="B46" s="238"/>
      <c r="C46" s="238"/>
      <c r="D46" s="238"/>
      <c r="E46" s="238"/>
      <c r="F46" s="238"/>
      <c r="G46" s="238"/>
      <c r="H46" s="238"/>
      <c r="I46" s="238"/>
      <c r="J46" s="238"/>
    </row>
    <row r="47" spans="1:10" s="69" customFormat="1" ht="21" customHeight="1">
      <c r="A47" s="79"/>
      <c r="B47" s="79"/>
      <c r="C47" s="79"/>
      <c r="D47" s="79"/>
      <c r="E47" s="79"/>
      <c r="F47" s="79"/>
      <c r="G47" s="79"/>
      <c r="H47" s="79"/>
      <c r="I47" s="79"/>
      <c r="J47" s="79"/>
    </row>
    <row r="48" spans="1:10" s="69" customFormat="1" ht="21" customHeight="1">
      <c r="A48" s="79"/>
      <c r="B48" s="79"/>
      <c r="C48" s="79"/>
      <c r="D48" s="79"/>
      <c r="E48" s="79"/>
      <c r="F48" s="79"/>
      <c r="G48" s="79"/>
      <c r="H48" s="79"/>
      <c r="I48" s="79"/>
      <c r="J48" s="79"/>
    </row>
    <row r="49" spans="1:10" s="69" customFormat="1" ht="21" customHeight="1">
      <c r="A49" s="79"/>
      <c r="B49" s="79"/>
      <c r="C49" s="79"/>
      <c r="D49" s="79"/>
      <c r="E49" s="79"/>
      <c r="F49" s="79"/>
      <c r="G49" s="79"/>
      <c r="H49" s="79"/>
      <c r="I49" s="79"/>
      <c r="J49" s="79"/>
    </row>
    <row r="50" spans="1:10" s="69" customFormat="1" ht="21" customHeight="1">
      <c r="A50" s="79"/>
      <c r="B50" s="79"/>
      <c r="C50" s="79"/>
      <c r="D50" s="79"/>
      <c r="E50" s="79"/>
      <c r="F50" s="79"/>
      <c r="G50" s="79"/>
      <c r="H50" s="79"/>
      <c r="I50" s="79"/>
      <c r="J50" s="79"/>
    </row>
    <row r="51" spans="1:10" s="69" customFormat="1" ht="10.5" customHeight="1">
      <c r="A51" s="45"/>
      <c r="B51" s="76"/>
      <c r="C51" s="42"/>
      <c r="D51" s="68"/>
      <c r="E51" s="68"/>
      <c r="F51" s="68"/>
      <c r="G51" s="68"/>
      <c r="H51" s="68"/>
      <c r="I51" s="68"/>
      <c r="J51" s="68"/>
    </row>
    <row r="52" spans="1:10" ht="22.15" customHeight="1">
      <c r="A52" s="80" t="s">
        <v>38</v>
      </c>
      <c r="B52" s="81"/>
      <c r="C52" s="82"/>
      <c r="D52" s="77"/>
      <c r="E52" s="77"/>
      <c r="F52" s="77"/>
      <c r="G52" s="77"/>
      <c r="H52" s="77"/>
      <c r="I52" s="77"/>
      <c r="J52" s="77"/>
    </row>
    <row r="53" spans="1:10" ht="20.85" customHeight="1">
      <c r="A53" s="239" t="str">
        <f>A1</f>
        <v>บริษัท ศรีสวัสดิ์ แคปปิตอล 1969 จำกัด (มหาชน)</v>
      </c>
      <c r="B53" s="239"/>
      <c r="C53" s="239"/>
      <c r="D53" s="239"/>
      <c r="E53" s="239"/>
      <c r="F53" s="239"/>
      <c r="G53" s="239"/>
      <c r="H53" s="239"/>
      <c r="I53" s="239"/>
      <c r="J53" s="239"/>
    </row>
    <row r="54" spans="1:10" ht="20.85" customHeight="1">
      <c r="A54" s="239" t="s">
        <v>39</v>
      </c>
      <c r="B54" s="239"/>
      <c r="C54" s="239"/>
      <c r="D54" s="239"/>
      <c r="E54" s="239"/>
      <c r="F54" s="239"/>
      <c r="G54" s="239"/>
      <c r="H54" s="239"/>
      <c r="I54" s="239"/>
      <c r="J54" s="239"/>
    </row>
    <row r="55" spans="1:10" ht="20.85" customHeight="1">
      <c r="A55" s="240" t="str">
        <f>A3</f>
        <v>ณ วันที่ 30 กันยายน พ.ศ. 2568</v>
      </c>
      <c r="B55" s="240"/>
      <c r="C55" s="240"/>
      <c r="D55" s="240"/>
      <c r="E55" s="240"/>
      <c r="F55" s="240"/>
      <c r="G55" s="240"/>
      <c r="H55" s="240"/>
      <c r="I55" s="240"/>
      <c r="J55" s="240"/>
    </row>
    <row r="56" spans="1:10" ht="14.25" customHeight="1">
      <c r="A56" s="45"/>
      <c r="B56" s="46"/>
      <c r="C56" s="45"/>
      <c r="D56" s="47"/>
      <c r="E56" s="47"/>
      <c r="F56" s="47"/>
      <c r="G56" s="47"/>
      <c r="H56" s="47"/>
      <c r="I56" s="47"/>
      <c r="J56" s="47"/>
    </row>
    <row r="57" spans="1:10" ht="18.95" customHeight="1">
      <c r="A57" s="45"/>
      <c r="B57" s="46"/>
      <c r="C57" s="45"/>
      <c r="D57" s="237" t="s">
        <v>3</v>
      </c>
      <c r="E57" s="237"/>
      <c r="F57" s="237"/>
      <c r="G57" s="48"/>
      <c r="H57" s="237" t="s">
        <v>4</v>
      </c>
      <c r="I57" s="237"/>
      <c r="J57" s="237"/>
    </row>
    <row r="58" spans="1:10" ht="18.95" customHeight="1">
      <c r="A58" s="72"/>
      <c r="C58" s="72"/>
      <c r="D58" s="49" t="s">
        <v>5</v>
      </c>
      <c r="E58" s="47"/>
      <c r="F58" s="49" t="s">
        <v>6</v>
      </c>
      <c r="G58" s="47"/>
      <c r="H58" s="49" t="s">
        <v>5</v>
      </c>
      <c r="I58" s="47"/>
      <c r="J58" s="49" t="s">
        <v>6</v>
      </c>
    </row>
    <row r="59" spans="1:10" ht="18.95" customHeight="1">
      <c r="A59" s="72"/>
      <c r="B59" s="50"/>
      <c r="C59" s="51"/>
      <c r="D59" s="52" t="s">
        <v>7</v>
      </c>
      <c r="E59" s="53"/>
      <c r="F59" s="54" t="s">
        <v>8</v>
      </c>
      <c r="G59" s="53"/>
      <c r="H59" s="52" t="s">
        <v>7</v>
      </c>
      <c r="I59" s="53"/>
      <c r="J59" s="54" t="s">
        <v>8</v>
      </c>
    </row>
    <row r="60" spans="1:10" ht="18.95" customHeight="1">
      <c r="B60" s="55"/>
      <c r="C60" s="56"/>
      <c r="D60" s="57" t="s">
        <v>9</v>
      </c>
      <c r="E60" s="58"/>
      <c r="F60" s="57" t="s">
        <v>10</v>
      </c>
      <c r="G60" s="58"/>
      <c r="H60" s="57" t="s">
        <v>9</v>
      </c>
      <c r="I60" s="58"/>
      <c r="J60" s="57" t="s">
        <v>10</v>
      </c>
    </row>
    <row r="61" spans="1:10" ht="18.95" customHeight="1">
      <c r="B61" s="59" t="s">
        <v>11</v>
      </c>
      <c r="C61" s="60"/>
      <c r="D61" s="61" t="s">
        <v>12</v>
      </c>
      <c r="E61" s="62"/>
      <c r="F61" s="61" t="s">
        <v>12</v>
      </c>
      <c r="G61" s="62"/>
      <c r="H61" s="61" t="s">
        <v>12</v>
      </c>
      <c r="I61" s="62"/>
      <c r="J61" s="61" t="s">
        <v>12</v>
      </c>
    </row>
    <row r="62" spans="1:10" ht="18.95" customHeight="1">
      <c r="A62" s="45" t="s">
        <v>40</v>
      </c>
      <c r="B62" s="63"/>
      <c r="C62" s="64"/>
      <c r="D62" s="84"/>
      <c r="E62" s="65"/>
      <c r="F62" s="84"/>
      <c r="G62" s="65"/>
      <c r="H62" s="84"/>
      <c r="I62" s="65"/>
      <c r="J62" s="84"/>
    </row>
    <row r="63" spans="1:10" ht="4.1500000000000004" customHeight="1">
      <c r="A63" s="45"/>
      <c r="B63" s="63"/>
      <c r="C63" s="64"/>
      <c r="D63" s="84"/>
      <c r="E63" s="65"/>
      <c r="F63" s="84"/>
      <c r="G63" s="65"/>
      <c r="H63" s="84"/>
      <c r="I63" s="65"/>
      <c r="J63" s="84"/>
    </row>
    <row r="64" spans="1:10" ht="18.95" customHeight="1">
      <c r="A64" s="45" t="s">
        <v>41</v>
      </c>
      <c r="B64" s="63"/>
      <c r="C64" s="64"/>
      <c r="D64" s="65"/>
      <c r="E64" s="65"/>
      <c r="F64" s="65"/>
      <c r="G64" s="65"/>
      <c r="H64" s="65"/>
      <c r="I64" s="65"/>
      <c r="J64" s="65"/>
    </row>
    <row r="65" spans="1:10" ht="4.1500000000000004" customHeight="1">
      <c r="A65" s="45"/>
      <c r="B65" s="63"/>
      <c r="C65" s="64"/>
      <c r="D65" s="65"/>
      <c r="E65" s="65"/>
      <c r="F65" s="65"/>
      <c r="G65" s="65"/>
      <c r="H65" s="65"/>
      <c r="I65" s="65"/>
      <c r="J65" s="65"/>
    </row>
    <row r="66" spans="1:10" ht="18.95" customHeight="1">
      <c r="A66" s="66" t="s">
        <v>42</v>
      </c>
      <c r="B66" s="67" t="s">
        <v>235</v>
      </c>
      <c r="D66" s="70" t="s">
        <v>44</v>
      </c>
      <c r="E66" s="70"/>
      <c r="F66" s="70">
        <v>19920</v>
      </c>
      <c r="G66" s="70"/>
      <c r="H66" s="70">
        <v>0</v>
      </c>
      <c r="I66" s="70"/>
      <c r="J66" s="70">
        <v>19920</v>
      </c>
    </row>
    <row r="67" spans="1:10" ht="18.95" customHeight="1">
      <c r="A67" s="66" t="s">
        <v>45</v>
      </c>
      <c r="B67" s="85">
        <v>15</v>
      </c>
      <c r="D67" s="70">
        <v>814331</v>
      </c>
      <c r="E67" s="70"/>
      <c r="F67" s="70">
        <v>1598596</v>
      </c>
      <c r="G67" s="70"/>
      <c r="H67" s="70">
        <v>383657</v>
      </c>
      <c r="I67" s="70"/>
      <c r="J67" s="70">
        <v>1223598</v>
      </c>
    </row>
    <row r="68" spans="1:10" ht="18.95" customHeight="1">
      <c r="A68" s="66" t="s">
        <v>46</v>
      </c>
      <c r="B68" s="67" t="s">
        <v>236</v>
      </c>
      <c r="D68" s="70">
        <v>9684200</v>
      </c>
      <c r="E68" s="70"/>
      <c r="F68" s="70">
        <v>14964200</v>
      </c>
      <c r="G68" s="70"/>
      <c r="H68" s="70">
        <v>9684200</v>
      </c>
      <c r="I68" s="71"/>
      <c r="J68" s="70">
        <v>14964200</v>
      </c>
    </row>
    <row r="69" spans="1:10" ht="18.95" customHeight="1">
      <c r="A69" s="66" t="s">
        <v>47</v>
      </c>
      <c r="B69" s="67" t="s">
        <v>237</v>
      </c>
      <c r="D69" s="70">
        <v>2818810</v>
      </c>
      <c r="E69" s="70"/>
      <c r="F69" s="70">
        <v>1922826</v>
      </c>
      <c r="G69" s="70"/>
      <c r="H69" s="70">
        <v>2818810</v>
      </c>
      <c r="I69" s="71"/>
      <c r="J69" s="70">
        <v>1922826</v>
      </c>
    </row>
    <row r="70" spans="1:10" ht="18.95" customHeight="1">
      <c r="A70" s="66" t="s">
        <v>48</v>
      </c>
      <c r="D70" s="70">
        <v>9462</v>
      </c>
      <c r="E70" s="70"/>
      <c r="F70" s="70">
        <v>15879</v>
      </c>
      <c r="G70" s="70"/>
      <c r="H70" s="70">
        <v>4266</v>
      </c>
      <c r="I70" s="70"/>
      <c r="J70" s="70">
        <v>6780</v>
      </c>
    </row>
    <row r="71" spans="1:10" ht="18.95" customHeight="1">
      <c r="A71" s="66" t="s">
        <v>49</v>
      </c>
      <c r="D71" s="70">
        <v>138606</v>
      </c>
      <c r="E71" s="70"/>
      <c r="F71" s="70">
        <v>188196</v>
      </c>
      <c r="G71" s="70"/>
      <c r="H71" s="70">
        <v>22326</v>
      </c>
      <c r="I71" s="70"/>
      <c r="J71" s="70">
        <v>40604</v>
      </c>
    </row>
    <row r="72" spans="1:10" ht="18.95" customHeight="1">
      <c r="A72" s="66" t="s">
        <v>50</v>
      </c>
      <c r="D72" s="74">
        <v>23447</v>
      </c>
      <c r="E72" s="70"/>
      <c r="F72" s="74">
        <v>31611</v>
      </c>
      <c r="G72" s="70"/>
      <c r="H72" s="77">
        <v>17895</v>
      </c>
      <c r="I72" s="70"/>
      <c r="J72" s="74">
        <v>25736</v>
      </c>
    </row>
    <row r="73" spans="1:10" s="69" customFormat="1" ht="4.1500000000000004" customHeight="1">
      <c r="A73" s="66"/>
      <c r="B73" s="67"/>
      <c r="C73" s="42"/>
      <c r="D73" s="68"/>
      <c r="E73" s="68"/>
      <c r="F73" s="68"/>
      <c r="G73" s="68"/>
      <c r="I73" s="68"/>
      <c r="J73" s="68"/>
    </row>
    <row r="74" spans="1:10" s="69" customFormat="1" ht="18.95" customHeight="1">
      <c r="A74" s="75" t="s">
        <v>51</v>
      </c>
      <c r="B74" s="76"/>
      <c r="C74" s="42"/>
      <c r="D74" s="77">
        <f>SUM(D66:D72)</f>
        <v>13488856</v>
      </c>
      <c r="E74" s="68"/>
      <c r="F74" s="77">
        <f>SUM(F66:F72)</f>
        <v>18741228</v>
      </c>
      <c r="G74" s="68"/>
      <c r="H74" s="77">
        <f>SUM(H66:H72)</f>
        <v>12931154</v>
      </c>
      <c r="I74" s="68"/>
      <c r="J74" s="77">
        <f>SUM(J66:J72)</f>
        <v>18203664</v>
      </c>
    </row>
    <row r="75" spans="1:10" s="69" customFormat="1" ht="10.15" customHeight="1">
      <c r="A75" s="75"/>
      <c r="B75" s="76"/>
      <c r="C75" s="42"/>
      <c r="D75" s="68"/>
      <c r="E75" s="68"/>
      <c r="F75" s="68"/>
      <c r="G75" s="68"/>
      <c r="H75" s="68"/>
      <c r="I75" s="68"/>
      <c r="J75" s="68"/>
    </row>
    <row r="76" spans="1:10" ht="18.95" customHeight="1">
      <c r="A76" s="45" t="s">
        <v>52</v>
      </c>
      <c r="B76" s="63"/>
      <c r="C76" s="64"/>
      <c r="D76" s="65"/>
      <c r="E76" s="65"/>
      <c r="F76" s="65"/>
      <c r="G76" s="65"/>
      <c r="H76" s="65"/>
      <c r="I76" s="65"/>
      <c r="J76" s="65"/>
    </row>
    <row r="77" spans="1:10" ht="4.1500000000000004" customHeight="1">
      <c r="A77" s="45"/>
      <c r="B77" s="63"/>
      <c r="C77" s="64"/>
      <c r="D77" s="65"/>
      <c r="E77" s="65"/>
      <c r="F77" s="65"/>
      <c r="G77" s="65"/>
      <c r="H77" s="65"/>
      <c r="I77" s="65"/>
      <c r="J77" s="65"/>
    </row>
    <row r="78" spans="1:10" ht="18.95" customHeight="1">
      <c r="A78" s="66" t="s">
        <v>53</v>
      </c>
      <c r="B78" s="67" t="s">
        <v>237</v>
      </c>
      <c r="D78" s="70">
        <v>4785148</v>
      </c>
      <c r="E78" s="70"/>
      <c r="F78" s="70">
        <v>5750384</v>
      </c>
      <c r="G78" s="70"/>
      <c r="H78" s="70">
        <v>4785148</v>
      </c>
      <c r="I78" s="70"/>
      <c r="J78" s="70">
        <v>5750384</v>
      </c>
    </row>
    <row r="79" spans="1:10" ht="18.95" customHeight="1">
      <c r="A79" s="66" t="s">
        <v>54</v>
      </c>
      <c r="D79" s="70">
        <v>23922</v>
      </c>
      <c r="E79" s="70"/>
      <c r="F79" s="70">
        <v>31560</v>
      </c>
      <c r="G79" s="70"/>
      <c r="H79" s="70">
        <v>19768</v>
      </c>
      <c r="I79" s="70"/>
      <c r="J79" s="70">
        <v>25205</v>
      </c>
    </row>
    <row r="80" spans="1:10" ht="18.95" customHeight="1">
      <c r="A80" s="66" t="s">
        <v>55</v>
      </c>
      <c r="D80" s="70">
        <v>28814</v>
      </c>
      <c r="E80" s="70"/>
      <c r="F80" s="70">
        <v>57451</v>
      </c>
      <c r="G80" s="70"/>
      <c r="H80" s="70">
        <v>0</v>
      </c>
      <c r="I80" s="71"/>
      <c r="J80" s="71">
        <v>0</v>
      </c>
    </row>
    <row r="81" spans="1:10" ht="18.95" customHeight="1">
      <c r="A81" s="66" t="s">
        <v>56</v>
      </c>
      <c r="D81" s="70">
        <v>39551</v>
      </c>
      <c r="E81" s="70"/>
      <c r="F81" s="70">
        <v>35018</v>
      </c>
      <c r="G81" s="70"/>
      <c r="H81" s="70">
        <v>13741</v>
      </c>
      <c r="I81" s="70"/>
      <c r="J81" s="70">
        <v>14741</v>
      </c>
    </row>
    <row r="82" spans="1:10" ht="18.95" customHeight="1">
      <c r="A82" s="66" t="s">
        <v>57</v>
      </c>
      <c r="D82" s="77">
        <v>2912</v>
      </c>
      <c r="E82" s="70"/>
      <c r="F82" s="74">
        <v>4831</v>
      </c>
      <c r="G82" s="70"/>
      <c r="H82" s="74">
        <v>284</v>
      </c>
      <c r="I82" s="70"/>
      <c r="J82" s="74">
        <v>1728</v>
      </c>
    </row>
    <row r="83" spans="1:10" s="69" customFormat="1" ht="4.1500000000000004" customHeight="1">
      <c r="A83" s="66"/>
      <c r="B83" s="67"/>
      <c r="C83" s="42"/>
      <c r="D83" s="68"/>
      <c r="E83" s="68"/>
      <c r="F83" s="68"/>
      <c r="G83" s="68"/>
      <c r="H83" s="68"/>
      <c r="I83" s="68"/>
      <c r="J83" s="68"/>
    </row>
    <row r="84" spans="1:10" s="69" customFormat="1" ht="18.95" customHeight="1">
      <c r="A84" s="75" t="s">
        <v>58</v>
      </c>
      <c r="B84" s="76"/>
      <c r="C84" s="42"/>
      <c r="D84" s="77">
        <f>SUM(D78:D82)</f>
        <v>4880347</v>
      </c>
      <c r="E84" s="68"/>
      <c r="F84" s="77">
        <f>SUM(F78:F83)</f>
        <v>5879244</v>
      </c>
      <c r="G84" s="68"/>
      <c r="H84" s="77">
        <f>SUM(H78:H83)</f>
        <v>4818941</v>
      </c>
      <c r="I84" s="68"/>
      <c r="J84" s="77">
        <f>SUM(J78:J83)</f>
        <v>5792058</v>
      </c>
    </row>
    <row r="85" spans="1:10" ht="4.1500000000000004" customHeight="1">
      <c r="A85" s="66"/>
    </row>
    <row r="86" spans="1:10" ht="18.95" customHeight="1">
      <c r="A86" s="40" t="s">
        <v>59</v>
      </c>
      <c r="C86" s="86"/>
      <c r="D86" s="77">
        <f>+SUM(D74,D84)</f>
        <v>18369203</v>
      </c>
      <c r="F86" s="77">
        <f>+SUM(F74,F84)</f>
        <v>24620472</v>
      </c>
      <c r="G86" s="87"/>
      <c r="H86" s="77">
        <f>+SUM(H74,H84)</f>
        <v>17750095</v>
      </c>
      <c r="J86" s="77">
        <f>+SUM(J74,J84)</f>
        <v>23995722</v>
      </c>
    </row>
    <row r="87" spans="1:10" ht="10.15" customHeight="1">
      <c r="A87" s="40"/>
      <c r="C87" s="86"/>
      <c r="D87" s="87"/>
      <c r="F87" s="87"/>
      <c r="G87" s="87"/>
      <c r="H87" s="87"/>
      <c r="J87" s="87"/>
    </row>
    <row r="88" spans="1:10" ht="18.95" customHeight="1">
      <c r="A88" s="40" t="s">
        <v>60</v>
      </c>
    </row>
    <row r="89" spans="1:10" ht="4.1500000000000004" customHeight="1">
      <c r="A89" s="40"/>
    </row>
    <row r="90" spans="1:10" ht="18.95" customHeight="1">
      <c r="A90" s="66" t="s">
        <v>61</v>
      </c>
    </row>
    <row r="91" spans="1:10" ht="18.95" customHeight="1">
      <c r="A91" s="88" t="s">
        <v>62</v>
      </c>
      <c r="F91" s="2"/>
    </row>
    <row r="92" spans="1:10" ht="18.95" customHeight="1">
      <c r="A92" s="88" t="s">
        <v>63</v>
      </c>
      <c r="F92" s="2"/>
    </row>
    <row r="93" spans="1:10" ht="18.95" customHeight="1" thickBot="1">
      <c r="A93" s="42" t="s">
        <v>64</v>
      </c>
      <c r="B93" s="85">
        <v>18</v>
      </c>
      <c r="D93" s="78">
        <v>6769087</v>
      </c>
      <c r="F93" s="78">
        <v>6636361</v>
      </c>
      <c r="H93" s="78">
        <v>6769087</v>
      </c>
      <c r="J93" s="78">
        <v>6636361</v>
      </c>
    </row>
    <row r="94" spans="1:10" ht="18.95" customHeight="1" thickTop="1">
      <c r="A94" s="88" t="s">
        <v>65</v>
      </c>
    </row>
    <row r="95" spans="1:10" ht="18.95" customHeight="1">
      <c r="A95" s="88" t="s">
        <v>66</v>
      </c>
    </row>
    <row r="96" spans="1:10" ht="18.95" customHeight="1">
      <c r="A96" s="42" t="s">
        <v>67</v>
      </c>
      <c r="B96" s="85">
        <v>18</v>
      </c>
      <c r="D96" s="68">
        <v>6769085</v>
      </c>
      <c r="F96" s="68">
        <v>6636360</v>
      </c>
      <c r="H96" s="68">
        <v>6769085</v>
      </c>
      <c r="J96" s="68">
        <v>6636360</v>
      </c>
    </row>
    <row r="97" spans="1:10" ht="18.95" customHeight="1">
      <c r="A97" s="42" t="s">
        <v>68</v>
      </c>
      <c r="B97" s="85">
        <v>18</v>
      </c>
      <c r="D97" s="68">
        <v>18549728</v>
      </c>
      <c r="F97" s="68">
        <v>18549728</v>
      </c>
      <c r="H97" s="68">
        <v>18549728</v>
      </c>
      <c r="J97" s="68">
        <v>18549728</v>
      </c>
    </row>
    <row r="98" spans="1:10" ht="18.95" customHeight="1">
      <c r="A98" s="66" t="s">
        <v>69</v>
      </c>
      <c r="D98" s="70"/>
      <c r="H98" s="70"/>
    </row>
    <row r="99" spans="1:10" ht="18.95" customHeight="1">
      <c r="A99" s="88" t="s">
        <v>70</v>
      </c>
      <c r="B99" s="89">
        <v>19</v>
      </c>
      <c r="D99" s="68">
        <v>329063</v>
      </c>
      <c r="F99" s="68">
        <v>329063</v>
      </c>
      <c r="H99" s="68">
        <v>329063</v>
      </c>
      <c r="J99" s="68">
        <v>329063</v>
      </c>
    </row>
    <row r="100" spans="1:10" ht="18.95" customHeight="1">
      <c r="A100" s="88" t="s">
        <v>71</v>
      </c>
      <c r="B100" s="90"/>
      <c r="D100" s="70">
        <v>2474205</v>
      </c>
      <c r="F100" s="68">
        <v>1955035</v>
      </c>
      <c r="H100" s="68">
        <v>849385</v>
      </c>
      <c r="J100" s="68">
        <v>734517</v>
      </c>
    </row>
    <row r="101" spans="1:10" ht="18.95" customHeight="1">
      <c r="A101" s="88" t="s">
        <v>72</v>
      </c>
      <c r="B101" s="90"/>
      <c r="D101" s="91">
        <v>-17004543</v>
      </c>
      <c r="F101" s="91">
        <v>-17004543</v>
      </c>
      <c r="H101" s="91">
        <v>-17676423</v>
      </c>
      <c r="I101" s="70"/>
      <c r="J101" s="91">
        <v>-17676423</v>
      </c>
    </row>
    <row r="102" spans="1:10" ht="18.95" customHeight="1">
      <c r="A102" s="42" t="s">
        <v>73</v>
      </c>
      <c r="D102" s="77">
        <v>-51723</v>
      </c>
      <c r="F102" s="92">
        <v>-40906</v>
      </c>
      <c r="H102" s="92">
        <v>6141</v>
      </c>
      <c r="I102" s="70"/>
      <c r="J102" s="92">
        <v>7000</v>
      </c>
    </row>
    <row r="103" spans="1:10" ht="4.1500000000000004" customHeight="1">
      <c r="A103" s="66"/>
    </row>
    <row r="104" spans="1:10" ht="18.95" customHeight="1">
      <c r="A104" s="93" t="s">
        <v>74</v>
      </c>
      <c r="D104" s="68">
        <f>SUM(D96:D102)</f>
        <v>11065815</v>
      </c>
      <c r="F104" s="68">
        <f>SUM(F96:F102)</f>
        <v>10424737</v>
      </c>
      <c r="H104" s="68">
        <f>SUM(H96:H102)</f>
        <v>8826979</v>
      </c>
      <c r="J104" s="68">
        <f>SUM(J96:J102)</f>
        <v>8580245</v>
      </c>
    </row>
    <row r="105" spans="1:10" ht="18.95" customHeight="1">
      <c r="A105" s="94" t="s">
        <v>75</v>
      </c>
      <c r="D105" s="77">
        <v>193897</v>
      </c>
      <c r="F105" s="77">
        <v>186838</v>
      </c>
      <c r="H105" s="77">
        <v>0</v>
      </c>
      <c r="J105" s="74">
        <v>0</v>
      </c>
    </row>
    <row r="106" spans="1:10" s="69" customFormat="1" ht="4.1500000000000004" customHeight="1">
      <c r="A106" s="66"/>
      <c r="B106" s="67"/>
      <c r="C106" s="42"/>
      <c r="D106" s="68"/>
      <c r="E106" s="68"/>
      <c r="F106" s="68"/>
      <c r="G106" s="68"/>
      <c r="H106" s="68"/>
      <c r="I106" s="68"/>
      <c r="J106" s="68"/>
    </row>
    <row r="107" spans="1:10" ht="18.95" customHeight="1">
      <c r="A107" s="75" t="s">
        <v>76</v>
      </c>
      <c r="D107" s="77">
        <f>SUM(D104:D105)</f>
        <v>11259712</v>
      </c>
      <c r="F107" s="77">
        <f>SUM(F104:F105)</f>
        <v>10611575</v>
      </c>
      <c r="H107" s="77">
        <f>SUM(H104:H105)</f>
        <v>8826979</v>
      </c>
      <c r="J107" s="77">
        <f>SUM(J104:J105)</f>
        <v>8580245</v>
      </c>
    </row>
    <row r="108" spans="1:10" ht="4.1500000000000004" customHeight="1">
      <c r="A108" s="66"/>
    </row>
    <row r="109" spans="1:10" ht="18.95" customHeight="1" thickBot="1">
      <c r="A109" s="75" t="s">
        <v>77</v>
      </c>
      <c r="D109" s="78">
        <f>+D107+D86</f>
        <v>29628915</v>
      </c>
      <c r="F109" s="78">
        <f>+F107+F86</f>
        <v>35232047</v>
      </c>
      <c r="H109" s="78">
        <f>+H107+H86</f>
        <v>26577074</v>
      </c>
      <c r="J109" s="78">
        <f>+J107+J86</f>
        <v>32575967</v>
      </c>
    </row>
    <row r="110" spans="1:10" ht="18.95" customHeight="1" thickTop="1"/>
    <row r="111" spans="1:10" ht="18.95" customHeight="1"/>
    <row r="112" spans="1:10" ht="18.95" customHeight="1">
      <c r="A112" s="238" t="s">
        <v>239</v>
      </c>
      <c r="B112" s="238"/>
      <c r="C112" s="238"/>
      <c r="D112" s="238"/>
      <c r="E112" s="238"/>
      <c r="F112" s="238"/>
      <c r="G112" s="238"/>
      <c r="H112" s="238"/>
      <c r="I112" s="238"/>
      <c r="J112" s="238"/>
    </row>
    <row r="113" spans="1:10" ht="7.5" customHeight="1">
      <c r="A113" s="95"/>
      <c r="B113" s="95"/>
      <c r="C113" s="95"/>
      <c r="D113" s="95"/>
      <c r="E113" s="95"/>
      <c r="F113" s="95"/>
      <c r="G113" s="95"/>
      <c r="H113" s="95"/>
      <c r="I113" s="95"/>
      <c r="J113" s="95"/>
    </row>
    <row r="114" spans="1:10" ht="22.15" customHeight="1">
      <c r="A114" s="96" t="str">
        <f>+A52</f>
        <v>หมายเหตุประกอบข้อมูลทางการเงินเป็นส่วนหนึ่งของข้อมูลทางการเงินระหว่างกาลนี้</v>
      </c>
      <c r="B114" s="97"/>
      <c r="C114" s="96"/>
      <c r="D114" s="98"/>
      <c r="E114" s="98"/>
      <c r="F114" s="98"/>
      <c r="G114" s="98"/>
      <c r="H114" s="98"/>
      <c r="I114" s="98"/>
      <c r="J114" s="98"/>
    </row>
  </sheetData>
  <mergeCells count="9">
    <mergeCell ref="D57:F57"/>
    <mergeCell ref="H57:J57"/>
    <mergeCell ref="A112:J112"/>
    <mergeCell ref="D5:F5"/>
    <mergeCell ref="H5:J5"/>
    <mergeCell ref="A46:J46"/>
    <mergeCell ref="A53:J53"/>
    <mergeCell ref="A54:J54"/>
    <mergeCell ref="A55:J55"/>
  </mergeCells>
  <pageMargins left="0.8" right="0.5" top="0.5" bottom="0.6" header="0.49" footer="0.4"/>
  <pageSetup paperSize="9" scale="69" firstPageNumber="2" fitToHeight="0" orientation="portrait" useFirstPageNumber="1" horizontalDpi="1200" verticalDpi="1200" r:id="rId1"/>
  <headerFooter>
    <oddFooter>&amp;R&amp;"Browallia New,Regular"&amp;12&amp;P</oddFooter>
  </headerFooter>
  <rowBreaks count="1" manualBreakCount="1">
    <brk id="5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66"/>
  <sheetViews>
    <sheetView tabSelected="1" zoomScale="110" zoomScaleNormal="110" zoomScaleSheetLayoutView="100" workbookViewId="0">
      <selection activeCell="Q25" sqref="Q25"/>
    </sheetView>
  </sheetViews>
  <sheetFormatPr defaultColWidth="8.375" defaultRowHeight="19.149999999999999" customHeight="1"/>
  <cols>
    <col min="1" max="1" width="55" style="106" customWidth="1"/>
    <col min="2" max="2" width="7.375" style="104" customWidth="1"/>
    <col min="3" max="3" width="1" style="104" customWidth="1"/>
    <col min="4" max="4" width="13.25" style="104" customWidth="1"/>
    <col min="5" max="5" width="1" style="104" customWidth="1"/>
    <col min="6" max="6" width="13.25" style="104" customWidth="1"/>
    <col min="7" max="7" width="1" style="104" customWidth="1"/>
    <col min="8" max="8" width="13.25" style="233" customWidth="1"/>
    <col min="9" max="9" width="1" style="104" customWidth="1"/>
    <col min="10" max="10" width="13.25" style="233" customWidth="1"/>
    <col min="11" max="16384" width="8.375" style="106"/>
  </cols>
  <sheetData>
    <row r="1" spans="1:10" ht="19.149999999999999" customHeight="1">
      <c r="A1" s="149" t="s">
        <v>0</v>
      </c>
    </row>
    <row r="2" spans="1:10" ht="19.149999999999999" customHeight="1">
      <c r="A2" s="103" t="s">
        <v>240</v>
      </c>
      <c r="D2" s="109"/>
      <c r="F2" s="109"/>
    </row>
    <row r="3" spans="1:10" ht="19.149999999999999" customHeight="1">
      <c r="A3" s="99" t="s">
        <v>78</v>
      </c>
      <c r="B3" s="234"/>
      <c r="C3" s="234"/>
      <c r="D3" s="234"/>
      <c r="E3" s="234"/>
      <c r="F3" s="234"/>
      <c r="G3" s="234"/>
      <c r="H3" s="235"/>
      <c r="I3" s="234"/>
      <c r="J3" s="235"/>
    </row>
    <row r="4" spans="1:10" ht="18" customHeight="1"/>
    <row r="5" spans="1:10" ht="18" customHeight="1">
      <c r="A5" s="103"/>
      <c r="C5" s="120"/>
      <c r="D5" s="237" t="s">
        <v>3</v>
      </c>
      <c r="E5" s="237"/>
      <c r="F5" s="237"/>
      <c r="G5" s="48"/>
      <c r="H5" s="237" t="s">
        <v>4</v>
      </c>
      <c r="I5" s="237"/>
      <c r="J5" s="237"/>
    </row>
    <row r="6" spans="1:10" ht="18" customHeight="1">
      <c r="A6" s="103"/>
      <c r="C6" s="120"/>
      <c r="D6" s="100"/>
      <c r="E6" s="100"/>
      <c r="F6" s="101" t="s">
        <v>224</v>
      </c>
      <c r="G6" s="100"/>
      <c r="H6" s="100"/>
      <c r="I6" s="100"/>
      <c r="J6" s="100"/>
    </row>
    <row r="7" spans="1:10" ht="18" customHeight="1">
      <c r="A7" s="103"/>
      <c r="C7" s="120"/>
      <c r="D7" s="101" t="s">
        <v>5</v>
      </c>
      <c r="E7" s="102"/>
      <c r="F7" s="101" t="s">
        <v>5</v>
      </c>
      <c r="G7" s="100"/>
      <c r="H7" s="101" t="s">
        <v>5</v>
      </c>
      <c r="I7" s="102"/>
      <c r="J7" s="101" t="s">
        <v>5</v>
      </c>
    </row>
    <row r="8" spans="1:10" ht="18" customHeight="1">
      <c r="A8" s="103"/>
      <c r="C8" s="120"/>
      <c r="D8" s="54" t="s">
        <v>7</v>
      </c>
      <c r="E8" s="204"/>
      <c r="F8" s="54" t="s">
        <v>7</v>
      </c>
      <c r="G8" s="116"/>
      <c r="H8" s="54" t="s">
        <v>7</v>
      </c>
      <c r="I8" s="204"/>
      <c r="J8" s="54" t="s">
        <v>7</v>
      </c>
    </row>
    <row r="9" spans="1:10" ht="18" customHeight="1">
      <c r="A9" s="103"/>
      <c r="B9" s="120"/>
      <c r="C9" s="120"/>
      <c r="D9" s="236" t="s">
        <v>9</v>
      </c>
      <c r="E9" s="236"/>
      <c r="F9" s="236" t="s">
        <v>10</v>
      </c>
      <c r="G9" s="218"/>
      <c r="H9" s="236" t="s">
        <v>9</v>
      </c>
      <c r="I9" s="236"/>
      <c r="J9" s="236" t="s">
        <v>10</v>
      </c>
    </row>
    <row r="10" spans="1:10" ht="18" customHeight="1">
      <c r="A10" s="103"/>
      <c r="B10" s="103"/>
      <c r="C10" s="120"/>
      <c r="D10" s="207" t="s">
        <v>12</v>
      </c>
      <c r="E10" s="117"/>
      <c r="F10" s="207" t="s">
        <v>12</v>
      </c>
      <c r="G10" s="117"/>
      <c r="H10" s="207" t="s">
        <v>12</v>
      </c>
      <c r="I10" s="117"/>
      <c r="J10" s="207" t="s">
        <v>12</v>
      </c>
    </row>
    <row r="11" spans="1:10" ht="18" customHeight="1">
      <c r="A11" s="103" t="s">
        <v>79</v>
      </c>
      <c r="B11" s="103"/>
      <c r="H11" s="3"/>
      <c r="J11" s="105"/>
    </row>
    <row r="12" spans="1:10" ht="18" customHeight="1">
      <c r="A12" s="106" t="s">
        <v>80</v>
      </c>
      <c r="D12" s="91">
        <v>1352428</v>
      </c>
      <c r="E12" s="91"/>
      <c r="F12" s="91">
        <v>1696075</v>
      </c>
      <c r="G12" s="91"/>
      <c r="H12" s="91">
        <v>349646</v>
      </c>
      <c r="I12" s="91"/>
      <c r="J12" s="91">
        <v>460243</v>
      </c>
    </row>
    <row r="13" spans="1:10" ht="18" customHeight="1">
      <c r="A13" s="107" t="s">
        <v>81</v>
      </c>
      <c r="D13" s="92">
        <v>301206</v>
      </c>
      <c r="E13" s="108"/>
      <c r="F13" s="92">
        <v>203414</v>
      </c>
      <c r="G13" s="108"/>
      <c r="H13" s="92">
        <v>105531</v>
      </c>
      <c r="I13" s="108"/>
      <c r="J13" s="92">
        <v>18951</v>
      </c>
    </row>
    <row r="14" spans="1:10" ht="5.0999999999999996" customHeight="1">
      <c r="A14" s="107"/>
      <c r="D14" s="71"/>
      <c r="E14" s="109"/>
      <c r="F14" s="71"/>
      <c r="G14" s="109"/>
      <c r="H14" s="71"/>
      <c r="I14" s="109"/>
      <c r="J14" s="71"/>
    </row>
    <row r="15" spans="1:10" ht="18" customHeight="1">
      <c r="A15" s="110" t="s">
        <v>82</v>
      </c>
      <c r="D15" s="111">
        <f>SUM(D12:D13)</f>
        <v>1653634</v>
      </c>
      <c r="E15" s="71"/>
      <c r="F15" s="111">
        <f>SUM(F12:F13)</f>
        <v>1899489</v>
      </c>
      <c r="G15" s="71"/>
      <c r="H15" s="111">
        <f>SUM(H12:H13)</f>
        <v>455177</v>
      </c>
      <c r="I15" s="71"/>
      <c r="J15" s="111">
        <f>SUM(J12:J13)</f>
        <v>479194</v>
      </c>
    </row>
    <row r="16" spans="1:10" ht="8.1" customHeight="1">
      <c r="A16" s="110"/>
      <c r="D16" s="71"/>
      <c r="E16" s="109"/>
      <c r="F16" s="71"/>
      <c r="G16" s="109"/>
      <c r="H16" s="71"/>
      <c r="I16" s="109"/>
      <c r="J16" s="71"/>
    </row>
    <row r="17" spans="1:10" ht="18" customHeight="1">
      <c r="A17" s="110" t="s">
        <v>83</v>
      </c>
      <c r="D17" s="71"/>
      <c r="E17" s="109"/>
      <c r="F17" s="71"/>
      <c r="G17" s="109"/>
      <c r="H17" s="71"/>
      <c r="I17" s="109"/>
      <c r="J17" s="71"/>
    </row>
    <row r="18" spans="1:10" ht="18" customHeight="1">
      <c r="A18" s="106" t="s">
        <v>84</v>
      </c>
      <c r="D18" s="91">
        <v>219772</v>
      </c>
      <c r="E18" s="91"/>
      <c r="F18" s="91">
        <v>325549</v>
      </c>
      <c r="G18" s="91"/>
      <c r="H18" s="91">
        <v>1126</v>
      </c>
      <c r="I18" s="91"/>
      <c r="J18" s="91">
        <v>378</v>
      </c>
    </row>
    <row r="19" spans="1:10" ht="18" customHeight="1">
      <c r="A19" s="106" t="s">
        <v>85</v>
      </c>
      <c r="D19" s="91">
        <v>426121</v>
      </c>
      <c r="E19" s="91"/>
      <c r="F19" s="91">
        <v>629518</v>
      </c>
      <c r="G19" s="91"/>
      <c r="H19" s="91">
        <v>27914</v>
      </c>
      <c r="I19" s="91"/>
      <c r="J19" s="91">
        <v>37738</v>
      </c>
    </row>
    <row r="20" spans="1:10" ht="18" customHeight="1">
      <c r="A20" s="106" t="s">
        <v>86</v>
      </c>
      <c r="D20" s="92">
        <v>406955</v>
      </c>
      <c r="E20" s="91"/>
      <c r="F20" s="92">
        <v>373296</v>
      </c>
      <c r="G20" s="91"/>
      <c r="H20" s="92">
        <v>26016</v>
      </c>
      <c r="I20" s="91"/>
      <c r="J20" s="92">
        <v>30851</v>
      </c>
    </row>
    <row r="21" spans="1:10" ht="5.0999999999999996" customHeight="1">
      <c r="A21" s="103"/>
      <c r="D21" s="71"/>
      <c r="E21" s="109"/>
      <c r="F21" s="71"/>
      <c r="G21" s="109"/>
      <c r="H21" s="71"/>
      <c r="I21" s="109"/>
      <c r="J21" s="71"/>
    </row>
    <row r="22" spans="1:10" ht="18" customHeight="1">
      <c r="A22" s="103" t="s">
        <v>87</v>
      </c>
      <c r="D22" s="111">
        <f>SUM(D18:D20)</f>
        <v>1052848</v>
      </c>
      <c r="E22" s="71"/>
      <c r="F22" s="111">
        <f>SUM(F18:F20)</f>
        <v>1328363</v>
      </c>
      <c r="G22" s="71"/>
      <c r="H22" s="111">
        <f>SUM(H18:H20)</f>
        <v>55056</v>
      </c>
      <c r="I22" s="71"/>
      <c r="J22" s="111">
        <f>SUM(J18:J20)</f>
        <v>68967</v>
      </c>
    </row>
    <row r="23" spans="1:10" ht="8.1" customHeight="1">
      <c r="A23" s="103"/>
      <c r="D23" s="71"/>
      <c r="E23" s="109"/>
      <c r="F23" s="71"/>
      <c r="G23" s="109"/>
      <c r="H23" s="71"/>
      <c r="I23" s="109"/>
      <c r="J23" s="71"/>
    </row>
    <row r="24" spans="1:10" ht="18" customHeight="1">
      <c r="A24" s="103" t="s">
        <v>88</v>
      </c>
      <c r="D24" s="71">
        <f>D15-D22</f>
        <v>600786</v>
      </c>
      <c r="E24" s="109"/>
      <c r="F24" s="71">
        <f>F15-F22</f>
        <v>571126</v>
      </c>
      <c r="G24" s="109"/>
      <c r="H24" s="71">
        <f>H15-H22</f>
        <v>400121</v>
      </c>
      <c r="I24" s="109"/>
      <c r="J24" s="71">
        <f>J15-J22</f>
        <v>410227</v>
      </c>
    </row>
    <row r="25" spans="1:10" ht="18" customHeight="1">
      <c r="A25" s="106" t="s">
        <v>89</v>
      </c>
      <c r="D25" s="92">
        <v>-227110</v>
      </c>
      <c r="E25" s="109"/>
      <c r="F25" s="92">
        <v>-310233</v>
      </c>
      <c r="G25" s="109"/>
      <c r="H25" s="92">
        <v>-226822</v>
      </c>
      <c r="I25" s="109"/>
      <c r="J25" s="92">
        <v>-310108</v>
      </c>
    </row>
    <row r="26" spans="1:10" ht="5.0999999999999996" customHeight="1">
      <c r="D26" s="71"/>
      <c r="E26" s="109"/>
      <c r="F26" s="71"/>
      <c r="G26" s="109"/>
      <c r="H26" s="71"/>
      <c r="I26" s="109"/>
      <c r="J26" s="71"/>
    </row>
    <row r="27" spans="1:10" ht="18" customHeight="1">
      <c r="A27" s="103" t="s">
        <v>90</v>
      </c>
      <c r="B27" s="112"/>
      <c r="C27" s="113"/>
      <c r="D27" s="114">
        <f>SUM(D24:D26)</f>
        <v>373676</v>
      </c>
      <c r="E27" s="114"/>
      <c r="F27" s="114">
        <f>SUM(F24:F26)</f>
        <v>260893</v>
      </c>
      <c r="G27" s="114"/>
      <c r="H27" s="114">
        <f>SUM(H24:H26)</f>
        <v>173299</v>
      </c>
      <c r="I27" s="114"/>
      <c r="J27" s="114">
        <f>SUM(J24:J26)</f>
        <v>100119</v>
      </c>
    </row>
    <row r="28" spans="1:10" ht="18" customHeight="1">
      <c r="A28" s="106" t="s">
        <v>91</v>
      </c>
      <c r="D28" s="92">
        <v>-69945</v>
      </c>
      <c r="E28" s="109"/>
      <c r="F28" s="92">
        <v>-29183</v>
      </c>
      <c r="G28" s="109"/>
      <c r="H28" s="92">
        <v>-34601</v>
      </c>
      <c r="I28" s="109"/>
      <c r="J28" s="92">
        <v>-19981</v>
      </c>
    </row>
    <row r="29" spans="1:10" ht="5.0999999999999996" customHeight="1">
      <c r="D29" s="71"/>
      <c r="E29" s="109"/>
      <c r="F29" s="71"/>
      <c r="G29" s="109"/>
      <c r="H29" s="71"/>
      <c r="I29" s="109"/>
      <c r="J29" s="71"/>
    </row>
    <row r="30" spans="1:10" ht="18" customHeight="1" thickBot="1">
      <c r="A30" s="103" t="s">
        <v>92</v>
      </c>
      <c r="D30" s="115">
        <f>SUM(D27:D28)</f>
        <v>303731</v>
      </c>
      <c r="E30" s="71"/>
      <c r="F30" s="115">
        <f>SUM(F27:F28)</f>
        <v>231710</v>
      </c>
      <c r="G30" s="71"/>
      <c r="H30" s="115">
        <f>SUM(H27:H28)</f>
        <v>138698</v>
      </c>
      <c r="I30" s="71"/>
      <c r="J30" s="115">
        <f>SUM(J27:J28)</f>
        <v>80138</v>
      </c>
    </row>
    <row r="31" spans="1:10" ht="8.1" customHeight="1" thickTop="1">
      <c r="A31" s="103"/>
      <c r="D31" s="116"/>
      <c r="E31" s="117"/>
      <c r="F31" s="116"/>
      <c r="G31" s="117"/>
      <c r="H31" s="118"/>
      <c r="I31" s="117"/>
      <c r="J31" s="118"/>
    </row>
    <row r="32" spans="1:10" ht="18" customHeight="1">
      <c r="A32" s="119" t="s">
        <v>93</v>
      </c>
      <c r="B32" s="120"/>
      <c r="C32" s="120"/>
      <c r="D32" s="116"/>
      <c r="E32" s="117"/>
      <c r="F32" s="116"/>
      <c r="G32" s="117"/>
      <c r="H32" s="118"/>
      <c r="I32" s="117"/>
      <c r="J32" s="118"/>
    </row>
    <row r="33" spans="1:10" ht="18" customHeight="1">
      <c r="A33" s="121" t="s">
        <v>94</v>
      </c>
      <c r="B33" s="122"/>
      <c r="C33" s="122"/>
      <c r="D33" s="123"/>
      <c r="E33" s="124"/>
      <c r="F33" s="123"/>
      <c r="G33" s="124"/>
      <c r="H33" s="123"/>
      <c r="I33" s="124"/>
      <c r="J33" s="123"/>
    </row>
    <row r="34" spans="1:10" ht="18" customHeight="1">
      <c r="A34" s="94" t="s">
        <v>95</v>
      </c>
      <c r="B34" s="122"/>
      <c r="C34" s="122"/>
      <c r="D34" s="123"/>
      <c r="E34" s="124"/>
      <c r="F34" s="123"/>
      <c r="G34" s="124"/>
      <c r="H34" s="123"/>
      <c r="I34" s="124"/>
      <c r="J34" s="123"/>
    </row>
    <row r="35" spans="1:10" ht="18" customHeight="1">
      <c r="A35" s="94" t="s">
        <v>96</v>
      </c>
      <c r="B35" s="122"/>
      <c r="C35" s="122"/>
      <c r="D35" s="123">
        <v>1652</v>
      </c>
      <c r="E35" s="124"/>
      <c r="F35" s="123">
        <v>0</v>
      </c>
      <c r="G35" s="124"/>
      <c r="H35" s="123">
        <v>1652</v>
      </c>
      <c r="I35" s="124"/>
      <c r="J35" s="123">
        <v>0</v>
      </c>
    </row>
    <row r="36" spans="1:10" ht="18" customHeight="1">
      <c r="A36" s="94" t="s">
        <v>97</v>
      </c>
      <c r="B36" s="122"/>
      <c r="C36" s="122"/>
      <c r="D36" s="123">
        <v>-5970</v>
      </c>
      <c r="E36" s="124"/>
      <c r="F36" s="123">
        <v>-117028</v>
      </c>
      <c r="G36" s="124"/>
      <c r="H36" s="123">
        <v>0</v>
      </c>
      <c r="I36" s="124"/>
      <c r="J36" s="123">
        <v>0</v>
      </c>
    </row>
    <row r="37" spans="1:10" ht="18" customHeight="1">
      <c r="A37" s="94" t="s">
        <v>98</v>
      </c>
      <c r="B37" s="122"/>
      <c r="C37" s="122"/>
      <c r="D37" s="91">
        <v>217</v>
      </c>
      <c r="E37" s="109"/>
      <c r="F37" s="91">
        <v>-15106</v>
      </c>
      <c r="G37" s="109"/>
      <c r="H37" s="91">
        <v>0</v>
      </c>
      <c r="I37" s="109"/>
      <c r="J37" s="91">
        <v>0</v>
      </c>
    </row>
    <row r="38" spans="1:10" ht="18" customHeight="1">
      <c r="A38" s="94" t="s">
        <v>99</v>
      </c>
      <c r="B38" s="122"/>
      <c r="C38" s="122"/>
      <c r="D38" s="91"/>
      <c r="E38" s="109"/>
      <c r="F38" s="91"/>
      <c r="G38" s="109"/>
      <c r="H38" s="91"/>
      <c r="I38" s="109"/>
      <c r="J38" s="91"/>
    </row>
    <row r="39" spans="1:10" ht="18" customHeight="1">
      <c r="A39" s="94" t="s">
        <v>100</v>
      </c>
      <c r="B39" s="122"/>
      <c r="C39" s="122"/>
      <c r="D39" s="92">
        <v>864</v>
      </c>
      <c r="E39" s="109"/>
      <c r="F39" s="92">
        <v>0</v>
      </c>
      <c r="G39" s="109"/>
      <c r="H39" s="92">
        <v>-330</v>
      </c>
      <c r="I39" s="109"/>
      <c r="J39" s="92">
        <v>0</v>
      </c>
    </row>
    <row r="40" spans="1:10" s="94" customFormat="1" ht="4.1500000000000004" customHeight="1">
      <c r="A40" s="106"/>
      <c r="B40" s="104"/>
      <c r="C40" s="104"/>
      <c r="D40" s="125"/>
      <c r="E40" s="109"/>
      <c r="F40" s="125"/>
      <c r="G40" s="109"/>
      <c r="H40" s="125"/>
      <c r="I40" s="109"/>
      <c r="J40" s="125"/>
    </row>
    <row r="41" spans="1:10" ht="18" customHeight="1">
      <c r="A41" s="94" t="s">
        <v>101</v>
      </c>
      <c r="B41" s="122"/>
      <c r="C41" s="122"/>
      <c r="D41" s="92">
        <f>SUM(D34:D39)</f>
        <v>-3237</v>
      </c>
      <c r="E41" s="109"/>
      <c r="F41" s="92">
        <f>SUM(F34:F39)</f>
        <v>-132134</v>
      </c>
      <c r="G41" s="109"/>
      <c r="H41" s="92">
        <f>SUM(H34:H39)</f>
        <v>1322</v>
      </c>
      <c r="I41" s="109"/>
      <c r="J41" s="92">
        <f>SUM(J34:J39)</f>
        <v>0</v>
      </c>
    </row>
    <row r="42" spans="1:10" ht="5.0999999999999996" customHeight="1">
      <c r="A42" s="94"/>
      <c r="B42" s="122"/>
      <c r="C42" s="122"/>
      <c r="D42" s="126"/>
      <c r="E42" s="124"/>
      <c r="F42" s="126"/>
      <c r="G42" s="124"/>
      <c r="H42" s="126"/>
      <c r="I42" s="124"/>
      <c r="J42" s="126"/>
    </row>
    <row r="43" spans="1:10" s="94" customFormat="1" ht="18" customHeight="1">
      <c r="A43" s="119" t="s">
        <v>102</v>
      </c>
      <c r="B43" s="122"/>
      <c r="C43" s="122"/>
      <c r="D43" s="92">
        <f>D30+D41</f>
        <v>300494</v>
      </c>
      <c r="E43" s="109"/>
      <c r="F43" s="92">
        <f>F30+F41</f>
        <v>99576</v>
      </c>
      <c r="G43" s="109"/>
      <c r="H43" s="92">
        <f>H30+H41</f>
        <v>140020</v>
      </c>
      <c r="I43" s="109"/>
      <c r="J43" s="92">
        <f>J30+J41</f>
        <v>80138</v>
      </c>
    </row>
    <row r="44" spans="1:10" ht="8.1" customHeight="1">
      <c r="A44" s="103"/>
      <c r="D44" s="71"/>
      <c r="E44" s="71"/>
      <c r="F44" s="71"/>
      <c r="G44" s="71"/>
      <c r="H44" s="71"/>
      <c r="I44" s="71"/>
      <c r="J44" s="71"/>
    </row>
    <row r="45" spans="1:10" ht="18" customHeight="1">
      <c r="A45" s="127" t="s">
        <v>103</v>
      </c>
      <c r="D45" s="71"/>
      <c r="E45" s="71"/>
      <c r="F45" s="71"/>
      <c r="G45" s="71"/>
      <c r="H45" s="71"/>
      <c r="I45" s="71"/>
      <c r="J45" s="71"/>
    </row>
    <row r="46" spans="1:10" ht="18" customHeight="1">
      <c r="A46" s="128" t="s">
        <v>104</v>
      </c>
      <c r="B46" s="112"/>
      <c r="C46" s="113"/>
      <c r="D46" s="91">
        <v>299427</v>
      </c>
      <c r="E46" s="129"/>
      <c r="F46" s="91">
        <v>219814</v>
      </c>
      <c r="G46" s="129"/>
      <c r="H46" s="91">
        <v>138698</v>
      </c>
      <c r="I46" s="129"/>
      <c r="J46" s="91">
        <v>80138</v>
      </c>
    </row>
    <row r="47" spans="1:10" ht="18" customHeight="1">
      <c r="A47" s="130" t="s">
        <v>105</v>
      </c>
      <c r="B47" s="112"/>
      <c r="C47" s="113"/>
      <c r="D47" s="92">
        <v>4304</v>
      </c>
      <c r="E47" s="123"/>
      <c r="F47" s="92">
        <v>11896</v>
      </c>
      <c r="G47" s="123"/>
      <c r="H47" s="92">
        <v>0</v>
      </c>
      <c r="I47" s="123"/>
      <c r="J47" s="92">
        <v>0</v>
      </c>
    </row>
    <row r="48" spans="1:10" ht="5.0999999999999996" customHeight="1">
      <c r="A48" s="103"/>
      <c r="B48" s="120"/>
      <c r="C48" s="120"/>
      <c r="D48" s="116"/>
      <c r="E48" s="117"/>
      <c r="F48" s="116"/>
      <c r="G48" s="117"/>
      <c r="H48" s="116"/>
      <c r="I48" s="117"/>
      <c r="J48" s="116"/>
    </row>
    <row r="49" spans="1:10" ht="18" customHeight="1" thickBot="1">
      <c r="A49" s="113"/>
      <c r="B49" s="112"/>
      <c r="C49" s="113"/>
      <c r="D49" s="4">
        <f>SUM(D46:D47)</f>
        <v>303731</v>
      </c>
      <c r="E49" s="129"/>
      <c r="F49" s="4">
        <f>SUM(F46:F47)</f>
        <v>231710</v>
      </c>
      <c r="G49" s="129"/>
      <c r="H49" s="4">
        <f>SUM(H46:H47)</f>
        <v>138698</v>
      </c>
      <c r="I49" s="129"/>
      <c r="J49" s="4">
        <f>SUM(J46:J47)</f>
        <v>80138</v>
      </c>
    </row>
    <row r="50" spans="1:10" ht="7.5" customHeight="1" thickTop="1">
      <c r="A50" s="110"/>
      <c r="D50" s="71"/>
      <c r="E50" s="109"/>
      <c r="F50" s="71"/>
      <c r="G50" s="109"/>
      <c r="H50" s="71"/>
      <c r="I50" s="109"/>
      <c r="J50" s="71"/>
    </row>
    <row r="51" spans="1:10" ht="18" customHeight="1">
      <c r="A51" s="127" t="s">
        <v>106</v>
      </c>
      <c r="B51" s="112"/>
      <c r="C51" s="113"/>
      <c r="D51" s="94"/>
      <c r="E51" s="124"/>
      <c r="F51" s="94"/>
      <c r="G51" s="124"/>
      <c r="H51" s="94"/>
      <c r="I51" s="124"/>
      <c r="J51" s="94"/>
    </row>
    <row r="52" spans="1:10" ht="18" customHeight="1">
      <c r="A52" s="128" t="s">
        <v>104</v>
      </c>
      <c r="B52" s="112"/>
      <c r="C52" s="113"/>
      <c r="D52" s="91">
        <v>297331</v>
      </c>
      <c r="E52" s="129"/>
      <c r="F52" s="91">
        <v>120715</v>
      </c>
      <c r="G52" s="129"/>
      <c r="H52" s="91">
        <v>140020</v>
      </c>
      <c r="I52" s="129"/>
      <c r="J52" s="91">
        <v>80138</v>
      </c>
    </row>
    <row r="53" spans="1:10" s="94" customFormat="1" ht="18" customHeight="1">
      <c r="A53" s="130" t="s">
        <v>105</v>
      </c>
      <c r="B53" s="112"/>
      <c r="C53" s="113"/>
      <c r="D53" s="92">
        <v>3163</v>
      </c>
      <c r="E53" s="123"/>
      <c r="F53" s="92">
        <v>-21139</v>
      </c>
      <c r="G53" s="123"/>
      <c r="H53" s="92">
        <v>0</v>
      </c>
      <c r="I53" s="123"/>
      <c r="J53" s="131">
        <v>0</v>
      </c>
    </row>
    <row r="54" spans="1:10" ht="5.0999999999999996" customHeight="1">
      <c r="A54" s="103"/>
      <c r="B54" s="120"/>
      <c r="C54" s="120"/>
      <c r="D54" s="116"/>
      <c r="E54" s="117"/>
      <c r="F54" s="116"/>
      <c r="G54" s="117"/>
      <c r="H54" s="116"/>
      <c r="I54" s="117"/>
      <c r="J54" s="116"/>
    </row>
    <row r="55" spans="1:10" ht="18" customHeight="1" thickBot="1">
      <c r="A55" s="113"/>
      <c r="B55" s="112"/>
      <c r="C55" s="113"/>
      <c r="D55" s="4">
        <f>SUM(D52:D54)</f>
        <v>300494</v>
      </c>
      <c r="E55" s="129"/>
      <c r="F55" s="4">
        <f>SUM(F52:F54)</f>
        <v>99576</v>
      </c>
      <c r="G55" s="129"/>
      <c r="H55" s="4">
        <f>SUM(H52:H54)</f>
        <v>140020</v>
      </c>
      <c r="I55" s="129"/>
      <c r="J55" s="4">
        <f>SUM(J52:J54)</f>
        <v>80138</v>
      </c>
    </row>
    <row r="56" spans="1:10" ht="7.5" customHeight="1" thickTop="1">
      <c r="A56" s="110"/>
      <c r="D56" s="71"/>
      <c r="E56" s="109"/>
      <c r="F56" s="71"/>
      <c r="G56" s="109"/>
      <c r="H56" s="71"/>
      <c r="I56" s="109"/>
      <c r="J56" s="71"/>
    </row>
    <row r="57" spans="1:10" ht="18" customHeight="1">
      <c r="A57" s="132" t="s">
        <v>107</v>
      </c>
      <c r="B57" s="112"/>
      <c r="C57" s="113"/>
      <c r="D57" s="94"/>
      <c r="E57" s="124"/>
      <c r="F57" s="94"/>
      <c r="G57" s="124"/>
      <c r="H57" s="94"/>
      <c r="I57" s="124"/>
      <c r="J57" s="94"/>
    </row>
    <row r="58" spans="1:10" ht="5.0999999999999996" customHeight="1">
      <c r="A58" s="103"/>
      <c r="B58" s="120"/>
      <c r="C58" s="120"/>
      <c r="D58" s="116"/>
      <c r="E58" s="117"/>
      <c r="F58" s="116"/>
      <c r="G58" s="117"/>
      <c r="H58" s="116"/>
      <c r="I58" s="117"/>
      <c r="J58" s="116"/>
    </row>
    <row r="59" spans="1:10" ht="18" customHeight="1" thickBot="1">
      <c r="A59" s="133" t="s">
        <v>108</v>
      </c>
      <c r="C59" s="134"/>
      <c r="D59" s="5">
        <v>0.04</v>
      </c>
      <c r="E59" s="129"/>
      <c r="F59" s="5">
        <v>0.03</v>
      </c>
      <c r="G59" s="129"/>
      <c r="H59" s="5">
        <v>0.02</v>
      </c>
      <c r="I59" s="129"/>
      <c r="J59" s="5">
        <v>0.01</v>
      </c>
    </row>
    <row r="60" spans="1:10" ht="18" customHeight="1" thickTop="1">
      <c r="A60" s="133"/>
      <c r="C60" s="134"/>
      <c r="D60" s="6"/>
      <c r="E60" s="129"/>
      <c r="F60" s="6"/>
      <c r="G60" s="129"/>
      <c r="H60" s="6"/>
      <c r="I60" s="129"/>
      <c r="J60" s="6"/>
    </row>
    <row r="61" spans="1:10" ht="18" customHeight="1">
      <c r="A61" s="133"/>
      <c r="C61" s="134"/>
      <c r="D61" s="6"/>
      <c r="E61" s="129"/>
      <c r="F61" s="6"/>
      <c r="G61" s="129"/>
      <c r="H61" s="6"/>
      <c r="I61" s="129"/>
      <c r="J61" s="6"/>
    </row>
    <row r="63" spans="1:10" ht="15" customHeight="1">
      <c r="A63" s="238" t="s">
        <v>109</v>
      </c>
      <c r="B63" s="238"/>
      <c r="C63" s="238"/>
      <c r="D63" s="238"/>
      <c r="E63" s="238"/>
      <c r="F63" s="238"/>
      <c r="G63" s="238"/>
      <c r="H63" s="238"/>
      <c r="I63" s="238"/>
      <c r="J63" s="238"/>
    </row>
    <row r="64" spans="1:10" ht="16.5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</row>
    <row r="65" spans="1:10" ht="6.95" customHeight="1">
      <c r="H65" s="104"/>
      <c r="J65" s="104"/>
    </row>
    <row r="66" spans="1:10" ht="21.75" customHeight="1">
      <c r="A66" s="80" t="s">
        <v>38</v>
      </c>
      <c r="B66" s="135"/>
      <c r="C66" s="135"/>
      <c r="D66" s="135"/>
      <c r="E66" s="135"/>
      <c r="F66" s="135"/>
      <c r="G66" s="135"/>
      <c r="H66" s="136"/>
      <c r="I66" s="135"/>
      <c r="J66" s="136"/>
    </row>
  </sheetData>
  <mergeCells count="3">
    <mergeCell ref="D5:F5"/>
    <mergeCell ref="H5:J5"/>
    <mergeCell ref="A63:J63"/>
  </mergeCells>
  <pageMargins left="0.8" right="0.5" top="0.5" bottom="0.6" header="0.49" footer="0.4"/>
  <pageSetup paperSize="9" scale="69" firstPageNumber="4" orientation="portrait" useFirstPageNumber="1" horizontalDpi="1200" verticalDpi="1200" r:id="rId1"/>
  <headerFooter>
    <oddFooter>&amp;R&amp;"Browallia New,Regular"&amp;12&amp;P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69"/>
  <sheetViews>
    <sheetView view="pageBreakPreview" zoomScaleNormal="100" zoomScaleSheetLayoutView="100" workbookViewId="0">
      <selection activeCell="L25" sqref="L25"/>
    </sheetView>
  </sheetViews>
  <sheetFormatPr defaultColWidth="8.375" defaultRowHeight="21.75" customHeight="1"/>
  <cols>
    <col min="1" max="1" width="56" style="106" customWidth="1"/>
    <col min="2" max="2" width="7.375" style="104" customWidth="1"/>
    <col min="3" max="3" width="0.75" style="104" customWidth="1"/>
    <col min="4" max="4" width="13.25" style="104" customWidth="1"/>
    <col min="5" max="5" width="0.75" style="104" customWidth="1"/>
    <col min="6" max="6" width="13.25" style="104" customWidth="1"/>
    <col min="7" max="7" width="0.75" style="104" customWidth="1"/>
    <col min="8" max="8" width="13.25" style="233" customWidth="1"/>
    <col min="9" max="9" width="0.75" style="104" customWidth="1"/>
    <col min="10" max="10" width="13.25" style="233" customWidth="1"/>
    <col min="11" max="16384" width="8.375" style="106"/>
  </cols>
  <sheetData>
    <row r="1" spans="1:10" ht="19.149999999999999" customHeight="1">
      <c r="A1" s="149" t="s">
        <v>0</v>
      </c>
    </row>
    <row r="2" spans="1:10" ht="19.149999999999999" customHeight="1">
      <c r="A2" s="103" t="s">
        <v>240</v>
      </c>
      <c r="D2" s="109"/>
      <c r="F2" s="109"/>
    </row>
    <row r="3" spans="1:10" ht="19.149999999999999" customHeight="1">
      <c r="A3" s="99" t="s">
        <v>110</v>
      </c>
      <c r="B3" s="234"/>
      <c r="C3" s="234"/>
      <c r="D3" s="234"/>
      <c r="E3" s="234"/>
      <c r="F3" s="234"/>
      <c r="G3" s="234"/>
      <c r="H3" s="235"/>
      <c r="I3" s="234"/>
      <c r="J3" s="235"/>
    </row>
    <row r="4" spans="1:10" ht="6" customHeight="1"/>
    <row r="5" spans="1:10" ht="17.850000000000001" customHeight="1">
      <c r="A5" s="103"/>
      <c r="C5" s="120"/>
      <c r="D5" s="237" t="s">
        <v>3</v>
      </c>
      <c r="E5" s="237"/>
      <c r="F5" s="237"/>
      <c r="G5" s="48"/>
      <c r="H5" s="237" t="s">
        <v>4</v>
      </c>
      <c r="I5" s="237"/>
      <c r="J5" s="237"/>
    </row>
    <row r="6" spans="1:10" ht="17.850000000000001" customHeight="1">
      <c r="A6" s="103"/>
      <c r="C6" s="120"/>
      <c r="D6" s="100"/>
      <c r="E6" s="100"/>
      <c r="F6" s="101" t="s">
        <v>224</v>
      </c>
      <c r="G6" s="100"/>
      <c r="H6" s="100"/>
      <c r="I6" s="100"/>
      <c r="J6" s="100"/>
    </row>
    <row r="7" spans="1:10" ht="17.850000000000001" customHeight="1">
      <c r="A7" s="103"/>
      <c r="C7" s="120"/>
      <c r="D7" s="101" t="s">
        <v>5</v>
      </c>
      <c r="E7" s="102"/>
      <c r="F7" s="101" t="s">
        <v>5</v>
      </c>
      <c r="G7" s="100"/>
      <c r="H7" s="101" t="s">
        <v>5</v>
      </c>
      <c r="I7" s="102"/>
      <c r="J7" s="101" t="s">
        <v>5</v>
      </c>
    </row>
    <row r="8" spans="1:10" ht="17.850000000000001" customHeight="1">
      <c r="A8" s="103"/>
      <c r="C8" s="120"/>
      <c r="D8" s="54" t="s">
        <v>7</v>
      </c>
      <c r="E8" s="204"/>
      <c r="F8" s="54" t="s">
        <v>7</v>
      </c>
      <c r="G8" s="116"/>
      <c r="H8" s="54" t="s">
        <v>7</v>
      </c>
      <c r="I8" s="204"/>
      <c r="J8" s="54" t="s">
        <v>7</v>
      </c>
    </row>
    <row r="9" spans="1:10" ht="17.850000000000001" customHeight="1">
      <c r="A9" s="103"/>
      <c r="B9" s="120"/>
      <c r="C9" s="120"/>
      <c r="D9" s="236" t="s">
        <v>9</v>
      </c>
      <c r="E9" s="236"/>
      <c r="F9" s="236" t="s">
        <v>10</v>
      </c>
      <c r="G9" s="218"/>
      <c r="H9" s="236" t="s">
        <v>9</v>
      </c>
      <c r="I9" s="236"/>
      <c r="J9" s="236" t="s">
        <v>10</v>
      </c>
    </row>
    <row r="10" spans="1:10" ht="17.850000000000001" customHeight="1">
      <c r="A10" s="103"/>
      <c r="B10" s="192" t="s">
        <v>11</v>
      </c>
      <c r="C10" s="120"/>
      <c r="D10" s="207" t="s">
        <v>12</v>
      </c>
      <c r="E10" s="117"/>
      <c r="F10" s="207" t="s">
        <v>12</v>
      </c>
      <c r="G10" s="117"/>
      <c r="H10" s="207" t="s">
        <v>12</v>
      </c>
      <c r="I10" s="117"/>
      <c r="J10" s="207" t="s">
        <v>12</v>
      </c>
    </row>
    <row r="11" spans="1:10" ht="17.850000000000001" customHeight="1">
      <c r="A11" s="103" t="s">
        <v>79</v>
      </c>
      <c r="H11" s="105"/>
      <c r="J11" s="105"/>
    </row>
    <row r="12" spans="1:10" ht="17.850000000000001" customHeight="1">
      <c r="A12" s="106" t="s">
        <v>80</v>
      </c>
      <c r="D12" s="91">
        <v>4266968</v>
      </c>
      <c r="E12" s="91"/>
      <c r="F12" s="91">
        <v>5207374</v>
      </c>
      <c r="G12" s="137"/>
      <c r="H12" s="137">
        <v>1141653</v>
      </c>
      <c r="I12" s="91"/>
      <c r="J12" s="91">
        <v>1367498</v>
      </c>
    </row>
    <row r="13" spans="1:10" ht="17.850000000000001" customHeight="1">
      <c r="A13" s="107" t="s">
        <v>81</v>
      </c>
      <c r="B13" s="104">
        <v>21</v>
      </c>
      <c r="D13" s="92">
        <v>747519</v>
      </c>
      <c r="E13" s="108"/>
      <c r="F13" s="92">
        <v>743833</v>
      </c>
      <c r="G13" s="138"/>
      <c r="H13" s="131">
        <v>140541</v>
      </c>
      <c r="I13" s="108"/>
      <c r="J13" s="92">
        <v>60136</v>
      </c>
    </row>
    <row r="14" spans="1:10" ht="4.1500000000000004" customHeight="1">
      <c r="A14" s="107"/>
      <c r="D14" s="71"/>
      <c r="E14" s="109"/>
      <c r="F14" s="71"/>
      <c r="G14" s="109"/>
      <c r="H14" s="71"/>
      <c r="I14" s="109"/>
      <c r="J14" s="71"/>
    </row>
    <row r="15" spans="1:10" ht="17.850000000000001" customHeight="1">
      <c r="A15" s="110" t="s">
        <v>82</v>
      </c>
      <c r="D15" s="111">
        <f>SUM(D12:D13)</f>
        <v>5014487</v>
      </c>
      <c r="E15" s="71"/>
      <c r="F15" s="111">
        <f>SUM(F12:F13)</f>
        <v>5951207</v>
      </c>
      <c r="G15" s="71"/>
      <c r="H15" s="111">
        <f>SUM(H12:H13)</f>
        <v>1282194</v>
      </c>
      <c r="I15" s="71"/>
      <c r="J15" s="111">
        <f>SUM(J12:J13)</f>
        <v>1427634</v>
      </c>
    </row>
    <row r="16" spans="1:10" ht="4.1500000000000004" customHeight="1">
      <c r="A16" s="110"/>
      <c r="D16" s="71"/>
      <c r="E16" s="109"/>
      <c r="F16" s="71"/>
      <c r="G16" s="109"/>
      <c r="H16" s="71"/>
      <c r="I16" s="109"/>
      <c r="J16" s="71"/>
    </row>
    <row r="17" spans="1:10" ht="17.850000000000001" customHeight="1">
      <c r="A17" s="110" t="s">
        <v>83</v>
      </c>
      <c r="D17" s="71"/>
      <c r="E17" s="109"/>
      <c r="F17" s="71"/>
      <c r="G17" s="109"/>
      <c r="H17" s="71"/>
      <c r="I17" s="109"/>
      <c r="J17" s="71"/>
    </row>
    <row r="18" spans="1:10" ht="17.850000000000001" customHeight="1">
      <c r="A18" s="106" t="s">
        <v>84</v>
      </c>
      <c r="D18" s="91">
        <v>719700</v>
      </c>
      <c r="E18" s="91"/>
      <c r="F18" s="91">
        <v>1075068</v>
      </c>
      <c r="G18" s="137"/>
      <c r="H18" s="137">
        <v>1809</v>
      </c>
      <c r="I18" s="91"/>
      <c r="J18" s="91">
        <v>1762</v>
      </c>
    </row>
    <row r="19" spans="1:10" ht="17.850000000000001" customHeight="1">
      <c r="A19" s="106" t="s">
        <v>85</v>
      </c>
      <c r="D19" s="91">
        <v>1431678</v>
      </c>
      <c r="E19" s="91"/>
      <c r="F19" s="91">
        <v>2192305</v>
      </c>
      <c r="G19" s="137"/>
      <c r="H19" s="137">
        <v>101154</v>
      </c>
      <c r="I19" s="91"/>
      <c r="J19" s="91">
        <v>155241</v>
      </c>
    </row>
    <row r="20" spans="1:10" ht="17.850000000000001" customHeight="1">
      <c r="A20" s="106" t="s">
        <v>86</v>
      </c>
      <c r="D20" s="92">
        <v>1260123</v>
      </c>
      <c r="E20" s="91"/>
      <c r="F20" s="92">
        <v>1061174</v>
      </c>
      <c r="G20" s="137"/>
      <c r="H20" s="131">
        <v>87545</v>
      </c>
      <c r="I20" s="91"/>
      <c r="J20" s="92">
        <v>73391</v>
      </c>
    </row>
    <row r="21" spans="1:10" ht="5.0999999999999996" customHeight="1">
      <c r="A21" s="103"/>
      <c r="D21" s="71"/>
      <c r="E21" s="109"/>
      <c r="F21" s="71"/>
      <c r="G21" s="109"/>
      <c r="H21" s="71"/>
      <c r="I21" s="109"/>
      <c r="J21" s="71"/>
    </row>
    <row r="22" spans="1:10" ht="17.850000000000001" customHeight="1">
      <c r="A22" s="103" t="s">
        <v>87</v>
      </c>
      <c r="D22" s="111">
        <f>SUM(D18:D20)</f>
        <v>3411501</v>
      </c>
      <c r="E22" s="71"/>
      <c r="F22" s="111">
        <f>SUM(F18:F20)</f>
        <v>4328547</v>
      </c>
      <c r="G22" s="71"/>
      <c r="H22" s="111">
        <f>SUM(H18:H20)</f>
        <v>190508</v>
      </c>
      <c r="I22" s="71"/>
      <c r="J22" s="111">
        <f>SUM(J18:J20)</f>
        <v>230394</v>
      </c>
    </row>
    <row r="23" spans="1:10" ht="4.1500000000000004" customHeight="1">
      <c r="A23" s="103"/>
      <c r="D23" s="71"/>
      <c r="E23" s="109"/>
      <c r="F23" s="71"/>
      <c r="G23" s="109"/>
      <c r="H23" s="71"/>
      <c r="I23" s="109"/>
      <c r="J23" s="71"/>
    </row>
    <row r="24" spans="1:10" ht="17.850000000000001" customHeight="1">
      <c r="A24" s="103" t="s">
        <v>88</v>
      </c>
      <c r="D24" s="71">
        <f>D15-D22</f>
        <v>1602986</v>
      </c>
      <c r="E24" s="109"/>
      <c r="F24" s="71">
        <f>F15-F22</f>
        <v>1622660</v>
      </c>
      <c r="G24" s="109"/>
      <c r="H24" s="71">
        <f>H15-H22</f>
        <v>1091686</v>
      </c>
      <c r="I24" s="109"/>
      <c r="J24" s="71">
        <f>J15-J22</f>
        <v>1197240</v>
      </c>
    </row>
    <row r="25" spans="1:10" ht="17.850000000000001" customHeight="1">
      <c r="A25" s="106" t="s">
        <v>89</v>
      </c>
      <c r="D25" s="92">
        <v>-764072</v>
      </c>
      <c r="E25" s="109"/>
      <c r="F25" s="92">
        <v>-924937</v>
      </c>
      <c r="G25" s="139"/>
      <c r="H25" s="131">
        <v>-763071</v>
      </c>
      <c r="I25" s="109"/>
      <c r="J25" s="92">
        <v>-923192</v>
      </c>
    </row>
    <row r="26" spans="1:10" ht="4.1500000000000004" customHeight="1">
      <c r="D26" s="71"/>
      <c r="E26" s="109"/>
      <c r="F26" s="71"/>
      <c r="G26" s="109"/>
      <c r="H26" s="71"/>
      <c r="I26" s="109"/>
      <c r="J26" s="71"/>
    </row>
    <row r="27" spans="1:10" ht="17.850000000000001" customHeight="1">
      <c r="A27" s="103" t="s">
        <v>90</v>
      </c>
      <c r="B27" s="112"/>
      <c r="C27" s="113"/>
      <c r="D27" s="114">
        <f>SUM(D24:D26)</f>
        <v>838914</v>
      </c>
      <c r="E27" s="114"/>
      <c r="F27" s="114">
        <f>SUM(F24:F26)</f>
        <v>697723</v>
      </c>
      <c r="G27" s="114"/>
      <c r="H27" s="114">
        <f>SUM(H24:H26)</f>
        <v>328615</v>
      </c>
      <c r="I27" s="114"/>
      <c r="J27" s="114">
        <f>SUM(J24:J26)</f>
        <v>274048</v>
      </c>
    </row>
    <row r="28" spans="1:10" ht="17.850000000000001" customHeight="1">
      <c r="A28" s="106" t="s">
        <v>91</v>
      </c>
      <c r="B28" s="104">
        <v>17</v>
      </c>
      <c r="D28" s="92">
        <v>-169816</v>
      </c>
      <c r="E28" s="109"/>
      <c r="F28" s="92">
        <v>-152324</v>
      </c>
      <c r="G28" s="139"/>
      <c r="H28" s="131">
        <v>-65757</v>
      </c>
      <c r="I28" s="109"/>
      <c r="J28" s="92">
        <v>-55300</v>
      </c>
    </row>
    <row r="29" spans="1:10" ht="4.1500000000000004" customHeight="1">
      <c r="D29" s="71"/>
      <c r="E29" s="109"/>
      <c r="F29" s="71"/>
      <c r="G29" s="109"/>
      <c r="H29" s="71"/>
      <c r="I29" s="109"/>
      <c r="J29" s="71"/>
    </row>
    <row r="30" spans="1:10" ht="17.850000000000001" customHeight="1" thickBot="1">
      <c r="A30" s="103" t="s">
        <v>92</v>
      </c>
      <c r="D30" s="115">
        <f>SUM(D27:D28)</f>
        <v>669098</v>
      </c>
      <c r="E30" s="71"/>
      <c r="F30" s="115">
        <f>SUM(F27:F28)</f>
        <v>545399</v>
      </c>
      <c r="G30" s="71"/>
      <c r="H30" s="115">
        <f>SUM(H27:H28)</f>
        <v>262858</v>
      </c>
      <c r="I30" s="71"/>
      <c r="J30" s="115">
        <f>SUM(J27:J28)</f>
        <v>218748</v>
      </c>
    </row>
    <row r="31" spans="1:10" ht="4.1500000000000004" customHeight="1" thickTop="1">
      <c r="A31" s="103"/>
      <c r="D31" s="116"/>
      <c r="E31" s="117"/>
      <c r="F31" s="116"/>
      <c r="G31" s="117"/>
      <c r="H31" s="118"/>
      <c r="I31" s="117"/>
      <c r="J31" s="118"/>
    </row>
    <row r="32" spans="1:10" ht="17.850000000000001" customHeight="1">
      <c r="A32" s="119" t="s">
        <v>93</v>
      </c>
      <c r="B32" s="120"/>
      <c r="C32" s="120"/>
      <c r="D32" s="7"/>
      <c r="E32" s="117"/>
      <c r="F32" s="7"/>
      <c r="G32" s="117"/>
      <c r="H32" s="7"/>
      <c r="I32" s="117"/>
      <c r="J32" s="7"/>
    </row>
    <row r="33" spans="1:10" ht="17.850000000000001" customHeight="1">
      <c r="A33" s="121" t="s">
        <v>111</v>
      </c>
      <c r="B33" s="122"/>
      <c r="C33" s="122"/>
      <c r="D33" s="123"/>
      <c r="E33" s="124"/>
      <c r="F33" s="123"/>
      <c r="G33" s="124"/>
      <c r="H33" s="123"/>
      <c r="I33" s="124"/>
      <c r="J33" s="123"/>
    </row>
    <row r="34" spans="1:10" s="94" customFormat="1" ht="17.850000000000001" customHeight="1">
      <c r="A34" s="94" t="s">
        <v>112</v>
      </c>
      <c r="B34" s="122"/>
      <c r="C34" s="122"/>
      <c r="D34" s="137">
        <v>0</v>
      </c>
      <c r="F34" s="91">
        <v>877</v>
      </c>
      <c r="G34" s="140"/>
      <c r="H34" s="137">
        <v>0</v>
      </c>
      <c r="J34" s="141">
        <v>1047</v>
      </c>
    </row>
    <row r="35" spans="1:10" s="94" customFormat="1" ht="17.850000000000001" customHeight="1">
      <c r="A35" s="94" t="s">
        <v>113</v>
      </c>
      <c r="B35" s="122"/>
      <c r="C35" s="122"/>
      <c r="D35" s="123"/>
      <c r="E35" s="124"/>
      <c r="F35" s="123"/>
      <c r="G35" s="124"/>
      <c r="H35" s="123"/>
      <c r="I35" s="124"/>
      <c r="J35" s="123"/>
    </row>
    <row r="36" spans="1:10" s="94" customFormat="1" ht="17.850000000000001" customHeight="1">
      <c r="A36" s="94" t="s">
        <v>100</v>
      </c>
      <c r="B36" s="122"/>
      <c r="C36" s="122"/>
      <c r="D36" s="131">
        <v>0</v>
      </c>
      <c r="E36" s="124"/>
      <c r="F36" s="92">
        <v>-175</v>
      </c>
      <c r="G36" s="124"/>
      <c r="H36" s="131">
        <v>0</v>
      </c>
      <c r="I36" s="124"/>
      <c r="J36" s="92">
        <v>-209</v>
      </c>
    </row>
    <row r="37" spans="1:10" s="94" customFormat="1" ht="4.1500000000000004" customHeight="1">
      <c r="A37" s="106"/>
      <c r="B37" s="104"/>
      <c r="C37" s="104"/>
      <c r="D37" s="125"/>
      <c r="E37" s="109"/>
      <c r="F37" s="125"/>
      <c r="G37" s="109"/>
      <c r="H37" s="125"/>
      <c r="I37" s="109"/>
      <c r="J37" s="125"/>
    </row>
    <row r="38" spans="1:10" s="94" customFormat="1" ht="17.850000000000001" customHeight="1">
      <c r="A38" s="94" t="s">
        <v>114</v>
      </c>
      <c r="B38" s="122"/>
      <c r="C38" s="122"/>
      <c r="D38" s="142">
        <f>SUM(D34:D36)</f>
        <v>0</v>
      </c>
      <c r="E38" s="124"/>
      <c r="F38" s="142">
        <f>SUM(F34:F36)</f>
        <v>702</v>
      </c>
      <c r="G38" s="124"/>
      <c r="H38" s="142">
        <f>SUM(H34:H36)</f>
        <v>0</v>
      </c>
      <c r="I38" s="124"/>
      <c r="J38" s="142">
        <f>SUM(J34:J36)</f>
        <v>838</v>
      </c>
    </row>
    <row r="39" spans="1:10" ht="17.850000000000001" customHeight="1">
      <c r="A39" s="121" t="s">
        <v>94</v>
      </c>
      <c r="B39" s="122"/>
      <c r="C39" s="122"/>
      <c r="D39" s="123"/>
      <c r="E39" s="124"/>
      <c r="F39" s="123"/>
      <c r="G39" s="124"/>
      <c r="H39" s="123"/>
      <c r="I39" s="124"/>
      <c r="J39" s="123"/>
    </row>
    <row r="40" spans="1:10" ht="17.850000000000001" customHeight="1">
      <c r="A40" s="94" t="s">
        <v>95</v>
      </c>
      <c r="B40" s="122"/>
      <c r="C40" s="122"/>
      <c r="D40" s="123"/>
      <c r="E40" s="124"/>
      <c r="F40" s="123"/>
      <c r="G40" s="124"/>
      <c r="H40" s="123"/>
      <c r="I40" s="124"/>
      <c r="J40" s="123"/>
    </row>
    <row r="41" spans="1:10" ht="17.850000000000001" customHeight="1">
      <c r="A41" s="94" t="s">
        <v>96</v>
      </c>
      <c r="B41" s="122"/>
      <c r="C41" s="122"/>
      <c r="D41" s="123">
        <v>-1074</v>
      </c>
      <c r="E41" s="124"/>
      <c r="F41" s="123">
        <v>0</v>
      </c>
      <c r="G41" s="124"/>
      <c r="H41" s="137">
        <v>-1074</v>
      </c>
      <c r="I41" s="124"/>
      <c r="J41" s="123">
        <v>0</v>
      </c>
    </row>
    <row r="42" spans="1:10" ht="17.850000000000001" customHeight="1">
      <c r="A42" s="143" t="s">
        <v>97</v>
      </c>
      <c r="B42" s="122"/>
      <c r="C42" s="122"/>
      <c r="D42" s="123">
        <v>-5526</v>
      </c>
      <c r="E42" s="124"/>
      <c r="F42" s="123">
        <v>-117028</v>
      </c>
      <c r="G42" s="124"/>
      <c r="H42" s="123">
        <v>0</v>
      </c>
      <c r="I42" s="124"/>
      <c r="J42" s="123">
        <v>0</v>
      </c>
    </row>
    <row r="43" spans="1:10" ht="17.850000000000001" customHeight="1">
      <c r="A43" s="94" t="s">
        <v>98</v>
      </c>
      <c r="B43" s="122"/>
      <c r="C43" s="122"/>
      <c r="D43" s="126">
        <v>-8857</v>
      </c>
      <c r="E43" s="124"/>
      <c r="F43" s="68">
        <v>-5958</v>
      </c>
      <c r="G43" s="144"/>
      <c r="H43" s="68">
        <v>0</v>
      </c>
      <c r="I43" s="144"/>
      <c r="J43" s="68">
        <v>0</v>
      </c>
    </row>
    <row r="44" spans="1:10" ht="17.850000000000001" customHeight="1">
      <c r="A44" s="143" t="s">
        <v>99</v>
      </c>
      <c r="B44" s="122"/>
      <c r="C44" s="122"/>
      <c r="D44" s="126"/>
      <c r="E44" s="124"/>
      <c r="F44" s="126"/>
      <c r="G44" s="124"/>
      <c r="H44" s="126"/>
      <c r="I44" s="124"/>
      <c r="J44" s="126"/>
    </row>
    <row r="45" spans="1:10" ht="17.850000000000001" customHeight="1">
      <c r="A45" s="143" t="s">
        <v>100</v>
      </c>
      <c r="B45" s="122"/>
      <c r="C45" s="122"/>
      <c r="D45" s="145">
        <v>1320</v>
      </c>
      <c r="E45" s="124"/>
      <c r="F45" s="145">
        <v>0</v>
      </c>
      <c r="G45" s="124"/>
      <c r="H45" s="131">
        <v>215</v>
      </c>
      <c r="I45" s="124"/>
      <c r="J45" s="145">
        <v>0</v>
      </c>
    </row>
    <row r="46" spans="1:10" s="94" customFormat="1" ht="4.1500000000000004" customHeight="1">
      <c r="A46" s="106"/>
      <c r="B46" s="104"/>
      <c r="C46" s="104"/>
      <c r="D46" s="125"/>
      <c r="E46" s="109"/>
      <c r="F46" s="125"/>
      <c r="G46" s="109"/>
      <c r="H46" s="125"/>
      <c r="I46" s="109"/>
      <c r="J46" s="125"/>
    </row>
    <row r="47" spans="1:10" ht="17.850000000000001" customHeight="1">
      <c r="A47" s="94" t="s">
        <v>101</v>
      </c>
      <c r="B47" s="122"/>
      <c r="C47" s="122"/>
      <c r="D47" s="145">
        <f>SUM(D40:D45)</f>
        <v>-14137</v>
      </c>
      <c r="E47" s="124"/>
      <c r="F47" s="145">
        <f>SUM(F40:F45)</f>
        <v>-122986</v>
      </c>
      <c r="G47" s="124"/>
      <c r="H47" s="145">
        <f>SUM(H40:H45)</f>
        <v>-859</v>
      </c>
      <c r="I47" s="124"/>
      <c r="J47" s="145">
        <f>SUM(J40:J45)</f>
        <v>0</v>
      </c>
    </row>
    <row r="48" spans="1:10" ht="3.95" customHeight="1">
      <c r="A48" s="94"/>
      <c r="B48" s="122"/>
      <c r="C48" s="122"/>
      <c r="D48" s="126"/>
      <c r="E48" s="124"/>
      <c r="F48" s="126"/>
      <c r="G48" s="124"/>
      <c r="H48" s="126"/>
      <c r="I48" s="124"/>
      <c r="J48" s="126"/>
    </row>
    <row r="49" spans="1:10" s="94" customFormat="1" ht="17.850000000000001" customHeight="1" thickBot="1">
      <c r="A49" s="119" t="s">
        <v>102</v>
      </c>
      <c r="B49" s="122"/>
      <c r="C49" s="122"/>
      <c r="D49" s="146">
        <f>D30+D38+D47</f>
        <v>654961</v>
      </c>
      <c r="E49" s="124"/>
      <c r="F49" s="146">
        <f>F30+F38+F47</f>
        <v>423115</v>
      </c>
      <c r="G49" s="124"/>
      <c r="H49" s="146">
        <f>H30+H38+H47</f>
        <v>261999</v>
      </c>
      <c r="I49" s="124"/>
      <c r="J49" s="146">
        <f>J30+J38+J47</f>
        <v>219586</v>
      </c>
    </row>
    <row r="50" spans="1:10" ht="5.0999999999999996" customHeight="1" thickTop="1">
      <c r="A50" s="103"/>
      <c r="D50" s="71"/>
      <c r="E50" s="71"/>
      <c r="F50" s="71"/>
      <c r="G50" s="71"/>
      <c r="H50" s="71"/>
      <c r="I50" s="71"/>
      <c r="J50" s="71"/>
    </row>
    <row r="51" spans="1:10" ht="17.850000000000001" customHeight="1">
      <c r="A51" s="127" t="s">
        <v>103</v>
      </c>
      <c r="D51" s="71"/>
      <c r="E51" s="71"/>
      <c r="F51" s="71"/>
      <c r="G51" s="71"/>
      <c r="H51" s="71"/>
      <c r="I51" s="71"/>
      <c r="J51" s="71"/>
    </row>
    <row r="52" spans="1:10" ht="17.850000000000001" customHeight="1">
      <c r="A52" s="128" t="s">
        <v>104</v>
      </c>
      <c r="B52" s="112"/>
      <c r="C52" s="113"/>
      <c r="D52" s="91">
        <v>667160</v>
      </c>
      <c r="E52" s="129"/>
      <c r="F52" s="91">
        <v>515239</v>
      </c>
      <c r="G52" s="114"/>
      <c r="H52" s="91">
        <f>H30</f>
        <v>262858</v>
      </c>
      <c r="I52" s="129"/>
      <c r="J52" s="91">
        <v>218748</v>
      </c>
    </row>
    <row r="53" spans="1:10" ht="17.850000000000001" customHeight="1">
      <c r="A53" s="130" t="s">
        <v>105</v>
      </c>
      <c r="B53" s="112"/>
      <c r="C53" s="113"/>
      <c r="D53" s="92">
        <v>1938</v>
      </c>
      <c r="E53" s="123"/>
      <c r="F53" s="92">
        <v>30160</v>
      </c>
      <c r="G53" s="147"/>
      <c r="H53" s="92">
        <v>0</v>
      </c>
      <c r="I53" s="123"/>
      <c r="J53" s="92">
        <v>0</v>
      </c>
    </row>
    <row r="54" spans="1:10" ht="4.1500000000000004" customHeight="1">
      <c r="A54" s="103"/>
      <c r="B54" s="120"/>
      <c r="C54" s="120"/>
      <c r="D54" s="116"/>
      <c r="E54" s="117"/>
      <c r="F54" s="116"/>
      <c r="G54" s="117"/>
      <c r="H54" s="116"/>
      <c r="I54" s="117"/>
      <c r="J54" s="116"/>
    </row>
    <row r="55" spans="1:10" ht="17.850000000000001" customHeight="1" thickBot="1">
      <c r="A55" s="113"/>
      <c r="B55" s="112"/>
      <c r="C55" s="113"/>
      <c r="D55" s="4">
        <f>SUM(D52:D53)</f>
        <v>669098</v>
      </c>
      <c r="E55" s="129"/>
      <c r="F55" s="4">
        <f>SUM(F52:F53)</f>
        <v>545399</v>
      </c>
      <c r="G55" s="129"/>
      <c r="H55" s="4">
        <f>SUM(H52:H53)</f>
        <v>262858</v>
      </c>
      <c r="I55" s="129"/>
      <c r="J55" s="4">
        <f>SUM(J52:J53)</f>
        <v>218748</v>
      </c>
    </row>
    <row r="56" spans="1:10" ht="17.850000000000001" customHeight="1" thickTop="1">
      <c r="A56" s="127" t="s">
        <v>106</v>
      </c>
      <c r="B56" s="112"/>
      <c r="C56" s="113"/>
      <c r="D56" s="94"/>
      <c r="E56" s="124"/>
      <c r="F56" s="94"/>
      <c r="G56" s="124"/>
      <c r="H56" s="94"/>
      <c r="I56" s="124"/>
      <c r="J56" s="94"/>
    </row>
    <row r="57" spans="1:10" ht="17.850000000000001" customHeight="1">
      <c r="A57" s="128" t="s">
        <v>104</v>
      </c>
      <c r="B57" s="112"/>
      <c r="C57" s="113"/>
      <c r="D57" s="91">
        <v>656343</v>
      </c>
      <c r="E57" s="129"/>
      <c r="F57" s="91">
        <v>423721</v>
      </c>
      <c r="G57" s="114"/>
      <c r="H57" s="91">
        <v>261999</v>
      </c>
      <c r="I57" s="129"/>
      <c r="J57" s="91">
        <v>219586</v>
      </c>
    </row>
    <row r="58" spans="1:10" s="94" customFormat="1" ht="17.850000000000001" customHeight="1">
      <c r="A58" s="130" t="s">
        <v>105</v>
      </c>
      <c r="B58" s="112"/>
      <c r="C58" s="113"/>
      <c r="D58" s="92">
        <v>-1382</v>
      </c>
      <c r="E58" s="123"/>
      <c r="F58" s="92">
        <v>-606</v>
      </c>
      <c r="G58" s="147"/>
      <c r="H58" s="92">
        <v>0</v>
      </c>
      <c r="I58" s="123"/>
      <c r="J58" s="92">
        <v>0</v>
      </c>
    </row>
    <row r="59" spans="1:10" ht="4.1500000000000004" customHeight="1">
      <c r="A59" s="103"/>
      <c r="B59" s="120"/>
      <c r="C59" s="120"/>
      <c r="D59" s="116"/>
      <c r="E59" s="117"/>
      <c r="F59" s="116"/>
      <c r="G59" s="117"/>
      <c r="H59" s="116"/>
      <c r="I59" s="117"/>
      <c r="J59" s="116"/>
    </row>
    <row r="60" spans="1:10" ht="17.850000000000001" customHeight="1" thickBot="1">
      <c r="A60" s="113"/>
      <c r="B60" s="112"/>
      <c r="C60" s="113"/>
      <c r="D60" s="4">
        <f>SUM(D57:D59)</f>
        <v>654961</v>
      </c>
      <c r="E60" s="129"/>
      <c r="F60" s="4">
        <f>SUM(F57:F59)</f>
        <v>423115</v>
      </c>
      <c r="G60" s="129"/>
      <c r="H60" s="4">
        <f>SUM(H57:H59)</f>
        <v>261999</v>
      </c>
      <c r="I60" s="129"/>
      <c r="J60" s="4">
        <f>SUM(J57:J59)</f>
        <v>219586</v>
      </c>
    </row>
    <row r="61" spans="1:10" ht="4.5" customHeight="1" thickTop="1">
      <c r="A61" s="110"/>
      <c r="D61" s="71"/>
      <c r="E61" s="109"/>
      <c r="F61" s="71"/>
      <c r="G61" s="109"/>
      <c r="H61" s="71"/>
      <c r="I61" s="109"/>
      <c r="J61" s="71"/>
    </row>
    <row r="62" spans="1:10" ht="17.850000000000001" customHeight="1">
      <c r="A62" s="132" t="s">
        <v>107</v>
      </c>
      <c r="B62" s="112"/>
      <c r="C62" s="113"/>
      <c r="D62" s="94"/>
      <c r="E62" s="124"/>
      <c r="F62" s="94"/>
      <c r="G62" s="124"/>
      <c r="H62" s="94"/>
      <c r="I62" s="124"/>
      <c r="J62" s="94"/>
    </row>
    <row r="63" spans="1:10" ht="4.1500000000000004" customHeight="1">
      <c r="A63" s="103"/>
      <c r="B63" s="120"/>
      <c r="C63" s="120"/>
      <c r="D63" s="116"/>
      <c r="E63" s="117"/>
      <c r="F63" s="116"/>
      <c r="G63" s="117"/>
      <c r="H63" s="116"/>
      <c r="I63" s="117"/>
      <c r="J63" s="116"/>
    </row>
    <row r="64" spans="1:10" ht="17.850000000000001" customHeight="1" thickBot="1">
      <c r="A64" s="133" t="s">
        <v>108</v>
      </c>
      <c r="C64" s="134"/>
      <c r="D64" s="5">
        <v>0.1</v>
      </c>
      <c r="E64" s="129"/>
      <c r="F64" s="36">
        <v>0.06</v>
      </c>
      <c r="G64" s="148"/>
      <c r="H64" s="36">
        <v>0.04</v>
      </c>
      <c r="I64" s="129"/>
      <c r="J64" s="36">
        <v>0.03</v>
      </c>
    </row>
    <row r="65" spans="1:10" ht="15" customHeight="1" thickTop="1">
      <c r="A65" s="133"/>
      <c r="C65" s="134"/>
      <c r="D65" s="6"/>
      <c r="E65" s="6"/>
      <c r="F65" s="6"/>
      <c r="G65" s="129"/>
      <c r="H65" s="6"/>
      <c r="I65" s="6"/>
      <c r="J65" s="6"/>
    </row>
    <row r="66" spans="1:10" ht="13.5" customHeight="1">
      <c r="A66" s="133"/>
      <c r="C66" s="134"/>
      <c r="D66" s="6"/>
      <c r="E66" s="6"/>
      <c r="F66" s="6"/>
      <c r="G66" s="129"/>
      <c r="H66" s="6"/>
      <c r="I66" s="6"/>
      <c r="J66" s="6"/>
    </row>
    <row r="67" spans="1:10" ht="15" customHeight="1">
      <c r="A67" s="238" t="s">
        <v>109</v>
      </c>
      <c r="B67" s="238"/>
      <c r="C67" s="238"/>
      <c r="D67" s="238"/>
      <c r="E67" s="238"/>
      <c r="F67" s="238"/>
      <c r="G67" s="238"/>
      <c r="H67" s="238"/>
      <c r="I67" s="238"/>
      <c r="J67" s="238"/>
    </row>
    <row r="68" spans="1:10" ht="6.75" customHeight="1">
      <c r="A68" s="133"/>
      <c r="C68" s="134"/>
      <c r="D68" s="6"/>
      <c r="E68" s="129"/>
      <c r="F68" s="6"/>
      <c r="G68" s="129"/>
      <c r="H68" s="6"/>
      <c r="I68" s="129"/>
      <c r="J68" s="6"/>
    </row>
    <row r="69" spans="1:10" ht="21.75" customHeight="1">
      <c r="A69" s="80" t="s">
        <v>38</v>
      </c>
      <c r="B69" s="135"/>
      <c r="C69" s="135"/>
      <c r="D69" s="8"/>
      <c r="E69" s="135"/>
      <c r="F69" s="8"/>
      <c r="G69" s="135"/>
      <c r="H69" s="8"/>
      <c r="I69" s="135"/>
      <c r="J69" s="8"/>
    </row>
  </sheetData>
  <mergeCells count="3">
    <mergeCell ref="D5:F5"/>
    <mergeCell ref="H5:J5"/>
    <mergeCell ref="A67:J67"/>
  </mergeCells>
  <pageMargins left="0.8" right="0.5" top="0.5" bottom="0.6" header="0.49" footer="0.4"/>
  <pageSetup paperSize="9" scale="69" firstPageNumber="5" orientation="portrait" useFirstPageNumber="1" horizontalDpi="1200" verticalDpi="1200" r:id="rId1"/>
  <headerFooter>
    <oddFooter>&amp;R&amp;"Browallia New,Regular"&amp;12&amp;P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B37"/>
  <sheetViews>
    <sheetView topLeftCell="A10" zoomScaleNormal="100" zoomScaleSheetLayoutView="100" workbookViewId="0">
      <selection activeCell="R33" sqref="R33"/>
    </sheetView>
  </sheetViews>
  <sheetFormatPr defaultRowHeight="17.25"/>
  <cols>
    <col min="1" max="1" width="31" style="153" customWidth="1"/>
    <col min="2" max="2" width="6.75" style="150" customWidth="1"/>
    <col min="3" max="3" width="0.625" style="150" customWidth="1"/>
    <col min="4" max="4" width="9.75" style="151" customWidth="1"/>
    <col min="5" max="5" width="0.625" style="151" customWidth="1"/>
    <col min="6" max="6" width="10.625" style="151" customWidth="1"/>
    <col min="7" max="7" width="0.625" style="151" customWidth="1"/>
    <col min="8" max="8" width="9.625" style="152" customWidth="1"/>
    <col min="9" max="9" width="0.625" style="152" customWidth="1"/>
    <col min="10" max="10" width="10.75" style="152" customWidth="1"/>
    <col min="11" max="11" width="0.625" style="152" customWidth="1"/>
    <col min="12" max="12" width="11.25" style="152" customWidth="1"/>
    <col min="13" max="13" width="0.625" style="152" customWidth="1"/>
    <col min="14" max="14" width="15.625" style="152" customWidth="1"/>
    <col min="15" max="15" width="0.625" style="152" customWidth="1"/>
    <col min="16" max="16" width="15.75" style="152" customWidth="1"/>
    <col min="17" max="17" width="0.625" style="152" customWidth="1"/>
    <col min="18" max="18" width="11.75" style="152" customWidth="1"/>
    <col min="19" max="19" width="0.625" style="152" customWidth="1"/>
    <col min="20" max="20" width="12" style="152" customWidth="1"/>
    <col min="21" max="21" width="0.625" style="152" customWidth="1"/>
    <col min="22" max="22" width="9.375" style="152" bestFit="1" customWidth="1"/>
    <col min="23" max="23" width="0.625" style="152" customWidth="1"/>
    <col min="24" max="24" width="10.375" style="152" customWidth="1"/>
    <col min="25" max="25" width="0.625" style="152" customWidth="1"/>
    <col min="26" max="26" width="9.25" style="152" customWidth="1"/>
    <col min="27" max="27" width="0.625" style="152" customWidth="1"/>
    <col min="28" max="28" width="9.375" style="152" customWidth="1"/>
    <col min="29" max="76" width="9.25" style="153"/>
    <col min="77" max="77" width="26.375" style="153" customWidth="1"/>
    <col min="78" max="78" width="6.375" style="153" customWidth="1"/>
    <col min="79" max="79" width="0.375" style="153" customWidth="1"/>
    <col min="80" max="80" width="8.375" style="153" customWidth="1"/>
    <col min="81" max="81" width="0.375" style="153" customWidth="1"/>
    <col min="82" max="82" width="10" style="153" customWidth="1"/>
    <col min="83" max="83" width="0.375" style="153" customWidth="1"/>
    <col min="84" max="84" width="10.375" style="153" customWidth="1"/>
    <col min="85" max="85" width="0.375" style="153" customWidth="1"/>
    <col min="86" max="86" width="8.375" style="153" customWidth="1"/>
    <col min="87" max="87" width="0.375" style="153" customWidth="1"/>
    <col min="88" max="88" width="10.375" style="153" customWidth="1"/>
    <col min="89" max="89" width="0.375" style="153" customWidth="1"/>
    <col min="90" max="90" width="11.375" style="153" customWidth="1"/>
    <col min="91" max="91" width="0.375" style="153" customWidth="1"/>
    <col min="92" max="92" width="8" style="153" customWidth="1"/>
    <col min="93" max="93" width="0.375" style="153" customWidth="1"/>
    <col min="94" max="94" width="10.375" style="153" customWidth="1"/>
    <col min="95" max="95" width="0.375" style="153" customWidth="1"/>
    <col min="96" max="96" width="13.375" style="153" customWidth="1"/>
    <col min="97" max="97" width="0.375" style="153" customWidth="1"/>
    <col min="98" max="98" width="10" style="153" customWidth="1"/>
    <col min="99" max="99" width="0.375" style="153" customWidth="1"/>
    <col min="100" max="100" width="10.375" style="153" customWidth="1"/>
    <col min="101" max="101" width="0.375" style="153" customWidth="1"/>
    <col min="102" max="102" width="9.375" style="153" customWidth="1"/>
    <col min="103" max="103" width="9.25" style="153"/>
    <col min="104" max="105" width="12" style="153" bestFit="1" customWidth="1"/>
    <col min="106" max="332" width="9.25" style="153"/>
    <col min="333" max="333" width="26.375" style="153" customWidth="1"/>
    <col min="334" max="334" width="6.375" style="153" customWidth="1"/>
    <col min="335" max="335" width="0.375" style="153" customWidth="1"/>
    <col min="336" max="336" width="8.375" style="153" customWidth="1"/>
    <col min="337" max="337" width="0.375" style="153" customWidth="1"/>
    <col min="338" max="338" width="10" style="153" customWidth="1"/>
    <col min="339" max="339" width="0.375" style="153" customWidth="1"/>
    <col min="340" max="340" width="10.375" style="153" customWidth="1"/>
    <col min="341" max="341" width="0.375" style="153" customWidth="1"/>
    <col min="342" max="342" width="8.375" style="153" customWidth="1"/>
    <col min="343" max="343" width="0.375" style="153" customWidth="1"/>
    <col min="344" max="344" width="10.375" style="153" customWidth="1"/>
    <col min="345" max="345" width="0.375" style="153" customWidth="1"/>
    <col min="346" max="346" width="11.375" style="153" customWidth="1"/>
    <col min="347" max="347" width="0.375" style="153" customWidth="1"/>
    <col min="348" max="348" width="8" style="153" customWidth="1"/>
    <col min="349" max="349" width="0.375" style="153" customWidth="1"/>
    <col min="350" max="350" width="10.375" style="153" customWidth="1"/>
    <col min="351" max="351" width="0.375" style="153" customWidth="1"/>
    <col min="352" max="352" width="13.375" style="153" customWidth="1"/>
    <col min="353" max="353" width="0.375" style="153" customWidth="1"/>
    <col min="354" max="354" width="10" style="153" customWidth="1"/>
    <col min="355" max="355" width="0.375" style="153" customWidth="1"/>
    <col min="356" max="356" width="10.375" style="153" customWidth="1"/>
    <col min="357" max="357" width="0.375" style="153" customWidth="1"/>
    <col min="358" max="358" width="9.375" style="153" customWidth="1"/>
    <col min="359" max="359" width="9.25" style="153"/>
    <col min="360" max="361" width="12" style="153" bestFit="1" customWidth="1"/>
    <col min="362" max="588" width="9.25" style="153"/>
    <col min="589" max="589" width="26.375" style="153" customWidth="1"/>
    <col min="590" max="590" width="6.375" style="153" customWidth="1"/>
    <col min="591" max="591" width="0.375" style="153" customWidth="1"/>
    <col min="592" max="592" width="8.375" style="153" customWidth="1"/>
    <col min="593" max="593" width="0.375" style="153" customWidth="1"/>
    <col min="594" max="594" width="10" style="153" customWidth="1"/>
    <col min="595" max="595" width="0.375" style="153" customWidth="1"/>
    <col min="596" max="596" width="10.375" style="153" customWidth="1"/>
    <col min="597" max="597" width="0.375" style="153" customWidth="1"/>
    <col min="598" max="598" width="8.375" style="153" customWidth="1"/>
    <col min="599" max="599" width="0.375" style="153" customWidth="1"/>
    <col min="600" max="600" width="10.375" style="153" customWidth="1"/>
    <col min="601" max="601" width="0.375" style="153" customWidth="1"/>
    <col min="602" max="602" width="11.375" style="153" customWidth="1"/>
    <col min="603" max="603" width="0.375" style="153" customWidth="1"/>
    <col min="604" max="604" width="8" style="153" customWidth="1"/>
    <col min="605" max="605" width="0.375" style="153" customWidth="1"/>
    <col min="606" max="606" width="10.375" style="153" customWidth="1"/>
    <col min="607" max="607" width="0.375" style="153" customWidth="1"/>
    <col min="608" max="608" width="13.375" style="153" customWidth="1"/>
    <col min="609" max="609" width="0.375" style="153" customWidth="1"/>
    <col min="610" max="610" width="10" style="153" customWidth="1"/>
    <col min="611" max="611" width="0.375" style="153" customWidth="1"/>
    <col min="612" max="612" width="10.375" style="153" customWidth="1"/>
    <col min="613" max="613" width="0.375" style="153" customWidth="1"/>
    <col min="614" max="614" width="9.375" style="153" customWidth="1"/>
    <col min="615" max="615" width="9.25" style="153"/>
    <col min="616" max="617" width="12" style="153" bestFit="1" customWidth="1"/>
    <col min="618" max="844" width="9.25" style="153"/>
    <col min="845" max="845" width="26.375" style="153" customWidth="1"/>
    <col min="846" max="846" width="6.375" style="153" customWidth="1"/>
    <col min="847" max="847" width="0.375" style="153" customWidth="1"/>
    <col min="848" max="848" width="8.375" style="153" customWidth="1"/>
    <col min="849" max="849" width="0.375" style="153" customWidth="1"/>
    <col min="850" max="850" width="10" style="153" customWidth="1"/>
    <col min="851" max="851" width="0.375" style="153" customWidth="1"/>
    <col min="852" max="852" width="10.375" style="153" customWidth="1"/>
    <col min="853" max="853" width="0.375" style="153" customWidth="1"/>
    <col min="854" max="854" width="8.375" style="153" customWidth="1"/>
    <col min="855" max="855" width="0.375" style="153" customWidth="1"/>
    <col min="856" max="856" width="10.375" style="153" customWidth="1"/>
    <col min="857" max="857" width="0.375" style="153" customWidth="1"/>
    <col min="858" max="858" width="11.375" style="153" customWidth="1"/>
    <col min="859" max="859" width="0.375" style="153" customWidth="1"/>
    <col min="860" max="860" width="8" style="153" customWidth="1"/>
    <col min="861" max="861" width="0.375" style="153" customWidth="1"/>
    <col min="862" max="862" width="10.375" style="153" customWidth="1"/>
    <col min="863" max="863" width="0.375" style="153" customWidth="1"/>
    <col min="864" max="864" width="13.375" style="153" customWidth="1"/>
    <col min="865" max="865" width="0.375" style="153" customWidth="1"/>
    <col min="866" max="866" width="10" style="153" customWidth="1"/>
    <col min="867" max="867" width="0.375" style="153" customWidth="1"/>
    <col min="868" max="868" width="10.375" style="153" customWidth="1"/>
    <col min="869" max="869" width="0.375" style="153" customWidth="1"/>
    <col min="870" max="870" width="9.375" style="153" customWidth="1"/>
    <col min="871" max="871" width="9.25" style="153"/>
    <col min="872" max="873" width="12" style="153" bestFit="1" customWidth="1"/>
    <col min="874" max="1100" width="9.25" style="153"/>
    <col min="1101" max="1101" width="26.375" style="153" customWidth="1"/>
    <col min="1102" max="1102" width="6.375" style="153" customWidth="1"/>
    <col min="1103" max="1103" width="0.375" style="153" customWidth="1"/>
    <col min="1104" max="1104" width="8.375" style="153" customWidth="1"/>
    <col min="1105" max="1105" width="0.375" style="153" customWidth="1"/>
    <col min="1106" max="1106" width="10" style="153" customWidth="1"/>
    <col min="1107" max="1107" width="0.375" style="153" customWidth="1"/>
    <col min="1108" max="1108" width="10.375" style="153" customWidth="1"/>
    <col min="1109" max="1109" width="0.375" style="153" customWidth="1"/>
    <col min="1110" max="1110" width="8.375" style="153" customWidth="1"/>
    <col min="1111" max="1111" width="0.375" style="153" customWidth="1"/>
    <col min="1112" max="1112" width="10.375" style="153" customWidth="1"/>
    <col min="1113" max="1113" width="0.375" style="153" customWidth="1"/>
    <col min="1114" max="1114" width="11.375" style="153" customWidth="1"/>
    <col min="1115" max="1115" width="0.375" style="153" customWidth="1"/>
    <col min="1116" max="1116" width="8" style="153" customWidth="1"/>
    <col min="1117" max="1117" width="0.375" style="153" customWidth="1"/>
    <col min="1118" max="1118" width="10.375" style="153" customWidth="1"/>
    <col min="1119" max="1119" width="0.375" style="153" customWidth="1"/>
    <col min="1120" max="1120" width="13.375" style="153" customWidth="1"/>
    <col min="1121" max="1121" width="0.375" style="153" customWidth="1"/>
    <col min="1122" max="1122" width="10" style="153" customWidth="1"/>
    <col min="1123" max="1123" width="0.375" style="153" customWidth="1"/>
    <col min="1124" max="1124" width="10.375" style="153" customWidth="1"/>
    <col min="1125" max="1125" width="0.375" style="153" customWidth="1"/>
    <col min="1126" max="1126" width="9.375" style="153" customWidth="1"/>
    <col min="1127" max="1127" width="9.25" style="153"/>
    <col min="1128" max="1129" width="12" style="153" bestFit="1" customWidth="1"/>
    <col min="1130" max="1356" width="9.25" style="153"/>
    <col min="1357" max="1357" width="26.375" style="153" customWidth="1"/>
    <col min="1358" max="1358" width="6.375" style="153" customWidth="1"/>
    <col min="1359" max="1359" width="0.375" style="153" customWidth="1"/>
    <col min="1360" max="1360" width="8.375" style="153" customWidth="1"/>
    <col min="1361" max="1361" width="0.375" style="153" customWidth="1"/>
    <col min="1362" max="1362" width="10" style="153" customWidth="1"/>
    <col min="1363" max="1363" width="0.375" style="153" customWidth="1"/>
    <col min="1364" max="1364" width="10.375" style="153" customWidth="1"/>
    <col min="1365" max="1365" width="0.375" style="153" customWidth="1"/>
    <col min="1366" max="1366" width="8.375" style="153" customWidth="1"/>
    <col min="1367" max="1367" width="0.375" style="153" customWidth="1"/>
    <col min="1368" max="1368" width="10.375" style="153" customWidth="1"/>
    <col min="1369" max="1369" width="0.375" style="153" customWidth="1"/>
    <col min="1370" max="1370" width="11.375" style="153" customWidth="1"/>
    <col min="1371" max="1371" width="0.375" style="153" customWidth="1"/>
    <col min="1372" max="1372" width="8" style="153" customWidth="1"/>
    <col min="1373" max="1373" width="0.375" style="153" customWidth="1"/>
    <col min="1374" max="1374" width="10.375" style="153" customWidth="1"/>
    <col min="1375" max="1375" width="0.375" style="153" customWidth="1"/>
    <col min="1376" max="1376" width="13.375" style="153" customWidth="1"/>
    <col min="1377" max="1377" width="0.375" style="153" customWidth="1"/>
    <col min="1378" max="1378" width="10" style="153" customWidth="1"/>
    <col min="1379" max="1379" width="0.375" style="153" customWidth="1"/>
    <col min="1380" max="1380" width="10.375" style="153" customWidth="1"/>
    <col min="1381" max="1381" width="0.375" style="153" customWidth="1"/>
    <col min="1382" max="1382" width="9.375" style="153" customWidth="1"/>
    <col min="1383" max="1383" width="9.25" style="153"/>
    <col min="1384" max="1385" width="12" style="153" bestFit="1" customWidth="1"/>
    <col min="1386" max="1612" width="9.25" style="153"/>
    <col min="1613" max="1613" width="26.375" style="153" customWidth="1"/>
    <col min="1614" max="1614" width="6.375" style="153" customWidth="1"/>
    <col min="1615" max="1615" width="0.375" style="153" customWidth="1"/>
    <col min="1616" max="1616" width="8.375" style="153" customWidth="1"/>
    <col min="1617" max="1617" width="0.375" style="153" customWidth="1"/>
    <col min="1618" max="1618" width="10" style="153" customWidth="1"/>
    <col min="1619" max="1619" width="0.375" style="153" customWidth="1"/>
    <col min="1620" max="1620" width="10.375" style="153" customWidth="1"/>
    <col min="1621" max="1621" width="0.375" style="153" customWidth="1"/>
    <col min="1622" max="1622" width="8.375" style="153" customWidth="1"/>
    <col min="1623" max="1623" width="0.375" style="153" customWidth="1"/>
    <col min="1624" max="1624" width="10.375" style="153" customWidth="1"/>
    <col min="1625" max="1625" width="0.375" style="153" customWidth="1"/>
    <col min="1626" max="1626" width="11.375" style="153" customWidth="1"/>
    <col min="1627" max="1627" width="0.375" style="153" customWidth="1"/>
    <col min="1628" max="1628" width="8" style="153" customWidth="1"/>
    <col min="1629" max="1629" width="0.375" style="153" customWidth="1"/>
    <col min="1630" max="1630" width="10.375" style="153" customWidth="1"/>
    <col min="1631" max="1631" width="0.375" style="153" customWidth="1"/>
    <col min="1632" max="1632" width="13.375" style="153" customWidth="1"/>
    <col min="1633" max="1633" width="0.375" style="153" customWidth="1"/>
    <col min="1634" max="1634" width="10" style="153" customWidth="1"/>
    <col min="1635" max="1635" width="0.375" style="153" customWidth="1"/>
    <col min="1636" max="1636" width="10.375" style="153" customWidth="1"/>
    <col min="1637" max="1637" width="0.375" style="153" customWidth="1"/>
    <col min="1638" max="1638" width="9.375" style="153" customWidth="1"/>
    <col min="1639" max="1639" width="9.25" style="153"/>
    <col min="1640" max="1641" width="12" style="153" bestFit="1" customWidth="1"/>
    <col min="1642" max="1868" width="9.25" style="153"/>
    <col min="1869" max="1869" width="26.375" style="153" customWidth="1"/>
    <col min="1870" max="1870" width="6.375" style="153" customWidth="1"/>
    <col min="1871" max="1871" width="0.375" style="153" customWidth="1"/>
    <col min="1872" max="1872" width="8.375" style="153" customWidth="1"/>
    <col min="1873" max="1873" width="0.375" style="153" customWidth="1"/>
    <col min="1874" max="1874" width="10" style="153" customWidth="1"/>
    <col min="1875" max="1875" width="0.375" style="153" customWidth="1"/>
    <col min="1876" max="1876" width="10.375" style="153" customWidth="1"/>
    <col min="1877" max="1877" width="0.375" style="153" customWidth="1"/>
    <col min="1878" max="1878" width="8.375" style="153" customWidth="1"/>
    <col min="1879" max="1879" width="0.375" style="153" customWidth="1"/>
    <col min="1880" max="1880" width="10.375" style="153" customWidth="1"/>
    <col min="1881" max="1881" width="0.375" style="153" customWidth="1"/>
    <col min="1882" max="1882" width="11.375" style="153" customWidth="1"/>
    <col min="1883" max="1883" width="0.375" style="153" customWidth="1"/>
    <col min="1884" max="1884" width="8" style="153" customWidth="1"/>
    <col min="1885" max="1885" width="0.375" style="153" customWidth="1"/>
    <col min="1886" max="1886" width="10.375" style="153" customWidth="1"/>
    <col min="1887" max="1887" width="0.375" style="153" customWidth="1"/>
    <col min="1888" max="1888" width="13.375" style="153" customWidth="1"/>
    <col min="1889" max="1889" width="0.375" style="153" customWidth="1"/>
    <col min="1890" max="1890" width="10" style="153" customWidth="1"/>
    <col min="1891" max="1891" width="0.375" style="153" customWidth="1"/>
    <col min="1892" max="1892" width="10.375" style="153" customWidth="1"/>
    <col min="1893" max="1893" width="0.375" style="153" customWidth="1"/>
    <col min="1894" max="1894" width="9.375" style="153" customWidth="1"/>
    <col min="1895" max="1895" width="9.25" style="153"/>
    <col min="1896" max="1897" width="12" style="153" bestFit="1" customWidth="1"/>
    <col min="1898" max="2124" width="9.25" style="153"/>
    <col min="2125" max="2125" width="26.375" style="153" customWidth="1"/>
    <col min="2126" max="2126" width="6.375" style="153" customWidth="1"/>
    <col min="2127" max="2127" width="0.375" style="153" customWidth="1"/>
    <col min="2128" max="2128" width="8.375" style="153" customWidth="1"/>
    <col min="2129" max="2129" width="0.375" style="153" customWidth="1"/>
    <col min="2130" max="2130" width="10" style="153" customWidth="1"/>
    <col min="2131" max="2131" width="0.375" style="153" customWidth="1"/>
    <col min="2132" max="2132" width="10.375" style="153" customWidth="1"/>
    <col min="2133" max="2133" width="0.375" style="153" customWidth="1"/>
    <col min="2134" max="2134" width="8.375" style="153" customWidth="1"/>
    <col min="2135" max="2135" width="0.375" style="153" customWidth="1"/>
    <col min="2136" max="2136" width="10.375" style="153" customWidth="1"/>
    <col min="2137" max="2137" width="0.375" style="153" customWidth="1"/>
    <col min="2138" max="2138" width="11.375" style="153" customWidth="1"/>
    <col min="2139" max="2139" width="0.375" style="153" customWidth="1"/>
    <col min="2140" max="2140" width="8" style="153" customWidth="1"/>
    <col min="2141" max="2141" width="0.375" style="153" customWidth="1"/>
    <col min="2142" max="2142" width="10.375" style="153" customWidth="1"/>
    <col min="2143" max="2143" width="0.375" style="153" customWidth="1"/>
    <col min="2144" max="2144" width="13.375" style="153" customWidth="1"/>
    <col min="2145" max="2145" width="0.375" style="153" customWidth="1"/>
    <col min="2146" max="2146" width="10" style="153" customWidth="1"/>
    <col min="2147" max="2147" width="0.375" style="153" customWidth="1"/>
    <col min="2148" max="2148" width="10.375" style="153" customWidth="1"/>
    <col min="2149" max="2149" width="0.375" style="153" customWidth="1"/>
    <col min="2150" max="2150" width="9.375" style="153" customWidth="1"/>
    <col min="2151" max="2151" width="9.25" style="153"/>
    <col min="2152" max="2153" width="12" style="153" bestFit="1" customWidth="1"/>
    <col min="2154" max="2380" width="9.25" style="153"/>
    <col min="2381" max="2381" width="26.375" style="153" customWidth="1"/>
    <col min="2382" max="2382" width="6.375" style="153" customWidth="1"/>
    <col min="2383" max="2383" width="0.375" style="153" customWidth="1"/>
    <col min="2384" max="2384" width="8.375" style="153" customWidth="1"/>
    <col min="2385" max="2385" width="0.375" style="153" customWidth="1"/>
    <col min="2386" max="2386" width="10" style="153" customWidth="1"/>
    <col min="2387" max="2387" width="0.375" style="153" customWidth="1"/>
    <col min="2388" max="2388" width="10.375" style="153" customWidth="1"/>
    <col min="2389" max="2389" width="0.375" style="153" customWidth="1"/>
    <col min="2390" max="2390" width="8.375" style="153" customWidth="1"/>
    <col min="2391" max="2391" width="0.375" style="153" customWidth="1"/>
    <col min="2392" max="2392" width="10.375" style="153" customWidth="1"/>
    <col min="2393" max="2393" width="0.375" style="153" customWidth="1"/>
    <col min="2394" max="2394" width="11.375" style="153" customWidth="1"/>
    <col min="2395" max="2395" width="0.375" style="153" customWidth="1"/>
    <col min="2396" max="2396" width="8" style="153" customWidth="1"/>
    <col min="2397" max="2397" width="0.375" style="153" customWidth="1"/>
    <col min="2398" max="2398" width="10.375" style="153" customWidth="1"/>
    <col min="2399" max="2399" width="0.375" style="153" customWidth="1"/>
    <col min="2400" max="2400" width="13.375" style="153" customWidth="1"/>
    <col min="2401" max="2401" width="0.375" style="153" customWidth="1"/>
    <col min="2402" max="2402" width="10" style="153" customWidth="1"/>
    <col min="2403" max="2403" width="0.375" style="153" customWidth="1"/>
    <col min="2404" max="2404" width="10.375" style="153" customWidth="1"/>
    <col min="2405" max="2405" width="0.375" style="153" customWidth="1"/>
    <col min="2406" max="2406" width="9.375" style="153" customWidth="1"/>
    <col min="2407" max="2407" width="9.25" style="153"/>
    <col min="2408" max="2409" width="12" style="153" bestFit="1" customWidth="1"/>
    <col min="2410" max="2636" width="9.25" style="153"/>
    <col min="2637" max="2637" width="26.375" style="153" customWidth="1"/>
    <col min="2638" max="2638" width="6.375" style="153" customWidth="1"/>
    <col min="2639" max="2639" width="0.375" style="153" customWidth="1"/>
    <col min="2640" max="2640" width="8.375" style="153" customWidth="1"/>
    <col min="2641" max="2641" width="0.375" style="153" customWidth="1"/>
    <col min="2642" max="2642" width="10" style="153" customWidth="1"/>
    <col min="2643" max="2643" width="0.375" style="153" customWidth="1"/>
    <col min="2644" max="2644" width="10.375" style="153" customWidth="1"/>
    <col min="2645" max="2645" width="0.375" style="153" customWidth="1"/>
    <col min="2646" max="2646" width="8.375" style="153" customWidth="1"/>
    <col min="2647" max="2647" width="0.375" style="153" customWidth="1"/>
    <col min="2648" max="2648" width="10.375" style="153" customWidth="1"/>
    <col min="2649" max="2649" width="0.375" style="153" customWidth="1"/>
    <col min="2650" max="2650" width="11.375" style="153" customWidth="1"/>
    <col min="2651" max="2651" width="0.375" style="153" customWidth="1"/>
    <col min="2652" max="2652" width="8" style="153" customWidth="1"/>
    <col min="2653" max="2653" width="0.375" style="153" customWidth="1"/>
    <col min="2654" max="2654" width="10.375" style="153" customWidth="1"/>
    <col min="2655" max="2655" width="0.375" style="153" customWidth="1"/>
    <col min="2656" max="2656" width="13.375" style="153" customWidth="1"/>
    <col min="2657" max="2657" width="0.375" style="153" customWidth="1"/>
    <col min="2658" max="2658" width="10" style="153" customWidth="1"/>
    <col min="2659" max="2659" width="0.375" style="153" customWidth="1"/>
    <col min="2660" max="2660" width="10.375" style="153" customWidth="1"/>
    <col min="2661" max="2661" width="0.375" style="153" customWidth="1"/>
    <col min="2662" max="2662" width="9.375" style="153" customWidth="1"/>
    <col min="2663" max="2663" width="9.25" style="153"/>
    <col min="2664" max="2665" width="12" style="153" bestFit="1" customWidth="1"/>
    <col min="2666" max="2892" width="9.25" style="153"/>
    <col min="2893" max="2893" width="26.375" style="153" customWidth="1"/>
    <col min="2894" max="2894" width="6.375" style="153" customWidth="1"/>
    <col min="2895" max="2895" width="0.375" style="153" customWidth="1"/>
    <col min="2896" max="2896" width="8.375" style="153" customWidth="1"/>
    <col min="2897" max="2897" width="0.375" style="153" customWidth="1"/>
    <col min="2898" max="2898" width="10" style="153" customWidth="1"/>
    <col min="2899" max="2899" width="0.375" style="153" customWidth="1"/>
    <col min="2900" max="2900" width="10.375" style="153" customWidth="1"/>
    <col min="2901" max="2901" width="0.375" style="153" customWidth="1"/>
    <col min="2902" max="2902" width="8.375" style="153" customWidth="1"/>
    <col min="2903" max="2903" width="0.375" style="153" customWidth="1"/>
    <col min="2904" max="2904" width="10.375" style="153" customWidth="1"/>
    <col min="2905" max="2905" width="0.375" style="153" customWidth="1"/>
    <col min="2906" max="2906" width="11.375" style="153" customWidth="1"/>
    <col min="2907" max="2907" width="0.375" style="153" customWidth="1"/>
    <col min="2908" max="2908" width="8" style="153" customWidth="1"/>
    <col min="2909" max="2909" width="0.375" style="153" customWidth="1"/>
    <col min="2910" max="2910" width="10.375" style="153" customWidth="1"/>
    <col min="2911" max="2911" width="0.375" style="153" customWidth="1"/>
    <col min="2912" max="2912" width="13.375" style="153" customWidth="1"/>
    <col min="2913" max="2913" width="0.375" style="153" customWidth="1"/>
    <col min="2914" max="2914" width="10" style="153" customWidth="1"/>
    <col min="2915" max="2915" width="0.375" style="153" customWidth="1"/>
    <col min="2916" max="2916" width="10.375" style="153" customWidth="1"/>
    <col min="2917" max="2917" width="0.375" style="153" customWidth="1"/>
    <col min="2918" max="2918" width="9.375" style="153" customWidth="1"/>
    <col min="2919" max="2919" width="9.25" style="153"/>
    <col min="2920" max="2921" width="12" style="153" bestFit="1" customWidth="1"/>
    <col min="2922" max="3148" width="9.25" style="153"/>
    <col min="3149" max="3149" width="26.375" style="153" customWidth="1"/>
    <col min="3150" max="3150" width="6.375" style="153" customWidth="1"/>
    <col min="3151" max="3151" width="0.375" style="153" customWidth="1"/>
    <col min="3152" max="3152" width="8.375" style="153" customWidth="1"/>
    <col min="3153" max="3153" width="0.375" style="153" customWidth="1"/>
    <col min="3154" max="3154" width="10" style="153" customWidth="1"/>
    <col min="3155" max="3155" width="0.375" style="153" customWidth="1"/>
    <col min="3156" max="3156" width="10.375" style="153" customWidth="1"/>
    <col min="3157" max="3157" width="0.375" style="153" customWidth="1"/>
    <col min="3158" max="3158" width="8.375" style="153" customWidth="1"/>
    <col min="3159" max="3159" width="0.375" style="153" customWidth="1"/>
    <col min="3160" max="3160" width="10.375" style="153" customWidth="1"/>
    <col min="3161" max="3161" width="0.375" style="153" customWidth="1"/>
    <col min="3162" max="3162" width="11.375" style="153" customWidth="1"/>
    <col min="3163" max="3163" width="0.375" style="153" customWidth="1"/>
    <col min="3164" max="3164" width="8" style="153" customWidth="1"/>
    <col min="3165" max="3165" width="0.375" style="153" customWidth="1"/>
    <col min="3166" max="3166" width="10.375" style="153" customWidth="1"/>
    <col min="3167" max="3167" width="0.375" style="153" customWidth="1"/>
    <col min="3168" max="3168" width="13.375" style="153" customWidth="1"/>
    <col min="3169" max="3169" width="0.375" style="153" customWidth="1"/>
    <col min="3170" max="3170" width="10" style="153" customWidth="1"/>
    <col min="3171" max="3171" width="0.375" style="153" customWidth="1"/>
    <col min="3172" max="3172" width="10.375" style="153" customWidth="1"/>
    <col min="3173" max="3173" width="0.375" style="153" customWidth="1"/>
    <col min="3174" max="3174" width="9.375" style="153" customWidth="1"/>
    <col min="3175" max="3175" width="9.25" style="153"/>
    <col min="3176" max="3177" width="12" style="153" bestFit="1" customWidth="1"/>
    <col min="3178" max="3404" width="9.25" style="153"/>
    <col min="3405" max="3405" width="26.375" style="153" customWidth="1"/>
    <col min="3406" max="3406" width="6.375" style="153" customWidth="1"/>
    <col min="3407" max="3407" width="0.375" style="153" customWidth="1"/>
    <col min="3408" max="3408" width="8.375" style="153" customWidth="1"/>
    <col min="3409" max="3409" width="0.375" style="153" customWidth="1"/>
    <col min="3410" max="3410" width="10" style="153" customWidth="1"/>
    <col min="3411" max="3411" width="0.375" style="153" customWidth="1"/>
    <col min="3412" max="3412" width="10.375" style="153" customWidth="1"/>
    <col min="3413" max="3413" width="0.375" style="153" customWidth="1"/>
    <col min="3414" max="3414" width="8.375" style="153" customWidth="1"/>
    <col min="3415" max="3415" width="0.375" style="153" customWidth="1"/>
    <col min="3416" max="3416" width="10.375" style="153" customWidth="1"/>
    <col min="3417" max="3417" width="0.375" style="153" customWidth="1"/>
    <col min="3418" max="3418" width="11.375" style="153" customWidth="1"/>
    <col min="3419" max="3419" width="0.375" style="153" customWidth="1"/>
    <col min="3420" max="3420" width="8" style="153" customWidth="1"/>
    <col min="3421" max="3421" width="0.375" style="153" customWidth="1"/>
    <col min="3422" max="3422" width="10.375" style="153" customWidth="1"/>
    <col min="3423" max="3423" width="0.375" style="153" customWidth="1"/>
    <col min="3424" max="3424" width="13.375" style="153" customWidth="1"/>
    <col min="3425" max="3425" width="0.375" style="153" customWidth="1"/>
    <col min="3426" max="3426" width="10" style="153" customWidth="1"/>
    <col min="3427" max="3427" width="0.375" style="153" customWidth="1"/>
    <col min="3428" max="3428" width="10.375" style="153" customWidth="1"/>
    <col min="3429" max="3429" width="0.375" style="153" customWidth="1"/>
    <col min="3430" max="3430" width="9.375" style="153" customWidth="1"/>
    <col min="3431" max="3431" width="9.25" style="153"/>
    <col min="3432" max="3433" width="12" style="153" bestFit="1" customWidth="1"/>
    <col min="3434" max="3660" width="9.25" style="153"/>
    <col min="3661" max="3661" width="26.375" style="153" customWidth="1"/>
    <col min="3662" max="3662" width="6.375" style="153" customWidth="1"/>
    <col min="3663" max="3663" width="0.375" style="153" customWidth="1"/>
    <col min="3664" max="3664" width="8.375" style="153" customWidth="1"/>
    <col min="3665" max="3665" width="0.375" style="153" customWidth="1"/>
    <col min="3666" max="3666" width="10" style="153" customWidth="1"/>
    <col min="3667" max="3667" width="0.375" style="153" customWidth="1"/>
    <col min="3668" max="3668" width="10.375" style="153" customWidth="1"/>
    <col min="3669" max="3669" width="0.375" style="153" customWidth="1"/>
    <col min="3670" max="3670" width="8.375" style="153" customWidth="1"/>
    <col min="3671" max="3671" width="0.375" style="153" customWidth="1"/>
    <col min="3672" max="3672" width="10.375" style="153" customWidth="1"/>
    <col min="3673" max="3673" width="0.375" style="153" customWidth="1"/>
    <col min="3674" max="3674" width="11.375" style="153" customWidth="1"/>
    <col min="3675" max="3675" width="0.375" style="153" customWidth="1"/>
    <col min="3676" max="3676" width="8" style="153" customWidth="1"/>
    <col min="3677" max="3677" width="0.375" style="153" customWidth="1"/>
    <col min="3678" max="3678" width="10.375" style="153" customWidth="1"/>
    <col min="3679" max="3679" width="0.375" style="153" customWidth="1"/>
    <col min="3680" max="3680" width="13.375" style="153" customWidth="1"/>
    <col min="3681" max="3681" width="0.375" style="153" customWidth="1"/>
    <col min="3682" max="3682" width="10" style="153" customWidth="1"/>
    <col min="3683" max="3683" width="0.375" style="153" customWidth="1"/>
    <col min="3684" max="3684" width="10.375" style="153" customWidth="1"/>
    <col min="3685" max="3685" width="0.375" style="153" customWidth="1"/>
    <col min="3686" max="3686" width="9.375" style="153" customWidth="1"/>
    <col min="3687" max="3687" width="9.25" style="153"/>
    <col min="3688" max="3689" width="12" style="153" bestFit="1" customWidth="1"/>
    <col min="3690" max="3916" width="9.25" style="153"/>
    <col min="3917" max="3917" width="26.375" style="153" customWidth="1"/>
    <col min="3918" max="3918" width="6.375" style="153" customWidth="1"/>
    <col min="3919" max="3919" width="0.375" style="153" customWidth="1"/>
    <col min="3920" max="3920" width="8.375" style="153" customWidth="1"/>
    <col min="3921" max="3921" width="0.375" style="153" customWidth="1"/>
    <col min="3922" max="3922" width="10" style="153" customWidth="1"/>
    <col min="3923" max="3923" width="0.375" style="153" customWidth="1"/>
    <col min="3924" max="3924" width="10.375" style="153" customWidth="1"/>
    <col min="3925" max="3925" width="0.375" style="153" customWidth="1"/>
    <col min="3926" max="3926" width="8.375" style="153" customWidth="1"/>
    <col min="3927" max="3927" width="0.375" style="153" customWidth="1"/>
    <col min="3928" max="3928" width="10.375" style="153" customWidth="1"/>
    <col min="3929" max="3929" width="0.375" style="153" customWidth="1"/>
    <col min="3930" max="3930" width="11.375" style="153" customWidth="1"/>
    <col min="3931" max="3931" width="0.375" style="153" customWidth="1"/>
    <col min="3932" max="3932" width="8" style="153" customWidth="1"/>
    <col min="3933" max="3933" width="0.375" style="153" customWidth="1"/>
    <col min="3934" max="3934" width="10.375" style="153" customWidth="1"/>
    <col min="3935" max="3935" width="0.375" style="153" customWidth="1"/>
    <col min="3936" max="3936" width="13.375" style="153" customWidth="1"/>
    <col min="3937" max="3937" width="0.375" style="153" customWidth="1"/>
    <col min="3938" max="3938" width="10" style="153" customWidth="1"/>
    <col min="3939" max="3939" width="0.375" style="153" customWidth="1"/>
    <col min="3940" max="3940" width="10.375" style="153" customWidth="1"/>
    <col min="3941" max="3941" width="0.375" style="153" customWidth="1"/>
    <col min="3942" max="3942" width="9.375" style="153" customWidth="1"/>
    <col min="3943" max="3943" width="9.25" style="153"/>
    <col min="3944" max="3945" width="12" style="153" bestFit="1" customWidth="1"/>
    <col min="3946" max="4172" width="9.25" style="153"/>
    <col min="4173" max="4173" width="26.375" style="153" customWidth="1"/>
    <col min="4174" max="4174" width="6.375" style="153" customWidth="1"/>
    <col min="4175" max="4175" width="0.375" style="153" customWidth="1"/>
    <col min="4176" max="4176" width="8.375" style="153" customWidth="1"/>
    <col min="4177" max="4177" width="0.375" style="153" customWidth="1"/>
    <col min="4178" max="4178" width="10" style="153" customWidth="1"/>
    <col min="4179" max="4179" width="0.375" style="153" customWidth="1"/>
    <col min="4180" max="4180" width="10.375" style="153" customWidth="1"/>
    <col min="4181" max="4181" width="0.375" style="153" customWidth="1"/>
    <col min="4182" max="4182" width="8.375" style="153" customWidth="1"/>
    <col min="4183" max="4183" width="0.375" style="153" customWidth="1"/>
    <col min="4184" max="4184" width="10.375" style="153" customWidth="1"/>
    <col min="4185" max="4185" width="0.375" style="153" customWidth="1"/>
    <col min="4186" max="4186" width="11.375" style="153" customWidth="1"/>
    <col min="4187" max="4187" width="0.375" style="153" customWidth="1"/>
    <col min="4188" max="4188" width="8" style="153" customWidth="1"/>
    <col min="4189" max="4189" width="0.375" style="153" customWidth="1"/>
    <col min="4190" max="4190" width="10.375" style="153" customWidth="1"/>
    <col min="4191" max="4191" width="0.375" style="153" customWidth="1"/>
    <col min="4192" max="4192" width="13.375" style="153" customWidth="1"/>
    <col min="4193" max="4193" width="0.375" style="153" customWidth="1"/>
    <col min="4194" max="4194" width="10" style="153" customWidth="1"/>
    <col min="4195" max="4195" width="0.375" style="153" customWidth="1"/>
    <col min="4196" max="4196" width="10.375" style="153" customWidth="1"/>
    <col min="4197" max="4197" width="0.375" style="153" customWidth="1"/>
    <col min="4198" max="4198" width="9.375" style="153" customWidth="1"/>
    <col min="4199" max="4199" width="9.25" style="153"/>
    <col min="4200" max="4201" width="12" style="153" bestFit="1" customWidth="1"/>
    <col min="4202" max="4428" width="9.25" style="153"/>
    <col min="4429" max="4429" width="26.375" style="153" customWidth="1"/>
    <col min="4430" max="4430" width="6.375" style="153" customWidth="1"/>
    <col min="4431" max="4431" width="0.375" style="153" customWidth="1"/>
    <col min="4432" max="4432" width="8.375" style="153" customWidth="1"/>
    <col min="4433" max="4433" width="0.375" style="153" customWidth="1"/>
    <col min="4434" max="4434" width="10" style="153" customWidth="1"/>
    <col min="4435" max="4435" width="0.375" style="153" customWidth="1"/>
    <col min="4436" max="4436" width="10.375" style="153" customWidth="1"/>
    <col min="4437" max="4437" width="0.375" style="153" customWidth="1"/>
    <col min="4438" max="4438" width="8.375" style="153" customWidth="1"/>
    <col min="4439" max="4439" width="0.375" style="153" customWidth="1"/>
    <col min="4440" max="4440" width="10.375" style="153" customWidth="1"/>
    <col min="4441" max="4441" width="0.375" style="153" customWidth="1"/>
    <col min="4442" max="4442" width="11.375" style="153" customWidth="1"/>
    <col min="4443" max="4443" width="0.375" style="153" customWidth="1"/>
    <col min="4444" max="4444" width="8" style="153" customWidth="1"/>
    <col min="4445" max="4445" width="0.375" style="153" customWidth="1"/>
    <col min="4446" max="4446" width="10.375" style="153" customWidth="1"/>
    <col min="4447" max="4447" width="0.375" style="153" customWidth="1"/>
    <col min="4448" max="4448" width="13.375" style="153" customWidth="1"/>
    <col min="4449" max="4449" width="0.375" style="153" customWidth="1"/>
    <col min="4450" max="4450" width="10" style="153" customWidth="1"/>
    <col min="4451" max="4451" width="0.375" style="153" customWidth="1"/>
    <col min="4452" max="4452" width="10.375" style="153" customWidth="1"/>
    <col min="4453" max="4453" width="0.375" style="153" customWidth="1"/>
    <col min="4454" max="4454" width="9.375" style="153" customWidth="1"/>
    <col min="4455" max="4455" width="9.25" style="153"/>
    <col min="4456" max="4457" width="12" style="153" bestFit="1" customWidth="1"/>
    <col min="4458" max="4684" width="9.25" style="153"/>
    <col min="4685" max="4685" width="26.375" style="153" customWidth="1"/>
    <col min="4686" max="4686" width="6.375" style="153" customWidth="1"/>
    <col min="4687" max="4687" width="0.375" style="153" customWidth="1"/>
    <col min="4688" max="4688" width="8.375" style="153" customWidth="1"/>
    <col min="4689" max="4689" width="0.375" style="153" customWidth="1"/>
    <col min="4690" max="4690" width="10" style="153" customWidth="1"/>
    <col min="4691" max="4691" width="0.375" style="153" customWidth="1"/>
    <col min="4692" max="4692" width="10.375" style="153" customWidth="1"/>
    <col min="4693" max="4693" width="0.375" style="153" customWidth="1"/>
    <col min="4694" max="4694" width="8.375" style="153" customWidth="1"/>
    <col min="4695" max="4695" width="0.375" style="153" customWidth="1"/>
    <col min="4696" max="4696" width="10.375" style="153" customWidth="1"/>
    <col min="4697" max="4697" width="0.375" style="153" customWidth="1"/>
    <col min="4698" max="4698" width="11.375" style="153" customWidth="1"/>
    <col min="4699" max="4699" width="0.375" style="153" customWidth="1"/>
    <col min="4700" max="4700" width="8" style="153" customWidth="1"/>
    <col min="4701" max="4701" width="0.375" style="153" customWidth="1"/>
    <col min="4702" max="4702" width="10.375" style="153" customWidth="1"/>
    <col min="4703" max="4703" width="0.375" style="153" customWidth="1"/>
    <col min="4704" max="4704" width="13.375" style="153" customWidth="1"/>
    <col min="4705" max="4705" width="0.375" style="153" customWidth="1"/>
    <col min="4706" max="4706" width="10" style="153" customWidth="1"/>
    <col min="4707" max="4707" width="0.375" style="153" customWidth="1"/>
    <col min="4708" max="4708" width="10.375" style="153" customWidth="1"/>
    <col min="4709" max="4709" width="0.375" style="153" customWidth="1"/>
    <col min="4710" max="4710" width="9.375" style="153" customWidth="1"/>
    <col min="4711" max="4711" width="9.25" style="153"/>
    <col min="4712" max="4713" width="12" style="153" bestFit="1" customWidth="1"/>
    <col min="4714" max="4940" width="9.25" style="153"/>
    <col min="4941" max="4941" width="26.375" style="153" customWidth="1"/>
    <col min="4942" max="4942" width="6.375" style="153" customWidth="1"/>
    <col min="4943" max="4943" width="0.375" style="153" customWidth="1"/>
    <col min="4944" max="4944" width="8.375" style="153" customWidth="1"/>
    <col min="4945" max="4945" width="0.375" style="153" customWidth="1"/>
    <col min="4946" max="4946" width="10" style="153" customWidth="1"/>
    <col min="4947" max="4947" width="0.375" style="153" customWidth="1"/>
    <col min="4948" max="4948" width="10.375" style="153" customWidth="1"/>
    <col min="4949" max="4949" width="0.375" style="153" customWidth="1"/>
    <col min="4950" max="4950" width="8.375" style="153" customWidth="1"/>
    <col min="4951" max="4951" width="0.375" style="153" customWidth="1"/>
    <col min="4952" max="4952" width="10.375" style="153" customWidth="1"/>
    <col min="4953" max="4953" width="0.375" style="153" customWidth="1"/>
    <col min="4954" max="4954" width="11.375" style="153" customWidth="1"/>
    <col min="4955" max="4955" width="0.375" style="153" customWidth="1"/>
    <col min="4956" max="4956" width="8" style="153" customWidth="1"/>
    <col min="4957" max="4957" width="0.375" style="153" customWidth="1"/>
    <col min="4958" max="4958" width="10.375" style="153" customWidth="1"/>
    <col min="4959" max="4959" width="0.375" style="153" customWidth="1"/>
    <col min="4960" max="4960" width="13.375" style="153" customWidth="1"/>
    <col min="4961" max="4961" width="0.375" style="153" customWidth="1"/>
    <col min="4962" max="4962" width="10" style="153" customWidth="1"/>
    <col min="4963" max="4963" width="0.375" style="153" customWidth="1"/>
    <col min="4964" max="4964" width="10.375" style="153" customWidth="1"/>
    <col min="4965" max="4965" width="0.375" style="153" customWidth="1"/>
    <col min="4966" max="4966" width="9.375" style="153" customWidth="1"/>
    <col min="4967" max="4967" width="9.25" style="153"/>
    <col min="4968" max="4969" width="12" style="153" bestFit="1" customWidth="1"/>
    <col min="4970" max="5196" width="9.25" style="153"/>
    <col min="5197" max="5197" width="26.375" style="153" customWidth="1"/>
    <col min="5198" max="5198" width="6.375" style="153" customWidth="1"/>
    <col min="5199" max="5199" width="0.375" style="153" customWidth="1"/>
    <col min="5200" max="5200" width="8.375" style="153" customWidth="1"/>
    <col min="5201" max="5201" width="0.375" style="153" customWidth="1"/>
    <col min="5202" max="5202" width="10" style="153" customWidth="1"/>
    <col min="5203" max="5203" width="0.375" style="153" customWidth="1"/>
    <col min="5204" max="5204" width="10.375" style="153" customWidth="1"/>
    <col min="5205" max="5205" width="0.375" style="153" customWidth="1"/>
    <col min="5206" max="5206" width="8.375" style="153" customWidth="1"/>
    <col min="5207" max="5207" width="0.375" style="153" customWidth="1"/>
    <col min="5208" max="5208" width="10.375" style="153" customWidth="1"/>
    <col min="5209" max="5209" width="0.375" style="153" customWidth="1"/>
    <col min="5210" max="5210" width="11.375" style="153" customWidth="1"/>
    <col min="5211" max="5211" width="0.375" style="153" customWidth="1"/>
    <col min="5212" max="5212" width="8" style="153" customWidth="1"/>
    <col min="5213" max="5213" width="0.375" style="153" customWidth="1"/>
    <col min="5214" max="5214" width="10.375" style="153" customWidth="1"/>
    <col min="5215" max="5215" width="0.375" style="153" customWidth="1"/>
    <col min="5216" max="5216" width="13.375" style="153" customWidth="1"/>
    <col min="5217" max="5217" width="0.375" style="153" customWidth="1"/>
    <col min="5218" max="5218" width="10" style="153" customWidth="1"/>
    <col min="5219" max="5219" width="0.375" style="153" customWidth="1"/>
    <col min="5220" max="5220" width="10.375" style="153" customWidth="1"/>
    <col min="5221" max="5221" width="0.375" style="153" customWidth="1"/>
    <col min="5222" max="5222" width="9.375" style="153" customWidth="1"/>
    <col min="5223" max="5223" width="9.25" style="153"/>
    <col min="5224" max="5225" width="12" style="153" bestFit="1" customWidth="1"/>
    <col min="5226" max="5452" width="9.25" style="153"/>
    <col min="5453" max="5453" width="26.375" style="153" customWidth="1"/>
    <col min="5454" max="5454" width="6.375" style="153" customWidth="1"/>
    <col min="5455" max="5455" width="0.375" style="153" customWidth="1"/>
    <col min="5456" max="5456" width="8.375" style="153" customWidth="1"/>
    <col min="5457" max="5457" width="0.375" style="153" customWidth="1"/>
    <col min="5458" max="5458" width="10" style="153" customWidth="1"/>
    <col min="5459" max="5459" width="0.375" style="153" customWidth="1"/>
    <col min="5460" max="5460" width="10.375" style="153" customWidth="1"/>
    <col min="5461" max="5461" width="0.375" style="153" customWidth="1"/>
    <col min="5462" max="5462" width="8.375" style="153" customWidth="1"/>
    <col min="5463" max="5463" width="0.375" style="153" customWidth="1"/>
    <col min="5464" max="5464" width="10.375" style="153" customWidth="1"/>
    <col min="5465" max="5465" width="0.375" style="153" customWidth="1"/>
    <col min="5466" max="5466" width="11.375" style="153" customWidth="1"/>
    <col min="5467" max="5467" width="0.375" style="153" customWidth="1"/>
    <col min="5468" max="5468" width="8" style="153" customWidth="1"/>
    <col min="5469" max="5469" width="0.375" style="153" customWidth="1"/>
    <col min="5470" max="5470" width="10.375" style="153" customWidth="1"/>
    <col min="5471" max="5471" width="0.375" style="153" customWidth="1"/>
    <col min="5472" max="5472" width="13.375" style="153" customWidth="1"/>
    <col min="5473" max="5473" width="0.375" style="153" customWidth="1"/>
    <col min="5474" max="5474" width="10" style="153" customWidth="1"/>
    <col min="5475" max="5475" width="0.375" style="153" customWidth="1"/>
    <col min="5476" max="5476" width="10.375" style="153" customWidth="1"/>
    <col min="5477" max="5477" width="0.375" style="153" customWidth="1"/>
    <col min="5478" max="5478" width="9.375" style="153" customWidth="1"/>
    <col min="5479" max="5479" width="9.25" style="153"/>
    <col min="5480" max="5481" width="12" style="153" bestFit="1" customWidth="1"/>
    <col min="5482" max="5708" width="9.25" style="153"/>
    <col min="5709" max="5709" width="26.375" style="153" customWidth="1"/>
    <col min="5710" max="5710" width="6.375" style="153" customWidth="1"/>
    <col min="5711" max="5711" width="0.375" style="153" customWidth="1"/>
    <col min="5712" max="5712" width="8.375" style="153" customWidth="1"/>
    <col min="5713" max="5713" width="0.375" style="153" customWidth="1"/>
    <col min="5714" max="5714" width="10" style="153" customWidth="1"/>
    <col min="5715" max="5715" width="0.375" style="153" customWidth="1"/>
    <col min="5716" max="5716" width="10.375" style="153" customWidth="1"/>
    <col min="5717" max="5717" width="0.375" style="153" customWidth="1"/>
    <col min="5718" max="5718" width="8.375" style="153" customWidth="1"/>
    <col min="5719" max="5719" width="0.375" style="153" customWidth="1"/>
    <col min="5720" max="5720" width="10.375" style="153" customWidth="1"/>
    <col min="5721" max="5721" width="0.375" style="153" customWidth="1"/>
    <col min="5722" max="5722" width="11.375" style="153" customWidth="1"/>
    <col min="5723" max="5723" width="0.375" style="153" customWidth="1"/>
    <col min="5724" max="5724" width="8" style="153" customWidth="1"/>
    <col min="5725" max="5725" width="0.375" style="153" customWidth="1"/>
    <col min="5726" max="5726" width="10.375" style="153" customWidth="1"/>
    <col min="5727" max="5727" width="0.375" style="153" customWidth="1"/>
    <col min="5728" max="5728" width="13.375" style="153" customWidth="1"/>
    <col min="5729" max="5729" width="0.375" style="153" customWidth="1"/>
    <col min="5730" max="5730" width="10" style="153" customWidth="1"/>
    <col min="5731" max="5731" width="0.375" style="153" customWidth="1"/>
    <col min="5732" max="5732" width="10.375" style="153" customWidth="1"/>
    <col min="5733" max="5733" width="0.375" style="153" customWidth="1"/>
    <col min="5734" max="5734" width="9.375" style="153" customWidth="1"/>
    <col min="5735" max="5735" width="9.25" style="153"/>
    <col min="5736" max="5737" width="12" style="153" bestFit="1" customWidth="1"/>
    <col min="5738" max="5964" width="9.25" style="153"/>
    <col min="5965" max="5965" width="26.375" style="153" customWidth="1"/>
    <col min="5966" max="5966" width="6.375" style="153" customWidth="1"/>
    <col min="5967" max="5967" width="0.375" style="153" customWidth="1"/>
    <col min="5968" max="5968" width="8.375" style="153" customWidth="1"/>
    <col min="5969" max="5969" width="0.375" style="153" customWidth="1"/>
    <col min="5970" max="5970" width="10" style="153" customWidth="1"/>
    <col min="5971" max="5971" width="0.375" style="153" customWidth="1"/>
    <col min="5972" max="5972" width="10.375" style="153" customWidth="1"/>
    <col min="5973" max="5973" width="0.375" style="153" customWidth="1"/>
    <col min="5974" max="5974" width="8.375" style="153" customWidth="1"/>
    <col min="5975" max="5975" width="0.375" style="153" customWidth="1"/>
    <col min="5976" max="5976" width="10.375" style="153" customWidth="1"/>
    <col min="5977" max="5977" width="0.375" style="153" customWidth="1"/>
    <col min="5978" max="5978" width="11.375" style="153" customWidth="1"/>
    <col min="5979" max="5979" width="0.375" style="153" customWidth="1"/>
    <col min="5980" max="5980" width="8" style="153" customWidth="1"/>
    <col min="5981" max="5981" width="0.375" style="153" customWidth="1"/>
    <col min="5982" max="5982" width="10.375" style="153" customWidth="1"/>
    <col min="5983" max="5983" width="0.375" style="153" customWidth="1"/>
    <col min="5984" max="5984" width="13.375" style="153" customWidth="1"/>
    <col min="5985" max="5985" width="0.375" style="153" customWidth="1"/>
    <col min="5986" max="5986" width="10" style="153" customWidth="1"/>
    <col min="5987" max="5987" width="0.375" style="153" customWidth="1"/>
    <col min="5988" max="5988" width="10.375" style="153" customWidth="1"/>
    <col min="5989" max="5989" width="0.375" style="153" customWidth="1"/>
    <col min="5990" max="5990" width="9.375" style="153" customWidth="1"/>
    <col min="5991" max="5991" width="9.25" style="153"/>
    <col min="5992" max="5993" width="12" style="153" bestFit="1" customWidth="1"/>
    <col min="5994" max="6220" width="9.25" style="153"/>
    <col min="6221" max="6221" width="26.375" style="153" customWidth="1"/>
    <col min="6222" max="6222" width="6.375" style="153" customWidth="1"/>
    <col min="6223" max="6223" width="0.375" style="153" customWidth="1"/>
    <col min="6224" max="6224" width="8.375" style="153" customWidth="1"/>
    <col min="6225" max="6225" width="0.375" style="153" customWidth="1"/>
    <col min="6226" max="6226" width="10" style="153" customWidth="1"/>
    <col min="6227" max="6227" width="0.375" style="153" customWidth="1"/>
    <col min="6228" max="6228" width="10.375" style="153" customWidth="1"/>
    <col min="6229" max="6229" width="0.375" style="153" customWidth="1"/>
    <col min="6230" max="6230" width="8.375" style="153" customWidth="1"/>
    <col min="6231" max="6231" width="0.375" style="153" customWidth="1"/>
    <col min="6232" max="6232" width="10.375" style="153" customWidth="1"/>
    <col min="6233" max="6233" width="0.375" style="153" customWidth="1"/>
    <col min="6234" max="6234" width="11.375" style="153" customWidth="1"/>
    <col min="6235" max="6235" width="0.375" style="153" customWidth="1"/>
    <col min="6236" max="6236" width="8" style="153" customWidth="1"/>
    <col min="6237" max="6237" width="0.375" style="153" customWidth="1"/>
    <col min="6238" max="6238" width="10.375" style="153" customWidth="1"/>
    <col min="6239" max="6239" width="0.375" style="153" customWidth="1"/>
    <col min="6240" max="6240" width="13.375" style="153" customWidth="1"/>
    <col min="6241" max="6241" width="0.375" style="153" customWidth="1"/>
    <col min="6242" max="6242" width="10" style="153" customWidth="1"/>
    <col min="6243" max="6243" width="0.375" style="153" customWidth="1"/>
    <col min="6244" max="6244" width="10.375" style="153" customWidth="1"/>
    <col min="6245" max="6245" width="0.375" style="153" customWidth="1"/>
    <col min="6246" max="6246" width="9.375" style="153" customWidth="1"/>
    <col min="6247" max="6247" width="9.25" style="153"/>
    <col min="6248" max="6249" width="12" style="153" bestFit="1" customWidth="1"/>
    <col min="6250" max="6476" width="9.25" style="153"/>
    <col min="6477" max="6477" width="26.375" style="153" customWidth="1"/>
    <col min="6478" max="6478" width="6.375" style="153" customWidth="1"/>
    <col min="6479" max="6479" width="0.375" style="153" customWidth="1"/>
    <col min="6480" max="6480" width="8.375" style="153" customWidth="1"/>
    <col min="6481" max="6481" width="0.375" style="153" customWidth="1"/>
    <col min="6482" max="6482" width="10" style="153" customWidth="1"/>
    <col min="6483" max="6483" width="0.375" style="153" customWidth="1"/>
    <col min="6484" max="6484" width="10.375" style="153" customWidth="1"/>
    <col min="6485" max="6485" width="0.375" style="153" customWidth="1"/>
    <col min="6486" max="6486" width="8.375" style="153" customWidth="1"/>
    <col min="6487" max="6487" width="0.375" style="153" customWidth="1"/>
    <col min="6488" max="6488" width="10.375" style="153" customWidth="1"/>
    <col min="6489" max="6489" width="0.375" style="153" customWidth="1"/>
    <col min="6490" max="6490" width="11.375" style="153" customWidth="1"/>
    <col min="6491" max="6491" width="0.375" style="153" customWidth="1"/>
    <col min="6492" max="6492" width="8" style="153" customWidth="1"/>
    <col min="6493" max="6493" width="0.375" style="153" customWidth="1"/>
    <col min="6494" max="6494" width="10.375" style="153" customWidth="1"/>
    <col min="6495" max="6495" width="0.375" style="153" customWidth="1"/>
    <col min="6496" max="6496" width="13.375" style="153" customWidth="1"/>
    <col min="6497" max="6497" width="0.375" style="153" customWidth="1"/>
    <col min="6498" max="6498" width="10" style="153" customWidth="1"/>
    <col min="6499" max="6499" width="0.375" style="153" customWidth="1"/>
    <col min="6500" max="6500" width="10.375" style="153" customWidth="1"/>
    <col min="6501" max="6501" width="0.375" style="153" customWidth="1"/>
    <col min="6502" max="6502" width="9.375" style="153" customWidth="1"/>
    <col min="6503" max="6503" width="9.25" style="153"/>
    <col min="6504" max="6505" width="12" style="153" bestFit="1" customWidth="1"/>
    <col min="6506" max="6732" width="9.25" style="153"/>
    <col min="6733" max="6733" width="26.375" style="153" customWidth="1"/>
    <col min="6734" max="6734" width="6.375" style="153" customWidth="1"/>
    <col min="6735" max="6735" width="0.375" style="153" customWidth="1"/>
    <col min="6736" max="6736" width="8.375" style="153" customWidth="1"/>
    <col min="6737" max="6737" width="0.375" style="153" customWidth="1"/>
    <col min="6738" max="6738" width="10" style="153" customWidth="1"/>
    <col min="6739" max="6739" width="0.375" style="153" customWidth="1"/>
    <col min="6740" max="6740" width="10.375" style="153" customWidth="1"/>
    <col min="6741" max="6741" width="0.375" style="153" customWidth="1"/>
    <col min="6742" max="6742" width="8.375" style="153" customWidth="1"/>
    <col min="6743" max="6743" width="0.375" style="153" customWidth="1"/>
    <col min="6744" max="6744" width="10.375" style="153" customWidth="1"/>
    <col min="6745" max="6745" width="0.375" style="153" customWidth="1"/>
    <col min="6746" max="6746" width="11.375" style="153" customWidth="1"/>
    <col min="6747" max="6747" width="0.375" style="153" customWidth="1"/>
    <col min="6748" max="6748" width="8" style="153" customWidth="1"/>
    <col min="6749" max="6749" width="0.375" style="153" customWidth="1"/>
    <col min="6750" max="6750" width="10.375" style="153" customWidth="1"/>
    <col min="6751" max="6751" width="0.375" style="153" customWidth="1"/>
    <col min="6752" max="6752" width="13.375" style="153" customWidth="1"/>
    <col min="6753" max="6753" width="0.375" style="153" customWidth="1"/>
    <col min="6754" max="6754" width="10" style="153" customWidth="1"/>
    <col min="6755" max="6755" width="0.375" style="153" customWidth="1"/>
    <col min="6756" max="6756" width="10.375" style="153" customWidth="1"/>
    <col min="6757" max="6757" width="0.375" style="153" customWidth="1"/>
    <col min="6758" max="6758" width="9.375" style="153" customWidth="1"/>
    <col min="6759" max="6759" width="9.25" style="153"/>
    <col min="6760" max="6761" width="12" style="153" bestFit="1" customWidth="1"/>
    <col min="6762" max="6988" width="9.25" style="153"/>
    <col min="6989" max="6989" width="26.375" style="153" customWidth="1"/>
    <col min="6990" max="6990" width="6.375" style="153" customWidth="1"/>
    <col min="6991" max="6991" width="0.375" style="153" customWidth="1"/>
    <col min="6992" max="6992" width="8.375" style="153" customWidth="1"/>
    <col min="6993" max="6993" width="0.375" style="153" customWidth="1"/>
    <col min="6994" max="6994" width="10" style="153" customWidth="1"/>
    <col min="6995" max="6995" width="0.375" style="153" customWidth="1"/>
    <col min="6996" max="6996" width="10.375" style="153" customWidth="1"/>
    <col min="6997" max="6997" width="0.375" style="153" customWidth="1"/>
    <col min="6998" max="6998" width="8.375" style="153" customWidth="1"/>
    <col min="6999" max="6999" width="0.375" style="153" customWidth="1"/>
    <col min="7000" max="7000" width="10.375" style="153" customWidth="1"/>
    <col min="7001" max="7001" width="0.375" style="153" customWidth="1"/>
    <col min="7002" max="7002" width="11.375" style="153" customWidth="1"/>
    <col min="7003" max="7003" width="0.375" style="153" customWidth="1"/>
    <col min="7004" max="7004" width="8" style="153" customWidth="1"/>
    <col min="7005" max="7005" width="0.375" style="153" customWidth="1"/>
    <col min="7006" max="7006" width="10.375" style="153" customWidth="1"/>
    <col min="7007" max="7007" width="0.375" style="153" customWidth="1"/>
    <col min="7008" max="7008" width="13.375" style="153" customWidth="1"/>
    <col min="7009" max="7009" width="0.375" style="153" customWidth="1"/>
    <col min="7010" max="7010" width="10" style="153" customWidth="1"/>
    <col min="7011" max="7011" width="0.375" style="153" customWidth="1"/>
    <col min="7012" max="7012" width="10.375" style="153" customWidth="1"/>
    <col min="7013" max="7013" width="0.375" style="153" customWidth="1"/>
    <col min="7014" max="7014" width="9.375" style="153" customWidth="1"/>
    <col min="7015" max="7015" width="9.25" style="153"/>
    <col min="7016" max="7017" width="12" style="153" bestFit="1" customWidth="1"/>
    <col min="7018" max="7244" width="9.25" style="153"/>
    <col min="7245" max="7245" width="26.375" style="153" customWidth="1"/>
    <col min="7246" max="7246" width="6.375" style="153" customWidth="1"/>
    <col min="7247" max="7247" width="0.375" style="153" customWidth="1"/>
    <col min="7248" max="7248" width="8.375" style="153" customWidth="1"/>
    <col min="7249" max="7249" width="0.375" style="153" customWidth="1"/>
    <col min="7250" max="7250" width="10" style="153" customWidth="1"/>
    <col min="7251" max="7251" width="0.375" style="153" customWidth="1"/>
    <col min="7252" max="7252" width="10.375" style="153" customWidth="1"/>
    <col min="7253" max="7253" width="0.375" style="153" customWidth="1"/>
    <col min="7254" max="7254" width="8.375" style="153" customWidth="1"/>
    <col min="7255" max="7255" width="0.375" style="153" customWidth="1"/>
    <col min="7256" max="7256" width="10.375" style="153" customWidth="1"/>
    <col min="7257" max="7257" width="0.375" style="153" customWidth="1"/>
    <col min="7258" max="7258" width="11.375" style="153" customWidth="1"/>
    <col min="7259" max="7259" width="0.375" style="153" customWidth="1"/>
    <col min="7260" max="7260" width="8" style="153" customWidth="1"/>
    <col min="7261" max="7261" width="0.375" style="153" customWidth="1"/>
    <col min="7262" max="7262" width="10.375" style="153" customWidth="1"/>
    <col min="7263" max="7263" width="0.375" style="153" customWidth="1"/>
    <col min="7264" max="7264" width="13.375" style="153" customWidth="1"/>
    <col min="7265" max="7265" width="0.375" style="153" customWidth="1"/>
    <col min="7266" max="7266" width="10" style="153" customWidth="1"/>
    <col min="7267" max="7267" width="0.375" style="153" customWidth="1"/>
    <col min="7268" max="7268" width="10.375" style="153" customWidth="1"/>
    <col min="7269" max="7269" width="0.375" style="153" customWidth="1"/>
    <col min="7270" max="7270" width="9.375" style="153" customWidth="1"/>
    <col min="7271" max="7271" width="9.25" style="153"/>
    <col min="7272" max="7273" width="12" style="153" bestFit="1" customWidth="1"/>
    <col min="7274" max="7500" width="9.25" style="153"/>
    <col min="7501" max="7501" width="26.375" style="153" customWidth="1"/>
    <col min="7502" max="7502" width="6.375" style="153" customWidth="1"/>
    <col min="7503" max="7503" width="0.375" style="153" customWidth="1"/>
    <col min="7504" max="7504" width="8.375" style="153" customWidth="1"/>
    <col min="7505" max="7505" width="0.375" style="153" customWidth="1"/>
    <col min="7506" max="7506" width="10" style="153" customWidth="1"/>
    <col min="7507" max="7507" width="0.375" style="153" customWidth="1"/>
    <col min="7508" max="7508" width="10.375" style="153" customWidth="1"/>
    <col min="7509" max="7509" width="0.375" style="153" customWidth="1"/>
    <col min="7510" max="7510" width="8.375" style="153" customWidth="1"/>
    <col min="7511" max="7511" width="0.375" style="153" customWidth="1"/>
    <col min="7512" max="7512" width="10.375" style="153" customWidth="1"/>
    <col min="7513" max="7513" width="0.375" style="153" customWidth="1"/>
    <col min="7514" max="7514" width="11.375" style="153" customWidth="1"/>
    <col min="7515" max="7515" width="0.375" style="153" customWidth="1"/>
    <col min="7516" max="7516" width="8" style="153" customWidth="1"/>
    <col min="7517" max="7517" width="0.375" style="153" customWidth="1"/>
    <col min="7518" max="7518" width="10.375" style="153" customWidth="1"/>
    <col min="7519" max="7519" width="0.375" style="153" customWidth="1"/>
    <col min="7520" max="7520" width="13.375" style="153" customWidth="1"/>
    <col min="7521" max="7521" width="0.375" style="153" customWidth="1"/>
    <col min="7522" max="7522" width="10" style="153" customWidth="1"/>
    <col min="7523" max="7523" width="0.375" style="153" customWidth="1"/>
    <col min="7524" max="7524" width="10.375" style="153" customWidth="1"/>
    <col min="7525" max="7525" width="0.375" style="153" customWidth="1"/>
    <col min="7526" max="7526" width="9.375" style="153" customWidth="1"/>
    <col min="7527" max="7527" width="9.25" style="153"/>
    <col min="7528" max="7529" width="12" style="153" bestFit="1" customWidth="1"/>
    <col min="7530" max="7756" width="9.25" style="153"/>
    <col min="7757" max="7757" width="26.375" style="153" customWidth="1"/>
    <col min="7758" max="7758" width="6.375" style="153" customWidth="1"/>
    <col min="7759" max="7759" width="0.375" style="153" customWidth="1"/>
    <col min="7760" max="7760" width="8.375" style="153" customWidth="1"/>
    <col min="7761" max="7761" width="0.375" style="153" customWidth="1"/>
    <col min="7762" max="7762" width="10" style="153" customWidth="1"/>
    <col min="7763" max="7763" width="0.375" style="153" customWidth="1"/>
    <col min="7764" max="7764" width="10.375" style="153" customWidth="1"/>
    <col min="7765" max="7765" width="0.375" style="153" customWidth="1"/>
    <col min="7766" max="7766" width="8.375" style="153" customWidth="1"/>
    <col min="7767" max="7767" width="0.375" style="153" customWidth="1"/>
    <col min="7768" max="7768" width="10.375" style="153" customWidth="1"/>
    <col min="7769" max="7769" width="0.375" style="153" customWidth="1"/>
    <col min="7770" max="7770" width="11.375" style="153" customWidth="1"/>
    <col min="7771" max="7771" width="0.375" style="153" customWidth="1"/>
    <col min="7772" max="7772" width="8" style="153" customWidth="1"/>
    <col min="7773" max="7773" width="0.375" style="153" customWidth="1"/>
    <col min="7774" max="7774" width="10.375" style="153" customWidth="1"/>
    <col min="7775" max="7775" width="0.375" style="153" customWidth="1"/>
    <col min="7776" max="7776" width="13.375" style="153" customWidth="1"/>
    <col min="7777" max="7777" width="0.375" style="153" customWidth="1"/>
    <col min="7778" max="7778" width="10" style="153" customWidth="1"/>
    <col min="7779" max="7779" width="0.375" style="153" customWidth="1"/>
    <col min="7780" max="7780" width="10.375" style="153" customWidth="1"/>
    <col min="7781" max="7781" width="0.375" style="153" customWidth="1"/>
    <col min="7782" max="7782" width="9.375" style="153" customWidth="1"/>
    <col min="7783" max="7783" width="9.25" style="153"/>
    <col min="7784" max="7785" width="12" style="153" bestFit="1" customWidth="1"/>
    <col min="7786" max="8012" width="9.25" style="153"/>
    <col min="8013" max="8013" width="26.375" style="153" customWidth="1"/>
    <col min="8014" max="8014" width="6.375" style="153" customWidth="1"/>
    <col min="8015" max="8015" width="0.375" style="153" customWidth="1"/>
    <col min="8016" max="8016" width="8.375" style="153" customWidth="1"/>
    <col min="8017" max="8017" width="0.375" style="153" customWidth="1"/>
    <col min="8018" max="8018" width="10" style="153" customWidth="1"/>
    <col min="8019" max="8019" width="0.375" style="153" customWidth="1"/>
    <col min="8020" max="8020" width="10.375" style="153" customWidth="1"/>
    <col min="8021" max="8021" width="0.375" style="153" customWidth="1"/>
    <col min="8022" max="8022" width="8.375" style="153" customWidth="1"/>
    <col min="8023" max="8023" width="0.375" style="153" customWidth="1"/>
    <col min="8024" max="8024" width="10.375" style="153" customWidth="1"/>
    <col min="8025" max="8025" width="0.375" style="153" customWidth="1"/>
    <col min="8026" max="8026" width="11.375" style="153" customWidth="1"/>
    <col min="8027" max="8027" width="0.375" style="153" customWidth="1"/>
    <col min="8028" max="8028" width="8" style="153" customWidth="1"/>
    <col min="8029" max="8029" width="0.375" style="153" customWidth="1"/>
    <col min="8030" max="8030" width="10.375" style="153" customWidth="1"/>
    <col min="8031" max="8031" width="0.375" style="153" customWidth="1"/>
    <col min="8032" max="8032" width="13.375" style="153" customWidth="1"/>
    <col min="8033" max="8033" width="0.375" style="153" customWidth="1"/>
    <col min="8034" max="8034" width="10" style="153" customWidth="1"/>
    <col min="8035" max="8035" width="0.375" style="153" customWidth="1"/>
    <col min="8036" max="8036" width="10.375" style="153" customWidth="1"/>
    <col min="8037" max="8037" width="0.375" style="153" customWidth="1"/>
    <col min="8038" max="8038" width="9.375" style="153" customWidth="1"/>
    <col min="8039" max="8039" width="9.25" style="153"/>
    <col min="8040" max="8041" width="12" style="153" bestFit="1" customWidth="1"/>
    <col min="8042" max="8268" width="9.25" style="153"/>
    <col min="8269" max="8269" width="26.375" style="153" customWidth="1"/>
    <col min="8270" max="8270" width="6.375" style="153" customWidth="1"/>
    <col min="8271" max="8271" width="0.375" style="153" customWidth="1"/>
    <col min="8272" max="8272" width="8.375" style="153" customWidth="1"/>
    <col min="8273" max="8273" width="0.375" style="153" customWidth="1"/>
    <col min="8274" max="8274" width="10" style="153" customWidth="1"/>
    <col min="8275" max="8275" width="0.375" style="153" customWidth="1"/>
    <col min="8276" max="8276" width="10.375" style="153" customWidth="1"/>
    <col min="8277" max="8277" width="0.375" style="153" customWidth="1"/>
    <col min="8278" max="8278" width="8.375" style="153" customWidth="1"/>
    <col min="8279" max="8279" width="0.375" style="153" customWidth="1"/>
    <col min="8280" max="8280" width="10.375" style="153" customWidth="1"/>
    <col min="8281" max="8281" width="0.375" style="153" customWidth="1"/>
    <col min="8282" max="8282" width="11.375" style="153" customWidth="1"/>
    <col min="8283" max="8283" width="0.375" style="153" customWidth="1"/>
    <col min="8284" max="8284" width="8" style="153" customWidth="1"/>
    <col min="8285" max="8285" width="0.375" style="153" customWidth="1"/>
    <col min="8286" max="8286" width="10.375" style="153" customWidth="1"/>
    <col min="8287" max="8287" width="0.375" style="153" customWidth="1"/>
    <col min="8288" max="8288" width="13.375" style="153" customWidth="1"/>
    <col min="8289" max="8289" width="0.375" style="153" customWidth="1"/>
    <col min="8290" max="8290" width="10" style="153" customWidth="1"/>
    <col min="8291" max="8291" width="0.375" style="153" customWidth="1"/>
    <col min="8292" max="8292" width="10.375" style="153" customWidth="1"/>
    <col min="8293" max="8293" width="0.375" style="153" customWidth="1"/>
    <col min="8294" max="8294" width="9.375" style="153" customWidth="1"/>
    <col min="8295" max="8295" width="9.25" style="153"/>
    <col min="8296" max="8297" width="12" style="153" bestFit="1" customWidth="1"/>
    <col min="8298" max="8524" width="9.25" style="153"/>
    <col min="8525" max="8525" width="26.375" style="153" customWidth="1"/>
    <col min="8526" max="8526" width="6.375" style="153" customWidth="1"/>
    <col min="8527" max="8527" width="0.375" style="153" customWidth="1"/>
    <col min="8528" max="8528" width="8.375" style="153" customWidth="1"/>
    <col min="8529" max="8529" width="0.375" style="153" customWidth="1"/>
    <col min="8530" max="8530" width="10" style="153" customWidth="1"/>
    <col min="8531" max="8531" width="0.375" style="153" customWidth="1"/>
    <col min="8532" max="8532" width="10.375" style="153" customWidth="1"/>
    <col min="8533" max="8533" width="0.375" style="153" customWidth="1"/>
    <col min="8534" max="8534" width="8.375" style="153" customWidth="1"/>
    <col min="8535" max="8535" width="0.375" style="153" customWidth="1"/>
    <col min="8536" max="8536" width="10.375" style="153" customWidth="1"/>
    <col min="8537" max="8537" width="0.375" style="153" customWidth="1"/>
    <col min="8538" max="8538" width="11.375" style="153" customWidth="1"/>
    <col min="8539" max="8539" width="0.375" style="153" customWidth="1"/>
    <col min="8540" max="8540" width="8" style="153" customWidth="1"/>
    <col min="8541" max="8541" width="0.375" style="153" customWidth="1"/>
    <col min="8542" max="8542" width="10.375" style="153" customWidth="1"/>
    <col min="8543" max="8543" width="0.375" style="153" customWidth="1"/>
    <col min="8544" max="8544" width="13.375" style="153" customWidth="1"/>
    <col min="8545" max="8545" width="0.375" style="153" customWidth="1"/>
    <col min="8546" max="8546" width="10" style="153" customWidth="1"/>
    <col min="8547" max="8547" width="0.375" style="153" customWidth="1"/>
    <col min="8548" max="8548" width="10.375" style="153" customWidth="1"/>
    <col min="8549" max="8549" width="0.375" style="153" customWidth="1"/>
    <col min="8550" max="8550" width="9.375" style="153" customWidth="1"/>
    <col min="8551" max="8551" width="9.25" style="153"/>
    <col min="8552" max="8553" width="12" style="153" bestFit="1" customWidth="1"/>
    <col min="8554" max="8780" width="9.25" style="153"/>
    <col min="8781" max="8781" width="26.375" style="153" customWidth="1"/>
    <col min="8782" max="8782" width="6.375" style="153" customWidth="1"/>
    <col min="8783" max="8783" width="0.375" style="153" customWidth="1"/>
    <col min="8784" max="8784" width="8.375" style="153" customWidth="1"/>
    <col min="8785" max="8785" width="0.375" style="153" customWidth="1"/>
    <col min="8786" max="8786" width="10" style="153" customWidth="1"/>
    <col min="8787" max="8787" width="0.375" style="153" customWidth="1"/>
    <col min="8788" max="8788" width="10.375" style="153" customWidth="1"/>
    <col min="8789" max="8789" width="0.375" style="153" customWidth="1"/>
    <col min="8790" max="8790" width="8.375" style="153" customWidth="1"/>
    <col min="8791" max="8791" width="0.375" style="153" customWidth="1"/>
    <col min="8792" max="8792" width="10.375" style="153" customWidth="1"/>
    <col min="8793" max="8793" width="0.375" style="153" customWidth="1"/>
    <col min="8794" max="8794" width="11.375" style="153" customWidth="1"/>
    <col min="8795" max="8795" width="0.375" style="153" customWidth="1"/>
    <col min="8796" max="8796" width="8" style="153" customWidth="1"/>
    <col min="8797" max="8797" width="0.375" style="153" customWidth="1"/>
    <col min="8798" max="8798" width="10.375" style="153" customWidth="1"/>
    <col min="8799" max="8799" width="0.375" style="153" customWidth="1"/>
    <col min="8800" max="8800" width="13.375" style="153" customWidth="1"/>
    <col min="8801" max="8801" width="0.375" style="153" customWidth="1"/>
    <col min="8802" max="8802" width="10" style="153" customWidth="1"/>
    <col min="8803" max="8803" width="0.375" style="153" customWidth="1"/>
    <col min="8804" max="8804" width="10.375" style="153" customWidth="1"/>
    <col min="8805" max="8805" width="0.375" style="153" customWidth="1"/>
    <col min="8806" max="8806" width="9.375" style="153" customWidth="1"/>
    <col min="8807" max="8807" width="9.25" style="153"/>
    <col min="8808" max="8809" width="12" style="153" bestFit="1" customWidth="1"/>
    <col min="8810" max="9036" width="9.25" style="153"/>
    <col min="9037" max="9037" width="26.375" style="153" customWidth="1"/>
    <col min="9038" max="9038" width="6.375" style="153" customWidth="1"/>
    <col min="9039" max="9039" width="0.375" style="153" customWidth="1"/>
    <col min="9040" max="9040" width="8.375" style="153" customWidth="1"/>
    <col min="9041" max="9041" width="0.375" style="153" customWidth="1"/>
    <col min="9042" max="9042" width="10" style="153" customWidth="1"/>
    <col min="9043" max="9043" width="0.375" style="153" customWidth="1"/>
    <col min="9044" max="9044" width="10.375" style="153" customWidth="1"/>
    <col min="9045" max="9045" width="0.375" style="153" customWidth="1"/>
    <col min="9046" max="9046" width="8.375" style="153" customWidth="1"/>
    <col min="9047" max="9047" width="0.375" style="153" customWidth="1"/>
    <col min="9048" max="9048" width="10.375" style="153" customWidth="1"/>
    <col min="9049" max="9049" width="0.375" style="153" customWidth="1"/>
    <col min="9050" max="9050" width="11.375" style="153" customWidth="1"/>
    <col min="9051" max="9051" width="0.375" style="153" customWidth="1"/>
    <col min="9052" max="9052" width="8" style="153" customWidth="1"/>
    <col min="9053" max="9053" width="0.375" style="153" customWidth="1"/>
    <col min="9054" max="9054" width="10.375" style="153" customWidth="1"/>
    <col min="9055" max="9055" width="0.375" style="153" customWidth="1"/>
    <col min="9056" max="9056" width="13.375" style="153" customWidth="1"/>
    <col min="9057" max="9057" width="0.375" style="153" customWidth="1"/>
    <col min="9058" max="9058" width="10" style="153" customWidth="1"/>
    <col min="9059" max="9059" width="0.375" style="153" customWidth="1"/>
    <col min="9060" max="9060" width="10.375" style="153" customWidth="1"/>
    <col min="9061" max="9061" width="0.375" style="153" customWidth="1"/>
    <col min="9062" max="9062" width="9.375" style="153" customWidth="1"/>
    <col min="9063" max="9063" width="9.25" style="153"/>
    <col min="9064" max="9065" width="12" style="153" bestFit="1" customWidth="1"/>
    <col min="9066" max="9292" width="9.25" style="153"/>
    <col min="9293" max="9293" width="26.375" style="153" customWidth="1"/>
    <col min="9294" max="9294" width="6.375" style="153" customWidth="1"/>
    <col min="9295" max="9295" width="0.375" style="153" customWidth="1"/>
    <col min="9296" max="9296" width="8.375" style="153" customWidth="1"/>
    <col min="9297" max="9297" width="0.375" style="153" customWidth="1"/>
    <col min="9298" max="9298" width="10" style="153" customWidth="1"/>
    <col min="9299" max="9299" width="0.375" style="153" customWidth="1"/>
    <col min="9300" max="9300" width="10.375" style="153" customWidth="1"/>
    <col min="9301" max="9301" width="0.375" style="153" customWidth="1"/>
    <col min="9302" max="9302" width="8.375" style="153" customWidth="1"/>
    <col min="9303" max="9303" width="0.375" style="153" customWidth="1"/>
    <col min="9304" max="9304" width="10.375" style="153" customWidth="1"/>
    <col min="9305" max="9305" width="0.375" style="153" customWidth="1"/>
    <col min="9306" max="9306" width="11.375" style="153" customWidth="1"/>
    <col min="9307" max="9307" width="0.375" style="153" customWidth="1"/>
    <col min="9308" max="9308" width="8" style="153" customWidth="1"/>
    <col min="9309" max="9309" width="0.375" style="153" customWidth="1"/>
    <col min="9310" max="9310" width="10.375" style="153" customWidth="1"/>
    <col min="9311" max="9311" width="0.375" style="153" customWidth="1"/>
    <col min="9312" max="9312" width="13.375" style="153" customWidth="1"/>
    <col min="9313" max="9313" width="0.375" style="153" customWidth="1"/>
    <col min="9314" max="9314" width="10" style="153" customWidth="1"/>
    <col min="9315" max="9315" width="0.375" style="153" customWidth="1"/>
    <col min="9316" max="9316" width="10.375" style="153" customWidth="1"/>
    <col min="9317" max="9317" width="0.375" style="153" customWidth="1"/>
    <col min="9318" max="9318" width="9.375" style="153" customWidth="1"/>
    <col min="9319" max="9319" width="9.25" style="153"/>
    <col min="9320" max="9321" width="12" style="153" bestFit="1" customWidth="1"/>
    <col min="9322" max="9548" width="9.25" style="153"/>
    <col min="9549" max="9549" width="26.375" style="153" customWidth="1"/>
    <col min="9550" max="9550" width="6.375" style="153" customWidth="1"/>
    <col min="9551" max="9551" width="0.375" style="153" customWidth="1"/>
    <col min="9552" max="9552" width="8.375" style="153" customWidth="1"/>
    <col min="9553" max="9553" width="0.375" style="153" customWidth="1"/>
    <col min="9554" max="9554" width="10" style="153" customWidth="1"/>
    <col min="9555" max="9555" width="0.375" style="153" customWidth="1"/>
    <col min="9556" max="9556" width="10.375" style="153" customWidth="1"/>
    <col min="9557" max="9557" width="0.375" style="153" customWidth="1"/>
    <col min="9558" max="9558" width="8.375" style="153" customWidth="1"/>
    <col min="9559" max="9559" width="0.375" style="153" customWidth="1"/>
    <col min="9560" max="9560" width="10.375" style="153" customWidth="1"/>
    <col min="9561" max="9561" width="0.375" style="153" customWidth="1"/>
    <col min="9562" max="9562" width="11.375" style="153" customWidth="1"/>
    <col min="9563" max="9563" width="0.375" style="153" customWidth="1"/>
    <col min="9564" max="9564" width="8" style="153" customWidth="1"/>
    <col min="9565" max="9565" width="0.375" style="153" customWidth="1"/>
    <col min="9566" max="9566" width="10.375" style="153" customWidth="1"/>
    <col min="9567" max="9567" width="0.375" style="153" customWidth="1"/>
    <col min="9568" max="9568" width="13.375" style="153" customWidth="1"/>
    <col min="9569" max="9569" width="0.375" style="153" customWidth="1"/>
    <col min="9570" max="9570" width="10" style="153" customWidth="1"/>
    <col min="9571" max="9571" width="0.375" style="153" customWidth="1"/>
    <col min="9572" max="9572" width="10.375" style="153" customWidth="1"/>
    <col min="9573" max="9573" width="0.375" style="153" customWidth="1"/>
    <col min="9574" max="9574" width="9.375" style="153" customWidth="1"/>
    <col min="9575" max="9575" width="9.25" style="153"/>
    <col min="9576" max="9577" width="12" style="153" bestFit="1" customWidth="1"/>
    <col min="9578" max="9804" width="9.25" style="153"/>
    <col min="9805" max="9805" width="26.375" style="153" customWidth="1"/>
    <col min="9806" max="9806" width="6.375" style="153" customWidth="1"/>
    <col min="9807" max="9807" width="0.375" style="153" customWidth="1"/>
    <col min="9808" max="9808" width="8.375" style="153" customWidth="1"/>
    <col min="9809" max="9809" width="0.375" style="153" customWidth="1"/>
    <col min="9810" max="9810" width="10" style="153" customWidth="1"/>
    <col min="9811" max="9811" width="0.375" style="153" customWidth="1"/>
    <col min="9812" max="9812" width="10.375" style="153" customWidth="1"/>
    <col min="9813" max="9813" width="0.375" style="153" customWidth="1"/>
    <col min="9814" max="9814" width="8.375" style="153" customWidth="1"/>
    <col min="9815" max="9815" width="0.375" style="153" customWidth="1"/>
    <col min="9816" max="9816" width="10.375" style="153" customWidth="1"/>
    <col min="9817" max="9817" width="0.375" style="153" customWidth="1"/>
    <col min="9818" max="9818" width="11.375" style="153" customWidth="1"/>
    <col min="9819" max="9819" width="0.375" style="153" customWidth="1"/>
    <col min="9820" max="9820" width="8" style="153" customWidth="1"/>
    <col min="9821" max="9821" width="0.375" style="153" customWidth="1"/>
    <col min="9822" max="9822" width="10.375" style="153" customWidth="1"/>
    <col min="9823" max="9823" width="0.375" style="153" customWidth="1"/>
    <col min="9824" max="9824" width="13.375" style="153" customWidth="1"/>
    <col min="9825" max="9825" width="0.375" style="153" customWidth="1"/>
    <col min="9826" max="9826" width="10" style="153" customWidth="1"/>
    <col min="9827" max="9827" width="0.375" style="153" customWidth="1"/>
    <col min="9828" max="9828" width="10.375" style="153" customWidth="1"/>
    <col min="9829" max="9829" width="0.375" style="153" customWidth="1"/>
    <col min="9830" max="9830" width="9.375" style="153" customWidth="1"/>
    <col min="9831" max="9831" width="9.25" style="153"/>
    <col min="9832" max="9833" width="12" style="153" bestFit="1" customWidth="1"/>
    <col min="9834" max="10060" width="9.25" style="153"/>
    <col min="10061" max="10061" width="26.375" style="153" customWidth="1"/>
    <col min="10062" max="10062" width="6.375" style="153" customWidth="1"/>
    <col min="10063" max="10063" width="0.375" style="153" customWidth="1"/>
    <col min="10064" max="10064" width="8.375" style="153" customWidth="1"/>
    <col min="10065" max="10065" width="0.375" style="153" customWidth="1"/>
    <col min="10066" max="10066" width="10" style="153" customWidth="1"/>
    <col min="10067" max="10067" width="0.375" style="153" customWidth="1"/>
    <col min="10068" max="10068" width="10.375" style="153" customWidth="1"/>
    <col min="10069" max="10069" width="0.375" style="153" customWidth="1"/>
    <col min="10070" max="10070" width="8.375" style="153" customWidth="1"/>
    <col min="10071" max="10071" width="0.375" style="153" customWidth="1"/>
    <col min="10072" max="10072" width="10.375" style="153" customWidth="1"/>
    <col min="10073" max="10073" width="0.375" style="153" customWidth="1"/>
    <col min="10074" max="10074" width="11.375" style="153" customWidth="1"/>
    <col min="10075" max="10075" width="0.375" style="153" customWidth="1"/>
    <col min="10076" max="10076" width="8" style="153" customWidth="1"/>
    <col min="10077" max="10077" width="0.375" style="153" customWidth="1"/>
    <col min="10078" max="10078" width="10.375" style="153" customWidth="1"/>
    <col min="10079" max="10079" width="0.375" style="153" customWidth="1"/>
    <col min="10080" max="10080" width="13.375" style="153" customWidth="1"/>
    <col min="10081" max="10081" width="0.375" style="153" customWidth="1"/>
    <col min="10082" max="10082" width="10" style="153" customWidth="1"/>
    <col min="10083" max="10083" width="0.375" style="153" customWidth="1"/>
    <col min="10084" max="10084" width="10.375" style="153" customWidth="1"/>
    <col min="10085" max="10085" width="0.375" style="153" customWidth="1"/>
    <col min="10086" max="10086" width="9.375" style="153" customWidth="1"/>
    <col min="10087" max="10087" width="9.25" style="153"/>
    <col min="10088" max="10089" width="12" style="153" bestFit="1" customWidth="1"/>
    <col min="10090" max="10316" width="9.25" style="153"/>
    <col min="10317" max="10317" width="26.375" style="153" customWidth="1"/>
    <col min="10318" max="10318" width="6.375" style="153" customWidth="1"/>
    <col min="10319" max="10319" width="0.375" style="153" customWidth="1"/>
    <col min="10320" max="10320" width="8.375" style="153" customWidth="1"/>
    <col min="10321" max="10321" width="0.375" style="153" customWidth="1"/>
    <col min="10322" max="10322" width="10" style="153" customWidth="1"/>
    <col min="10323" max="10323" width="0.375" style="153" customWidth="1"/>
    <col min="10324" max="10324" width="10.375" style="153" customWidth="1"/>
    <col min="10325" max="10325" width="0.375" style="153" customWidth="1"/>
    <col min="10326" max="10326" width="8.375" style="153" customWidth="1"/>
    <col min="10327" max="10327" width="0.375" style="153" customWidth="1"/>
    <col min="10328" max="10328" width="10.375" style="153" customWidth="1"/>
    <col min="10329" max="10329" width="0.375" style="153" customWidth="1"/>
    <col min="10330" max="10330" width="11.375" style="153" customWidth="1"/>
    <col min="10331" max="10331" width="0.375" style="153" customWidth="1"/>
    <col min="10332" max="10332" width="8" style="153" customWidth="1"/>
    <col min="10333" max="10333" width="0.375" style="153" customWidth="1"/>
    <col min="10334" max="10334" width="10.375" style="153" customWidth="1"/>
    <col min="10335" max="10335" width="0.375" style="153" customWidth="1"/>
    <col min="10336" max="10336" width="13.375" style="153" customWidth="1"/>
    <col min="10337" max="10337" width="0.375" style="153" customWidth="1"/>
    <col min="10338" max="10338" width="10" style="153" customWidth="1"/>
    <col min="10339" max="10339" width="0.375" style="153" customWidth="1"/>
    <col min="10340" max="10340" width="10.375" style="153" customWidth="1"/>
    <col min="10341" max="10341" width="0.375" style="153" customWidth="1"/>
    <col min="10342" max="10342" width="9.375" style="153" customWidth="1"/>
    <col min="10343" max="10343" width="9.25" style="153"/>
    <col min="10344" max="10345" width="12" style="153" bestFit="1" customWidth="1"/>
    <col min="10346" max="10572" width="9.25" style="153"/>
    <col min="10573" max="10573" width="26.375" style="153" customWidth="1"/>
    <col min="10574" max="10574" width="6.375" style="153" customWidth="1"/>
    <col min="10575" max="10575" width="0.375" style="153" customWidth="1"/>
    <col min="10576" max="10576" width="8.375" style="153" customWidth="1"/>
    <col min="10577" max="10577" width="0.375" style="153" customWidth="1"/>
    <col min="10578" max="10578" width="10" style="153" customWidth="1"/>
    <col min="10579" max="10579" width="0.375" style="153" customWidth="1"/>
    <col min="10580" max="10580" width="10.375" style="153" customWidth="1"/>
    <col min="10581" max="10581" width="0.375" style="153" customWidth="1"/>
    <col min="10582" max="10582" width="8.375" style="153" customWidth="1"/>
    <col min="10583" max="10583" width="0.375" style="153" customWidth="1"/>
    <col min="10584" max="10584" width="10.375" style="153" customWidth="1"/>
    <col min="10585" max="10585" width="0.375" style="153" customWidth="1"/>
    <col min="10586" max="10586" width="11.375" style="153" customWidth="1"/>
    <col min="10587" max="10587" width="0.375" style="153" customWidth="1"/>
    <col min="10588" max="10588" width="8" style="153" customWidth="1"/>
    <col min="10589" max="10589" width="0.375" style="153" customWidth="1"/>
    <col min="10590" max="10590" width="10.375" style="153" customWidth="1"/>
    <col min="10591" max="10591" width="0.375" style="153" customWidth="1"/>
    <col min="10592" max="10592" width="13.375" style="153" customWidth="1"/>
    <col min="10593" max="10593" width="0.375" style="153" customWidth="1"/>
    <col min="10594" max="10594" width="10" style="153" customWidth="1"/>
    <col min="10595" max="10595" width="0.375" style="153" customWidth="1"/>
    <col min="10596" max="10596" width="10.375" style="153" customWidth="1"/>
    <col min="10597" max="10597" width="0.375" style="153" customWidth="1"/>
    <col min="10598" max="10598" width="9.375" style="153" customWidth="1"/>
    <col min="10599" max="10599" width="9.25" style="153"/>
    <col min="10600" max="10601" width="12" style="153" bestFit="1" customWidth="1"/>
    <col min="10602" max="10828" width="9.25" style="153"/>
    <col min="10829" max="10829" width="26.375" style="153" customWidth="1"/>
    <col min="10830" max="10830" width="6.375" style="153" customWidth="1"/>
    <col min="10831" max="10831" width="0.375" style="153" customWidth="1"/>
    <col min="10832" max="10832" width="8.375" style="153" customWidth="1"/>
    <col min="10833" max="10833" width="0.375" style="153" customWidth="1"/>
    <col min="10834" max="10834" width="10" style="153" customWidth="1"/>
    <col min="10835" max="10835" width="0.375" style="153" customWidth="1"/>
    <col min="10836" max="10836" width="10.375" style="153" customWidth="1"/>
    <col min="10837" max="10837" width="0.375" style="153" customWidth="1"/>
    <col min="10838" max="10838" width="8.375" style="153" customWidth="1"/>
    <col min="10839" max="10839" width="0.375" style="153" customWidth="1"/>
    <col min="10840" max="10840" width="10.375" style="153" customWidth="1"/>
    <col min="10841" max="10841" width="0.375" style="153" customWidth="1"/>
    <col min="10842" max="10842" width="11.375" style="153" customWidth="1"/>
    <col min="10843" max="10843" width="0.375" style="153" customWidth="1"/>
    <col min="10844" max="10844" width="8" style="153" customWidth="1"/>
    <col min="10845" max="10845" width="0.375" style="153" customWidth="1"/>
    <col min="10846" max="10846" width="10.375" style="153" customWidth="1"/>
    <col min="10847" max="10847" width="0.375" style="153" customWidth="1"/>
    <col min="10848" max="10848" width="13.375" style="153" customWidth="1"/>
    <col min="10849" max="10849" width="0.375" style="153" customWidth="1"/>
    <col min="10850" max="10850" width="10" style="153" customWidth="1"/>
    <col min="10851" max="10851" width="0.375" style="153" customWidth="1"/>
    <col min="10852" max="10852" width="10.375" style="153" customWidth="1"/>
    <col min="10853" max="10853" width="0.375" style="153" customWidth="1"/>
    <col min="10854" max="10854" width="9.375" style="153" customWidth="1"/>
    <col min="10855" max="10855" width="9.25" style="153"/>
    <col min="10856" max="10857" width="12" style="153" bestFit="1" customWidth="1"/>
    <col min="10858" max="11084" width="9.25" style="153"/>
    <col min="11085" max="11085" width="26.375" style="153" customWidth="1"/>
    <col min="11086" max="11086" width="6.375" style="153" customWidth="1"/>
    <col min="11087" max="11087" width="0.375" style="153" customWidth="1"/>
    <col min="11088" max="11088" width="8.375" style="153" customWidth="1"/>
    <col min="11089" max="11089" width="0.375" style="153" customWidth="1"/>
    <col min="11090" max="11090" width="10" style="153" customWidth="1"/>
    <col min="11091" max="11091" width="0.375" style="153" customWidth="1"/>
    <col min="11092" max="11092" width="10.375" style="153" customWidth="1"/>
    <col min="11093" max="11093" width="0.375" style="153" customWidth="1"/>
    <col min="11094" max="11094" width="8.375" style="153" customWidth="1"/>
    <col min="11095" max="11095" width="0.375" style="153" customWidth="1"/>
    <col min="11096" max="11096" width="10.375" style="153" customWidth="1"/>
    <col min="11097" max="11097" width="0.375" style="153" customWidth="1"/>
    <col min="11098" max="11098" width="11.375" style="153" customWidth="1"/>
    <col min="11099" max="11099" width="0.375" style="153" customWidth="1"/>
    <col min="11100" max="11100" width="8" style="153" customWidth="1"/>
    <col min="11101" max="11101" width="0.375" style="153" customWidth="1"/>
    <col min="11102" max="11102" width="10.375" style="153" customWidth="1"/>
    <col min="11103" max="11103" width="0.375" style="153" customWidth="1"/>
    <col min="11104" max="11104" width="13.375" style="153" customWidth="1"/>
    <col min="11105" max="11105" width="0.375" style="153" customWidth="1"/>
    <col min="11106" max="11106" width="10" style="153" customWidth="1"/>
    <col min="11107" max="11107" width="0.375" style="153" customWidth="1"/>
    <col min="11108" max="11108" width="10.375" style="153" customWidth="1"/>
    <col min="11109" max="11109" width="0.375" style="153" customWidth="1"/>
    <col min="11110" max="11110" width="9.375" style="153" customWidth="1"/>
    <col min="11111" max="11111" width="9.25" style="153"/>
    <col min="11112" max="11113" width="12" style="153" bestFit="1" customWidth="1"/>
    <col min="11114" max="11340" width="9.25" style="153"/>
    <col min="11341" max="11341" width="26.375" style="153" customWidth="1"/>
    <col min="11342" max="11342" width="6.375" style="153" customWidth="1"/>
    <col min="11343" max="11343" width="0.375" style="153" customWidth="1"/>
    <col min="11344" max="11344" width="8.375" style="153" customWidth="1"/>
    <col min="11345" max="11345" width="0.375" style="153" customWidth="1"/>
    <col min="11346" max="11346" width="10" style="153" customWidth="1"/>
    <col min="11347" max="11347" width="0.375" style="153" customWidth="1"/>
    <col min="11348" max="11348" width="10.375" style="153" customWidth="1"/>
    <col min="11349" max="11349" width="0.375" style="153" customWidth="1"/>
    <col min="11350" max="11350" width="8.375" style="153" customWidth="1"/>
    <col min="11351" max="11351" width="0.375" style="153" customWidth="1"/>
    <col min="11352" max="11352" width="10.375" style="153" customWidth="1"/>
    <col min="11353" max="11353" width="0.375" style="153" customWidth="1"/>
    <col min="11354" max="11354" width="11.375" style="153" customWidth="1"/>
    <col min="11355" max="11355" width="0.375" style="153" customWidth="1"/>
    <col min="11356" max="11356" width="8" style="153" customWidth="1"/>
    <col min="11357" max="11357" width="0.375" style="153" customWidth="1"/>
    <col min="11358" max="11358" width="10.375" style="153" customWidth="1"/>
    <col min="11359" max="11359" width="0.375" style="153" customWidth="1"/>
    <col min="11360" max="11360" width="13.375" style="153" customWidth="1"/>
    <col min="11361" max="11361" width="0.375" style="153" customWidth="1"/>
    <col min="11362" max="11362" width="10" style="153" customWidth="1"/>
    <col min="11363" max="11363" width="0.375" style="153" customWidth="1"/>
    <col min="11364" max="11364" width="10.375" style="153" customWidth="1"/>
    <col min="11365" max="11365" width="0.375" style="153" customWidth="1"/>
    <col min="11366" max="11366" width="9.375" style="153" customWidth="1"/>
    <col min="11367" max="11367" width="9.25" style="153"/>
    <col min="11368" max="11369" width="12" style="153" bestFit="1" customWidth="1"/>
    <col min="11370" max="11596" width="9.25" style="153"/>
    <col min="11597" max="11597" width="26.375" style="153" customWidth="1"/>
    <col min="11598" max="11598" width="6.375" style="153" customWidth="1"/>
    <col min="11599" max="11599" width="0.375" style="153" customWidth="1"/>
    <col min="11600" max="11600" width="8.375" style="153" customWidth="1"/>
    <col min="11601" max="11601" width="0.375" style="153" customWidth="1"/>
    <col min="11602" max="11602" width="10" style="153" customWidth="1"/>
    <col min="11603" max="11603" width="0.375" style="153" customWidth="1"/>
    <col min="11604" max="11604" width="10.375" style="153" customWidth="1"/>
    <col min="11605" max="11605" width="0.375" style="153" customWidth="1"/>
    <col min="11606" max="11606" width="8.375" style="153" customWidth="1"/>
    <col min="11607" max="11607" width="0.375" style="153" customWidth="1"/>
    <col min="11608" max="11608" width="10.375" style="153" customWidth="1"/>
    <col min="11609" max="11609" width="0.375" style="153" customWidth="1"/>
    <col min="11610" max="11610" width="11.375" style="153" customWidth="1"/>
    <col min="11611" max="11611" width="0.375" style="153" customWidth="1"/>
    <col min="11612" max="11612" width="8" style="153" customWidth="1"/>
    <col min="11613" max="11613" width="0.375" style="153" customWidth="1"/>
    <col min="11614" max="11614" width="10.375" style="153" customWidth="1"/>
    <col min="11615" max="11615" width="0.375" style="153" customWidth="1"/>
    <col min="11616" max="11616" width="13.375" style="153" customWidth="1"/>
    <col min="11617" max="11617" width="0.375" style="153" customWidth="1"/>
    <col min="11618" max="11618" width="10" style="153" customWidth="1"/>
    <col min="11619" max="11619" width="0.375" style="153" customWidth="1"/>
    <col min="11620" max="11620" width="10.375" style="153" customWidth="1"/>
    <col min="11621" max="11621" width="0.375" style="153" customWidth="1"/>
    <col min="11622" max="11622" width="9.375" style="153" customWidth="1"/>
    <col min="11623" max="11623" width="9.25" style="153"/>
    <col min="11624" max="11625" width="12" style="153" bestFit="1" customWidth="1"/>
    <col min="11626" max="11852" width="9.25" style="153"/>
    <col min="11853" max="11853" width="26.375" style="153" customWidth="1"/>
    <col min="11854" max="11854" width="6.375" style="153" customWidth="1"/>
    <col min="11855" max="11855" width="0.375" style="153" customWidth="1"/>
    <col min="11856" max="11856" width="8.375" style="153" customWidth="1"/>
    <col min="11857" max="11857" width="0.375" style="153" customWidth="1"/>
    <col min="11858" max="11858" width="10" style="153" customWidth="1"/>
    <col min="11859" max="11859" width="0.375" style="153" customWidth="1"/>
    <col min="11860" max="11860" width="10.375" style="153" customWidth="1"/>
    <col min="11861" max="11861" width="0.375" style="153" customWidth="1"/>
    <col min="11862" max="11862" width="8.375" style="153" customWidth="1"/>
    <col min="11863" max="11863" width="0.375" style="153" customWidth="1"/>
    <col min="11864" max="11864" width="10.375" style="153" customWidth="1"/>
    <col min="11865" max="11865" width="0.375" style="153" customWidth="1"/>
    <col min="11866" max="11866" width="11.375" style="153" customWidth="1"/>
    <col min="11867" max="11867" width="0.375" style="153" customWidth="1"/>
    <col min="11868" max="11868" width="8" style="153" customWidth="1"/>
    <col min="11869" max="11869" width="0.375" style="153" customWidth="1"/>
    <col min="11870" max="11870" width="10.375" style="153" customWidth="1"/>
    <col min="11871" max="11871" width="0.375" style="153" customWidth="1"/>
    <col min="11872" max="11872" width="13.375" style="153" customWidth="1"/>
    <col min="11873" max="11873" width="0.375" style="153" customWidth="1"/>
    <col min="11874" max="11874" width="10" style="153" customWidth="1"/>
    <col min="11875" max="11875" width="0.375" style="153" customWidth="1"/>
    <col min="11876" max="11876" width="10.375" style="153" customWidth="1"/>
    <col min="11877" max="11877" width="0.375" style="153" customWidth="1"/>
    <col min="11878" max="11878" width="9.375" style="153" customWidth="1"/>
    <col min="11879" max="11879" width="9.25" style="153"/>
    <col min="11880" max="11881" width="12" style="153" bestFit="1" customWidth="1"/>
    <col min="11882" max="12108" width="9.25" style="153"/>
    <col min="12109" max="12109" width="26.375" style="153" customWidth="1"/>
    <col min="12110" max="12110" width="6.375" style="153" customWidth="1"/>
    <col min="12111" max="12111" width="0.375" style="153" customWidth="1"/>
    <col min="12112" max="12112" width="8.375" style="153" customWidth="1"/>
    <col min="12113" max="12113" width="0.375" style="153" customWidth="1"/>
    <col min="12114" max="12114" width="10" style="153" customWidth="1"/>
    <col min="12115" max="12115" width="0.375" style="153" customWidth="1"/>
    <col min="12116" max="12116" width="10.375" style="153" customWidth="1"/>
    <col min="12117" max="12117" width="0.375" style="153" customWidth="1"/>
    <col min="12118" max="12118" width="8.375" style="153" customWidth="1"/>
    <col min="12119" max="12119" width="0.375" style="153" customWidth="1"/>
    <col min="12120" max="12120" width="10.375" style="153" customWidth="1"/>
    <col min="12121" max="12121" width="0.375" style="153" customWidth="1"/>
    <col min="12122" max="12122" width="11.375" style="153" customWidth="1"/>
    <col min="12123" max="12123" width="0.375" style="153" customWidth="1"/>
    <col min="12124" max="12124" width="8" style="153" customWidth="1"/>
    <col min="12125" max="12125" width="0.375" style="153" customWidth="1"/>
    <col min="12126" max="12126" width="10.375" style="153" customWidth="1"/>
    <col min="12127" max="12127" width="0.375" style="153" customWidth="1"/>
    <col min="12128" max="12128" width="13.375" style="153" customWidth="1"/>
    <col min="12129" max="12129" width="0.375" style="153" customWidth="1"/>
    <col min="12130" max="12130" width="10" style="153" customWidth="1"/>
    <col min="12131" max="12131" width="0.375" style="153" customWidth="1"/>
    <col min="12132" max="12132" width="10.375" style="153" customWidth="1"/>
    <col min="12133" max="12133" width="0.375" style="153" customWidth="1"/>
    <col min="12134" max="12134" width="9.375" style="153" customWidth="1"/>
    <col min="12135" max="12135" width="9.25" style="153"/>
    <col min="12136" max="12137" width="12" style="153" bestFit="1" customWidth="1"/>
    <col min="12138" max="12364" width="9.25" style="153"/>
    <col min="12365" max="12365" width="26.375" style="153" customWidth="1"/>
    <col min="12366" max="12366" width="6.375" style="153" customWidth="1"/>
    <col min="12367" max="12367" width="0.375" style="153" customWidth="1"/>
    <col min="12368" max="12368" width="8.375" style="153" customWidth="1"/>
    <col min="12369" max="12369" width="0.375" style="153" customWidth="1"/>
    <col min="12370" max="12370" width="10" style="153" customWidth="1"/>
    <col min="12371" max="12371" width="0.375" style="153" customWidth="1"/>
    <col min="12372" max="12372" width="10.375" style="153" customWidth="1"/>
    <col min="12373" max="12373" width="0.375" style="153" customWidth="1"/>
    <col min="12374" max="12374" width="8.375" style="153" customWidth="1"/>
    <col min="12375" max="12375" width="0.375" style="153" customWidth="1"/>
    <col min="12376" max="12376" width="10.375" style="153" customWidth="1"/>
    <col min="12377" max="12377" width="0.375" style="153" customWidth="1"/>
    <col min="12378" max="12378" width="11.375" style="153" customWidth="1"/>
    <col min="12379" max="12379" width="0.375" style="153" customWidth="1"/>
    <col min="12380" max="12380" width="8" style="153" customWidth="1"/>
    <col min="12381" max="12381" width="0.375" style="153" customWidth="1"/>
    <col min="12382" max="12382" width="10.375" style="153" customWidth="1"/>
    <col min="12383" max="12383" width="0.375" style="153" customWidth="1"/>
    <col min="12384" max="12384" width="13.375" style="153" customWidth="1"/>
    <col min="12385" max="12385" width="0.375" style="153" customWidth="1"/>
    <col min="12386" max="12386" width="10" style="153" customWidth="1"/>
    <col min="12387" max="12387" width="0.375" style="153" customWidth="1"/>
    <col min="12388" max="12388" width="10.375" style="153" customWidth="1"/>
    <col min="12389" max="12389" width="0.375" style="153" customWidth="1"/>
    <col min="12390" max="12390" width="9.375" style="153" customWidth="1"/>
    <col min="12391" max="12391" width="9.25" style="153"/>
    <col min="12392" max="12393" width="12" style="153" bestFit="1" customWidth="1"/>
    <col min="12394" max="12620" width="9.25" style="153"/>
    <col min="12621" max="12621" width="26.375" style="153" customWidth="1"/>
    <col min="12622" max="12622" width="6.375" style="153" customWidth="1"/>
    <col min="12623" max="12623" width="0.375" style="153" customWidth="1"/>
    <col min="12624" max="12624" width="8.375" style="153" customWidth="1"/>
    <col min="12625" max="12625" width="0.375" style="153" customWidth="1"/>
    <col min="12626" max="12626" width="10" style="153" customWidth="1"/>
    <col min="12627" max="12627" width="0.375" style="153" customWidth="1"/>
    <col min="12628" max="12628" width="10.375" style="153" customWidth="1"/>
    <col min="12629" max="12629" width="0.375" style="153" customWidth="1"/>
    <col min="12630" max="12630" width="8.375" style="153" customWidth="1"/>
    <col min="12631" max="12631" width="0.375" style="153" customWidth="1"/>
    <col min="12632" max="12632" width="10.375" style="153" customWidth="1"/>
    <col min="12633" max="12633" width="0.375" style="153" customWidth="1"/>
    <col min="12634" max="12634" width="11.375" style="153" customWidth="1"/>
    <col min="12635" max="12635" width="0.375" style="153" customWidth="1"/>
    <col min="12636" max="12636" width="8" style="153" customWidth="1"/>
    <col min="12637" max="12637" width="0.375" style="153" customWidth="1"/>
    <col min="12638" max="12638" width="10.375" style="153" customWidth="1"/>
    <col min="12639" max="12639" width="0.375" style="153" customWidth="1"/>
    <col min="12640" max="12640" width="13.375" style="153" customWidth="1"/>
    <col min="12641" max="12641" width="0.375" style="153" customWidth="1"/>
    <col min="12642" max="12642" width="10" style="153" customWidth="1"/>
    <col min="12643" max="12643" width="0.375" style="153" customWidth="1"/>
    <col min="12644" max="12644" width="10.375" style="153" customWidth="1"/>
    <col min="12645" max="12645" width="0.375" style="153" customWidth="1"/>
    <col min="12646" max="12646" width="9.375" style="153" customWidth="1"/>
    <col min="12647" max="12647" width="9.25" style="153"/>
    <col min="12648" max="12649" width="12" style="153" bestFit="1" customWidth="1"/>
    <col min="12650" max="12876" width="9.25" style="153"/>
    <col min="12877" max="12877" width="26.375" style="153" customWidth="1"/>
    <col min="12878" max="12878" width="6.375" style="153" customWidth="1"/>
    <col min="12879" max="12879" width="0.375" style="153" customWidth="1"/>
    <col min="12880" max="12880" width="8.375" style="153" customWidth="1"/>
    <col min="12881" max="12881" width="0.375" style="153" customWidth="1"/>
    <col min="12882" max="12882" width="10" style="153" customWidth="1"/>
    <col min="12883" max="12883" width="0.375" style="153" customWidth="1"/>
    <col min="12884" max="12884" width="10.375" style="153" customWidth="1"/>
    <col min="12885" max="12885" width="0.375" style="153" customWidth="1"/>
    <col min="12886" max="12886" width="8.375" style="153" customWidth="1"/>
    <col min="12887" max="12887" width="0.375" style="153" customWidth="1"/>
    <col min="12888" max="12888" width="10.375" style="153" customWidth="1"/>
    <col min="12889" max="12889" width="0.375" style="153" customWidth="1"/>
    <col min="12890" max="12890" width="11.375" style="153" customWidth="1"/>
    <col min="12891" max="12891" width="0.375" style="153" customWidth="1"/>
    <col min="12892" max="12892" width="8" style="153" customWidth="1"/>
    <col min="12893" max="12893" width="0.375" style="153" customWidth="1"/>
    <col min="12894" max="12894" width="10.375" style="153" customWidth="1"/>
    <col min="12895" max="12895" width="0.375" style="153" customWidth="1"/>
    <col min="12896" max="12896" width="13.375" style="153" customWidth="1"/>
    <col min="12897" max="12897" width="0.375" style="153" customWidth="1"/>
    <col min="12898" max="12898" width="10" style="153" customWidth="1"/>
    <col min="12899" max="12899" width="0.375" style="153" customWidth="1"/>
    <col min="12900" max="12900" width="10.375" style="153" customWidth="1"/>
    <col min="12901" max="12901" width="0.375" style="153" customWidth="1"/>
    <col min="12902" max="12902" width="9.375" style="153" customWidth="1"/>
    <col min="12903" max="12903" width="9.25" style="153"/>
    <col min="12904" max="12905" width="12" style="153" bestFit="1" customWidth="1"/>
    <col min="12906" max="13132" width="9.25" style="153"/>
    <col min="13133" max="13133" width="26.375" style="153" customWidth="1"/>
    <col min="13134" max="13134" width="6.375" style="153" customWidth="1"/>
    <col min="13135" max="13135" width="0.375" style="153" customWidth="1"/>
    <col min="13136" max="13136" width="8.375" style="153" customWidth="1"/>
    <col min="13137" max="13137" width="0.375" style="153" customWidth="1"/>
    <col min="13138" max="13138" width="10" style="153" customWidth="1"/>
    <col min="13139" max="13139" width="0.375" style="153" customWidth="1"/>
    <col min="13140" max="13140" width="10.375" style="153" customWidth="1"/>
    <col min="13141" max="13141" width="0.375" style="153" customWidth="1"/>
    <col min="13142" max="13142" width="8.375" style="153" customWidth="1"/>
    <col min="13143" max="13143" width="0.375" style="153" customWidth="1"/>
    <col min="13144" max="13144" width="10.375" style="153" customWidth="1"/>
    <col min="13145" max="13145" width="0.375" style="153" customWidth="1"/>
    <col min="13146" max="13146" width="11.375" style="153" customWidth="1"/>
    <col min="13147" max="13147" width="0.375" style="153" customWidth="1"/>
    <col min="13148" max="13148" width="8" style="153" customWidth="1"/>
    <col min="13149" max="13149" width="0.375" style="153" customWidth="1"/>
    <col min="13150" max="13150" width="10.375" style="153" customWidth="1"/>
    <col min="13151" max="13151" width="0.375" style="153" customWidth="1"/>
    <col min="13152" max="13152" width="13.375" style="153" customWidth="1"/>
    <col min="13153" max="13153" width="0.375" style="153" customWidth="1"/>
    <col min="13154" max="13154" width="10" style="153" customWidth="1"/>
    <col min="13155" max="13155" width="0.375" style="153" customWidth="1"/>
    <col min="13156" max="13156" width="10.375" style="153" customWidth="1"/>
    <col min="13157" max="13157" width="0.375" style="153" customWidth="1"/>
    <col min="13158" max="13158" width="9.375" style="153" customWidth="1"/>
    <col min="13159" max="13159" width="9.25" style="153"/>
    <col min="13160" max="13161" width="12" style="153" bestFit="1" customWidth="1"/>
    <col min="13162" max="13388" width="9.25" style="153"/>
    <col min="13389" max="13389" width="26.375" style="153" customWidth="1"/>
    <col min="13390" max="13390" width="6.375" style="153" customWidth="1"/>
    <col min="13391" max="13391" width="0.375" style="153" customWidth="1"/>
    <col min="13392" max="13392" width="8.375" style="153" customWidth="1"/>
    <col min="13393" max="13393" width="0.375" style="153" customWidth="1"/>
    <col min="13394" max="13394" width="10" style="153" customWidth="1"/>
    <col min="13395" max="13395" width="0.375" style="153" customWidth="1"/>
    <col min="13396" max="13396" width="10.375" style="153" customWidth="1"/>
    <col min="13397" max="13397" width="0.375" style="153" customWidth="1"/>
    <col min="13398" max="13398" width="8.375" style="153" customWidth="1"/>
    <col min="13399" max="13399" width="0.375" style="153" customWidth="1"/>
    <col min="13400" max="13400" width="10.375" style="153" customWidth="1"/>
    <col min="13401" max="13401" width="0.375" style="153" customWidth="1"/>
    <col min="13402" max="13402" width="11.375" style="153" customWidth="1"/>
    <col min="13403" max="13403" width="0.375" style="153" customWidth="1"/>
    <col min="13404" max="13404" width="8" style="153" customWidth="1"/>
    <col min="13405" max="13405" width="0.375" style="153" customWidth="1"/>
    <col min="13406" max="13406" width="10.375" style="153" customWidth="1"/>
    <col min="13407" max="13407" width="0.375" style="153" customWidth="1"/>
    <col min="13408" max="13408" width="13.375" style="153" customWidth="1"/>
    <col min="13409" max="13409" width="0.375" style="153" customWidth="1"/>
    <col min="13410" max="13410" width="10" style="153" customWidth="1"/>
    <col min="13411" max="13411" width="0.375" style="153" customWidth="1"/>
    <col min="13412" max="13412" width="10.375" style="153" customWidth="1"/>
    <col min="13413" max="13413" width="0.375" style="153" customWidth="1"/>
    <col min="13414" max="13414" width="9.375" style="153" customWidth="1"/>
    <col min="13415" max="13415" width="9.25" style="153"/>
    <col min="13416" max="13417" width="12" style="153" bestFit="1" customWidth="1"/>
    <col min="13418" max="13644" width="9.25" style="153"/>
    <col min="13645" max="13645" width="26.375" style="153" customWidth="1"/>
    <col min="13646" max="13646" width="6.375" style="153" customWidth="1"/>
    <col min="13647" max="13647" width="0.375" style="153" customWidth="1"/>
    <col min="13648" max="13648" width="8.375" style="153" customWidth="1"/>
    <col min="13649" max="13649" width="0.375" style="153" customWidth="1"/>
    <col min="13650" max="13650" width="10" style="153" customWidth="1"/>
    <col min="13651" max="13651" width="0.375" style="153" customWidth="1"/>
    <col min="13652" max="13652" width="10.375" style="153" customWidth="1"/>
    <col min="13653" max="13653" width="0.375" style="153" customWidth="1"/>
    <col min="13654" max="13654" width="8.375" style="153" customWidth="1"/>
    <col min="13655" max="13655" width="0.375" style="153" customWidth="1"/>
    <col min="13656" max="13656" width="10.375" style="153" customWidth="1"/>
    <col min="13657" max="13657" width="0.375" style="153" customWidth="1"/>
    <col min="13658" max="13658" width="11.375" style="153" customWidth="1"/>
    <col min="13659" max="13659" width="0.375" style="153" customWidth="1"/>
    <col min="13660" max="13660" width="8" style="153" customWidth="1"/>
    <col min="13661" max="13661" width="0.375" style="153" customWidth="1"/>
    <col min="13662" max="13662" width="10.375" style="153" customWidth="1"/>
    <col min="13663" max="13663" width="0.375" style="153" customWidth="1"/>
    <col min="13664" max="13664" width="13.375" style="153" customWidth="1"/>
    <col min="13665" max="13665" width="0.375" style="153" customWidth="1"/>
    <col min="13666" max="13666" width="10" style="153" customWidth="1"/>
    <col min="13667" max="13667" width="0.375" style="153" customWidth="1"/>
    <col min="13668" max="13668" width="10.375" style="153" customWidth="1"/>
    <col min="13669" max="13669" width="0.375" style="153" customWidth="1"/>
    <col min="13670" max="13670" width="9.375" style="153" customWidth="1"/>
    <col min="13671" max="13671" width="9.25" style="153"/>
    <col min="13672" max="13673" width="12" style="153" bestFit="1" customWidth="1"/>
    <col min="13674" max="13900" width="9.25" style="153"/>
    <col min="13901" max="13901" width="26.375" style="153" customWidth="1"/>
    <col min="13902" max="13902" width="6.375" style="153" customWidth="1"/>
    <col min="13903" max="13903" width="0.375" style="153" customWidth="1"/>
    <col min="13904" max="13904" width="8.375" style="153" customWidth="1"/>
    <col min="13905" max="13905" width="0.375" style="153" customWidth="1"/>
    <col min="13906" max="13906" width="10" style="153" customWidth="1"/>
    <col min="13907" max="13907" width="0.375" style="153" customWidth="1"/>
    <col min="13908" max="13908" width="10.375" style="153" customWidth="1"/>
    <col min="13909" max="13909" width="0.375" style="153" customWidth="1"/>
    <col min="13910" max="13910" width="8.375" style="153" customWidth="1"/>
    <col min="13911" max="13911" width="0.375" style="153" customWidth="1"/>
    <col min="13912" max="13912" width="10.375" style="153" customWidth="1"/>
    <col min="13913" max="13913" width="0.375" style="153" customWidth="1"/>
    <col min="13914" max="13914" width="11.375" style="153" customWidth="1"/>
    <col min="13915" max="13915" width="0.375" style="153" customWidth="1"/>
    <col min="13916" max="13916" width="8" style="153" customWidth="1"/>
    <col min="13917" max="13917" width="0.375" style="153" customWidth="1"/>
    <col min="13918" max="13918" width="10.375" style="153" customWidth="1"/>
    <col min="13919" max="13919" width="0.375" style="153" customWidth="1"/>
    <col min="13920" max="13920" width="13.375" style="153" customWidth="1"/>
    <col min="13921" max="13921" width="0.375" style="153" customWidth="1"/>
    <col min="13922" max="13922" width="10" style="153" customWidth="1"/>
    <col min="13923" max="13923" width="0.375" style="153" customWidth="1"/>
    <col min="13924" max="13924" width="10.375" style="153" customWidth="1"/>
    <col min="13925" max="13925" width="0.375" style="153" customWidth="1"/>
    <col min="13926" max="13926" width="9.375" style="153" customWidth="1"/>
    <col min="13927" max="13927" width="9.25" style="153"/>
    <col min="13928" max="13929" width="12" style="153" bestFit="1" customWidth="1"/>
    <col min="13930" max="14156" width="9.25" style="153"/>
    <col min="14157" max="14157" width="26.375" style="153" customWidth="1"/>
    <col min="14158" max="14158" width="6.375" style="153" customWidth="1"/>
    <col min="14159" max="14159" width="0.375" style="153" customWidth="1"/>
    <col min="14160" max="14160" width="8.375" style="153" customWidth="1"/>
    <col min="14161" max="14161" width="0.375" style="153" customWidth="1"/>
    <col min="14162" max="14162" width="10" style="153" customWidth="1"/>
    <col min="14163" max="14163" width="0.375" style="153" customWidth="1"/>
    <col min="14164" max="14164" width="10.375" style="153" customWidth="1"/>
    <col min="14165" max="14165" width="0.375" style="153" customWidth="1"/>
    <col min="14166" max="14166" width="8.375" style="153" customWidth="1"/>
    <col min="14167" max="14167" width="0.375" style="153" customWidth="1"/>
    <col min="14168" max="14168" width="10.375" style="153" customWidth="1"/>
    <col min="14169" max="14169" width="0.375" style="153" customWidth="1"/>
    <col min="14170" max="14170" width="11.375" style="153" customWidth="1"/>
    <col min="14171" max="14171" width="0.375" style="153" customWidth="1"/>
    <col min="14172" max="14172" width="8" style="153" customWidth="1"/>
    <col min="14173" max="14173" width="0.375" style="153" customWidth="1"/>
    <col min="14174" max="14174" width="10.375" style="153" customWidth="1"/>
    <col min="14175" max="14175" width="0.375" style="153" customWidth="1"/>
    <col min="14176" max="14176" width="13.375" style="153" customWidth="1"/>
    <col min="14177" max="14177" width="0.375" style="153" customWidth="1"/>
    <col min="14178" max="14178" width="10" style="153" customWidth="1"/>
    <col min="14179" max="14179" width="0.375" style="153" customWidth="1"/>
    <col min="14180" max="14180" width="10.375" style="153" customWidth="1"/>
    <col min="14181" max="14181" width="0.375" style="153" customWidth="1"/>
    <col min="14182" max="14182" width="9.375" style="153" customWidth="1"/>
    <col min="14183" max="14183" width="9.25" style="153"/>
    <col min="14184" max="14185" width="12" style="153" bestFit="1" customWidth="1"/>
    <col min="14186" max="14412" width="9.25" style="153"/>
    <col min="14413" max="14413" width="26.375" style="153" customWidth="1"/>
    <col min="14414" max="14414" width="6.375" style="153" customWidth="1"/>
    <col min="14415" max="14415" width="0.375" style="153" customWidth="1"/>
    <col min="14416" max="14416" width="8.375" style="153" customWidth="1"/>
    <col min="14417" max="14417" width="0.375" style="153" customWidth="1"/>
    <col min="14418" max="14418" width="10" style="153" customWidth="1"/>
    <col min="14419" max="14419" width="0.375" style="153" customWidth="1"/>
    <col min="14420" max="14420" width="10.375" style="153" customWidth="1"/>
    <col min="14421" max="14421" width="0.375" style="153" customWidth="1"/>
    <col min="14422" max="14422" width="8.375" style="153" customWidth="1"/>
    <col min="14423" max="14423" width="0.375" style="153" customWidth="1"/>
    <col min="14424" max="14424" width="10.375" style="153" customWidth="1"/>
    <col min="14425" max="14425" width="0.375" style="153" customWidth="1"/>
    <col min="14426" max="14426" width="11.375" style="153" customWidth="1"/>
    <col min="14427" max="14427" width="0.375" style="153" customWidth="1"/>
    <col min="14428" max="14428" width="8" style="153" customWidth="1"/>
    <col min="14429" max="14429" width="0.375" style="153" customWidth="1"/>
    <col min="14430" max="14430" width="10.375" style="153" customWidth="1"/>
    <col min="14431" max="14431" width="0.375" style="153" customWidth="1"/>
    <col min="14432" max="14432" width="13.375" style="153" customWidth="1"/>
    <col min="14433" max="14433" width="0.375" style="153" customWidth="1"/>
    <col min="14434" max="14434" width="10" style="153" customWidth="1"/>
    <col min="14435" max="14435" width="0.375" style="153" customWidth="1"/>
    <col min="14436" max="14436" width="10.375" style="153" customWidth="1"/>
    <col min="14437" max="14437" width="0.375" style="153" customWidth="1"/>
    <col min="14438" max="14438" width="9.375" style="153" customWidth="1"/>
    <col min="14439" max="14439" width="9.25" style="153"/>
    <col min="14440" max="14441" width="12" style="153" bestFit="1" customWidth="1"/>
    <col min="14442" max="14668" width="9.25" style="153"/>
    <col min="14669" max="14669" width="26.375" style="153" customWidth="1"/>
    <col min="14670" max="14670" width="6.375" style="153" customWidth="1"/>
    <col min="14671" max="14671" width="0.375" style="153" customWidth="1"/>
    <col min="14672" max="14672" width="8.375" style="153" customWidth="1"/>
    <col min="14673" max="14673" width="0.375" style="153" customWidth="1"/>
    <col min="14674" max="14674" width="10" style="153" customWidth="1"/>
    <col min="14675" max="14675" width="0.375" style="153" customWidth="1"/>
    <col min="14676" max="14676" width="10.375" style="153" customWidth="1"/>
    <col min="14677" max="14677" width="0.375" style="153" customWidth="1"/>
    <col min="14678" max="14678" width="8.375" style="153" customWidth="1"/>
    <col min="14679" max="14679" width="0.375" style="153" customWidth="1"/>
    <col min="14680" max="14680" width="10.375" style="153" customWidth="1"/>
    <col min="14681" max="14681" width="0.375" style="153" customWidth="1"/>
    <col min="14682" max="14682" width="11.375" style="153" customWidth="1"/>
    <col min="14683" max="14683" width="0.375" style="153" customWidth="1"/>
    <col min="14684" max="14684" width="8" style="153" customWidth="1"/>
    <col min="14685" max="14685" width="0.375" style="153" customWidth="1"/>
    <col min="14686" max="14686" width="10.375" style="153" customWidth="1"/>
    <col min="14687" max="14687" width="0.375" style="153" customWidth="1"/>
    <col min="14688" max="14688" width="13.375" style="153" customWidth="1"/>
    <col min="14689" max="14689" width="0.375" style="153" customWidth="1"/>
    <col min="14690" max="14690" width="10" style="153" customWidth="1"/>
    <col min="14691" max="14691" width="0.375" style="153" customWidth="1"/>
    <col min="14692" max="14692" width="10.375" style="153" customWidth="1"/>
    <col min="14693" max="14693" width="0.375" style="153" customWidth="1"/>
    <col min="14694" max="14694" width="9.375" style="153" customWidth="1"/>
    <col min="14695" max="14695" width="9.25" style="153"/>
    <col min="14696" max="14697" width="12" style="153" bestFit="1" customWidth="1"/>
    <col min="14698" max="14924" width="9.25" style="153"/>
    <col min="14925" max="14925" width="26.375" style="153" customWidth="1"/>
    <col min="14926" max="14926" width="6.375" style="153" customWidth="1"/>
    <col min="14927" max="14927" width="0.375" style="153" customWidth="1"/>
    <col min="14928" max="14928" width="8.375" style="153" customWidth="1"/>
    <col min="14929" max="14929" width="0.375" style="153" customWidth="1"/>
    <col min="14930" max="14930" width="10" style="153" customWidth="1"/>
    <col min="14931" max="14931" width="0.375" style="153" customWidth="1"/>
    <col min="14932" max="14932" width="10.375" style="153" customWidth="1"/>
    <col min="14933" max="14933" width="0.375" style="153" customWidth="1"/>
    <col min="14934" max="14934" width="8.375" style="153" customWidth="1"/>
    <col min="14935" max="14935" width="0.375" style="153" customWidth="1"/>
    <col min="14936" max="14936" width="10.375" style="153" customWidth="1"/>
    <col min="14937" max="14937" width="0.375" style="153" customWidth="1"/>
    <col min="14938" max="14938" width="11.375" style="153" customWidth="1"/>
    <col min="14939" max="14939" width="0.375" style="153" customWidth="1"/>
    <col min="14940" max="14940" width="8" style="153" customWidth="1"/>
    <col min="14941" max="14941" width="0.375" style="153" customWidth="1"/>
    <col min="14942" max="14942" width="10.375" style="153" customWidth="1"/>
    <col min="14943" max="14943" width="0.375" style="153" customWidth="1"/>
    <col min="14944" max="14944" width="13.375" style="153" customWidth="1"/>
    <col min="14945" max="14945" width="0.375" style="153" customWidth="1"/>
    <col min="14946" max="14946" width="10" style="153" customWidth="1"/>
    <col min="14947" max="14947" width="0.375" style="153" customWidth="1"/>
    <col min="14948" max="14948" width="10.375" style="153" customWidth="1"/>
    <col min="14949" max="14949" width="0.375" style="153" customWidth="1"/>
    <col min="14950" max="14950" width="9.375" style="153" customWidth="1"/>
    <col min="14951" max="14951" width="9.25" style="153"/>
    <col min="14952" max="14953" width="12" style="153" bestFit="1" customWidth="1"/>
    <col min="14954" max="15180" width="9.25" style="153"/>
    <col min="15181" max="15181" width="26.375" style="153" customWidth="1"/>
    <col min="15182" max="15182" width="6.375" style="153" customWidth="1"/>
    <col min="15183" max="15183" width="0.375" style="153" customWidth="1"/>
    <col min="15184" max="15184" width="8.375" style="153" customWidth="1"/>
    <col min="15185" max="15185" width="0.375" style="153" customWidth="1"/>
    <col min="15186" max="15186" width="10" style="153" customWidth="1"/>
    <col min="15187" max="15187" width="0.375" style="153" customWidth="1"/>
    <col min="15188" max="15188" width="10.375" style="153" customWidth="1"/>
    <col min="15189" max="15189" width="0.375" style="153" customWidth="1"/>
    <col min="15190" max="15190" width="8.375" style="153" customWidth="1"/>
    <col min="15191" max="15191" width="0.375" style="153" customWidth="1"/>
    <col min="15192" max="15192" width="10.375" style="153" customWidth="1"/>
    <col min="15193" max="15193" width="0.375" style="153" customWidth="1"/>
    <col min="15194" max="15194" width="11.375" style="153" customWidth="1"/>
    <col min="15195" max="15195" width="0.375" style="153" customWidth="1"/>
    <col min="15196" max="15196" width="8" style="153" customWidth="1"/>
    <col min="15197" max="15197" width="0.375" style="153" customWidth="1"/>
    <col min="15198" max="15198" width="10.375" style="153" customWidth="1"/>
    <col min="15199" max="15199" width="0.375" style="153" customWidth="1"/>
    <col min="15200" max="15200" width="13.375" style="153" customWidth="1"/>
    <col min="15201" max="15201" width="0.375" style="153" customWidth="1"/>
    <col min="15202" max="15202" width="10" style="153" customWidth="1"/>
    <col min="15203" max="15203" width="0.375" style="153" customWidth="1"/>
    <col min="15204" max="15204" width="10.375" style="153" customWidth="1"/>
    <col min="15205" max="15205" width="0.375" style="153" customWidth="1"/>
    <col min="15206" max="15206" width="9.375" style="153" customWidth="1"/>
    <col min="15207" max="15207" width="9.25" style="153"/>
    <col min="15208" max="15209" width="12" style="153" bestFit="1" customWidth="1"/>
    <col min="15210" max="15436" width="9.25" style="153"/>
    <col min="15437" max="15437" width="26.375" style="153" customWidth="1"/>
    <col min="15438" max="15438" width="6.375" style="153" customWidth="1"/>
    <col min="15439" max="15439" width="0.375" style="153" customWidth="1"/>
    <col min="15440" max="15440" width="8.375" style="153" customWidth="1"/>
    <col min="15441" max="15441" width="0.375" style="153" customWidth="1"/>
    <col min="15442" max="15442" width="10" style="153" customWidth="1"/>
    <col min="15443" max="15443" width="0.375" style="153" customWidth="1"/>
    <col min="15444" max="15444" width="10.375" style="153" customWidth="1"/>
    <col min="15445" max="15445" width="0.375" style="153" customWidth="1"/>
    <col min="15446" max="15446" width="8.375" style="153" customWidth="1"/>
    <col min="15447" max="15447" width="0.375" style="153" customWidth="1"/>
    <col min="15448" max="15448" width="10.375" style="153" customWidth="1"/>
    <col min="15449" max="15449" width="0.375" style="153" customWidth="1"/>
    <col min="15450" max="15450" width="11.375" style="153" customWidth="1"/>
    <col min="15451" max="15451" width="0.375" style="153" customWidth="1"/>
    <col min="15452" max="15452" width="8" style="153" customWidth="1"/>
    <col min="15453" max="15453" width="0.375" style="153" customWidth="1"/>
    <col min="15454" max="15454" width="10.375" style="153" customWidth="1"/>
    <col min="15455" max="15455" width="0.375" style="153" customWidth="1"/>
    <col min="15456" max="15456" width="13.375" style="153" customWidth="1"/>
    <col min="15457" max="15457" width="0.375" style="153" customWidth="1"/>
    <col min="15458" max="15458" width="10" style="153" customWidth="1"/>
    <col min="15459" max="15459" width="0.375" style="153" customWidth="1"/>
    <col min="15460" max="15460" width="10.375" style="153" customWidth="1"/>
    <col min="15461" max="15461" width="0.375" style="153" customWidth="1"/>
    <col min="15462" max="15462" width="9.375" style="153" customWidth="1"/>
    <col min="15463" max="15463" width="9.25" style="153"/>
    <col min="15464" max="15465" width="12" style="153" bestFit="1" customWidth="1"/>
    <col min="15466" max="15692" width="9.25" style="153"/>
    <col min="15693" max="15693" width="26.375" style="153" customWidth="1"/>
    <col min="15694" max="15694" width="6.375" style="153" customWidth="1"/>
    <col min="15695" max="15695" width="0.375" style="153" customWidth="1"/>
    <col min="15696" max="15696" width="8.375" style="153" customWidth="1"/>
    <col min="15697" max="15697" width="0.375" style="153" customWidth="1"/>
    <col min="15698" max="15698" width="10" style="153" customWidth="1"/>
    <col min="15699" max="15699" width="0.375" style="153" customWidth="1"/>
    <col min="15700" max="15700" width="10.375" style="153" customWidth="1"/>
    <col min="15701" max="15701" width="0.375" style="153" customWidth="1"/>
    <col min="15702" max="15702" width="8.375" style="153" customWidth="1"/>
    <col min="15703" max="15703" width="0.375" style="153" customWidth="1"/>
    <col min="15704" max="15704" width="10.375" style="153" customWidth="1"/>
    <col min="15705" max="15705" width="0.375" style="153" customWidth="1"/>
    <col min="15706" max="15706" width="11.375" style="153" customWidth="1"/>
    <col min="15707" max="15707" width="0.375" style="153" customWidth="1"/>
    <col min="15708" max="15708" width="8" style="153" customWidth="1"/>
    <col min="15709" max="15709" width="0.375" style="153" customWidth="1"/>
    <col min="15710" max="15710" width="10.375" style="153" customWidth="1"/>
    <col min="15711" max="15711" width="0.375" style="153" customWidth="1"/>
    <col min="15712" max="15712" width="13.375" style="153" customWidth="1"/>
    <col min="15713" max="15713" width="0.375" style="153" customWidth="1"/>
    <col min="15714" max="15714" width="10" style="153" customWidth="1"/>
    <col min="15715" max="15715" width="0.375" style="153" customWidth="1"/>
    <col min="15716" max="15716" width="10.375" style="153" customWidth="1"/>
    <col min="15717" max="15717" width="0.375" style="153" customWidth="1"/>
    <col min="15718" max="15718" width="9.375" style="153" customWidth="1"/>
    <col min="15719" max="15719" width="9.25" style="153"/>
    <col min="15720" max="15721" width="12" style="153" bestFit="1" customWidth="1"/>
    <col min="15722" max="15948" width="9.25" style="153"/>
    <col min="15949" max="15949" width="26.375" style="153" customWidth="1"/>
    <col min="15950" max="15950" width="6.375" style="153" customWidth="1"/>
    <col min="15951" max="15951" width="0.375" style="153" customWidth="1"/>
    <col min="15952" max="15952" width="8.375" style="153" customWidth="1"/>
    <col min="15953" max="15953" width="0.375" style="153" customWidth="1"/>
    <col min="15954" max="15954" width="10" style="153" customWidth="1"/>
    <col min="15955" max="15955" width="0.375" style="153" customWidth="1"/>
    <col min="15956" max="15956" width="10.375" style="153" customWidth="1"/>
    <col min="15957" max="15957" width="0.375" style="153" customWidth="1"/>
    <col min="15958" max="15958" width="8.375" style="153" customWidth="1"/>
    <col min="15959" max="15959" width="0.375" style="153" customWidth="1"/>
    <col min="15960" max="15960" width="10.375" style="153" customWidth="1"/>
    <col min="15961" max="15961" width="0.375" style="153" customWidth="1"/>
    <col min="15962" max="15962" width="11.375" style="153" customWidth="1"/>
    <col min="15963" max="15963" width="0.375" style="153" customWidth="1"/>
    <col min="15964" max="15964" width="8" style="153" customWidth="1"/>
    <col min="15965" max="15965" width="0.375" style="153" customWidth="1"/>
    <col min="15966" max="15966" width="10.375" style="153" customWidth="1"/>
    <col min="15967" max="15967" width="0.375" style="153" customWidth="1"/>
    <col min="15968" max="15968" width="13.375" style="153" customWidth="1"/>
    <col min="15969" max="15969" width="0.375" style="153" customWidth="1"/>
    <col min="15970" max="15970" width="10" style="153" customWidth="1"/>
    <col min="15971" max="15971" width="0.375" style="153" customWidth="1"/>
    <col min="15972" max="15972" width="10.375" style="153" customWidth="1"/>
    <col min="15973" max="15973" width="0.375" style="153" customWidth="1"/>
    <col min="15974" max="15974" width="9.375" style="153" customWidth="1"/>
    <col min="15975" max="15975" width="9.25" style="153"/>
    <col min="15976" max="15977" width="12" style="153" bestFit="1" customWidth="1"/>
    <col min="15978" max="16208" width="9.25" style="153"/>
    <col min="16209" max="16384" width="8.375" style="153" customWidth="1"/>
  </cols>
  <sheetData>
    <row r="1" spans="1:28" ht="20.100000000000001" customHeight="1">
      <c r="A1" s="149" t="s">
        <v>0</v>
      </c>
    </row>
    <row r="2" spans="1:28" ht="20.100000000000001" customHeight="1">
      <c r="A2" s="93" t="s">
        <v>115</v>
      </c>
      <c r="B2" s="154"/>
    </row>
    <row r="3" spans="1:28" ht="20.100000000000001" customHeight="1">
      <c r="A3" s="155" t="s">
        <v>110</v>
      </c>
      <c r="B3" s="156"/>
      <c r="C3" s="157"/>
      <c r="D3" s="158"/>
      <c r="E3" s="158"/>
      <c r="F3" s="158"/>
      <c r="G3" s="158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</row>
    <row r="4" spans="1:28" ht="20.100000000000001" customHeight="1">
      <c r="A4" s="154"/>
      <c r="B4" s="160"/>
    </row>
    <row r="5" spans="1:28" s="162" customFormat="1" ht="20.100000000000001" customHeight="1">
      <c r="A5" s="161"/>
      <c r="B5" s="161"/>
      <c r="C5" s="161"/>
      <c r="D5" s="242" t="s">
        <v>225</v>
      </c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</row>
    <row r="6" spans="1:28" s="162" customFormat="1" ht="20.100000000000001" customHeight="1">
      <c r="A6" s="161"/>
      <c r="B6" s="161"/>
      <c r="C6" s="161"/>
      <c r="D6" s="242" t="s">
        <v>116</v>
      </c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163"/>
      <c r="Z6" s="163"/>
      <c r="AA6" s="163"/>
      <c r="AB6" s="163"/>
    </row>
    <row r="7" spans="1:28" s="162" customFormat="1" ht="18" customHeight="1">
      <c r="A7" s="161"/>
      <c r="B7" s="161"/>
      <c r="C7" s="161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243" t="s">
        <v>73</v>
      </c>
      <c r="O7" s="243"/>
      <c r="P7" s="243"/>
      <c r="Q7" s="243"/>
      <c r="R7" s="243"/>
      <c r="S7" s="243"/>
      <c r="T7" s="243"/>
      <c r="U7" s="243"/>
      <c r="V7" s="243"/>
      <c r="W7" s="165"/>
      <c r="X7" s="164"/>
      <c r="Y7" s="164"/>
      <c r="Z7" s="164"/>
      <c r="AA7" s="164"/>
      <c r="AB7" s="164"/>
    </row>
    <row r="8" spans="1:28" s="162" customFormat="1" ht="18" customHeight="1">
      <c r="A8" s="161"/>
      <c r="B8" s="161"/>
      <c r="C8" s="161"/>
      <c r="D8" s="242" t="s">
        <v>117</v>
      </c>
      <c r="E8" s="242"/>
      <c r="F8" s="242"/>
      <c r="G8" s="164"/>
      <c r="H8" s="164"/>
      <c r="I8" s="164"/>
      <c r="J8" s="164"/>
      <c r="K8" s="164"/>
      <c r="L8" s="166"/>
      <c r="M8" s="164"/>
      <c r="N8" s="244" t="s">
        <v>93</v>
      </c>
      <c r="O8" s="244"/>
      <c r="P8" s="244"/>
      <c r="Q8" s="244"/>
      <c r="R8" s="244"/>
      <c r="S8" s="244"/>
      <c r="T8" s="244"/>
      <c r="U8" s="167"/>
      <c r="V8" s="167"/>
      <c r="W8" s="165"/>
      <c r="X8" s="164"/>
      <c r="Y8" s="164"/>
      <c r="Z8" s="164"/>
      <c r="AA8" s="164"/>
      <c r="AB8" s="164"/>
    </row>
    <row r="9" spans="1:28" s="162" customFormat="1" ht="20.100000000000001" customHeight="1">
      <c r="A9" s="161"/>
      <c r="B9" s="161"/>
      <c r="C9" s="161"/>
      <c r="D9" s="164"/>
      <c r="E9" s="164"/>
      <c r="F9" s="164"/>
      <c r="G9" s="164"/>
      <c r="M9" s="164"/>
      <c r="N9" s="168"/>
      <c r="O9" s="164"/>
      <c r="P9" s="168" t="s">
        <v>118</v>
      </c>
      <c r="Q9" s="168"/>
      <c r="U9" s="164"/>
      <c r="V9" s="169"/>
      <c r="W9" s="164"/>
      <c r="X9" s="164"/>
      <c r="Y9" s="164"/>
      <c r="Z9" s="164"/>
      <c r="AA9" s="164"/>
      <c r="AB9" s="164"/>
    </row>
    <row r="10" spans="1:28" s="162" customFormat="1" ht="20.100000000000001" customHeight="1">
      <c r="A10" s="161"/>
      <c r="B10" s="161"/>
      <c r="C10" s="161"/>
      <c r="D10" s="164"/>
      <c r="E10" s="164"/>
      <c r="F10" s="164"/>
      <c r="G10" s="164"/>
      <c r="I10" s="164"/>
      <c r="J10" s="164"/>
      <c r="K10" s="164"/>
      <c r="M10" s="164"/>
      <c r="N10" s="168"/>
      <c r="O10" s="164"/>
      <c r="P10" s="168" t="s">
        <v>119</v>
      </c>
      <c r="Q10" s="168"/>
      <c r="R10" s="168" t="s">
        <v>120</v>
      </c>
      <c r="U10" s="164"/>
      <c r="V10" s="169"/>
      <c r="W10" s="164"/>
      <c r="X10" s="164"/>
      <c r="Y10" s="164"/>
      <c r="Z10" s="164"/>
      <c r="AA10" s="164"/>
      <c r="AB10" s="164"/>
    </row>
    <row r="11" spans="1:28" s="162" customFormat="1" ht="20.100000000000001" customHeight="1">
      <c r="A11" s="161"/>
      <c r="B11" s="161"/>
      <c r="C11" s="161"/>
      <c r="D11" s="164"/>
      <c r="E11" s="164"/>
      <c r="F11" s="164"/>
      <c r="G11" s="164"/>
      <c r="H11" s="166" t="s">
        <v>69</v>
      </c>
      <c r="I11" s="164"/>
      <c r="J11" s="164"/>
      <c r="K11" s="164"/>
      <c r="L11" s="166" t="s">
        <v>121</v>
      </c>
      <c r="M11" s="164"/>
      <c r="N11" s="168"/>
      <c r="O11" s="164"/>
      <c r="P11" s="168" t="s">
        <v>122</v>
      </c>
      <c r="Q11" s="168"/>
      <c r="R11" s="166" t="s">
        <v>123</v>
      </c>
      <c r="S11" s="164"/>
      <c r="T11" s="166" t="s">
        <v>120</v>
      </c>
      <c r="U11" s="164"/>
      <c r="V11" s="168" t="s">
        <v>124</v>
      </c>
      <c r="W11" s="164"/>
      <c r="X11" s="164"/>
      <c r="Y11" s="164"/>
      <c r="Z11" s="164"/>
      <c r="AA11" s="164"/>
      <c r="AB11" s="164"/>
    </row>
    <row r="12" spans="1:28" s="162" customFormat="1" ht="20.100000000000001" customHeight="1">
      <c r="A12" s="161"/>
      <c r="B12" s="161"/>
      <c r="C12" s="161"/>
      <c r="D12" s="166"/>
      <c r="E12" s="166"/>
      <c r="F12" s="166"/>
      <c r="G12" s="166"/>
      <c r="H12" s="166" t="s">
        <v>125</v>
      </c>
      <c r="I12" s="166"/>
      <c r="J12" s="166"/>
      <c r="K12" s="166"/>
      <c r="L12" s="166" t="s">
        <v>126</v>
      </c>
      <c r="M12" s="166"/>
      <c r="N12" s="166" t="s">
        <v>127</v>
      </c>
      <c r="O12" s="166"/>
      <c r="P12" s="166" t="s">
        <v>128</v>
      </c>
      <c r="Q12" s="166"/>
      <c r="R12" s="166" t="s">
        <v>129</v>
      </c>
      <c r="S12" s="166"/>
      <c r="T12" s="166" t="s">
        <v>123</v>
      </c>
      <c r="U12" s="166"/>
      <c r="V12" s="168" t="s">
        <v>130</v>
      </c>
      <c r="W12" s="166"/>
      <c r="X12" s="166" t="s">
        <v>131</v>
      </c>
      <c r="Y12" s="166"/>
      <c r="Z12" s="166" t="s">
        <v>132</v>
      </c>
      <c r="AA12" s="166"/>
      <c r="AB12" s="169"/>
    </row>
    <row r="13" spans="1:28" s="162" customFormat="1" ht="20.100000000000001" customHeight="1">
      <c r="A13" s="161"/>
      <c r="B13" s="161"/>
      <c r="C13" s="161"/>
      <c r="D13" s="166" t="s">
        <v>133</v>
      </c>
      <c r="E13" s="166"/>
      <c r="F13" s="166" t="s">
        <v>134</v>
      </c>
      <c r="G13" s="166"/>
      <c r="H13" s="170" t="s">
        <v>135</v>
      </c>
      <c r="I13" s="166"/>
      <c r="J13" s="166" t="s">
        <v>69</v>
      </c>
      <c r="K13" s="166"/>
      <c r="L13" s="166" t="s">
        <v>136</v>
      </c>
      <c r="M13" s="166"/>
      <c r="N13" s="166" t="s">
        <v>137</v>
      </c>
      <c r="O13" s="166"/>
      <c r="P13" s="166" t="s">
        <v>138</v>
      </c>
      <c r="Q13" s="166"/>
      <c r="R13" s="166" t="s">
        <v>139</v>
      </c>
      <c r="S13" s="166"/>
      <c r="T13" s="166" t="s">
        <v>140</v>
      </c>
      <c r="U13" s="166"/>
      <c r="V13" s="168" t="s">
        <v>141</v>
      </c>
      <c r="W13" s="166"/>
      <c r="X13" s="171" t="s">
        <v>142</v>
      </c>
      <c r="Y13" s="166"/>
      <c r="Z13" s="166" t="s">
        <v>143</v>
      </c>
      <c r="AA13" s="166"/>
      <c r="AB13" s="166" t="s">
        <v>131</v>
      </c>
    </row>
    <row r="14" spans="1:28" s="162" customFormat="1" ht="20.100000000000001" customHeight="1">
      <c r="A14" s="161"/>
      <c r="B14" s="161"/>
      <c r="C14" s="161"/>
      <c r="D14" s="166" t="s">
        <v>144</v>
      </c>
      <c r="E14" s="166"/>
      <c r="F14" s="166" t="s">
        <v>145</v>
      </c>
      <c r="G14" s="166"/>
      <c r="H14" s="166" t="s">
        <v>146</v>
      </c>
      <c r="I14" s="166"/>
      <c r="J14" s="166" t="s">
        <v>147</v>
      </c>
      <c r="K14" s="166"/>
      <c r="L14" s="166" t="s">
        <v>148</v>
      </c>
      <c r="M14" s="166"/>
      <c r="N14" s="166" t="s">
        <v>149</v>
      </c>
      <c r="O14" s="166"/>
      <c r="P14" s="166" t="s">
        <v>150</v>
      </c>
      <c r="Q14" s="166"/>
      <c r="R14" s="166" t="s">
        <v>151</v>
      </c>
      <c r="S14" s="166"/>
      <c r="T14" s="166" t="s">
        <v>152</v>
      </c>
      <c r="U14" s="166"/>
      <c r="V14" s="166" t="s">
        <v>153</v>
      </c>
      <c r="W14" s="166"/>
      <c r="X14" s="166" t="s">
        <v>154</v>
      </c>
      <c r="Y14" s="166"/>
      <c r="Z14" s="166" t="s">
        <v>155</v>
      </c>
      <c r="AA14" s="166"/>
      <c r="AB14" s="171" t="s">
        <v>153</v>
      </c>
    </row>
    <row r="15" spans="1:28" s="162" customFormat="1" ht="20.100000000000001" customHeight="1">
      <c r="A15" s="161"/>
      <c r="B15" s="172" t="s">
        <v>11</v>
      </c>
      <c r="C15" s="161"/>
      <c r="D15" s="173" t="s">
        <v>12</v>
      </c>
      <c r="E15" s="166"/>
      <c r="F15" s="173" t="s">
        <v>12</v>
      </c>
      <c r="G15" s="166"/>
      <c r="H15" s="173" t="s">
        <v>12</v>
      </c>
      <c r="I15" s="166"/>
      <c r="J15" s="173" t="s">
        <v>12</v>
      </c>
      <c r="K15" s="166"/>
      <c r="L15" s="173" t="s">
        <v>12</v>
      </c>
      <c r="M15" s="166"/>
      <c r="N15" s="173" t="s">
        <v>12</v>
      </c>
      <c r="O15" s="166"/>
      <c r="P15" s="173" t="s">
        <v>12</v>
      </c>
      <c r="Q15" s="166"/>
      <c r="R15" s="173" t="s">
        <v>12</v>
      </c>
      <c r="S15" s="166"/>
      <c r="T15" s="173" t="s">
        <v>12</v>
      </c>
      <c r="U15" s="166"/>
      <c r="V15" s="173" t="s">
        <v>12</v>
      </c>
      <c r="W15" s="166"/>
      <c r="X15" s="173" t="s">
        <v>12</v>
      </c>
      <c r="Y15" s="166"/>
      <c r="Z15" s="173" t="s">
        <v>12</v>
      </c>
      <c r="AA15" s="166"/>
      <c r="AB15" s="173" t="s">
        <v>12</v>
      </c>
    </row>
    <row r="16" spans="1:28" s="162" customFormat="1" ht="6" customHeight="1">
      <c r="A16" s="161"/>
      <c r="B16" s="174"/>
      <c r="C16" s="161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66"/>
      <c r="Z16" s="166"/>
      <c r="AA16" s="166"/>
      <c r="AB16" s="166"/>
    </row>
    <row r="17" spans="1:28" s="162" customFormat="1" ht="19.350000000000001" customHeight="1">
      <c r="A17" s="175" t="s">
        <v>156</v>
      </c>
      <c r="B17" s="176"/>
      <c r="C17" s="176"/>
      <c r="D17" s="9">
        <v>6506236</v>
      </c>
      <c r="E17" s="176"/>
      <c r="F17" s="9">
        <v>18549728</v>
      </c>
      <c r="G17" s="9"/>
      <c r="H17" s="9">
        <v>313042</v>
      </c>
      <c r="I17" s="9"/>
      <c r="J17" s="9">
        <v>1413941</v>
      </c>
      <c r="K17" s="9"/>
      <c r="L17" s="9">
        <v>-17004543</v>
      </c>
      <c r="M17" s="9"/>
      <c r="N17" s="9">
        <v>5329</v>
      </c>
      <c r="O17" s="9"/>
      <c r="P17" s="9">
        <v>0</v>
      </c>
      <c r="Q17" s="9"/>
      <c r="R17" s="9">
        <v>0</v>
      </c>
      <c r="S17" s="9"/>
      <c r="T17" s="9">
        <v>-6534</v>
      </c>
      <c r="U17" s="9"/>
      <c r="V17" s="9">
        <f t="shared" ref="V17:V21" si="0">N17+R17+T17</f>
        <v>-1205</v>
      </c>
      <c r="W17" s="9"/>
      <c r="X17" s="9">
        <f t="shared" ref="X17:X22" si="1">SUM(D17:L17,V17)</f>
        <v>9777199</v>
      </c>
      <c r="Y17" s="10"/>
      <c r="Z17" s="10">
        <v>163847</v>
      </c>
      <c r="AA17" s="9"/>
      <c r="AB17" s="10">
        <f t="shared" ref="AB17:AB22" si="2">X17+Z17</f>
        <v>9941046</v>
      </c>
    </row>
    <row r="18" spans="1:28" s="162" customFormat="1" ht="19.350000000000001" customHeight="1">
      <c r="A18" s="177" t="s">
        <v>157</v>
      </c>
      <c r="B18" s="178"/>
      <c r="C18" s="176"/>
      <c r="D18" s="10">
        <v>0</v>
      </c>
      <c r="E18" s="10"/>
      <c r="F18" s="10">
        <v>0</v>
      </c>
      <c r="G18" s="10"/>
      <c r="H18" s="10">
        <v>0</v>
      </c>
      <c r="I18" s="10"/>
      <c r="J18" s="9">
        <v>942</v>
      </c>
      <c r="K18" s="10"/>
      <c r="L18" s="10">
        <v>0</v>
      </c>
      <c r="M18" s="10"/>
      <c r="N18" s="10">
        <v>-942</v>
      </c>
      <c r="O18" s="10"/>
      <c r="P18" s="10">
        <v>0</v>
      </c>
      <c r="Q18" s="10"/>
      <c r="R18" s="9">
        <v>0</v>
      </c>
      <c r="S18" s="10"/>
      <c r="T18" s="10">
        <v>0</v>
      </c>
      <c r="U18" s="10"/>
      <c r="V18" s="9">
        <f t="shared" si="0"/>
        <v>-942</v>
      </c>
      <c r="W18" s="10"/>
      <c r="X18" s="9">
        <f t="shared" si="1"/>
        <v>0</v>
      </c>
      <c r="Y18" s="10"/>
      <c r="Z18" s="10">
        <v>0</v>
      </c>
      <c r="AA18" s="10"/>
      <c r="AB18" s="11">
        <f t="shared" si="2"/>
        <v>0</v>
      </c>
    </row>
    <row r="19" spans="1:28" s="162" customFormat="1" ht="19.350000000000001" customHeight="1">
      <c r="A19" s="177" t="s">
        <v>158</v>
      </c>
      <c r="B19" s="178"/>
      <c r="C19" s="176"/>
      <c r="D19" s="10">
        <v>0</v>
      </c>
      <c r="E19" s="10"/>
      <c r="F19" s="10">
        <v>0</v>
      </c>
      <c r="G19" s="10"/>
      <c r="H19" s="10">
        <v>0</v>
      </c>
      <c r="I19" s="10"/>
      <c r="J19" s="9" t="s">
        <v>44</v>
      </c>
      <c r="K19" s="10"/>
      <c r="L19" s="10">
        <v>0</v>
      </c>
      <c r="M19" s="10"/>
      <c r="N19" s="10">
        <v>0</v>
      </c>
      <c r="O19" s="10"/>
      <c r="P19" s="10">
        <v>0</v>
      </c>
      <c r="Q19" s="10"/>
      <c r="R19" s="9">
        <v>0</v>
      </c>
      <c r="S19" s="10"/>
      <c r="T19" s="10">
        <v>0</v>
      </c>
      <c r="U19" s="10"/>
      <c r="V19" s="9">
        <f t="shared" si="0"/>
        <v>0</v>
      </c>
      <c r="W19" s="10"/>
      <c r="X19" s="9">
        <f t="shared" si="1"/>
        <v>0</v>
      </c>
      <c r="Y19" s="10"/>
      <c r="Z19" s="10">
        <v>8988</v>
      </c>
      <c r="AA19" s="10"/>
      <c r="AB19" s="11">
        <f t="shared" si="2"/>
        <v>8988</v>
      </c>
    </row>
    <row r="20" spans="1:28" s="162" customFormat="1" ht="19.350000000000001" customHeight="1">
      <c r="A20" s="177" t="s">
        <v>159</v>
      </c>
      <c r="B20" s="178">
        <v>18</v>
      </c>
      <c r="C20" s="176"/>
      <c r="D20" s="10">
        <v>130124</v>
      </c>
      <c r="E20" s="10"/>
      <c r="F20" s="10">
        <v>0</v>
      </c>
      <c r="G20" s="10"/>
      <c r="H20" s="10">
        <v>0</v>
      </c>
      <c r="I20" s="10"/>
      <c r="J20" s="9">
        <v>-130124</v>
      </c>
      <c r="K20" s="10"/>
      <c r="L20" s="10">
        <v>0</v>
      </c>
      <c r="M20" s="10"/>
      <c r="N20" s="10">
        <v>0</v>
      </c>
      <c r="O20" s="10"/>
      <c r="P20" s="10">
        <v>0</v>
      </c>
      <c r="Q20" s="10"/>
      <c r="R20" s="9">
        <v>0</v>
      </c>
      <c r="S20" s="10"/>
      <c r="T20" s="10">
        <v>0</v>
      </c>
      <c r="U20" s="10"/>
      <c r="V20" s="9">
        <f t="shared" si="0"/>
        <v>0</v>
      </c>
      <c r="W20" s="10"/>
      <c r="X20" s="9">
        <f t="shared" si="1"/>
        <v>0</v>
      </c>
      <c r="Y20" s="10"/>
      <c r="Z20" s="10">
        <v>0</v>
      </c>
      <c r="AA20" s="10"/>
      <c r="AB20" s="11">
        <f t="shared" si="2"/>
        <v>0</v>
      </c>
    </row>
    <row r="21" spans="1:28" s="162" customFormat="1" ht="19.350000000000001" customHeight="1">
      <c r="A21" s="177" t="s">
        <v>160</v>
      </c>
      <c r="B21" s="178">
        <v>20</v>
      </c>
      <c r="C21" s="176"/>
      <c r="D21" s="10">
        <v>0</v>
      </c>
      <c r="E21" s="10"/>
      <c r="F21" s="10">
        <v>0</v>
      </c>
      <c r="G21" s="10"/>
      <c r="H21" s="10">
        <v>0</v>
      </c>
      <c r="I21" s="10"/>
      <c r="J21" s="9">
        <v>-14964</v>
      </c>
      <c r="K21" s="10"/>
      <c r="L21" s="10">
        <v>0</v>
      </c>
      <c r="M21" s="10"/>
      <c r="N21" s="10">
        <v>0</v>
      </c>
      <c r="O21" s="10"/>
      <c r="P21" s="10">
        <v>0</v>
      </c>
      <c r="Q21" s="10"/>
      <c r="R21" s="9">
        <v>0</v>
      </c>
      <c r="S21" s="10"/>
      <c r="T21" s="10">
        <v>0</v>
      </c>
      <c r="U21" s="10"/>
      <c r="V21" s="9">
        <f t="shared" si="0"/>
        <v>0</v>
      </c>
      <c r="W21" s="10"/>
      <c r="X21" s="9">
        <f t="shared" si="1"/>
        <v>-14964</v>
      </c>
      <c r="Y21" s="10"/>
      <c r="Z21" s="10">
        <v>0</v>
      </c>
      <c r="AA21" s="10"/>
      <c r="AB21" s="11">
        <f t="shared" si="2"/>
        <v>-14964</v>
      </c>
    </row>
    <row r="22" spans="1:28" s="162" customFormat="1" ht="19.350000000000001" customHeight="1">
      <c r="A22" s="177" t="s">
        <v>227</v>
      </c>
      <c r="B22" s="178">
        <v>5</v>
      </c>
      <c r="C22" s="176"/>
      <c r="D22" s="12">
        <v>0</v>
      </c>
      <c r="E22" s="10"/>
      <c r="F22" s="12">
        <v>0</v>
      </c>
      <c r="G22" s="10"/>
      <c r="H22" s="12">
        <v>0</v>
      </c>
      <c r="I22" s="10"/>
      <c r="J22" s="12">
        <v>515239</v>
      </c>
      <c r="K22" s="10"/>
      <c r="L22" s="12">
        <v>0</v>
      </c>
      <c r="M22" s="10"/>
      <c r="N22" s="12">
        <v>720</v>
      </c>
      <c r="O22" s="10"/>
      <c r="P22" s="12">
        <v>0</v>
      </c>
      <c r="Q22" s="11"/>
      <c r="R22" s="12">
        <v>-87771</v>
      </c>
      <c r="S22" s="10"/>
      <c r="T22" s="12">
        <v>-4467</v>
      </c>
      <c r="U22" s="10"/>
      <c r="V22" s="13">
        <f>N22+R22+T22</f>
        <v>-91518</v>
      </c>
      <c r="W22" s="10"/>
      <c r="X22" s="13">
        <f t="shared" si="1"/>
        <v>423721</v>
      </c>
      <c r="Y22" s="10"/>
      <c r="Z22" s="12">
        <v>-606</v>
      </c>
      <c r="AA22" s="11"/>
      <c r="AB22" s="12">
        <f t="shared" si="2"/>
        <v>423115</v>
      </c>
    </row>
    <row r="23" spans="1:28" s="162" customFormat="1" ht="6" customHeight="1">
      <c r="A23" s="179"/>
      <c r="B23" s="178"/>
      <c r="C23" s="176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0"/>
      <c r="U23" s="14"/>
      <c r="V23" s="14"/>
      <c r="W23" s="14"/>
      <c r="X23" s="14"/>
      <c r="Y23" s="15"/>
      <c r="Z23" s="14"/>
      <c r="AA23" s="15"/>
      <c r="AB23" s="14"/>
    </row>
    <row r="24" spans="1:28" s="162" customFormat="1" ht="19.350000000000001" customHeight="1" thickBot="1">
      <c r="A24" s="180" t="s">
        <v>161</v>
      </c>
      <c r="B24" s="176"/>
      <c r="C24" s="176"/>
      <c r="D24" s="16">
        <f>SUM(D17:D22)</f>
        <v>6636360</v>
      </c>
      <c r="E24" s="14"/>
      <c r="F24" s="16">
        <f>SUM(F17:F22)</f>
        <v>18549728</v>
      </c>
      <c r="G24" s="14"/>
      <c r="H24" s="16">
        <f>SUM(H17:H22)</f>
        <v>313042</v>
      </c>
      <c r="I24" s="14"/>
      <c r="J24" s="16">
        <f>SUM(J17:J22)</f>
        <v>1785034</v>
      </c>
      <c r="K24" s="14"/>
      <c r="L24" s="16">
        <f>SUM(L17:L22)</f>
        <v>-17004543</v>
      </c>
      <c r="M24" s="14"/>
      <c r="N24" s="16">
        <f>SUM(N17:N22)</f>
        <v>5107</v>
      </c>
      <c r="O24" s="14"/>
      <c r="P24" s="16">
        <f>SUM(P17:P22)</f>
        <v>0</v>
      </c>
      <c r="Q24" s="15"/>
      <c r="R24" s="16">
        <f>SUM(R17:R22)</f>
        <v>-87771</v>
      </c>
      <c r="S24" s="14"/>
      <c r="T24" s="16">
        <f>SUM(T17:T22)</f>
        <v>-11001</v>
      </c>
      <c r="U24" s="14"/>
      <c r="V24" s="16">
        <f>SUM(V17:V22)</f>
        <v>-93665</v>
      </c>
      <c r="W24" s="14"/>
      <c r="X24" s="16">
        <f>SUM(X17:X22)</f>
        <v>10185956</v>
      </c>
      <c r="Y24" s="15"/>
      <c r="Z24" s="16">
        <f>SUM(Z17:Z22)</f>
        <v>172229</v>
      </c>
      <c r="AA24" s="15"/>
      <c r="AB24" s="16">
        <f>SUM(AB17:AB22)</f>
        <v>10358185</v>
      </c>
    </row>
    <row r="25" spans="1:28" s="162" customFormat="1" ht="19.350000000000001" customHeight="1" thickTop="1">
      <c r="A25" s="175"/>
      <c r="B25" s="176"/>
      <c r="C25" s="176"/>
      <c r="D25" s="15"/>
      <c r="E25" s="14"/>
      <c r="F25" s="15"/>
      <c r="G25" s="14"/>
      <c r="H25" s="15"/>
      <c r="I25" s="14"/>
      <c r="J25" s="15"/>
      <c r="K25" s="14"/>
      <c r="L25" s="15"/>
      <c r="M25" s="14"/>
      <c r="N25" s="15"/>
      <c r="O25" s="14"/>
      <c r="P25" s="15"/>
      <c r="Q25" s="15"/>
      <c r="R25" s="15"/>
      <c r="S25" s="14"/>
      <c r="T25" s="15"/>
      <c r="U25" s="14"/>
      <c r="V25" s="15"/>
      <c r="W25" s="14"/>
      <c r="X25" s="15"/>
      <c r="Y25" s="15"/>
      <c r="Z25" s="15"/>
      <c r="AA25" s="15"/>
      <c r="AB25" s="15"/>
    </row>
    <row r="26" spans="1:28" s="162" customFormat="1" ht="19.350000000000001" customHeight="1">
      <c r="A26" s="175" t="s">
        <v>162</v>
      </c>
      <c r="B26" s="176"/>
      <c r="C26" s="176"/>
      <c r="D26" s="9">
        <v>6636360</v>
      </c>
      <c r="E26" s="176"/>
      <c r="F26" s="9">
        <v>18549728</v>
      </c>
      <c r="G26" s="9"/>
      <c r="H26" s="9">
        <v>329063</v>
      </c>
      <c r="I26" s="9"/>
      <c r="J26" s="9">
        <v>1955035</v>
      </c>
      <c r="K26" s="9"/>
      <c r="L26" s="9">
        <v>-17004543</v>
      </c>
      <c r="M26" s="9"/>
      <c r="N26" s="9">
        <v>9208</v>
      </c>
      <c r="O26" s="9"/>
      <c r="P26" s="9">
        <v>0</v>
      </c>
      <c r="Q26" s="9"/>
      <c r="R26" s="9">
        <v>-40698</v>
      </c>
      <c r="S26" s="9"/>
      <c r="T26" s="9">
        <v>-9416</v>
      </c>
      <c r="U26" s="9"/>
      <c r="V26" s="9">
        <f t="shared" ref="V26:V29" si="3">N26+P26+R26+T26</f>
        <v>-40906</v>
      </c>
      <c r="W26" s="9"/>
      <c r="X26" s="10">
        <f>SUM(D26:L26,V26)</f>
        <v>10424737</v>
      </c>
      <c r="Y26" s="9"/>
      <c r="Z26" s="9">
        <v>186838</v>
      </c>
      <c r="AA26" s="9"/>
      <c r="AB26" s="10">
        <f>X26+Z26</f>
        <v>10611575</v>
      </c>
    </row>
    <row r="27" spans="1:28" s="162" customFormat="1" ht="19.350000000000001" customHeight="1">
      <c r="A27" s="181" t="s">
        <v>158</v>
      </c>
      <c r="B27" s="182"/>
      <c r="C27" s="176"/>
      <c r="D27" s="9">
        <v>0</v>
      </c>
      <c r="E27" s="9"/>
      <c r="F27" s="9">
        <v>0</v>
      </c>
      <c r="G27" s="9"/>
      <c r="H27" s="9">
        <v>0</v>
      </c>
      <c r="I27" s="9"/>
      <c r="J27" s="9">
        <v>0</v>
      </c>
      <c r="K27" s="9"/>
      <c r="L27" s="9">
        <v>0</v>
      </c>
      <c r="M27" s="9"/>
      <c r="N27" s="9">
        <v>0</v>
      </c>
      <c r="O27" s="9"/>
      <c r="P27" s="9">
        <v>0</v>
      </c>
      <c r="Q27" s="9"/>
      <c r="R27" s="10">
        <v>0</v>
      </c>
      <c r="S27" s="9"/>
      <c r="T27" s="9">
        <v>0</v>
      </c>
      <c r="U27" s="9"/>
      <c r="V27" s="9">
        <f t="shared" si="3"/>
        <v>0</v>
      </c>
      <c r="W27" s="9"/>
      <c r="X27" s="10">
        <f>SUM(D27:L27,V27)</f>
        <v>0</v>
      </c>
      <c r="Y27" s="9"/>
      <c r="Z27" s="10">
        <v>8441</v>
      </c>
      <c r="AA27" s="9"/>
      <c r="AB27" s="10">
        <f>X27+Z27</f>
        <v>8441</v>
      </c>
    </row>
    <row r="28" spans="1:28" s="162" customFormat="1" ht="19.350000000000001" customHeight="1">
      <c r="A28" s="177" t="s">
        <v>159</v>
      </c>
      <c r="B28" s="178">
        <v>18</v>
      </c>
      <c r="C28" s="176"/>
      <c r="D28" s="9">
        <v>132725</v>
      </c>
      <c r="E28" s="9"/>
      <c r="F28" s="9">
        <v>0</v>
      </c>
      <c r="G28" s="9"/>
      <c r="H28" s="9">
        <v>0</v>
      </c>
      <c r="I28" s="9"/>
      <c r="J28" s="9">
        <v>-132725</v>
      </c>
      <c r="K28" s="10"/>
      <c r="L28" s="10">
        <v>0</v>
      </c>
      <c r="M28" s="10"/>
      <c r="N28" s="10">
        <v>0</v>
      </c>
      <c r="O28" s="10"/>
      <c r="P28" s="10">
        <v>0</v>
      </c>
      <c r="Q28" s="10"/>
      <c r="R28" s="10">
        <v>0</v>
      </c>
      <c r="S28" s="10"/>
      <c r="T28" s="10">
        <v>0</v>
      </c>
      <c r="U28" s="10"/>
      <c r="V28" s="9">
        <f t="shared" si="3"/>
        <v>0</v>
      </c>
      <c r="W28" s="10"/>
      <c r="X28" s="10">
        <f>SUM(D28:L28,V28)</f>
        <v>0</v>
      </c>
      <c r="Y28" s="10"/>
      <c r="Z28" s="10">
        <v>0</v>
      </c>
      <c r="AA28" s="10"/>
      <c r="AB28" s="10">
        <f>X28+Z28</f>
        <v>0</v>
      </c>
    </row>
    <row r="29" spans="1:28" s="162" customFormat="1" ht="19.350000000000001" customHeight="1">
      <c r="A29" s="177" t="s">
        <v>160</v>
      </c>
      <c r="B29" s="178">
        <v>20</v>
      </c>
      <c r="C29" s="176"/>
      <c r="D29" s="9">
        <v>0</v>
      </c>
      <c r="E29" s="9"/>
      <c r="F29" s="9">
        <v>0</v>
      </c>
      <c r="G29" s="9"/>
      <c r="H29" s="9">
        <v>0</v>
      </c>
      <c r="I29" s="9"/>
      <c r="J29" s="9">
        <v>-15265</v>
      </c>
      <c r="K29" s="10"/>
      <c r="L29" s="10">
        <v>0</v>
      </c>
      <c r="M29" s="10"/>
      <c r="N29" s="10">
        <v>0</v>
      </c>
      <c r="O29" s="10"/>
      <c r="P29" s="10">
        <v>0</v>
      </c>
      <c r="Q29" s="10"/>
      <c r="R29" s="10">
        <v>0</v>
      </c>
      <c r="S29" s="10"/>
      <c r="T29" s="10">
        <v>0</v>
      </c>
      <c r="U29" s="10"/>
      <c r="V29" s="9">
        <f t="shared" si="3"/>
        <v>0</v>
      </c>
      <c r="W29" s="10"/>
      <c r="X29" s="10">
        <f>SUM(D29:L29,V29)</f>
        <v>-15265</v>
      </c>
      <c r="Y29" s="10"/>
      <c r="Z29" s="10">
        <v>0</v>
      </c>
      <c r="AA29" s="10"/>
      <c r="AB29" s="10">
        <f>X29+Z29</f>
        <v>-15265</v>
      </c>
    </row>
    <row r="30" spans="1:28" s="162" customFormat="1" ht="19.350000000000001" customHeight="1">
      <c r="A30" s="179" t="s">
        <v>102</v>
      </c>
      <c r="B30" s="178"/>
      <c r="C30" s="176"/>
      <c r="D30" s="13">
        <v>0</v>
      </c>
      <c r="E30" s="9"/>
      <c r="F30" s="13">
        <v>0</v>
      </c>
      <c r="G30" s="9"/>
      <c r="H30" s="13">
        <v>0</v>
      </c>
      <c r="I30" s="9"/>
      <c r="J30" s="13">
        <v>667160</v>
      </c>
      <c r="K30" s="10"/>
      <c r="L30" s="12">
        <v>0</v>
      </c>
      <c r="M30" s="10"/>
      <c r="N30" s="12">
        <v>0</v>
      </c>
      <c r="O30" s="10"/>
      <c r="P30" s="12">
        <v>-859</v>
      </c>
      <c r="Q30" s="11"/>
      <c r="R30" s="12">
        <v>-3315</v>
      </c>
      <c r="S30" s="10"/>
      <c r="T30" s="12">
        <v>-6643</v>
      </c>
      <c r="U30" s="10"/>
      <c r="V30" s="13">
        <f>N30+P30+R30+T30</f>
        <v>-10817</v>
      </c>
      <c r="W30" s="10"/>
      <c r="X30" s="12">
        <f>SUM(D30:L30,V30)</f>
        <v>656343</v>
      </c>
      <c r="Y30" s="10"/>
      <c r="Z30" s="12">
        <v>-1382</v>
      </c>
      <c r="AA30" s="10"/>
      <c r="AB30" s="12">
        <f>X30+Z30</f>
        <v>654961</v>
      </c>
    </row>
    <row r="31" spans="1:28" s="162" customFormat="1" ht="6" customHeight="1">
      <c r="A31" s="179"/>
      <c r="B31" s="178"/>
      <c r="C31" s="176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</row>
    <row r="32" spans="1:28" s="162" customFormat="1" ht="19.350000000000001" customHeight="1" thickBot="1">
      <c r="A32" s="180" t="s">
        <v>163</v>
      </c>
      <c r="B32" s="176"/>
      <c r="C32" s="176"/>
      <c r="D32" s="16">
        <f>SUM(D26:D30)</f>
        <v>6769085</v>
      </c>
      <c r="E32" s="14"/>
      <c r="F32" s="16">
        <f>SUM(F26:F30)</f>
        <v>18549728</v>
      </c>
      <c r="G32" s="14"/>
      <c r="H32" s="16">
        <f>SUM(H26:H30)</f>
        <v>329063</v>
      </c>
      <c r="I32" s="14"/>
      <c r="J32" s="16">
        <f>SUM(J26:J30)</f>
        <v>2474205</v>
      </c>
      <c r="K32" s="14"/>
      <c r="L32" s="16">
        <f>SUM(L26:L30)</f>
        <v>-17004543</v>
      </c>
      <c r="M32" s="14"/>
      <c r="N32" s="16">
        <f>SUM(N26:N30)</f>
        <v>9208</v>
      </c>
      <c r="O32" s="14"/>
      <c r="P32" s="16">
        <f>SUM(P26:P30)</f>
        <v>-859</v>
      </c>
      <c r="Q32" s="15"/>
      <c r="R32" s="16">
        <f>SUM(R26:R30)</f>
        <v>-44013</v>
      </c>
      <c r="S32" s="14"/>
      <c r="T32" s="16">
        <f>SUM(T26:T30)</f>
        <v>-16059</v>
      </c>
      <c r="U32" s="14"/>
      <c r="V32" s="16">
        <f>SUM(V26:V30)</f>
        <v>-51723</v>
      </c>
      <c r="W32" s="14"/>
      <c r="X32" s="16">
        <f>SUM(X26:X30)</f>
        <v>11065815</v>
      </c>
      <c r="Y32" s="14"/>
      <c r="Z32" s="16">
        <f>SUM(Z26:Z30)</f>
        <v>193897</v>
      </c>
      <c r="AA32" s="14"/>
      <c r="AB32" s="16">
        <f>SUM(AB26:AB30)</f>
        <v>11259712</v>
      </c>
    </row>
    <row r="33" spans="1:28" ht="15" customHeight="1" thickTop="1">
      <c r="A33" s="183"/>
      <c r="B33" s="184"/>
      <c r="C33" s="184"/>
      <c r="D33" s="17"/>
      <c r="E33" s="18"/>
      <c r="F33" s="17"/>
      <c r="G33" s="18"/>
      <c r="H33" s="17"/>
      <c r="I33" s="18"/>
      <c r="J33" s="17"/>
      <c r="K33" s="18"/>
      <c r="L33" s="17"/>
      <c r="M33" s="18"/>
      <c r="N33" s="17"/>
      <c r="O33" s="18"/>
      <c r="P33" s="17"/>
      <c r="Q33" s="17"/>
      <c r="R33" s="17"/>
      <c r="S33" s="18"/>
      <c r="T33" s="17"/>
      <c r="U33" s="18"/>
      <c r="V33" s="18"/>
      <c r="W33" s="18"/>
      <c r="X33" s="17"/>
      <c r="Y33" s="18"/>
      <c r="Z33" s="17"/>
      <c r="AA33" s="18"/>
      <c r="AB33" s="17"/>
    </row>
    <row r="34" spans="1:28" ht="21.75" customHeight="1">
      <c r="A34" s="183"/>
      <c r="B34" s="184"/>
      <c r="C34" s="184"/>
      <c r="D34" s="17"/>
      <c r="E34" s="18"/>
      <c r="F34" s="17"/>
      <c r="G34" s="18"/>
      <c r="H34" s="17"/>
      <c r="I34" s="18"/>
      <c r="J34" s="17"/>
      <c r="K34" s="18"/>
      <c r="L34" s="17"/>
      <c r="M34" s="18"/>
      <c r="N34" s="17"/>
      <c r="O34" s="18"/>
      <c r="P34" s="17"/>
      <c r="Q34" s="17"/>
      <c r="R34" s="17"/>
      <c r="S34" s="18"/>
      <c r="T34" s="17"/>
      <c r="U34" s="18"/>
      <c r="V34" s="18"/>
      <c r="W34" s="18"/>
      <c r="X34" s="17"/>
      <c r="Y34" s="18"/>
      <c r="Z34" s="17"/>
      <c r="AA34" s="18"/>
      <c r="AB34" s="17"/>
    </row>
    <row r="35" spans="1:28" ht="19.350000000000001" customHeight="1">
      <c r="A35" s="238" t="s">
        <v>164</v>
      </c>
      <c r="B35" s="238"/>
      <c r="C35" s="238"/>
      <c r="D35" s="238"/>
      <c r="E35" s="238"/>
      <c r="F35" s="238"/>
      <c r="G35" s="238"/>
      <c r="H35" s="238"/>
      <c r="I35" s="238"/>
      <c r="J35" s="238"/>
      <c r="K35" s="238"/>
      <c r="L35" s="238"/>
      <c r="M35" s="238"/>
      <c r="N35" s="238"/>
      <c r="O35" s="238"/>
      <c r="P35" s="238"/>
      <c r="Q35" s="238"/>
      <c r="R35" s="238"/>
      <c r="S35" s="238"/>
      <c r="T35" s="238"/>
      <c r="U35" s="238"/>
      <c r="V35" s="238"/>
      <c r="W35" s="238"/>
      <c r="X35" s="238"/>
      <c r="Y35" s="238"/>
      <c r="Z35" s="238"/>
      <c r="AA35" s="238"/>
      <c r="AB35" s="238"/>
    </row>
    <row r="36" spans="1:28" ht="12.75" customHeight="1">
      <c r="A36" s="183"/>
      <c r="B36" s="184"/>
      <c r="C36" s="184"/>
      <c r="D36" s="17"/>
      <c r="E36" s="18"/>
      <c r="F36" s="17"/>
      <c r="G36" s="18"/>
      <c r="H36" s="17"/>
      <c r="I36" s="18"/>
      <c r="J36" s="17"/>
      <c r="K36" s="18"/>
      <c r="L36" s="17"/>
      <c r="M36" s="18"/>
      <c r="N36" s="17"/>
      <c r="O36" s="18"/>
      <c r="P36" s="17"/>
      <c r="Q36" s="17"/>
      <c r="R36" s="17"/>
      <c r="S36" s="18"/>
      <c r="T36" s="17"/>
      <c r="U36" s="18"/>
      <c r="V36" s="18"/>
      <c r="W36" s="18"/>
      <c r="X36" s="17"/>
      <c r="Y36" s="18"/>
      <c r="Z36" s="17"/>
      <c r="AA36" s="18"/>
      <c r="AB36" s="17"/>
    </row>
    <row r="37" spans="1:28" ht="22.35" customHeight="1">
      <c r="A37" s="241" t="s">
        <v>38</v>
      </c>
      <c r="B37" s="241"/>
      <c r="C37" s="241"/>
      <c r="D37" s="241"/>
      <c r="E37" s="241"/>
      <c r="F37" s="241"/>
      <c r="G37" s="241"/>
      <c r="H37" s="241"/>
      <c r="I37" s="241"/>
      <c r="J37" s="241"/>
      <c r="K37" s="241"/>
      <c r="L37" s="241"/>
      <c r="M37" s="241"/>
      <c r="N37" s="241"/>
      <c r="O37" s="241"/>
      <c r="P37" s="241"/>
      <c r="Q37" s="241"/>
      <c r="R37" s="241"/>
      <c r="S37" s="241"/>
      <c r="T37" s="241"/>
      <c r="U37" s="241"/>
      <c r="V37" s="241"/>
      <c r="W37" s="241"/>
      <c r="X37" s="241"/>
      <c r="Y37" s="19"/>
      <c r="Z37" s="19"/>
      <c r="AA37" s="19"/>
      <c r="AB37" s="19"/>
    </row>
  </sheetData>
  <mergeCells count="7">
    <mergeCell ref="A37:X37"/>
    <mergeCell ref="D5:AB5"/>
    <mergeCell ref="D6:X6"/>
    <mergeCell ref="N7:V7"/>
    <mergeCell ref="D8:F8"/>
    <mergeCell ref="N8:T8"/>
    <mergeCell ref="A35:AB35"/>
  </mergeCells>
  <pageMargins left="0.3" right="0.3" top="0.5" bottom="0.6" header="0.49" footer="0.4"/>
  <pageSetup paperSize="9" scale="69" firstPageNumber="6" orientation="landscape" useFirstPageNumber="1" horizontalDpi="1200" verticalDpi="1200" r:id="rId1"/>
  <headerFooter>
    <oddFooter>&amp;R&amp;"Browallia New,Regular"&amp;12&amp;P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T34"/>
  <sheetViews>
    <sheetView topLeftCell="A12" zoomScaleNormal="100" zoomScaleSheetLayoutView="90" workbookViewId="0">
      <selection activeCell="V44" sqref="V44"/>
    </sheetView>
  </sheetViews>
  <sheetFormatPr defaultRowHeight="17.25"/>
  <cols>
    <col min="1" max="1" width="37.25" style="153" customWidth="1"/>
    <col min="2" max="2" width="7.625" style="150" customWidth="1"/>
    <col min="3" max="3" width="0.75" style="150" customWidth="1"/>
    <col min="4" max="4" width="10.625" style="151" customWidth="1"/>
    <col min="5" max="5" width="0.75" style="151" customWidth="1"/>
    <col min="6" max="6" width="12.25" style="151" customWidth="1"/>
    <col min="7" max="7" width="0.75" style="151" customWidth="1"/>
    <col min="8" max="8" width="10.625" style="152" customWidth="1"/>
    <col min="9" max="9" width="0.75" style="152" customWidth="1"/>
    <col min="10" max="10" width="12.375" style="152" customWidth="1"/>
    <col min="11" max="11" width="0.75" style="152" customWidth="1"/>
    <col min="12" max="12" width="12.375" style="152" customWidth="1"/>
    <col min="13" max="13" width="0.75" style="152" customWidth="1"/>
    <col min="14" max="14" width="17.375" style="152" customWidth="1"/>
    <col min="15" max="15" width="0.75" style="152" customWidth="1"/>
    <col min="16" max="16" width="22" style="152" customWidth="1"/>
    <col min="17" max="17" width="0.75" style="152" customWidth="1"/>
    <col min="18" max="18" width="15" style="152" customWidth="1"/>
    <col min="19" max="19" width="0.75" style="152" customWidth="1"/>
    <col min="20" max="20" width="11.375" style="152" customWidth="1"/>
    <col min="21" max="66" width="9.25" style="153"/>
    <col min="67" max="67" width="26.375" style="153" customWidth="1"/>
    <col min="68" max="68" width="6.375" style="153" customWidth="1"/>
    <col min="69" max="69" width="0.375" style="153" customWidth="1"/>
    <col min="70" max="70" width="8.375" style="153" customWidth="1"/>
    <col min="71" max="71" width="0.375" style="153" customWidth="1"/>
    <col min="72" max="72" width="10" style="153" customWidth="1"/>
    <col min="73" max="73" width="0.375" style="153" customWidth="1"/>
    <col min="74" max="74" width="10.375" style="153" customWidth="1"/>
    <col min="75" max="75" width="0.375" style="153" customWidth="1"/>
    <col min="76" max="76" width="8.375" style="153" customWidth="1"/>
    <col min="77" max="77" width="0.375" style="153" customWidth="1"/>
    <col min="78" max="78" width="10.375" style="153" customWidth="1"/>
    <col min="79" max="79" width="0.375" style="153" customWidth="1"/>
    <col min="80" max="80" width="11.375" style="153" customWidth="1"/>
    <col min="81" max="81" width="0.375" style="153" customWidth="1"/>
    <col min="82" max="82" width="8" style="153" customWidth="1"/>
    <col min="83" max="83" width="0.375" style="153" customWidth="1"/>
    <col min="84" max="84" width="10.375" style="153" customWidth="1"/>
    <col min="85" max="85" width="0.375" style="153" customWidth="1"/>
    <col min="86" max="86" width="13.375" style="153" customWidth="1"/>
    <col min="87" max="87" width="0.375" style="153" customWidth="1"/>
    <col min="88" max="88" width="10" style="153" customWidth="1"/>
    <col min="89" max="89" width="0.375" style="153" customWidth="1"/>
    <col min="90" max="90" width="10.375" style="153" customWidth="1"/>
    <col min="91" max="91" width="0.375" style="153" customWidth="1"/>
    <col min="92" max="92" width="9.375" style="153" customWidth="1"/>
    <col min="93" max="93" width="9.25" style="153"/>
    <col min="94" max="95" width="12" style="153" bestFit="1" customWidth="1"/>
    <col min="96" max="322" width="9.25" style="153"/>
    <col min="323" max="323" width="26.375" style="153" customWidth="1"/>
    <col min="324" max="324" width="6.375" style="153" customWidth="1"/>
    <col min="325" max="325" width="0.375" style="153" customWidth="1"/>
    <col min="326" max="326" width="8.375" style="153" customWidth="1"/>
    <col min="327" max="327" width="0.375" style="153" customWidth="1"/>
    <col min="328" max="328" width="10" style="153" customWidth="1"/>
    <col min="329" max="329" width="0.375" style="153" customWidth="1"/>
    <col min="330" max="330" width="10.375" style="153" customWidth="1"/>
    <col min="331" max="331" width="0.375" style="153" customWidth="1"/>
    <col min="332" max="332" width="8.375" style="153" customWidth="1"/>
    <col min="333" max="333" width="0.375" style="153" customWidth="1"/>
    <col min="334" max="334" width="10.375" style="153" customWidth="1"/>
    <col min="335" max="335" width="0.375" style="153" customWidth="1"/>
    <col min="336" max="336" width="11.375" style="153" customWidth="1"/>
    <col min="337" max="337" width="0.375" style="153" customWidth="1"/>
    <col min="338" max="338" width="8" style="153" customWidth="1"/>
    <col min="339" max="339" width="0.375" style="153" customWidth="1"/>
    <col min="340" max="340" width="10.375" style="153" customWidth="1"/>
    <col min="341" max="341" width="0.375" style="153" customWidth="1"/>
    <col min="342" max="342" width="13.375" style="153" customWidth="1"/>
    <col min="343" max="343" width="0.375" style="153" customWidth="1"/>
    <col min="344" max="344" width="10" style="153" customWidth="1"/>
    <col min="345" max="345" width="0.375" style="153" customWidth="1"/>
    <col min="346" max="346" width="10.375" style="153" customWidth="1"/>
    <col min="347" max="347" width="0.375" style="153" customWidth="1"/>
    <col min="348" max="348" width="9.375" style="153" customWidth="1"/>
    <col min="349" max="349" width="9.25" style="153"/>
    <col min="350" max="351" width="12" style="153" bestFit="1" customWidth="1"/>
    <col min="352" max="578" width="9.25" style="153"/>
    <col min="579" max="579" width="26.375" style="153" customWidth="1"/>
    <col min="580" max="580" width="6.375" style="153" customWidth="1"/>
    <col min="581" max="581" width="0.375" style="153" customWidth="1"/>
    <col min="582" max="582" width="8.375" style="153" customWidth="1"/>
    <col min="583" max="583" width="0.375" style="153" customWidth="1"/>
    <col min="584" max="584" width="10" style="153" customWidth="1"/>
    <col min="585" max="585" width="0.375" style="153" customWidth="1"/>
    <col min="586" max="586" width="10.375" style="153" customWidth="1"/>
    <col min="587" max="587" width="0.375" style="153" customWidth="1"/>
    <col min="588" max="588" width="8.375" style="153" customWidth="1"/>
    <col min="589" max="589" width="0.375" style="153" customWidth="1"/>
    <col min="590" max="590" width="10.375" style="153" customWidth="1"/>
    <col min="591" max="591" width="0.375" style="153" customWidth="1"/>
    <col min="592" max="592" width="11.375" style="153" customWidth="1"/>
    <col min="593" max="593" width="0.375" style="153" customWidth="1"/>
    <col min="594" max="594" width="8" style="153" customWidth="1"/>
    <col min="595" max="595" width="0.375" style="153" customWidth="1"/>
    <col min="596" max="596" width="10.375" style="153" customWidth="1"/>
    <col min="597" max="597" width="0.375" style="153" customWidth="1"/>
    <col min="598" max="598" width="13.375" style="153" customWidth="1"/>
    <col min="599" max="599" width="0.375" style="153" customWidth="1"/>
    <col min="600" max="600" width="10" style="153" customWidth="1"/>
    <col min="601" max="601" width="0.375" style="153" customWidth="1"/>
    <col min="602" max="602" width="10.375" style="153" customWidth="1"/>
    <col min="603" max="603" width="0.375" style="153" customWidth="1"/>
    <col min="604" max="604" width="9.375" style="153" customWidth="1"/>
    <col min="605" max="605" width="9.25" style="153"/>
    <col min="606" max="607" width="12" style="153" bestFit="1" customWidth="1"/>
    <col min="608" max="834" width="9.25" style="153"/>
    <col min="835" max="835" width="26.375" style="153" customWidth="1"/>
    <col min="836" max="836" width="6.375" style="153" customWidth="1"/>
    <col min="837" max="837" width="0.375" style="153" customWidth="1"/>
    <col min="838" max="838" width="8.375" style="153" customWidth="1"/>
    <col min="839" max="839" width="0.375" style="153" customWidth="1"/>
    <col min="840" max="840" width="10" style="153" customWidth="1"/>
    <col min="841" max="841" width="0.375" style="153" customWidth="1"/>
    <col min="842" max="842" width="10.375" style="153" customWidth="1"/>
    <col min="843" max="843" width="0.375" style="153" customWidth="1"/>
    <col min="844" max="844" width="8.375" style="153" customWidth="1"/>
    <col min="845" max="845" width="0.375" style="153" customWidth="1"/>
    <col min="846" max="846" width="10.375" style="153" customWidth="1"/>
    <col min="847" max="847" width="0.375" style="153" customWidth="1"/>
    <col min="848" max="848" width="11.375" style="153" customWidth="1"/>
    <col min="849" max="849" width="0.375" style="153" customWidth="1"/>
    <col min="850" max="850" width="8" style="153" customWidth="1"/>
    <col min="851" max="851" width="0.375" style="153" customWidth="1"/>
    <col min="852" max="852" width="10.375" style="153" customWidth="1"/>
    <col min="853" max="853" width="0.375" style="153" customWidth="1"/>
    <col min="854" max="854" width="13.375" style="153" customWidth="1"/>
    <col min="855" max="855" width="0.375" style="153" customWidth="1"/>
    <col min="856" max="856" width="10" style="153" customWidth="1"/>
    <col min="857" max="857" width="0.375" style="153" customWidth="1"/>
    <col min="858" max="858" width="10.375" style="153" customWidth="1"/>
    <col min="859" max="859" width="0.375" style="153" customWidth="1"/>
    <col min="860" max="860" width="9.375" style="153" customWidth="1"/>
    <col min="861" max="861" width="9.25" style="153"/>
    <col min="862" max="863" width="12" style="153" bestFit="1" customWidth="1"/>
    <col min="864" max="1090" width="9.25" style="153"/>
    <col min="1091" max="1091" width="26.375" style="153" customWidth="1"/>
    <col min="1092" max="1092" width="6.375" style="153" customWidth="1"/>
    <col min="1093" max="1093" width="0.375" style="153" customWidth="1"/>
    <col min="1094" max="1094" width="8.375" style="153" customWidth="1"/>
    <col min="1095" max="1095" width="0.375" style="153" customWidth="1"/>
    <col min="1096" max="1096" width="10" style="153" customWidth="1"/>
    <col min="1097" max="1097" width="0.375" style="153" customWidth="1"/>
    <col min="1098" max="1098" width="10.375" style="153" customWidth="1"/>
    <col min="1099" max="1099" width="0.375" style="153" customWidth="1"/>
    <col min="1100" max="1100" width="8.375" style="153" customWidth="1"/>
    <col min="1101" max="1101" width="0.375" style="153" customWidth="1"/>
    <col min="1102" max="1102" width="10.375" style="153" customWidth="1"/>
    <col min="1103" max="1103" width="0.375" style="153" customWidth="1"/>
    <col min="1104" max="1104" width="11.375" style="153" customWidth="1"/>
    <col min="1105" max="1105" width="0.375" style="153" customWidth="1"/>
    <col min="1106" max="1106" width="8" style="153" customWidth="1"/>
    <col min="1107" max="1107" width="0.375" style="153" customWidth="1"/>
    <col min="1108" max="1108" width="10.375" style="153" customWidth="1"/>
    <col min="1109" max="1109" width="0.375" style="153" customWidth="1"/>
    <col min="1110" max="1110" width="13.375" style="153" customWidth="1"/>
    <col min="1111" max="1111" width="0.375" style="153" customWidth="1"/>
    <col min="1112" max="1112" width="10" style="153" customWidth="1"/>
    <col min="1113" max="1113" width="0.375" style="153" customWidth="1"/>
    <col min="1114" max="1114" width="10.375" style="153" customWidth="1"/>
    <col min="1115" max="1115" width="0.375" style="153" customWidth="1"/>
    <col min="1116" max="1116" width="9.375" style="153" customWidth="1"/>
    <col min="1117" max="1117" width="9.25" style="153"/>
    <col min="1118" max="1119" width="12" style="153" bestFit="1" customWidth="1"/>
    <col min="1120" max="1346" width="9.25" style="153"/>
    <col min="1347" max="1347" width="26.375" style="153" customWidth="1"/>
    <col min="1348" max="1348" width="6.375" style="153" customWidth="1"/>
    <col min="1349" max="1349" width="0.375" style="153" customWidth="1"/>
    <col min="1350" max="1350" width="8.375" style="153" customWidth="1"/>
    <col min="1351" max="1351" width="0.375" style="153" customWidth="1"/>
    <col min="1352" max="1352" width="10" style="153" customWidth="1"/>
    <col min="1353" max="1353" width="0.375" style="153" customWidth="1"/>
    <col min="1354" max="1354" width="10.375" style="153" customWidth="1"/>
    <col min="1355" max="1355" width="0.375" style="153" customWidth="1"/>
    <col min="1356" max="1356" width="8.375" style="153" customWidth="1"/>
    <col min="1357" max="1357" width="0.375" style="153" customWidth="1"/>
    <col min="1358" max="1358" width="10.375" style="153" customWidth="1"/>
    <col min="1359" max="1359" width="0.375" style="153" customWidth="1"/>
    <col min="1360" max="1360" width="11.375" style="153" customWidth="1"/>
    <col min="1361" max="1361" width="0.375" style="153" customWidth="1"/>
    <col min="1362" max="1362" width="8" style="153" customWidth="1"/>
    <col min="1363" max="1363" width="0.375" style="153" customWidth="1"/>
    <col min="1364" max="1364" width="10.375" style="153" customWidth="1"/>
    <col min="1365" max="1365" width="0.375" style="153" customWidth="1"/>
    <col min="1366" max="1366" width="13.375" style="153" customWidth="1"/>
    <col min="1367" max="1367" width="0.375" style="153" customWidth="1"/>
    <col min="1368" max="1368" width="10" style="153" customWidth="1"/>
    <col min="1369" max="1369" width="0.375" style="153" customWidth="1"/>
    <col min="1370" max="1370" width="10.375" style="153" customWidth="1"/>
    <col min="1371" max="1371" width="0.375" style="153" customWidth="1"/>
    <col min="1372" max="1372" width="9.375" style="153" customWidth="1"/>
    <col min="1373" max="1373" width="9.25" style="153"/>
    <col min="1374" max="1375" width="12" style="153" bestFit="1" customWidth="1"/>
    <col min="1376" max="1602" width="9.25" style="153"/>
    <col min="1603" max="1603" width="26.375" style="153" customWidth="1"/>
    <col min="1604" max="1604" width="6.375" style="153" customWidth="1"/>
    <col min="1605" max="1605" width="0.375" style="153" customWidth="1"/>
    <col min="1606" max="1606" width="8.375" style="153" customWidth="1"/>
    <col min="1607" max="1607" width="0.375" style="153" customWidth="1"/>
    <col min="1608" max="1608" width="10" style="153" customWidth="1"/>
    <col min="1609" max="1609" width="0.375" style="153" customWidth="1"/>
    <col min="1610" max="1610" width="10.375" style="153" customWidth="1"/>
    <col min="1611" max="1611" width="0.375" style="153" customWidth="1"/>
    <col min="1612" max="1612" width="8.375" style="153" customWidth="1"/>
    <col min="1613" max="1613" width="0.375" style="153" customWidth="1"/>
    <col min="1614" max="1614" width="10.375" style="153" customWidth="1"/>
    <col min="1615" max="1615" width="0.375" style="153" customWidth="1"/>
    <col min="1616" max="1616" width="11.375" style="153" customWidth="1"/>
    <col min="1617" max="1617" width="0.375" style="153" customWidth="1"/>
    <col min="1618" max="1618" width="8" style="153" customWidth="1"/>
    <col min="1619" max="1619" width="0.375" style="153" customWidth="1"/>
    <col min="1620" max="1620" width="10.375" style="153" customWidth="1"/>
    <col min="1621" max="1621" width="0.375" style="153" customWidth="1"/>
    <col min="1622" max="1622" width="13.375" style="153" customWidth="1"/>
    <col min="1623" max="1623" width="0.375" style="153" customWidth="1"/>
    <col min="1624" max="1624" width="10" style="153" customWidth="1"/>
    <col min="1625" max="1625" width="0.375" style="153" customWidth="1"/>
    <col min="1626" max="1626" width="10.375" style="153" customWidth="1"/>
    <col min="1627" max="1627" width="0.375" style="153" customWidth="1"/>
    <col min="1628" max="1628" width="9.375" style="153" customWidth="1"/>
    <col min="1629" max="1629" width="9.25" style="153"/>
    <col min="1630" max="1631" width="12" style="153" bestFit="1" customWidth="1"/>
    <col min="1632" max="1858" width="9.25" style="153"/>
    <col min="1859" max="1859" width="26.375" style="153" customWidth="1"/>
    <col min="1860" max="1860" width="6.375" style="153" customWidth="1"/>
    <col min="1861" max="1861" width="0.375" style="153" customWidth="1"/>
    <col min="1862" max="1862" width="8.375" style="153" customWidth="1"/>
    <col min="1863" max="1863" width="0.375" style="153" customWidth="1"/>
    <col min="1864" max="1864" width="10" style="153" customWidth="1"/>
    <col min="1865" max="1865" width="0.375" style="153" customWidth="1"/>
    <col min="1866" max="1866" width="10.375" style="153" customWidth="1"/>
    <col min="1867" max="1867" width="0.375" style="153" customWidth="1"/>
    <col min="1868" max="1868" width="8.375" style="153" customWidth="1"/>
    <col min="1869" max="1869" width="0.375" style="153" customWidth="1"/>
    <col min="1870" max="1870" width="10.375" style="153" customWidth="1"/>
    <col min="1871" max="1871" width="0.375" style="153" customWidth="1"/>
    <col min="1872" max="1872" width="11.375" style="153" customWidth="1"/>
    <col min="1873" max="1873" width="0.375" style="153" customWidth="1"/>
    <col min="1874" max="1874" width="8" style="153" customWidth="1"/>
    <col min="1875" max="1875" width="0.375" style="153" customWidth="1"/>
    <col min="1876" max="1876" width="10.375" style="153" customWidth="1"/>
    <col min="1877" max="1877" width="0.375" style="153" customWidth="1"/>
    <col min="1878" max="1878" width="13.375" style="153" customWidth="1"/>
    <col min="1879" max="1879" width="0.375" style="153" customWidth="1"/>
    <col min="1880" max="1880" width="10" style="153" customWidth="1"/>
    <col min="1881" max="1881" width="0.375" style="153" customWidth="1"/>
    <col min="1882" max="1882" width="10.375" style="153" customWidth="1"/>
    <col min="1883" max="1883" width="0.375" style="153" customWidth="1"/>
    <col min="1884" max="1884" width="9.375" style="153" customWidth="1"/>
    <col min="1885" max="1885" width="9.25" style="153"/>
    <col min="1886" max="1887" width="12" style="153" bestFit="1" customWidth="1"/>
    <col min="1888" max="2114" width="9.25" style="153"/>
    <col min="2115" max="2115" width="26.375" style="153" customWidth="1"/>
    <col min="2116" max="2116" width="6.375" style="153" customWidth="1"/>
    <col min="2117" max="2117" width="0.375" style="153" customWidth="1"/>
    <col min="2118" max="2118" width="8.375" style="153" customWidth="1"/>
    <col min="2119" max="2119" width="0.375" style="153" customWidth="1"/>
    <col min="2120" max="2120" width="10" style="153" customWidth="1"/>
    <col min="2121" max="2121" width="0.375" style="153" customWidth="1"/>
    <col min="2122" max="2122" width="10.375" style="153" customWidth="1"/>
    <col min="2123" max="2123" width="0.375" style="153" customWidth="1"/>
    <col min="2124" max="2124" width="8.375" style="153" customWidth="1"/>
    <col min="2125" max="2125" width="0.375" style="153" customWidth="1"/>
    <col min="2126" max="2126" width="10.375" style="153" customWidth="1"/>
    <col min="2127" max="2127" width="0.375" style="153" customWidth="1"/>
    <col min="2128" max="2128" width="11.375" style="153" customWidth="1"/>
    <col min="2129" max="2129" width="0.375" style="153" customWidth="1"/>
    <col min="2130" max="2130" width="8" style="153" customWidth="1"/>
    <col min="2131" max="2131" width="0.375" style="153" customWidth="1"/>
    <col min="2132" max="2132" width="10.375" style="153" customWidth="1"/>
    <col min="2133" max="2133" width="0.375" style="153" customWidth="1"/>
    <col min="2134" max="2134" width="13.375" style="153" customWidth="1"/>
    <col min="2135" max="2135" width="0.375" style="153" customWidth="1"/>
    <col min="2136" max="2136" width="10" style="153" customWidth="1"/>
    <col min="2137" max="2137" width="0.375" style="153" customWidth="1"/>
    <col min="2138" max="2138" width="10.375" style="153" customWidth="1"/>
    <col min="2139" max="2139" width="0.375" style="153" customWidth="1"/>
    <col min="2140" max="2140" width="9.375" style="153" customWidth="1"/>
    <col min="2141" max="2141" width="9.25" style="153"/>
    <col min="2142" max="2143" width="12" style="153" bestFit="1" customWidth="1"/>
    <col min="2144" max="2370" width="9.25" style="153"/>
    <col min="2371" max="2371" width="26.375" style="153" customWidth="1"/>
    <col min="2372" max="2372" width="6.375" style="153" customWidth="1"/>
    <col min="2373" max="2373" width="0.375" style="153" customWidth="1"/>
    <col min="2374" max="2374" width="8.375" style="153" customWidth="1"/>
    <col min="2375" max="2375" width="0.375" style="153" customWidth="1"/>
    <col min="2376" max="2376" width="10" style="153" customWidth="1"/>
    <col min="2377" max="2377" width="0.375" style="153" customWidth="1"/>
    <col min="2378" max="2378" width="10.375" style="153" customWidth="1"/>
    <col min="2379" max="2379" width="0.375" style="153" customWidth="1"/>
    <col min="2380" max="2380" width="8.375" style="153" customWidth="1"/>
    <col min="2381" max="2381" width="0.375" style="153" customWidth="1"/>
    <col min="2382" max="2382" width="10.375" style="153" customWidth="1"/>
    <col min="2383" max="2383" width="0.375" style="153" customWidth="1"/>
    <col min="2384" max="2384" width="11.375" style="153" customWidth="1"/>
    <col min="2385" max="2385" width="0.375" style="153" customWidth="1"/>
    <col min="2386" max="2386" width="8" style="153" customWidth="1"/>
    <col min="2387" max="2387" width="0.375" style="153" customWidth="1"/>
    <col min="2388" max="2388" width="10.375" style="153" customWidth="1"/>
    <col min="2389" max="2389" width="0.375" style="153" customWidth="1"/>
    <col min="2390" max="2390" width="13.375" style="153" customWidth="1"/>
    <col min="2391" max="2391" width="0.375" style="153" customWidth="1"/>
    <col min="2392" max="2392" width="10" style="153" customWidth="1"/>
    <col min="2393" max="2393" width="0.375" style="153" customWidth="1"/>
    <col min="2394" max="2394" width="10.375" style="153" customWidth="1"/>
    <col min="2395" max="2395" width="0.375" style="153" customWidth="1"/>
    <col min="2396" max="2396" width="9.375" style="153" customWidth="1"/>
    <col min="2397" max="2397" width="9.25" style="153"/>
    <col min="2398" max="2399" width="12" style="153" bestFit="1" customWidth="1"/>
    <col min="2400" max="2626" width="9.25" style="153"/>
    <col min="2627" max="2627" width="26.375" style="153" customWidth="1"/>
    <col min="2628" max="2628" width="6.375" style="153" customWidth="1"/>
    <col min="2629" max="2629" width="0.375" style="153" customWidth="1"/>
    <col min="2630" max="2630" width="8.375" style="153" customWidth="1"/>
    <col min="2631" max="2631" width="0.375" style="153" customWidth="1"/>
    <col min="2632" max="2632" width="10" style="153" customWidth="1"/>
    <col min="2633" max="2633" width="0.375" style="153" customWidth="1"/>
    <col min="2634" max="2634" width="10.375" style="153" customWidth="1"/>
    <col min="2635" max="2635" width="0.375" style="153" customWidth="1"/>
    <col min="2636" max="2636" width="8.375" style="153" customWidth="1"/>
    <col min="2637" max="2637" width="0.375" style="153" customWidth="1"/>
    <col min="2638" max="2638" width="10.375" style="153" customWidth="1"/>
    <col min="2639" max="2639" width="0.375" style="153" customWidth="1"/>
    <col min="2640" max="2640" width="11.375" style="153" customWidth="1"/>
    <col min="2641" max="2641" width="0.375" style="153" customWidth="1"/>
    <col min="2642" max="2642" width="8" style="153" customWidth="1"/>
    <col min="2643" max="2643" width="0.375" style="153" customWidth="1"/>
    <col min="2644" max="2644" width="10.375" style="153" customWidth="1"/>
    <col min="2645" max="2645" width="0.375" style="153" customWidth="1"/>
    <col min="2646" max="2646" width="13.375" style="153" customWidth="1"/>
    <col min="2647" max="2647" width="0.375" style="153" customWidth="1"/>
    <col min="2648" max="2648" width="10" style="153" customWidth="1"/>
    <col min="2649" max="2649" width="0.375" style="153" customWidth="1"/>
    <col min="2650" max="2650" width="10.375" style="153" customWidth="1"/>
    <col min="2651" max="2651" width="0.375" style="153" customWidth="1"/>
    <col min="2652" max="2652" width="9.375" style="153" customWidth="1"/>
    <col min="2653" max="2653" width="9.25" style="153"/>
    <col min="2654" max="2655" width="12" style="153" bestFit="1" customWidth="1"/>
    <col min="2656" max="2882" width="9.25" style="153"/>
    <col min="2883" max="2883" width="26.375" style="153" customWidth="1"/>
    <col min="2884" max="2884" width="6.375" style="153" customWidth="1"/>
    <col min="2885" max="2885" width="0.375" style="153" customWidth="1"/>
    <col min="2886" max="2886" width="8.375" style="153" customWidth="1"/>
    <col min="2887" max="2887" width="0.375" style="153" customWidth="1"/>
    <col min="2888" max="2888" width="10" style="153" customWidth="1"/>
    <col min="2889" max="2889" width="0.375" style="153" customWidth="1"/>
    <col min="2890" max="2890" width="10.375" style="153" customWidth="1"/>
    <col min="2891" max="2891" width="0.375" style="153" customWidth="1"/>
    <col min="2892" max="2892" width="8.375" style="153" customWidth="1"/>
    <col min="2893" max="2893" width="0.375" style="153" customWidth="1"/>
    <col min="2894" max="2894" width="10.375" style="153" customWidth="1"/>
    <col min="2895" max="2895" width="0.375" style="153" customWidth="1"/>
    <col min="2896" max="2896" width="11.375" style="153" customWidth="1"/>
    <col min="2897" max="2897" width="0.375" style="153" customWidth="1"/>
    <col min="2898" max="2898" width="8" style="153" customWidth="1"/>
    <col min="2899" max="2899" width="0.375" style="153" customWidth="1"/>
    <col min="2900" max="2900" width="10.375" style="153" customWidth="1"/>
    <col min="2901" max="2901" width="0.375" style="153" customWidth="1"/>
    <col min="2902" max="2902" width="13.375" style="153" customWidth="1"/>
    <col min="2903" max="2903" width="0.375" style="153" customWidth="1"/>
    <col min="2904" max="2904" width="10" style="153" customWidth="1"/>
    <col min="2905" max="2905" width="0.375" style="153" customWidth="1"/>
    <col min="2906" max="2906" width="10.375" style="153" customWidth="1"/>
    <col min="2907" max="2907" width="0.375" style="153" customWidth="1"/>
    <col min="2908" max="2908" width="9.375" style="153" customWidth="1"/>
    <col min="2909" max="2909" width="9.25" style="153"/>
    <col min="2910" max="2911" width="12" style="153" bestFit="1" customWidth="1"/>
    <col min="2912" max="3138" width="9.25" style="153"/>
    <col min="3139" max="3139" width="26.375" style="153" customWidth="1"/>
    <col min="3140" max="3140" width="6.375" style="153" customWidth="1"/>
    <col min="3141" max="3141" width="0.375" style="153" customWidth="1"/>
    <col min="3142" max="3142" width="8.375" style="153" customWidth="1"/>
    <col min="3143" max="3143" width="0.375" style="153" customWidth="1"/>
    <col min="3144" max="3144" width="10" style="153" customWidth="1"/>
    <col min="3145" max="3145" width="0.375" style="153" customWidth="1"/>
    <col min="3146" max="3146" width="10.375" style="153" customWidth="1"/>
    <col min="3147" max="3147" width="0.375" style="153" customWidth="1"/>
    <col min="3148" max="3148" width="8.375" style="153" customWidth="1"/>
    <col min="3149" max="3149" width="0.375" style="153" customWidth="1"/>
    <col min="3150" max="3150" width="10.375" style="153" customWidth="1"/>
    <col min="3151" max="3151" width="0.375" style="153" customWidth="1"/>
    <col min="3152" max="3152" width="11.375" style="153" customWidth="1"/>
    <col min="3153" max="3153" width="0.375" style="153" customWidth="1"/>
    <col min="3154" max="3154" width="8" style="153" customWidth="1"/>
    <col min="3155" max="3155" width="0.375" style="153" customWidth="1"/>
    <col min="3156" max="3156" width="10.375" style="153" customWidth="1"/>
    <col min="3157" max="3157" width="0.375" style="153" customWidth="1"/>
    <col min="3158" max="3158" width="13.375" style="153" customWidth="1"/>
    <col min="3159" max="3159" width="0.375" style="153" customWidth="1"/>
    <col min="3160" max="3160" width="10" style="153" customWidth="1"/>
    <col min="3161" max="3161" width="0.375" style="153" customWidth="1"/>
    <col min="3162" max="3162" width="10.375" style="153" customWidth="1"/>
    <col min="3163" max="3163" width="0.375" style="153" customWidth="1"/>
    <col min="3164" max="3164" width="9.375" style="153" customWidth="1"/>
    <col min="3165" max="3165" width="9.25" style="153"/>
    <col min="3166" max="3167" width="12" style="153" bestFit="1" customWidth="1"/>
    <col min="3168" max="3394" width="9.25" style="153"/>
    <col min="3395" max="3395" width="26.375" style="153" customWidth="1"/>
    <col min="3396" max="3396" width="6.375" style="153" customWidth="1"/>
    <col min="3397" max="3397" width="0.375" style="153" customWidth="1"/>
    <col min="3398" max="3398" width="8.375" style="153" customWidth="1"/>
    <col min="3399" max="3399" width="0.375" style="153" customWidth="1"/>
    <col min="3400" max="3400" width="10" style="153" customWidth="1"/>
    <col min="3401" max="3401" width="0.375" style="153" customWidth="1"/>
    <col min="3402" max="3402" width="10.375" style="153" customWidth="1"/>
    <col min="3403" max="3403" width="0.375" style="153" customWidth="1"/>
    <col min="3404" max="3404" width="8.375" style="153" customWidth="1"/>
    <col min="3405" max="3405" width="0.375" style="153" customWidth="1"/>
    <col min="3406" max="3406" width="10.375" style="153" customWidth="1"/>
    <col min="3407" max="3407" width="0.375" style="153" customWidth="1"/>
    <col min="3408" max="3408" width="11.375" style="153" customWidth="1"/>
    <col min="3409" max="3409" width="0.375" style="153" customWidth="1"/>
    <col min="3410" max="3410" width="8" style="153" customWidth="1"/>
    <col min="3411" max="3411" width="0.375" style="153" customWidth="1"/>
    <col min="3412" max="3412" width="10.375" style="153" customWidth="1"/>
    <col min="3413" max="3413" width="0.375" style="153" customWidth="1"/>
    <col min="3414" max="3414" width="13.375" style="153" customWidth="1"/>
    <col min="3415" max="3415" width="0.375" style="153" customWidth="1"/>
    <col min="3416" max="3416" width="10" style="153" customWidth="1"/>
    <col min="3417" max="3417" width="0.375" style="153" customWidth="1"/>
    <col min="3418" max="3418" width="10.375" style="153" customWidth="1"/>
    <col min="3419" max="3419" width="0.375" style="153" customWidth="1"/>
    <col min="3420" max="3420" width="9.375" style="153" customWidth="1"/>
    <col min="3421" max="3421" width="9.25" style="153"/>
    <col min="3422" max="3423" width="12" style="153" bestFit="1" customWidth="1"/>
    <col min="3424" max="3650" width="9.25" style="153"/>
    <col min="3651" max="3651" width="26.375" style="153" customWidth="1"/>
    <col min="3652" max="3652" width="6.375" style="153" customWidth="1"/>
    <col min="3653" max="3653" width="0.375" style="153" customWidth="1"/>
    <col min="3654" max="3654" width="8.375" style="153" customWidth="1"/>
    <col min="3655" max="3655" width="0.375" style="153" customWidth="1"/>
    <col min="3656" max="3656" width="10" style="153" customWidth="1"/>
    <col min="3657" max="3657" width="0.375" style="153" customWidth="1"/>
    <col min="3658" max="3658" width="10.375" style="153" customWidth="1"/>
    <col min="3659" max="3659" width="0.375" style="153" customWidth="1"/>
    <col min="3660" max="3660" width="8.375" style="153" customWidth="1"/>
    <col min="3661" max="3661" width="0.375" style="153" customWidth="1"/>
    <col min="3662" max="3662" width="10.375" style="153" customWidth="1"/>
    <col min="3663" max="3663" width="0.375" style="153" customWidth="1"/>
    <col min="3664" max="3664" width="11.375" style="153" customWidth="1"/>
    <col min="3665" max="3665" width="0.375" style="153" customWidth="1"/>
    <col min="3666" max="3666" width="8" style="153" customWidth="1"/>
    <col min="3667" max="3667" width="0.375" style="153" customWidth="1"/>
    <col min="3668" max="3668" width="10.375" style="153" customWidth="1"/>
    <col min="3669" max="3669" width="0.375" style="153" customWidth="1"/>
    <col min="3670" max="3670" width="13.375" style="153" customWidth="1"/>
    <col min="3671" max="3671" width="0.375" style="153" customWidth="1"/>
    <col min="3672" max="3672" width="10" style="153" customWidth="1"/>
    <col min="3673" max="3673" width="0.375" style="153" customWidth="1"/>
    <col min="3674" max="3674" width="10.375" style="153" customWidth="1"/>
    <col min="3675" max="3675" width="0.375" style="153" customWidth="1"/>
    <col min="3676" max="3676" width="9.375" style="153" customWidth="1"/>
    <col min="3677" max="3677" width="9.25" style="153"/>
    <col min="3678" max="3679" width="12" style="153" bestFit="1" customWidth="1"/>
    <col min="3680" max="3906" width="9.25" style="153"/>
    <col min="3907" max="3907" width="26.375" style="153" customWidth="1"/>
    <col min="3908" max="3908" width="6.375" style="153" customWidth="1"/>
    <col min="3909" max="3909" width="0.375" style="153" customWidth="1"/>
    <col min="3910" max="3910" width="8.375" style="153" customWidth="1"/>
    <col min="3911" max="3911" width="0.375" style="153" customWidth="1"/>
    <col min="3912" max="3912" width="10" style="153" customWidth="1"/>
    <col min="3913" max="3913" width="0.375" style="153" customWidth="1"/>
    <col min="3914" max="3914" width="10.375" style="153" customWidth="1"/>
    <col min="3915" max="3915" width="0.375" style="153" customWidth="1"/>
    <col min="3916" max="3916" width="8.375" style="153" customWidth="1"/>
    <col min="3917" max="3917" width="0.375" style="153" customWidth="1"/>
    <col min="3918" max="3918" width="10.375" style="153" customWidth="1"/>
    <col min="3919" max="3919" width="0.375" style="153" customWidth="1"/>
    <col min="3920" max="3920" width="11.375" style="153" customWidth="1"/>
    <col min="3921" max="3921" width="0.375" style="153" customWidth="1"/>
    <col min="3922" max="3922" width="8" style="153" customWidth="1"/>
    <col min="3923" max="3923" width="0.375" style="153" customWidth="1"/>
    <col min="3924" max="3924" width="10.375" style="153" customWidth="1"/>
    <col min="3925" max="3925" width="0.375" style="153" customWidth="1"/>
    <col min="3926" max="3926" width="13.375" style="153" customWidth="1"/>
    <col min="3927" max="3927" width="0.375" style="153" customWidth="1"/>
    <col min="3928" max="3928" width="10" style="153" customWidth="1"/>
    <col min="3929" max="3929" width="0.375" style="153" customWidth="1"/>
    <col min="3930" max="3930" width="10.375" style="153" customWidth="1"/>
    <col min="3931" max="3931" width="0.375" style="153" customWidth="1"/>
    <col min="3932" max="3932" width="9.375" style="153" customWidth="1"/>
    <col min="3933" max="3933" width="9.25" style="153"/>
    <col min="3934" max="3935" width="12" style="153" bestFit="1" customWidth="1"/>
    <col min="3936" max="4162" width="9.25" style="153"/>
    <col min="4163" max="4163" width="26.375" style="153" customWidth="1"/>
    <col min="4164" max="4164" width="6.375" style="153" customWidth="1"/>
    <col min="4165" max="4165" width="0.375" style="153" customWidth="1"/>
    <col min="4166" max="4166" width="8.375" style="153" customWidth="1"/>
    <col min="4167" max="4167" width="0.375" style="153" customWidth="1"/>
    <col min="4168" max="4168" width="10" style="153" customWidth="1"/>
    <col min="4169" max="4169" width="0.375" style="153" customWidth="1"/>
    <col min="4170" max="4170" width="10.375" style="153" customWidth="1"/>
    <col min="4171" max="4171" width="0.375" style="153" customWidth="1"/>
    <col min="4172" max="4172" width="8.375" style="153" customWidth="1"/>
    <col min="4173" max="4173" width="0.375" style="153" customWidth="1"/>
    <col min="4174" max="4174" width="10.375" style="153" customWidth="1"/>
    <col min="4175" max="4175" width="0.375" style="153" customWidth="1"/>
    <col min="4176" max="4176" width="11.375" style="153" customWidth="1"/>
    <col min="4177" max="4177" width="0.375" style="153" customWidth="1"/>
    <col min="4178" max="4178" width="8" style="153" customWidth="1"/>
    <col min="4179" max="4179" width="0.375" style="153" customWidth="1"/>
    <col min="4180" max="4180" width="10.375" style="153" customWidth="1"/>
    <col min="4181" max="4181" width="0.375" style="153" customWidth="1"/>
    <col min="4182" max="4182" width="13.375" style="153" customWidth="1"/>
    <col min="4183" max="4183" width="0.375" style="153" customWidth="1"/>
    <col min="4184" max="4184" width="10" style="153" customWidth="1"/>
    <col min="4185" max="4185" width="0.375" style="153" customWidth="1"/>
    <col min="4186" max="4186" width="10.375" style="153" customWidth="1"/>
    <col min="4187" max="4187" width="0.375" style="153" customWidth="1"/>
    <col min="4188" max="4188" width="9.375" style="153" customWidth="1"/>
    <col min="4189" max="4189" width="9.25" style="153"/>
    <col min="4190" max="4191" width="12" style="153" bestFit="1" customWidth="1"/>
    <col min="4192" max="4418" width="9.25" style="153"/>
    <col min="4419" max="4419" width="26.375" style="153" customWidth="1"/>
    <col min="4420" max="4420" width="6.375" style="153" customWidth="1"/>
    <col min="4421" max="4421" width="0.375" style="153" customWidth="1"/>
    <col min="4422" max="4422" width="8.375" style="153" customWidth="1"/>
    <col min="4423" max="4423" width="0.375" style="153" customWidth="1"/>
    <col min="4424" max="4424" width="10" style="153" customWidth="1"/>
    <col min="4425" max="4425" width="0.375" style="153" customWidth="1"/>
    <col min="4426" max="4426" width="10.375" style="153" customWidth="1"/>
    <col min="4427" max="4427" width="0.375" style="153" customWidth="1"/>
    <col min="4428" max="4428" width="8.375" style="153" customWidth="1"/>
    <col min="4429" max="4429" width="0.375" style="153" customWidth="1"/>
    <col min="4430" max="4430" width="10.375" style="153" customWidth="1"/>
    <col min="4431" max="4431" width="0.375" style="153" customWidth="1"/>
    <col min="4432" max="4432" width="11.375" style="153" customWidth="1"/>
    <col min="4433" max="4433" width="0.375" style="153" customWidth="1"/>
    <col min="4434" max="4434" width="8" style="153" customWidth="1"/>
    <col min="4435" max="4435" width="0.375" style="153" customWidth="1"/>
    <col min="4436" max="4436" width="10.375" style="153" customWidth="1"/>
    <col min="4437" max="4437" width="0.375" style="153" customWidth="1"/>
    <col min="4438" max="4438" width="13.375" style="153" customWidth="1"/>
    <col min="4439" max="4439" width="0.375" style="153" customWidth="1"/>
    <col min="4440" max="4440" width="10" style="153" customWidth="1"/>
    <col min="4441" max="4441" width="0.375" style="153" customWidth="1"/>
    <col min="4442" max="4442" width="10.375" style="153" customWidth="1"/>
    <col min="4443" max="4443" width="0.375" style="153" customWidth="1"/>
    <col min="4444" max="4444" width="9.375" style="153" customWidth="1"/>
    <col min="4445" max="4445" width="9.25" style="153"/>
    <col min="4446" max="4447" width="12" style="153" bestFit="1" customWidth="1"/>
    <col min="4448" max="4674" width="9.25" style="153"/>
    <col min="4675" max="4675" width="26.375" style="153" customWidth="1"/>
    <col min="4676" max="4676" width="6.375" style="153" customWidth="1"/>
    <col min="4677" max="4677" width="0.375" style="153" customWidth="1"/>
    <col min="4678" max="4678" width="8.375" style="153" customWidth="1"/>
    <col min="4679" max="4679" width="0.375" style="153" customWidth="1"/>
    <col min="4680" max="4680" width="10" style="153" customWidth="1"/>
    <col min="4681" max="4681" width="0.375" style="153" customWidth="1"/>
    <col min="4682" max="4682" width="10.375" style="153" customWidth="1"/>
    <col min="4683" max="4683" width="0.375" style="153" customWidth="1"/>
    <col min="4684" max="4684" width="8.375" style="153" customWidth="1"/>
    <col min="4685" max="4685" width="0.375" style="153" customWidth="1"/>
    <col min="4686" max="4686" width="10.375" style="153" customWidth="1"/>
    <col min="4687" max="4687" width="0.375" style="153" customWidth="1"/>
    <col min="4688" max="4688" width="11.375" style="153" customWidth="1"/>
    <col min="4689" max="4689" width="0.375" style="153" customWidth="1"/>
    <col min="4690" max="4690" width="8" style="153" customWidth="1"/>
    <col min="4691" max="4691" width="0.375" style="153" customWidth="1"/>
    <col min="4692" max="4692" width="10.375" style="153" customWidth="1"/>
    <col min="4693" max="4693" width="0.375" style="153" customWidth="1"/>
    <col min="4694" max="4694" width="13.375" style="153" customWidth="1"/>
    <col min="4695" max="4695" width="0.375" style="153" customWidth="1"/>
    <col min="4696" max="4696" width="10" style="153" customWidth="1"/>
    <col min="4697" max="4697" width="0.375" style="153" customWidth="1"/>
    <col min="4698" max="4698" width="10.375" style="153" customWidth="1"/>
    <col min="4699" max="4699" width="0.375" style="153" customWidth="1"/>
    <col min="4700" max="4700" width="9.375" style="153" customWidth="1"/>
    <col min="4701" max="4701" width="9.25" style="153"/>
    <col min="4702" max="4703" width="12" style="153" bestFit="1" customWidth="1"/>
    <col min="4704" max="4930" width="9.25" style="153"/>
    <col min="4931" max="4931" width="26.375" style="153" customWidth="1"/>
    <col min="4932" max="4932" width="6.375" style="153" customWidth="1"/>
    <col min="4933" max="4933" width="0.375" style="153" customWidth="1"/>
    <col min="4934" max="4934" width="8.375" style="153" customWidth="1"/>
    <col min="4935" max="4935" width="0.375" style="153" customWidth="1"/>
    <col min="4936" max="4936" width="10" style="153" customWidth="1"/>
    <col min="4937" max="4937" width="0.375" style="153" customWidth="1"/>
    <col min="4938" max="4938" width="10.375" style="153" customWidth="1"/>
    <col min="4939" max="4939" width="0.375" style="153" customWidth="1"/>
    <col min="4940" max="4940" width="8.375" style="153" customWidth="1"/>
    <col min="4941" max="4941" width="0.375" style="153" customWidth="1"/>
    <col min="4942" max="4942" width="10.375" style="153" customWidth="1"/>
    <col min="4943" max="4943" width="0.375" style="153" customWidth="1"/>
    <col min="4944" max="4944" width="11.375" style="153" customWidth="1"/>
    <col min="4945" max="4945" width="0.375" style="153" customWidth="1"/>
    <col min="4946" max="4946" width="8" style="153" customWidth="1"/>
    <col min="4947" max="4947" width="0.375" style="153" customWidth="1"/>
    <col min="4948" max="4948" width="10.375" style="153" customWidth="1"/>
    <col min="4949" max="4949" width="0.375" style="153" customWidth="1"/>
    <col min="4950" max="4950" width="13.375" style="153" customWidth="1"/>
    <col min="4951" max="4951" width="0.375" style="153" customWidth="1"/>
    <col min="4952" max="4952" width="10" style="153" customWidth="1"/>
    <col min="4953" max="4953" width="0.375" style="153" customWidth="1"/>
    <col min="4954" max="4954" width="10.375" style="153" customWidth="1"/>
    <col min="4955" max="4955" width="0.375" style="153" customWidth="1"/>
    <col min="4956" max="4956" width="9.375" style="153" customWidth="1"/>
    <col min="4957" max="4957" width="9.25" style="153"/>
    <col min="4958" max="4959" width="12" style="153" bestFit="1" customWidth="1"/>
    <col min="4960" max="5186" width="9.25" style="153"/>
    <col min="5187" max="5187" width="26.375" style="153" customWidth="1"/>
    <col min="5188" max="5188" width="6.375" style="153" customWidth="1"/>
    <col min="5189" max="5189" width="0.375" style="153" customWidth="1"/>
    <col min="5190" max="5190" width="8.375" style="153" customWidth="1"/>
    <col min="5191" max="5191" width="0.375" style="153" customWidth="1"/>
    <col min="5192" max="5192" width="10" style="153" customWidth="1"/>
    <col min="5193" max="5193" width="0.375" style="153" customWidth="1"/>
    <col min="5194" max="5194" width="10.375" style="153" customWidth="1"/>
    <col min="5195" max="5195" width="0.375" style="153" customWidth="1"/>
    <col min="5196" max="5196" width="8.375" style="153" customWidth="1"/>
    <col min="5197" max="5197" width="0.375" style="153" customWidth="1"/>
    <col min="5198" max="5198" width="10.375" style="153" customWidth="1"/>
    <col min="5199" max="5199" width="0.375" style="153" customWidth="1"/>
    <col min="5200" max="5200" width="11.375" style="153" customWidth="1"/>
    <col min="5201" max="5201" width="0.375" style="153" customWidth="1"/>
    <col min="5202" max="5202" width="8" style="153" customWidth="1"/>
    <col min="5203" max="5203" width="0.375" style="153" customWidth="1"/>
    <col min="5204" max="5204" width="10.375" style="153" customWidth="1"/>
    <col min="5205" max="5205" width="0.375" style="153" customWidth="1"/>
    <col min="5206" max="5206" width="13.375" style="153" customWidth="1"/>
    <col min="5207" max="5207" width="0.375" style="153" customWidth="1"/>
    <col min="5208" max="5208" width="10" style="153" customWidth="1"/>
    <col min="5209" max="5209" width="0.375" style="153" customWidth="1"/>
    <col min="5210" max="5210" width="10.375" style="153" customWidth="1"/>
    <col min="5211" max="5211" width="0.375" style="153" customWidth="1"/>
    <col min="5212" max="5212" width="9.375" style="153" customWidth="1"/>
    <col min="5213" max="5213" width="9.25" style="153"/>
    <col min="5214" max="5215" width="12" style="153" bestFit="1" customWidth="1"/>
    <col min="5216" max="5442" width="9.25" style="153"/>
    <col min="5443" max="5443" width="26.375" style="153" customWidth="1"/>
    <col min="5444" max="5444" width="6.375" style="153" customWidth="1"/>
    <col min="5445" max="5445" width="0.375" style="153" customWidth="1"/>
    <col min="5446" max="5446" width="8.375" style="153" customWidth="1"/>
    <col min="5447" max="5447" width="0.375" style="153" customWidth="1"/>
    <col min="5448" max="5448" width="10" style="153" customWidth="1"/>
    <col min="5449" max="5449" width="0.375" style="153" customWidth="1"/>
    <col min="5450" max="5450" width="10.375" style="153" customWidth="1"/>
    <col min="5451" max="5451" width="0.375" style="153" customWidth="1"/>
    <col min="5452" max="5452" width="8.375" style="153" customWidth="1"/>
    <col min="5453" max="5453" width="0.375" style="153" customWidth="1"/>
    <col min="5454" max="5454" width="10.375" style="153" customWidth="1"/>
    <col min="5455" max="5455" width="0.375" style="153" customWidth="1"/>
    <col min="5456" max="5456" width="11.375" style="153" customWidth="1"/>
    <col min="5457" max="5457" width="0.375" style="153" customWidth="1"/>
    <col min="5458" max="5458" width="8" style="153" customWidth="1"/>
    <col min="5459" max="5459" width="0.375" style="153" customWidth="1"/>
    <col min="5460" max="5460" width="10.375" style="153" customWidth="1"/>
    <col min="5461" max="5461" width="0.375" style="153" customWidth="1"/>
    <col min="5462" max="5462" width="13.375" style="153" customWidth="1"/>
    <col min="5463" max="5463" width="0.375" style="153" customWidth="1"/>
    <col min="5464" max="5464" width="10" style="153" customWidth="1"/>
    <col min="5465" max="5465" width="0.375" style="153" customWidth="1"/>
    <col min="5466" max="5466" width="10.375" style="153" customWidth="1"/>
    <col min="5467" max="5467" width="0.375" style="153" customWidth="1"/>
    <col min="5468" max="5468" width="9.375" style="153" customWidth="1"/>
    <col min="5469" max="5469" width="9.25" style="153"/>
    <col min="5470" max="5471" width="12" style="153" bestFit="1" customWidth="1"/>
    <col min="5472" max="5698" width="9.25" style="153"/>
    <col min="5699" max="5699" width="26.375" style="153" customWidth="1"/>
    <col min="5700" max="5700" width="6.375" style="153" customWidth="1"/>
    <col min="5701" max="5701" width="0.375" style="153" customWidth="1"/>
    <col min="5702" max="5702" width="8.375" style="153" customWidth="1"/>
    <col min="5703" max="5703" width="0.375" style="153" customWidth="1"/>
    <col min="5704" max="5704" width="10" style="153" customWidth="1"/>
    <col min="5705" max="5705" width="0.375" style="153" customWidth="1"/>
    <col min="5706" max="5706" width="10.375" style="153" customWidth="1"/>
    <col min="5707" max="5707" width="0.375" style="153" customWidth="1"/>
    <col min="5708" max="5708" width="8.375" style="153" customWidth="1"/>
    <col min="5709" max="5709" width="0.375" style="153" customWidth="1"/>
    <col min="5710" max="5710" width="10.375" style="153" customWidth="1"/>
    <col min="5711" max="5711" width="0.375" style="153" customWidth="1"/>
    <col min="5712" max="5712" width="11.375" style="153" customWidth="1"/>
    <col min="5713" max="5713" width="0.375" style="153" customWidth="1"/>
    <col min="5714" max="5714" width="8" style="153" customWidth="1"/>
    <col min="5715" max="5715" width="0.375" style="153" customWidth="1"/>
    <col min="5716" max="5716" width="10.375" style="153" customWidth="1"/>
    <col min="5717" max="5717" width="0.375" style="153" customWidth="1"/>
    <col min="5718" max="5718" width="13.375" style="153" customWidth="1"/>
    <col min="5719" max="5719" width="0.375" style="153" customWidth="1"/>
    <col min="5720" max="5720" width="10" style="153" customWidth="1"/>
    <col min="5721" max="5721" width="0.375" style="153" customWidth="1"/>
    <col min="5722" max="5722" width="10.375" style="153" customWidth="1"/>
    <col min="5723" max="5723" width="0.375" style="153" customWidth="1"/>
    <col min="5724" max="5724" width="9.375" style="153" customWidth="1"/>
    <col min="5725" max="5725" width="9.25" style="153"/>
    <col min="5726" max="5727" width="12" style="153" bestFit="1" customWidth="1"/>
    <col min="5728" max="5954" width="9.25" style="153"/>
    <col min="5955" max="5955" width="26.375" style="153" customWidth="1"/>
    <col min="5956" max="5956" width="6.375" style="153" customWidth="1"/>
    <col min="5957" max="5957" width="0.375" style="153" customWidth="1"/>
    <col min="5958" max="5958" width="8.375" style="153" customWidth="1"/>
    <col min="5959" max="5959" width="0.375" style="153" customWidth="1"/>
    <col min="5960" max="5960" width="10" style="153" customWidth="1"/>
    <col min="5961" max="5961" width="0.375" style="153" customWidth="1"/>
    <col min="5962" max="5962" width="10.375" style="153" customWidth="1"/>
    <col min="5963" max="5963" width="0.375" style="153" customWidth="1"/>
    <col min="5964" max="5964" width="8.375" style="153" customWidth="1"/>
    <col min="5965" max="5965" width="0.375" style="153" customWidth="1"/>
    <col min="5966" max="5966" width="10.375" style="153" customWidth="1"/>
    <col min="5967" max="5967" width="0.375" style="153" customWidth="1"/>
    <col min="5968" max="5968" width="11.375" style="153" customWidth="1"/>
    <col min="5969" max="5969" width="0.375" style="153" customWidth="1"/>
    <col min="5970" max="5970" width="8" style="153" customWidth="1"/>
    <col min="5971" max="5971" width="0.375" style="153" customWidth="1"/>
    <col min="5972" max="5972" width="10.375" style="153" customWidth="1"/>
    <col min="5973" max="5973" width="0.375" style="153" customWidth="1"/>
    <col min="5974" max="5974" width="13.375" style="153" customWidth="1"/>
    <col min="5975" max="5975" width="0.375" style="153" customWidth="1"/>
    <col min="5976" max="5976" width="10" style="153" customWidth="1"/>
    <col min="5977" max="5977" width="0.375" style="153" customWidth="1"/>
    <col min="5978" max="5978" width="10.375" style="153" customWidth="1"/>
    <col min="5979" max="5979" width="0.375" style="153" customWidth="1"/>
    <col min="5980" max="5980" width="9.375" style="153" customWidth="1"/>
    <col min="5981" max="5981" width="9.25" style="153"/>
    <col min="5982" max="5983" width="12" style="153" bestFit="1" customWidth="1"/>
    <col min="5984" max="6210" width="9.25" style="153"/>
    <col min="6211" max="6211" width="26.375" style="153" customWidth="1"/>
    <col min="6212" max="6212" width="6.375" style="153" customWidth="1"/>
    <col min="6213" max="6213" width="0.375" style="153" customWidth="1"/>
    <col min="6214" max="6214" width="8.375" style="153" customWidth="1"/>
    <col min="6215" max="6215" width="0.375" style="153" customWidth="1"/>
    <col min="6216" max="6216" width="10" style="153" customWidth="1"/>
    <col min="6217" max="6217" width="0.375" style="153" customWidth="1"/>
    <col min="6218" max="6218" width="10.375" style="153" customWidth="1"/>
    <col min="6219" max="6219" width="0.375" style="153" customWidth="1"/>
    <col min="6220" max="6220" width="8.375" style="153" customWidth="1"/>
    <col min="6221" max="6221" width="0.375" style="153" customWidth="1"/>
    <col min="6222" max="6222" width="10.375" style="153" customWidth="1"/>
    <col min="6223" max="6223" width="0.375" style="153" customWidth="1"/>
    <col min="6224" max="6224" width="11.375" style="153" customWidth="1"/>
    <col min="6225" max="6225" width="0.375" style="153" customWidth="1"/>
    <col min="6226" max="6226" width="8" style="153" customWidth="1"/>
    <col min="6227" max="6227" width="0.375" style="153" customWidth="1"/>
    <col min="6228" max="6228" width="10.375" style="153" customWidth="1"/>
    <col min="6229" max="6229" width="0.375" style="153" customWidth="1"/>
    <col min="6230" max="6230" width="13.375" style="153" customWidth="1"/>
    <col min="6231" max="6231" width="0.375" style="153" customWidth="1"/>
    <col min="6232" max="6232" width="10" style="153" customWidth="1"/>
    <col min="6233" max="6233" width="0.375" style="153" customWidth="1"/>
    <col min="6234" max="6234" width="10.375" style="153" customWidth="1"/>
    <col min="6235" max="6235" width="0.375" style="153" customWidth="1"/>
    <col min="6236" max="6236" width="9.375" style="153" customWidth="1"/>
    <col min="6237" max="6237" width="9.25" style="153"/>
    <col min="6238" max="6239" width="12" style="153" bestFit="1" customWidth="1"/>
    <col min="6240" max="6466" width="9.25" style="153"/>
    <col min="6467" max="6467" width="26.375" style="153" customWidth="1"/>
    <col min="6468" max="6468" width="6.375" style="153" customWidth="1"/>
    <col min="6469" max="6469" width="0.375" style="153" customWidth="1"/>
    <col min="6470" max="6470" width="8.375" style="153" customWidth="1"/>
    <col min="6471" max="6471" width="0.375" style="153" customWidth="1"/>
    <col min="6472" max="6472" width="10" style="153" customWidth="1"/>
    <col min="6473" max="6473" width="0.375" style="153" customWidth="1"/>
    <col min="6474" max="6474" width="10.375" style="153" customWidth="1"/>
    <col min="6475" max="6475" width="0.375" style="153" customWidth="1"/>
    <col min="6476" max="6476" width="8.375" style="153" customWidth="1"/>
    <col min="6477" max="6477" width="0.375" style="153" customWidth="1"/>
    <col min="6478" max="6478" width="10.375" style="153" customWidth="1"/>
    <col min="6479" max="6479" width="0.375" style="153" customWidth="1"/>
    <col min="6480" max="6480" width="11.375" style="153" customWidth="1"/>
    <col min="6481" max="6481" width="0.375" style="153" customWidth="1"/>
    <col min="6482" max="6482" width="8" style="153" customWidth="1"/>
    <col min="6483" max="6483" width="0.375" style="153" customWidth="1"/>
    <col min="6484" max="6484" width="10.375" style="153" customWidth="1"/>
    <col min="6485" max="6485" width="0.375" style="153" customWidth="1"/>
    <col min="6486" max="6486" width="13.375" style="153" customWidth="1"/>
    <col min="6487" max="6487" width="0.375" style="153" customWidth="1"/>
    <col min="6488" max="6488" width="10" style="153" customWidth="1"/>
    <col min="6489" max="6489" width="0.375" style="153" customWidth="1"/>
    <col min="6490" max="6490" width="10.375" style="153" customWidth="1"/>
    <col min="6491" max="6491" width="0.375" style="153" customWidth="1"/>
    <col min="6492" max="6492" width="9.375" style="153" customWidth="1"/>
    <col min="6493" max="6493" width="9.25" style="153"/>
    <col min="6494" max="6495" width="12" style="153" bestFit="1" customWidth="1"/>
    <col min="6496" max="6722" width="9.25" style="153"/>
    <col min="6723" max="6723" width="26.375" style="153" customWidth="1"/>
    <col min="6724" max="6724" width="6.375" style="153" customWidth="1"/>
    <col min="6725" max="6725" width="0.375" style="153" customWidth="1"/>
    <col min="6726" max="6726" width="8.375" style="153" customWidth="1"/>
    <col min="6727" max="6727" width="0.375" style="153" customWidth="1"/>
    <col min="6728" max="6728" width="10" style="153" customWidth="1"/>
    <col min="6729" max="6729" width="0.375" style="153" customWidth="1"/>
    <col min="6730" max="6730" width="10.375" style="153" customWidth="1"/>
    <col min="6731" max="6731" width="0.375" style="153" customWidth="1"/>
    <col min="6732" max="6732" width="8.375" style="153" customWidth="1"/>
    <col min="6733" max="6733" width="0.375" style="153" customWidth="1"/>
    <col min="6734" max="6734" width="10.375" style="153" customWidth="1"/>
    <col min="6735" max="6735" width="0.375" style="153" customWidth="1"/>
    <col min="6736" max="6736" width="11.375" style="153" customWidth="1"/>
    <col min="6737" max="6737" width="0.375" style="153" customWidth="1"/>
    <col min="6738" max="6738" width="8" style="153" customWidth="1"/>
    <col min="6739" max="6739" width="0.375" style="153" customWidth="1"/>
    <col min="6740" max="6740" width="10.375" style="153" customWidth="1"/>
    <col min="6741" max="6741" width="0.375" style="153" customWidth="1"/>
    <col min="6742" max="6742" width="13.375" style="153" customWidth="1"/>
    <col min="6743" max="6743" width="0.375" style="153" customWidth="1"/>
    <col min="6744" max="6744" width="10" style="153" customWidth="1"/>
    <col min="6745" max="6745" width="0.375" style="153" customWidth="1"/>
    <col min="6746" max="6746" width="10.375" style="153" customWidth="1"/>
    <col min="6747" max="6747" width="0.375" style="153" customWidth="1"/>
    <col min="6748" max="6748" width="9.375" style="153" customWidth="1"/>
    <col min="6749" max="6749" width="9.25" style="153"/>
    <col min="6750" max="6751" width="12" style="153" bestFit="1" customWidth="1"/>
    <col min="6752" max="6978" width="9.25" style="153"/>
    <col min="6979" max="6979" width="26.375" style="153" customWidth="1"/>
    <col min="6980" max="6980" width="6.375" style="153" customWidth="1"/>
    <col min="6981" max="6981" width="0.375" style="153" customWidth="1"/>
    <col min="6982" max="6982" width="8.375" style="153" customWidth="1"/>
    <col min="6983" max="6983" width="0.375" style="153" customWidth="1"/>
    <col min="6984" max="6984" width="10" style="153" customWidth="1"/>
    <col min="6985" max="6985" width="0.375" style="153" customWidth="1"/>
    <col min="6986" max="6986" width="10.375" style="153" customWidth="1"/>
    <col min="6987" max="6987" width="0.375" style="153" customWidth="1"/>
    <col min="6988" max="6988" width="8.375" style="153" customWidth="1"/>
    <col min="6989" max="6989" width="0.375" style="153" customWidth="1"/>
    <col min="6990" max="6990" width="10.375" style="153" customWidth="1"/>
    <col min="6991" max="6991" width="0.375" style="153" customWidth="1"/>
    <col min="6992" max="6992" width="11.375" style="153" customWidth="1"/>
    <col min="6993" max="6993" width="0.375" style="153" customWidth="1"/>
    <col min="6994" max="6994" width="8" style="153" customWidth="1"/>
    <col min="6995" max="6995" width="0.375" style="153" customWidth="1"/>
    <col min="6996" max="6996" width="10.375" style="153" customWidth="1"/>
    <col min="6997" max="6997" width="0.375" style="153" customWidth="1"/>
    <col min="6998" max="6998" width="13.375" style="153" customWidth="1"/>
    <col min="6999" max="6999" width="0.375" style="153" customWidth="1"/>
    <col min="7000" max="7000" width="10" style="153" customWidth="1"/>
    <col min="7001" max="7001" width="0.375" style="153" customWidth="1"/>
    <col min="7002" max="7002" width="10.375" style="153" customWidth="1"/>
    <col min="7003" max="7003" width="0.375" style="153" customWidth="1"/>
    <col min="7004" max="7004" width="9.375" style="153" customWidth="1"/>
    <col min="7005" max="7005" width="9.25" style="153"/>
    <col min="7006" max="7007" width="12" style="153" bestFit="1" customWidth="1"/>
    <col min="7008" max="7234" width="9.25" style="153"/>
    <col min="7235" max="7235" width="26.375" style="153" customWidth="1"/>
    <col min="7236" max="7236" width="6.375" style="153" customWidth="1"/>
    <col min="7237" max="7237" width="0.375" style="153" customWidth="1"/>
    <col min="7238" max="7238" width="8.375" style="153" customWidth="1"/>
    <col min="7239" max="7239" width="0.375" style="153" customWidth="1"/>
    <col min="7240" max="7240" width="10" style="153" customWidth="1"/>
    <col min="7241" max="7241" width="0.375" style="153" customWidth="1"/>
    <col min="7242" max="7242" width="10.375" style="153" customWidth="1"/>
    <col min="7243" max="7243" width="0.375" style="153" customWidth="1"/>
    <col min="7244" max="7244" width="8.375" style="153" customWidth="1"/>
    <col min="7245" max="7245" width="0.375" style="153" customWidth="1"/>
    <col min="7246" max="7246" width="10.375" style="153" customWidth="1"/>
    <col min="7247" max="7247" width="0.375" style="153" customWidth="1"/>
    <col min="7248" max="7248" width="11.375" style="153" customWidth="1"/>
    <col min="7249" max="7249" width="0.375" style="153" customWidth="1"/>
    <col min="7250" max="7250" width="8" style="153" customWidth="1"/>
    <col min="7251" max="7251" width="0.375" style="153" customWidth="1"/>
    <col min="7252" max="7252" width="10.375" style="153" customWidth="1"/>
    <col min="7253" max="7253" width="0.375" style="153" customWidth="1"/>
    <col min="7254" max="7254" width="13.375" style="153" customWidth="1"/>
    <col min="7255" max="7255" width="0.375" style="153" customWidth="1"/>
    <col min="7256" max="7256" width="10" style="153" customWidth="1"/>
    <col min="7257" max="7257" width="0.375" style="153" customWidth="1"/>
    <col min="7258" max="7258" width="10.375" style="153" customWidth="1"/>
    <col min="7259" max="7259" width="0.375" style="153" customWidth="1"/>
    <col min="7260" max="7260" width="9.375" style="153" customWidth="1"/>
    <col min="7261" max="7261" width="9.25" style="153"/>
    <col min="7262" max="7263" width="12" style="153" bestFit="1" customWidth="1"/>
    <col min="7264" max="7490" width="9.25" style="153"/>
    <col min="7491" max="7491" width="26.375" style="153" customWidth="1"/>
    <col min="7492" max="7492" width="6.375" style="153" customWidth="1"/>
    <col min="7493" max="7493" width="0.375" style="153" customWidth="1"/>
    <col min="7494" max="7494" width="8.375" style="153" customWidth="1"/>
    <col min="7495" max="7495" width="0.375" style="153" customWidth="1"/>
    <col min="7496" max="7496" width="10" style="153" customWidth="1"/>
    <col min="7497" max="7497" width="0.375" style="153" customWidth="1"/>
    <col min="7498" max="7498" width="10.375" style="153" customWidth="1"/>
    <col min="7499" max="7499" width="0.375" style="153" customWidth="1"/>
    <col min="7500" max="7500" width="8.375" style="153" customWidth="1"/>
    <col min="7501" max="7501" width="0.375" style="153" customWidth="1"/>
    <col min="7502" max="7502" width="10.375" style="153" customWidth="1"/>
    <col min="7503" max="7503" width="0.375" style="153" customWidth="1"/>
    <col min="7504" max="7504" width="11.375" style="153" customWidth="1"/>
    <col min="7505" max="7505" width="0.375" style="153" customWidth="1"/>
    <col min="7506" max="7506" width="8" style="153" customWidth="1"/>
    <col min="7507" max="7507" width="0.375" style="153" customWidth="1"/>
    <col min="7508" max="7508" width="10.375" style="153" customWidth="1"/>
    <col min="7509" max="7509" width="0.375" style="153" customWidth="1"/>
    <col min="7510" max="7510" width="13.375" style="153" customWidth="1"/>
    <col min="7511" max="7511" width="0.375" style="153" customWidth="1"/>
    <col min="7512" max="7512" width="10" style="153" customWidth="1"/>
    <col min="7513" max="7513" width="0.375" style="153" customWidth="1"/>
    <col min="7514" max="7514" width="10.375" style="153" customWidth="1"/>
    <col min="7515" max="7515" width="0.375" style="153" customWidth="1"/>
    <col min="7516" max="7516" width="9.375" style="153" customWidth="1"/>
    <col min="7517" max="7517" width="9.25" style="153"/>
    <col min="7518" max="7519" width="12" style="153" bestFit="1" customWidth="1"/>
    <col min="7520" max="7746" width="9.25" style="153"/>
    <col min="7747" max="7747" width="26.375" style="153" customWidth="1"/>
    <col min="7748" max="7748" width="6.375" style="153" customWidth="1"/>
    <col min="7749" max="7749" width="0.375" style="153" customWidth="1"/>
    <col min="7750" max="7750" width="8.375" style="153" customWidth="1"/>
    <col min="7751" max="7751" width="0.375" style="153" customWidth="1"/>
    <col min="7752" max="7752" width="10" style="153" customWidth="1"/>
    <col min="7753" max="7753" width="0.375" style="153" customWidth="1"/>
    <col min="7754" max="7754" width="10.375" style="153" customWidth="1"/>
    <col min="7755" max="7755" width="0.375" style="153" customWidth="1"/>
    <col min="7756" max="7756" width="8.375" style="153" customWidth="1"/>
    <col min="7757" max="7757" width="0.375" style="153" customWidth="1"/>
    <col min="7758" max="7758" width="10.375" style="153" customWidth="1"/>
    <col min="7759" max="7759" width="0.375" style="153" customWidth="1"/>
    <col min="7760" max="7760" width="11.375" style="153" customWidth="1"/>
    <col min="7761" max="7761" width="0.375" style="153" customWidth="1"/>
    <col min="7762" max="7762" width="8" style="153" customWidth="1"/>
    <col min="7763" max="7763" width="0.375" style="153" customWidth="1"/>
    <col min="7764" max="7764" width="10.375" style="153" customWidth="1"/>
    <col min="7765" max="7765" width="0.375" style="153" customWidth="1"/>
    <col min="7766" max="7766" width="13.375" style="153" customWidth="1"/>
    <col min="7767" max="7767" width="0.375" style="153" customWidth="1"/>
    <col min="7768" max="7768" width="10" style="153" customWidth="1"/>
    <col min="7769" max="7769" width="0.375" style="153" customWidth="1"/>
    <col min="7770" max="7770" width="10.375" style="153" customWidth="1"/>
    <col min="7771" max="7771" width="0.375" style="153" customWidth="1"/>
    <col min="7772" max="7772" width="9.375" style="153" customWidth="1"/>
    <col min="7773" max="7773" width="9.25" style="153"/>
    <col min="7774" max="7775" width="12" style="153" bestFit="1" customWidth="1"/>
    <col min="7776" max="8002" width="9.25" style="153"/>
    <col min="8003" max="8003" width="26.375" style="153" customWidth="1"/>
    <col min="8004" max="8004" width="6.375" style="153" customWidth="1"/>
    <col min="8005" max="8005" width="0.375" style="153" customWidth="1"/>
    <col min="8006" max="8006" width="8.375" style="153" customWidth="1"/>
    <col min="8007" max="8007" width="0.375" style="153" customWidth="1"/>
    <col min="8008" max="8008" width="10" style="153" customWidth="1"/>
    <col min="8009" max="8009" width="0.375" style="153" customWidth="1"/>
    <col min="8010" max="8010" width="10.375" style="153" customWidth="1"/>
    <col min="8011" max="8011" width="0.375" style="153" customWidth="1"/>
    <col min="8012" max="8012" width="8.375" style="153" customWidth="1"/>
    <col min="8013" max="8013" width="0.375" style="153" customWidth="1"/>
    <col min="8014" max="8014" width="10.375" style="153" customWidth="1"/>
    <col min="8015" max="8015" width="0.375" style="153" customWidth="1"/>
    <col min="8016" max="8016" width="11.375" style="153" customWidth="1"/>
    <col min="8017" max="8017" width="0.375" style="153" customWidth="1"/>
    <col min="8018" max="8018" width="8" style="153" customWidth="1"/>
    <col min="8019" max="8019" width="0.375" style="153" customWidth="1"/>
    <col min="8020" max="8020" width="10.375" style="153" customWidth="1"/>
    <col min="8021" max="8021" width="0.375" style="153" customWidth="1"/>
    <col min="8022" max="8022" width="13.375" style="153" customWidth="1"/>
    <col min="8023" max="8023" width="0.375" style="153" customWidth="1"/>
    <col min="8024" max="8024" width="10" style="153" customWidth="1"/>
    <col min="8025" max="8025" width="0.375" style="153" customWidth="1"/>
    <col min="8026" max="8026" width="10.375" style="153" customWidth="1"/>
    <col min="8027" max="8027" width="0.375" style="153" customWidth="1"/>
    <col min="8028" max="8028" width="9.375" style="153" customWidth="1"/>
    <col min="8029" max="8029" width="9.25" style="153"/>
    <col min="8030" max="8031" width="12" style="153" bestFit="1" customWidth="1"/>
    <col min="8032" max="8258" width="9.25" style="153"/>
    <col min="8259" max="8259" width="26.375" style="153" customWidth="1"/>
    <col min="8260" max="8260" width="6.375" style="153" customWidth="1"/>
    <col min="8261" max="8261" width="0.375" style="153" customWidth="1"/>
    <col min="8262" max="8262" width="8.375" style="153" customWidth="1"/>
    <col min="8263" max="8263" width="0.375" style="153" customWidth="1"/>
    <col min="8264" max="8264" width="10" style="153" customWidth="1"/>
    <col min="8265" max="8265" width="0.375" style="153" customWidth="1"/>
    <col min="8266" max="8266" width="10.375" style="153" customWidth="1"/>
    <col min="8267" max="8267" width="0.375" style="153" customWidth="1"/>
    <col min="8268" max="8268" width="8.375" style="153" customWidth="1"/>
    <col min="8269" max="8269" width="0.375" style="153" customWidth="1"/>
    <col min="8270" max="8270" width="10.375" style="153" customWidth="1"/>
    <col min="8271" max="8271" width="0.375" style="153" customWidth="1"/>
    <col min="8272" max="8272" width="11.375" style="153" customWidth="1"/>
    <col min="8273" max="8273" width="0.375" style="153" customWidth="1"/>
    <col min="8274" max="8274" width="8" style="153" customWidth="1"/>
    <col min="8275" max="8275" width="0.375" style="153" customWidth="1"/>
    <col min="8276" max="8276" width="10.375" style="153" customWidth="1"/>
    <col min="8277" max="8277" width="0.375" style="153" customWidth="1"/>
    <col min="8278" max="8278" width="13.375" style="153" customWidth="1"/>
    <col min="8279" max="8279" width="0.375" style="153" customWidth="1"/>
    <col min="8280" max="8280" width="10" style="153" customWidth="1"/>
    <col min="8281" max="8281" width="0.375" style="153" customWidth="1"/>
    <col min="8282" max="8282" width="10.375" style="153" customWidth="1"/>
    <col min="8283" max="8283" width="0.375" style="153" customWidth="1"/>
    <col min="8284" max="8284" width="9.375" style="153" customWidth="1"/>
    <col min="8285" max="8285" width="9.25" style="153"/>
    <col min="8286" max="8287" width="12" style="153" bestFit="1" customWidth="1"/>
    <col min="8288" max="8514" width="9.25" style="153"/>
    <col min="8515" max="8515" width="26.375" style="153" customWidth="1"/>
    <col min="8516" max="8516" width="6.375" style="153" customWidth="1"/>
    <col min="8517" max="8517" width="0.375" style="153" customWidth="1"/>
    <col min="8518" max="8518" width="8.375" style="153" customWidth="1"/>
    <col min="8519" max="8519" width="0.375" style="153" customWidth="1"/>
    <col min="8520" max="8520" width="10" style="153" customWidth="1"/>
    <col min="8521" max="8521" width="0.375" style="153" customWidth="1"/>
    <col min="8522" max="8522" width="10.375" style="153" customWidth="1"/>
    <col min="8523" max="8523" width="0.375" style="153" customWidth="1"/>
    <col min="8524" max="8524" width="8.375" style="153" customWidth="1"/>
    <col min="8525" max="8525" width="0.375" style="153" customWidth="1"/>
    <col min="8526" max="8526" width="10.375" style="153" customWidth="1"/>
    <col min="8527" max="8527" width="0.375" style="153" customWidth="1"/>
    <col min="8528" max="8528" width="11.375" style="153" customWidth="1"/>
    <col min="8529" max="8529" width="0.375" style="153" customWidth="1"/>
    <col min="8530" max="8530" width="8" style="153" customWidth="1"/>
    <col min="8531" max="8531" width="0.375" style="153" customWidth="1"/>
    <col min="8532" max="8532" width="10.375" style="153" customWidth="1"/>
    <col min="8533" max="8533" width="0.375" style="153" customWidth="1"/>
    <col min="8534" max="8534" width="13.375" style="153" customWidth="1"/>
    <col min="8535" max="8535" width="0.375" style="153" customWidth="1"/>
    <col min="8536" max="8536" width="10" style="153" customWidth="1"/>
    <col min="8537" max="8537" width="0.375" style="153" customWidth="1"/>
    <col min="8538" max="8538" width="10.375" style="153" customWidth="1"/>
    <col min="8539" max="8539" width="0.375" style="153" customWidth="1"/>
    <col min="8540" max="8540" width="9.375" style="153" customWidth="1"/>
    <col min="8541" max="8541" width="9.25" style="153"/>
    <col min="8542" max="8543" width="12" style="153" bestFit="1" customWidth="1"/>
    <col min="8544" max="8770" width="9.25" style="153"/>
    <col min="8771" max="8771" width="26.375" style="153" customWidth="1"/>
    <col min="8772" max="8772" width="6.375" style="153" customWidth="1"/>
    <col min="8773" max="8773" width="0.375" style="153" customWidth="1"/>
    <col min="8774" max="8774" width="8.375" style="153" customWidth="1"/>
    <col min="8775" max="8775" width="0.375" style="153" customWidth="1"/>
    <col min="8776" max="8776" width="10" style="153" customWidth="1"/>
    <col min="8777" max="8777" width="0.375" style="153" customWidth="1"/>
    <col min="8778" max="8778" width="10.375" style="153" customWidth="1"/>
    <col min="8779" max="8779" width="0.375" style="153" customWidth="1"/>
    <col min="8780" max="8780" width="8.375" style="153" customWidth="1"/>
    <col min="8781" max="8781" width="0.375" style="153" customWidth="1"/>
    <col min="8782" max="8782" width="10.375" style="153" customWidth="1"/>
    <col min="8783" max="8783" width="0.375" style="153" customWidth="1"/>
    <col min="8784" max="8784" width="11.375" style="153" customWidth="1"/>
    <col min="8785" max="8785" width="0.375" style="153" customWidth="1"/>
    <col min="8786" max="8786" width="8" style="153" customWidth="1"/>
    <col min="8787" max="8787" width="0.375" style="153" customWidth="1"/>
    <col min="8788" max="8788" width="10.375" style="153" customWidth="1"/>
    <col min="8789" max="8789" width="0.375" style="153" customWidth="1"/>
    <col min="8790" max="8790" width="13.375" style="153" customWidth="1"/>
    <col min="8791" max="8791" width="0.375" style="153" customWidth="1"/>
    <col min="8792" max="8792" width="10" style="153" customWidth="1"/>
    <col min="8793" max="8793" width="0.375" style="153" customWidth="1"/>
    <col min="8794" max="8794" width="10.375" style="153" customWidth="1"/>
    <col min="8795" max="8795" width="0.375" style="153" customWidth="1"/>
    <col min="8796" max="8796" width="9.375" style="153" customWidth="1"/>
    <col min="8797" max="8797" width="9.25" style="153"/>
    <col min="8798" max="8799" width="12" style="153" bestFit="1" customWidth="1"/>
    <col min="8800" max="9026" width="9.25" style="153"/>
    <col min="9027" max="9027" width="26.375" style="153" customWidth="1"/>
    <col min="9028" max="9028" width="6.375" style="153" customWidth="1"/>
    <col min="9029" max="9029" width="0.375" style="153" customWidth="1"/>
    <col min="9030" max="9030" width="8.375" style="153" customWidth="1"/>
    <col min="9031" max="9031" width="0.375" style="153" customWidth="1"/>
    <col min="9032" max="9032" width="10" style="153" customWidth="1"/>
    <col min="9033" max="9033" width="0.375" style="153" customWidth="1"/>
    <col min="9034" max="9034" width="10.375" style="153" customWidth="1"/>
    <col min="9035" max="9035" width="0.375" style="153" customWidth="1"/>
    <col min="9036" max="9036" width="8.375" style="153" customWidth="1"/>
    <col min="9037" max="9037" width="0.375" style="153" customWidth="1"/>
    <col min="9038" max="9038" width="10.375" style="153" customWidth="1"/>
    <col min="9039" max="9039" width="0.375" style="153" customWidth="1"/>
    <col min="9040" max="9040" width="11.375" style="153" customWidth="1"/>
    <col min="9041" max="9041" width="0.375" style="153" customWidth="1"/>
    <col min="9042" max="9042" width="8" style="153" customWidth="1"/>
    <col min="9043" max="9043" width="0.375" style="153" customWidth="1"/>
    <col min="9044" max="9044" width="10.375" style="153" customWidth="1"/>
    <col min="9045" max="9045" width="0.375" style="153" customWidth="1"/>
    <col min="9046" max="9046" width="13.375" style="153" customWidth="1"/>
    <col min="9047" max="9047" width="0.375" style="153" customWidth="1"/>
    <col min="9048" max="9048" width="10" style="153" customWidth="1"/>
    <col min="9049" max="9049" width="0.375" style="153" customWidth="1"/>
    <col min="9050" max="9050" width="10.375" style="153" customWidth="1"/>
    <col min="9051" max="9051" width="0.375" style="153" customWidth="1"/>
    <col min="9052" max="9052" width="9.375" style="153" customWidth="1"/>
    <col min="9053" max="9053" width="9.25" style="153"/>
    <col min="9054" max="9055" width="12" style="153" bestFit="1" customWidth="1"/>
    <col min="9056" max="9282" width="9.25" style="153"/>
    <col min="9283" max="9283" width="26.375" style="153" customWidth="1"/>
    <col min="9284" max="9284" width="6.375" style="153" customWidth="1"/>
    <col min="9285" max="9285" width="0.375" style="153" customWidth="1"/>
    <col min="9286" max="9286" width="8.375" style="153" customWidth="1"/>
    <col min="9287" max="9287" width="0.375" style="153" customWidth="1"/>
    <col min="9288" max="9288" width="10" style="153" customWidth="1"/>
    <col min="9289" max="9289" width="0.375" style="153" customWidth="1"/>
    <col min="9290" max="9290" width="10.375" style="153" customWidth="1"/>
    <col min="9291" max="9291" width="0.375" style="153" customWidth="1"/>
    <col min="9292" max="9292" width="8.375" style="153" customWidth="1"/>
    <col min="9293" max="9293" width="0.375" style="153" customWidth="1"/>
    <col min="9294" max="9294" width="10.375" style="153" customWidth="1"/>
    <col min="9295" max="9295" width="0.375" style="153" customWidth="1"/>
    <col min="9296" max="9296" width="11.375" style="153" customWidth="1"/>
    <col min="9297" max="9297" width="0.375" style="153" customWidth="1"/>
    <col min="9298" max="9298" width="8" style="153" customWidth="1"/>
    <col min="9299" max="9299" width="0.375" style="153" customWidth="1"/>
    <col min="9300" max="9300" width="10.375" style="153" customWidth="1"/>
    <col min="9301" max="9301" width="0.375" style="153" customWidth="1"/>
    <col min="9302" max="9302" width="13.375" style="153" customWidth="1"/>
    <col min="9303" max="9303" width="0.375" style="153" customWidth="1"/>
    <col min="9304" max="9304" width="10" style="153" customWidth="1"/>
    <col min="9305" max="9305" width="0.375" style="153" customWidth="1"/>
    <col min="9306" max="9306" width="10.375" style="153" customWidth="1"/>
    <col min="9307" max="9307" width="0.375" style="153" customWidth="1"/>
    <col min="9308" max="9308" width="9.375" style="153" customWidth="1"/>
    <col min="9309" max="9309" width="9.25" style="153"/>
    <col min="9310" max="9311" width="12" style="153" bestFit="1" customWidth="1"/>
    <col min="9312" max="9538" width="9.25" style="153"/>
    <col min="9539" max="9539" width="26.375" style="153" customWidth="1"/>
    <col min="9540" max="9540" width="6.375" style="153" customWidth="1"/>
    <col min="9541" max="9541" width="0.375" style="153" customWidth="1"/>
    <col min="9542" max="9542" width="8.375" style="153" customWidth="1"/>
    <col min="9543" max="9543" width="0.375" style="153" customWidth="1"/>
    <col min="9544" max="9544" width="10" style="153" customWidth="1"/>
    <col min="9545" max="9545" width="0.375" style="153" customWidth="1"/>
    <col min="9546" max="9546" width="10.375" style="153" customWidth="1"/>
    <col min="9547" max="9547" width="0.375" style="153" customWidth="1"/>
    <col min="9548" max="9548" width="8.375" style="153" customWidth="1"/>
    <col min="9549" max="9549" width="0.375" style="153" customWidth="1"/>
    <col min="9550" max="9550" width="10.375" style="153" customWidth="1"/>
    <col min="9551" max="9551" width="0.375" style="153" customWidth="1"/>
    <col min="9552" max="9552" width="11.375" style="153" customWidth="1"/>
    <col min="9553" max="9553" width="0.375" style="153" customWidth="1"/>
    <col min="9554" max="9554" width="8" style="153" customWidth="1"/>
    <col min="9555" max="9555" width="0.375" style="153" customWidth="1"/>
    <col min="9556" max="9556" width="10.375" style="153" customWidth="1"/>
    <col min="9557" max="9557" width="0.375" style="153" customWidth="1"/>
    <col min="9558" max="9558" width="13.375" style="153" customWidth="1"/>
    <col min="9559" max="9559" width="0.375" style="153" customWidth="1"/>
    <col min="9560" max="9560" width="10" style="153" customWidth="1"/>
    <col min="9561" max="9561" width="0.375" style="153" customWidth="1"/>
    <col min="9562" max="9562" width="10.375" style="153" customWidth="1"/>
    <col min="9563" max="9563" width="0.375" style="153" customWidth="1"/>
    <col min="9564" max="9564" width="9.375" style="153" customWidth="1"/>
    <col min="9565" max="9565" width="9.25" style="153"/>
    <col min="9566" max="9567" width="12" style="153" bestFit="1" customWidth="1"/>
    <col min="9568" max="9794" width="9.25" style="153"/>
    <col min="9795" max="9795" width="26.375" style="153" customWidth="1"/>
    <col min="9796" max="9796" width="6.375" style="153" customWidth="1"/>
    <col min="9797" max="9797" width="0.375" style="153" customWidth="1"/>
    <col min="9798" max="9798" width="8.375" style="153" customWidth="1"/>
    <col min="9799" max="9799" width="0.375" style="153" customWidth="1"/>
    <col min="9800" max="9800" width="10" style="153" customWidth="1"/>
    <col min="9801" max="9801" width="0.375" style="153" customWidth="1"/>
    <col min="9802" max="9802" width="10.375" style="153" customWidth="1"/>
    <col min="9803" max="9803" width="0.375" style="153" customWidth="1"/>
    <col min="9804" max="9804" width="8.375" style="153" customWidth="1"/>
    <col min="9805" max="9805" width="0.375" style="153" customWidth="1"/>
    <col min="9806" max="9806" width="10.375" style="153" customWidth="1"/>
    <col min="9807" max="9807" width="0.375" style="153" customWidth="1"/>
    <col min="9808" max="9808" width="11.375" style="153" customWidth="1"/>
    <col min="9809" max="9809" width="0.375" style="153" customWidth="1"/>
    <col min="9810" max="9810" width="8" style="153" customWidth="1"/>
    <col min="9811" max="9811" width="0.375" style="153" customWidth="1"/>
    <col min="9812" max="9812" width="10.375" style="153" customWidth="1"/>
    <col min="9813" max="9813" width="0.375" style="153" customWidth="1"/>
    <col min="9814" max="9814" width="13.375" style="153" customWidth="1"/>
    <col min="9815" max="9815" width="0.375" style="153" customWidth="1"/>
    <col min="9816" max="9816" width="10" style="153" customWidth="1"/>
    <col min="9817" max="9817" width="0.375" style="153" customWidth="1"/>
    <col min="9818" max="9818" width="10.375" style="153" customWidth="1"/>
    <col min="9819" max="9819" width="0.375" style="153" customWidth="1"/>
    <col min="9820" max="9820" width="9.375" style="153" customWidth="1"/>
    <col min="9821" max="9821" width="9.25" style="153"/>
    <col min="9822" max="9823" width="12" style="153" bestFit="1" customWidth="1"/>
    <col min="9824" max="10050" width="9.25" style="153"/>
    <col min="10051" max="10051" width="26.375" style="153" customWidth="1"/>
    <col min="10052" max="10052" width="6.375" style="153" customWidth="1"/>
    <col min="10053" max="10053" width="0.375" style="153" customWidth="1"/>
    <col min="10054" max="10054" width="8.375" style="153" customWidth="1"/>
    <col min="10055" max="10055" width="0.375" style="153" customWidth="1"/>
    <col min="10056" max="10056" width="10" style="153" customWidth="1"/>
    <col min="10057" max="10057" width="0.375" style="153" customWidth="1"/>
    <col min="10058" max="10058" width="10.375" style="153" customWidth="1"/>
    <col min="10059" max="10059" width="0.375" style="153" customWidth="1"/>
    <col min="10060" max="10060" width="8.375" style="153" customWidth="1"/>
    <col min="10061" max="10061" width="0.375" style="153" customWidth="1"/>
    <col min="10062" max="10062" width="10.375" style="153" customWidth="1"/>
    <col min="10063" max="10063" width="0.375" style="153" customWidth="1"/>
    <col min="10064" max="10064" width="11.375" style="153" customWidth="1"/>
    <col min="10065" max="10065" width="0.375" style="153" customWidth="1"/>
    <col min="10066" max="10066" width="8" style="153" customWidth="1"/>
    <col min="10067" max="10067" width="0.375" style="153" customWidth="1"/>
    <col min="10068" max="10068" width="10.375" style="153" customWidth="1"/>
    <col min="10069" max="10069" width="0.375" style="153" customWidth="1"/>
    <col min="10070" max="10070" width="13.375" style="153" customWidth="1"/>
    <col min="10071" max="10071" width="0.375" style="153" customWidth="1"/>
    <col min="10072" max="10072" width="10" style="153" customWidth="1"/>
    <col min="10073" max="10073" width="0.375" style="153" customWidth="1"/>
    <col min="10074" max="10074" width="10.375" style="153" customWidth="1"/>
    <col min="10075" max="10075" width="0.375" style="153" customWidth="1"/>
    <col min="10076" max="10076" width="9.375" style="153" customWidth="1"/>
    <col min="10077" max="10077" width="9.25" style="153"/>
    <col min="10078" max="10079" width="12" style="153" bestFit="1" customWidth="1"/>
    <col min="10080" max="10306" width="9.25" style="153"/>
    <col min="10307" max="10307" width="26.375" style="153" customWidth="1"/>
    <col min="10308" max="10308" width="6.375" style="153" customWidth="1"/>
    <col min="10309" max="10309" width="0.375" style="153" customWidth="1"/>
    <col min="10310" max="10310" width="8.375" style="153" customWidth="1"/>
    <col min="10311" max="10311" width="0.375" style="153" customWidth="1"/>
    <col min="10312" max="10312" width="10" style="153" customWidth="1"/>
    <col min="10313" max="10313" width="0.375" style="153" customWidth="1"/>
    <col min="10314" max="10314" width="10.375" style="153" customWidth="1"/>
    <col min="10315" max="10315" width="0.375" style="153" customWidth="1"/>
    <col min="10316" max="10316" width="8.375" style="153" customWidth="1"/>
    <col min="10317" max="10317" width="0.375" style="153" customWidth="1"/>
    <col min="10318" max="10318" width="10.375" style="153" customWidth="1"/>
    <col min="10319" max="10319" width="0.375" style="153" customWidth="1"/>
    <col min="10320" max="10320" width="11.375" style="153" customWidth="1"/>
    <col min="10321" max="10321" width="0.375" style="153" customWidth="1"/>
    <col min="10322" max="10322" width="8" style="153" customWidth="1"/>
    <col min="10323" max="10323" width="0.375" style="153" customWidth="1"/>
    <col min="10324" max="10324" width="10.375" style="153" customWidth="1"/>
    <col min="10325" max="10325" width="0.375" style="153" customWidth="1"/>
    <col min="10326" max="10326" width="13.375" style="153" customWidth="1"/>
    <col min="10327" max="10327" width="0.375" style="153" customWidth="1"/>
    <col min="10328" max="10328" width="10" style="153" customWidth="1"/>
    <col min="10329" max="10329" width="0.375" style="153" customWidth="1"/>
    <col min="10330" max="10330" width="10.375" style="153" customWidth="1"/>
    <col min="10331" max="10331" width="0.375" style="153" customWidth="1"/>
    <col min="10332" max="10332" width="9.375" style="153" customWidth="1"/>
    <col min="10333" max="10333" width="9.25" style="153"/>
    <col min="10334" max="10335" width="12" style="153" bestFit="1" customWidth="1"/>
    <col min="10336" max="10562" width="9.25" style="153"/>
    <col min="10563" max="10563" width="26.375" style="153" customWidth="1"/>
    <col min="10564" max="10564" width="6.375" style="153" customWidth="1"/>
    <col min="10565" max="10565" width="0.375" style="153" customWidth="1"/>
    <col min="10566" max="10566" width="8.375" style="153" customWidth="1"/>
    <col min="10567" max="10567" width="0.375" style="153" customWidth="1"/>
    <col min="10568" max="10568" width="10" style="153" customWidth="1"/>
    <col min="10569" max="10569" width="0.375" style="153" customWidth="1"/>
    <col min="10570" max="10570" width="10.375" style="153" customWidth="1"/>
    <col min="10571" max="10571" width="0.375" style="153" customWidth="1"/>
    <col min="10572" max="10572" width="8.375" style="153" customWidth="1"/>
    <col min="10573" max="10573" width="0.375" style="153" customWidth="1"/>
    <col min="10574" max="10574" width="10.375" style="153" customWidth="1"/>
    <col min="10575" max="10575" width="0.375" style="153" customWidth="1"/>
    <col min="10576" max="10576" width="11.375" style="153" customWidth="1"/>
    <col min="10577" max="10577" width="0.375" style="153" customWidth="1"/>
    <col min="10578" max="10578" width="8" style="153" customWidth="1"/>
    <col min="10579" max="10579" width="0.375" style="153" customWidth="1"/>
    <col min="10580" max="10580" width="10.375" style="153" customWidth="1"/>
    <col min="10581" max="10581" width="0.375" style="153" customWidth="1"/>
    <col min="10582" max="10582" width="13.375" style="153" customWidth="1"/>
    <col min="10583" max="10583" width="0.375" style="153" customWidth="1"/>
    <col min="10584" max="10584" width="10" style="153" customWidth="1"/>
    <col min="10585" max="10585" width="0.375" style="153" customWidth="1"/>
    <col min="10586" max="10586" width="10.375" style="153" customWidth="1"/>
    <col min="10587" max="10587" width="0.375" style="153" customWidth="1"/>
    <col min="10588" max="10588" width="9.375" style="153" customWidth="1"/>
    <col min="10589" max="10589" width="9.25" style="153"/>
    <col min="10590" max="10591" width="12" style="153" bestFit="1" customWidth="1"/>
    <col min="10592" max="10818" width="9.25" style="153"/>
    <col min="10819" max="10819" width="26.375" style="153" customWidth="1"/>
    <col min="10820" max="10820" width="6.375" style="153" customWidth="1"/>
    <col min="10821" max="10821" width="0.375" style="153" customWidth="1"/>
    <col min="10822" max="10822" width="8.375" style="153" customWidth="1"/>
    <col min="10823" max="10823" width="0.375" style="153" customWidth="1"/>
    <col min="10824" max="10824" width="10" style="153" customWidth="1"/>
    <col min="10825" max="10825" width="0.375" style="153" customWidth="1"/>
    <col min="10826" max="10826" width="10.375" style="153" customWidth="1"/>
    <col min="10827" max="10827" width="0.375" style="153" customWidth="1"/>
    <col min="10828" max="10828" width="8.375" style="153" customWidth="1"/>
    <col min="10829" max="10829" width="0.375" style="153" customWidth="1"/>
    <col min="10830" max="10830" width="10.375" style="153" customWidth="1"/>
    <col min="10831" max="10831" width="0.375" style="153" customWidth="1"/>
    <col min="10832" max="10832" width="11.375" style="153" customWidth="1"/>
    <col min="10833" max="10833" width="0.375" style="153" customWidth="1"/>
    <col min="10834" max="10834" width="8" style="153" customWidth="1"/>
    <col min="10835" max="10835" width="0.375" style="153" customWidth="1"/>
    <col min="10836" max="10836" width="10.375" style="153" customWidth="1"/>
    <col min="10837" max="10837" width="0.375" style="153" customWidth="1"/>
    <col min="10838" max="10838" width="13.375" style="153" customWidth="1"/>
    <col min="10839" max="10839" width="0.375" style="153" customWidth="1"/>
    <col min="10840" max="10840" width="10" style="153" customWidth="1"/>
    <col min="10841" max="10841" width="0.375" style="153" customWidth="1"/>
    <col min="10842" max="10842" width="10.375" style="153" customWidth="1"/>
    <col min="10843" max="10843" width="0.375" style="153" customWidth="1"/>
    <col min="10844" max="10844" width="9.375" style="153" customWidth="1"/>
    <col min="10845" max="10845" width="9.25" style="153"/>
    <col min="10846" max="10847" width="12" style="153" bestFit="1" customWidth="1"/>
    <col min="10848" max="11074" width="9.25" style="153"/>
    <col min="11075" max="11075" width="26.375" style="153" customWidth="1"/>
    <col min="11076" max="11076" width="6.375" style="153" customWidth="1"/>
    <col min="11077" max="11077" width="0.375" style="153" customWidth="1"/>
    <col min="11078" max="11078" width="8.375" style="153" customWidth="1"/>
    <col min="11079" max="11079" width="0.375" style="153" customWidth="1"/>
    <col min="11080" max="11080" width="10" style="153" customWidth="1"/>
    <col min="11081" max="11081" width="0.375" style="153" customWidth="1"/>
    <col min="11082" max="11082" width="10.375" style="153" customWidth="1"/>
    <col min="11083" max="11083" width="0.375" style="153" customWidth="1"/>
    <col min="11084" max="11084" width="8.375" style="153" customWidth="1"/>
    <col min="11085" max="11085" width="0.375" style="153" customWidth="1"/>
    <col min="11086" max="11086" width="10.375" style="153" customWidth="1"/>
    <col min="11087" max="11087" width="0.375" style="153" customWidth="1"/>
    <col min="11088" max="11088" width="11.375" style="153" customWidth="1"/>
    <col min="11089" max="11089" width="0.375" style="153" customWidth="1"/>
    <col min="11090" max="11090" width="8" style="153" customWidth="1"/>
    <col min="11091" max="11091" width="0.375" style="153" customWidth="1"/>
    <col min="11092" max="11092" width="10.375" style="153" customWidth="1"/>
    <col min="11093" max="11093" width="0.375" style="153" customWidth="1"/>
    <col min="11094" max="11094" width="13.375" style="153" customWidth="1"/>
    <col min="11095" max="11095" width="0.375" style="153" customWidth="1"/>
    <col min="11096" max="11096" width="10" style="153" customWidth="1"/>
    <col min="11097" max="11097" width="0.375" style="153" customWidth="1"/>
    <col min="11098" max="11098" width="10.375" style="153" customWidth="1"/>
    <col min="11099" max="11099" width="0.375" style="153" customWidth="1"/>
    <col min="11100" max="11100" width="9.375" style="153" customWidth="1"/>
    <col min="11101" max="11101" width="9.25" style="153"/>
    <col min="11102" max="11103" width="12" style="153" bestFit="1" customWidth="1"/>
    <col min="11104" max="11330" width="9.25" style="153"/>
    <col min="11331" max="11331" width="26.375" style="153" customWidth="1"/>
    <col min="11332" max="11332" width="6.375" style="153" customWidth="1"/>
    <col min="11333" max="11333" width="0.375" style="153" customWidth="1"/>
    <col min="11334" max="11334" width="8.375" style="153" customWidth="1"/>
    <col min="11335" max="11335" width="0.375" style="153" customWidth="1"/>
    <col min="11336" max="11336" width="10" style="153" customWidth="1"/>
    <col min="11337" max="11337" width="0.375" style="153" customWidth="1"/>
    <col min="11338" max="11338" width="10.375" style="153" customWidth="1"/>
    <col min="11339" max="11339" width="0.375" style="153" customWidth="1"/>
    <col min="11340" max="11340" width="8.375" style="153" customWidth="1"/>
    <col min="11341" max="11341" width="0.375" style="153" customWidth="1"/>
    <col min="11342" max="11342" width="10.375" style="153" customWidth="1"/>
    <col min="11343" max="11343" width="0.375" style="153" customWidth="1"/>
    <col min="11344" max="11344" width="11.375" style="153" customWidth="1"/>
    <col min="11345" max="11345" width="0.375" style="153" customWidth="1"/>
    <col min="11346" max="11346" width="8" style="153" customWidth="1"/>
    <col min="11347" max="11347" width="0.375" style="153" customWidth="1"/>
    <col min="11348" max="11348" width="10.375" style="153" customWidth="1"/>
    <col min="11349" max="11349" width="0.375" style="153" customWidth="1"/>
    <col min="11350" max="11350" width="13.375" style="153" customWidth="1"/>
    <col min="11351" max="11351" width="0.375" style="153" customWidth="1"/>
    <col min="11352" max="11352" width="10" style="153" customWidth="1"/>
    <col min="11353" max="11353" width="0.375" style="153" customWidth="1"/>
    <col min="11354" max="11354" width="10.375" style="153" customWidth="1"/>
    <col min="11355" max="11355" width="0.375" style="153" customWidth="1"/>
    <col min="11356" max="11356" width="9.375" style="153" customWidth="1"/>
    <col min="11357" max="11357" width="9.25" style="153"/>
    <col min="11358" max="11359" width="12" style="153" bestFit="1" customWidth="1"/>
    <col min="11360" max="11586" width="9.25" style="153"/>
    <col min="11587" max="11587" width="26.375" style="153" customWidth="1"/>
    <col min="11588" max="11588" width="6.375" style="153" customWidth="1"/>
    <col min="11589" max="11589" width="0.375" style="153" customWidth="1"/>
    <col min="11590" max="11590" width="8.375" style="153" customWidth="1"/>
    <col min="11591" max="11591" width="0.375" style="153" customWidth="1"/>
    <col min="11592" max="11592" width="10" style="153" customWidth="1"/>
    <col min="11593" max="11593" width="0.375" style="153" customWidth="1"/>
    <col min="11594" max="11594" width="10.375" style="153" customWidth="1"/>
    <col min="11595" max="11595" width="0.375" style="153" customWidth="1"/>
    <col min="11596" max="11596" width="8.375" style="153" customWidth="1"/>
    <col min="11597" max="11597" width="0.375" style="153" customWidth="1"/>
    <col min="11598" max="11598" width="10.375" style="153" customWidth="1"/>
    <col min="11599" max="11599" width="0.375" style="153" customWidth="1"/>
    <col min="11600" max="11600" width="11.375" style="153" customWidth="1"/>
    <col min="11601" max="11601" width="0.375" style="153" customWidth="1"/>
    <col min="11602" max="11602" width="8" style="153" customWidth="1"/>
    <col min="11603" max="11603" width="0.375" style="153" customWidth="1"/>
    <col min="11604" max="11604" width="10.375" style="153" customWidth="1"/>
    <col min="11605" max="11605" width="0.375" style="153" customWidth="1"/>
    <col min="11606" max="11606" width="13.375" style="153" customWidth="1"/>
    <col min="11607" max="11607" width="0.375" style="153" customWidth="1"/>
    <col min="11608" max="11608" width="10" style="153" customWidth="1"/>
    <col min="11609" max="11609" width="0.375" style="153" customWidth="1"/>
    <col min="11610" max="11610" width="10.375" style="153" customWidth="1"/>
    <col min="11611" max="11611" width="0.375" style="153" customWidth="1"/>
    <col min="11612" max="11612" width="9.375" style="153" customWidth="1"/>
    <col min="11613" max="11613" width="9.25" style="153"/>
    <col min="11614" max="11615" width="12" style="153" bestFit="1" customWidth="1"/>
    <col min="11616" max="11842" width="9.25" style="153"/>
    <col min="11843" max="11843" width="26.375" style="153" customWidth="1"/>
    <col min="11844" max="11844" width="6.375" style="153" customWidth="1"/>
    <col min="11845" max="11845" width="0.375" style="153" customWidth="1"/>
    <col min="11846" max="11846" width="8.375" style="153" customWidth="1"/>
    <col min="11847" max="11847" width="0.375" style="153" customWidth="1"/>
    <col min="11848" max="11848" width="10" style="153" customWidth="1"/>
    <col min="11849" max="11849" width="0.375" style="153" customWidth="1"/>
    <col min="11850" max="11850" width="10.375" style="153" customWidth="1"/>
    <col min="11851" max="11851" width="0.375" style="153" customWidth="1"/>
    <col min="11852" max="11852" width="8.375" style="153" customWidth="1"/>
    <col min="11853" max="11853" width="0.375" style="153" customWidth="1"/>
    <col min="11854" max="11854" width="10.375" style="153" customWidth="1"/>
    <col min="11855" max="11855" width="0.375" style="153" customWidth="1"/>
    <col min="11856" max="11856" width="11.375" style="153" customWidth="1"/>
    <col min="11857" max="11857" width="0.375" style="153" customWidth="1"/>
    <col min="11858" max="11858" width="8" style="153" customWidth="1"/>
    <col min="11859" max="11859" width="0.375" style="153" customWidth="1"/>
    <col min="11860" max="11860" width="10.375" style="153" customWidth="1"/>
    <col min="11861" max="11861" width="0.375" style="153" customWidth="1"/>
    <col min="11862" max="11862" width="13.375" style="153" customWidth="1"/>
    <col min="11863" max="11863" width="0.375" style="153" customWidth="1"/>
    <col min="11864" max="11864" width="10" style="153" customWidth="1"/>
    <col min="11865" max="11865" width="0.375" style="153" customWidth="1"/>
    <col min="11866" max="11866" width="10.375" style="153" customWidth="1"/>
    <col min="11867" max="11867" width="0.375" style="153" customWidth="1"/>
    <col min="11868" max="11868" width="9.375" style="153" customWidth="1"/>
    <col min="11869" max="11869" width="9.25" style="153"/>
    <col min="11870" max="11871" width="12" style="153" bestFit="1" customWidth="1"/>
    <col min="11872" max="12098" width="9.25" style="153"/>
    <col min="12099" max="12099" width="26.375" style="153" customWidth="1"/>
    <col min="12100" max="12100" width="6.375" style="153" customWidth="1"/>
    <col min="12101" max="12101" width="0.375" style="153" customWidth="1"/>
    <col min="12102" max="12102" width="8.375" style="153" customWidth="1"/>
    <col min="12103" max="12103" width="0.375" style="153" customWidth="1"/>
    <col min="12104" max="12104" width="10" style="153" customWidth="1"/>
    <col min="12105" max="12105" width="0.375" style="153" customWidth="1"/>
    <col min="12106" max="12106" width="10.375" style="153" customWidth="1"/>
    <col min="12107" max="12107" width="0.375" style="153" customWidth="1"/>
    <col min="12108" max="12108" width="8.375" style="153" customWidth="1"/>
    <col min="12109" max="12109" width="0.375" style="153" customWidth="1"/>
    <col min="12110" max="12110" width="10.375" style="153" customWidth="1"/>
    <col min="12111" max="12111" width="0.375" style="153" customWidth="1"/>
    <col min="12112" max="12112" width="11.375" style="153" customWidth="1"/>
    <col min="12113" max="12113" width="0.375" style="153" customWidth="1"/>
    <col min="12114" max="12114" width="8" style="153" customWidth="1"/>
    <col min="12115" max="12115" width="0.375" style="153" customWidth="1"/>
    <col min="12116" max="12116" width="10.375" style="153" customWidth="1"/>
    <col min="12117" max="12117" width="0.375" style="153" customWidth="1"/>
    <col min="12118" max="12118" width="13.375" style="153" customWidth="1"/>
    <col min="12119" max="12119" width="0.375" style="153" customWidth="1"/>
    <col min="12120" max="12120" width="10" style="153" customWidth="1"/>
    <col min="12121" max="12121" width="0.375" style="153" customWidth="1"/>
    <col min="12122" max="12122" width="10.375" style="153" customWidth="1"/>
    <col min="12123" max="12123" width="0.375" style="153" customWidth="1"/>
    <col min="12124" max="12124" width="9.375" style="153" customWidth="1"/>
    <col min="12125" max="12125" width="9.25" style="153"/>
    <col min="12126" max="12127" width="12" style="153" bestFit="1" customWidth="1"/>
    <col min="12128" max="12354" width="9.25" style="153"/>
    <col min="12355" max="12355" width="26.375" style="153" customWidth="1"/>
    <col min="12356" max="12356" width="6.375" style="153" customWidth="1"/>
    <col min="12357" max="12357" width="0.375" style="153" customWidth="1"/>
    <col min="12358" max="12358" width="8.375" style="153" customWidth="1"/>
    <col min="12359" max="12359" width="0.375" style="153" customWidth="1"/>
    <col min="12360" max="12360" width="10" style="153" customWidth="1"/>
    <col min="12361" max="12361" width="0.375" style="153" customWidth="1"/>
    <col min="12362" max="12362" width="10.375" style="153" customWidth="1"/>
    <col min="12363" max="12363" width="0.375" style="153" customWidth="1"/>
    <col min="12364" max="12364" width="8.375" style="153" customWidth="1"/>
    <col min="12365" max="12365" width="0.375" style="153" customWidth="1"/>
    <col min="12366" max="12366" width="10.375" style="153" customWidth="1"/>
    <col min="12367" max="12367" width="0.375" style="153" customWidth="1"/>
    <col min="12368" max="12368" width="11.375" style="153" customWidth="1"/>
    <col min="12369" max="12369" width="0.375" style="153" customWidth="1"/>
    <col min="12370" max="12370" width="8" style="153" customWidth="1"/>
    <col min="12371" max="12371" width="0.375" style="153" customWidth="1"/>
    <col min="12372" max="12372" width="10.375" style="153" customWidth="1"/>
    <col min="12373" max="12373" width="0.375" style="153" customWidth="1"/>
    <col min="12374" max="12374" width="13.375" style="153" customWidth="1"/>
    <col min="12375" max="12375" width="0.375" style="153" customWidth="1"/>
    <col min="12376" max="12376" width="10" style="153" customWidth="1"/>
    <col min="12377" max="12377" width="0.375" style="153" customWidth="1"/>
    <col min="12378" max="12378" width="10.375" style="153" customWidth="1"/>
    <col min="12379" max="12379" width="0.375" style="153" customWidth="1"/>
    <col min="12380" max="12380" width="9.375" style="153" customWidth="1"/>
    <col min="12381" max="12381" width="9.25" style="153"/>
    <col min="12382" max="12383" width="12" style="153" bestFit="1" customWidth="1"/>
    <col min="12384" max="12610" width="9.25" style="153"/>
    <col min="12611" max="12611" width="26.375" style="153" customWidth="1"/>
    <col min="12612" max="12612" width="6.375" style="153" customWidth="1"/>
    <col min="12613" max="12613" width="0.375" style="153" customWidth="1"/>
    <col min="12614" max="12614" width="8.375" style="153" customWidth="1"/>
    <col min="12615" max="12615" width="0.375" style="153" customWidth="1"/>
    <col min="12616" max="12616" width="10" style="153" customWidth="1"/>
    <col min="12617" max="12617" width="0.375" style="153" customWidth="1"/>
    <col min="12618" max="12618" width="10.375" style="153" customWidth="1"/>
    <col min="12619" max="12619" width="0.375" style="153" customWidth="1"/>
    <col min="12620" max="12620" width="8.375" style="153" customWidth="1"/>
    <col min="12621" max="12621" width="0.375" style="153" customWidth="1"/>
    <col min="12622" max="12622" width="10.375" style="153" customWidth="1"/>
    <col min="12623" max="12623" width="0.375" style="153" customWidth="1"/>
    <col min="12624" max="12624" width="11.375" style="153" customWidth="1"/>
    <col min="12625" max="12625" width="0.375" style="153" customWidth="1"/>
    <col min="12626" max="12626" width="8" style="153" customWidth="1"/>
    <col min="12627" max="12627" width="0.375" style="153" customWidth="1"/>
    <col min="12628" max="12628" width="10.375" style="153" customWidth="1"/>
    <col min="12629" max="12629" width="0.375" style="153" customWidth="1"/>
    <col min="12630" max="12630" width="13.375" style="153" customWidth="1"/>
    <col min="12631" max="12631" width="0.375" style="153" customWidth="1"/>
    <col min="12632" max="12632" width="10" style="153" customWidth="1"/>
    <col min="12633" max="12633" width="0.375" style="153" customWidth="1"/>
    <col min="12634" max="12634" width="10.375" style="153" customWidth="1"/>
    <col min="12635" max="12635" width="0.375" style="153" customWidth="1"/>
    <col min="12636" max="12636" width="9.375" style="153" customWidth="1"/>
    <col min="12637" max="12637" width="9.25" style="153"/>
    <col min="12638" max="12639" width="12" style="153" bestFit="1" customWidth="1"/>
    <col min="12640" max="12866" width="9.25" style="153"/>
    <col min="12867" max="12867" width="26.375" style="153" customWidth="1"/>
    <col min="12868" max="12868" width="6.375" style="153" customWidth="1"/>
    <col min="12869" max="12869" width="0.375" style="153" customWidth="1"/>
    <col min="12870" max="12870" width="8.375" style="153" customWidth="1"/>
    <col min="12871" max="12871" width="0.375" style="153" customWidth="1"/>
    <col min="12872" max="12872" width="10" style="153" customWidth="1"/>
    <col min="12873" max="12873" width="0.375" style="153" customWidth="1"/>
    <col min="12874" max="12874" width="10.375" style="153" customWidth="1"/>
    <col min="12875" max="12875" width="0.375" style="153" customWidth="1"/>
    <col min="12876" max="12876" width="8.375" style="153" customWidth="1"/>
    <col min="12877" max="12877" width="0.375" style="153" customWidth="1"/>
    <col min="12878" max="12878" width="10.375" style="153" customWidth="1"/>
    <col min="12879" max="12879" width="0.375" style="153" customWidth="1"/>
    <col min="12880" max="12880" width="11.375" style="153" customWidth="1"/>
    <col min="12881" max="12881" width="0.375" style="153" customWidth="1"/>
    <col min="12882" max="12882" width="8" style="153" customWidth="1"/>
    <col min="12883" max="12883" width="0.375" style="153" customWidth="1"/>
    <col min="12884" max="12884" width="10.375" style="153" customWidth="1"/>
    <col min="12885" max="12885" width="0.375" style="153" customWidth="1"/>
    <col min="12886" max="12886" width="13.375" style="153" customWidth="1"/>
    <col min="12887" max="12887" width="0.375" style="153" customWidth="1"/>
    <col min="12888" max="12888" width="10" style="153" customWidth="1"/>
    <col min="12889" max="12889" width="0.375" style="153" customWidth="1"/>
    <col min="12890" max="12890" width="10.375" style="153" customWidth="1"/>
    <col min="12891" max="12891" width="0.375" style="153" customWidth="1"/>
    <col min="12892" max="12892" width="9.375" style="153" customWidth="1"/>
    <col min="12893" max="12893" width="9.25" style="153"/>
    <col min="12894" max="12895" width="12" style="153" bestFit="1" customWidth="1"/>
    <col min="12896" max="13122" width="9.25" style="153"/>
    <col min="13123" max="13123" width="26.375" style="153" customWidth="1"/>
    <col min="13124" max="13124" width="6.375" style="153" customWidth="1"/>
    <col min="13125" max="13125" width="0.375" style="153" customWidth="1"/>
    <col min="13126" max="13126" width="8.375" style="153" customWidth="1"/>
    <col min="13127" max="13127" width="0.375" style="153" customWidth="1"/>
    <col min="13128" max="13128" width="10" style="153" customWidth="1"/>
    <col min="13129" max="13129" width="0.375" style="153" customWidth="1"/>
    <col min="13130" max="13130" width="10.375" style="153" customWidth="1"/>
    <col min="13131" max="13131" width="0.375" style="153" customWidth="1"/>
    <col min="13132" max="13132" width="8.375" style="153" customWidth="1"/>
    <col min="13133" max="13133" width="0.375" style="153" customWidth="1"/>
    <col min="13134" max="13134" width="10.375" style="153" customWidth="1"/>
    <col min="13135" max="13135" width="0.375" style="153" customWidth="1"/>
    <col min="13136" max="13136" width="11.375" style="153" customWidth="1"/>
    <col min="13137" max="13137" width="0.375" style="153" customWidth="1"/>
    <col min="13138" max="13138" width="8" style="153" customWidth="1"/>
    <col min="13139" max="13139" width="0.375" style="153" customWidth="1"/>
    <col min="13140" max="13140" width="10.375" style="153" customWidth="1"/>
    <col min="13141" max="13141" width="0.375" style="153" customWidth="1"/>
    <col min="13142" max="13142" width="13.375" style="153" customWidth="1"/>
    <col min="13143" max="13143" width="0.375" style="153" customWidth="1"/>
    <col min="13144" max="13144" width="10" style="153" customWidth="1"/>
    <col min="13145" max="13145" width="0.375" style="153" customWidth="1"/>
    <col min="13146" max="13146" width="10.375" style="153" customWidth="1"/>
    <col min="13147" max="13147" width="0.375" style="153" customWidth="1"/>
    <col min="13148" max="13148" width="9.375" style="153" customWidth="1"/>
    <col min="13149" max="13149" width="9.25" style="153"/>
    <col min="13150" max="13151" width="12" style="153" bestFit="1" customWidth="1"/>
    <col min="13152" max="13378" width="9.25" style="153"/>
    <col min="13379" max="13379" width="26.375" style="153" customWidth="1"/>
    <col min="13380" max="13380" width="6.375" style="153" customWidth="1"/>
    <col min="13381" max="13381" width="0.375" style="153" customWidth="1"/>
    <col min="13382" max="13382" width="8.375" style="153" customWidth="1"/>
    <col min="13383" max="13383" width="0.375" style="153" customWidth="1"/>
    <col min="13384" max="13384" width="10" style="153" customWidth="1"/>
    <col min="13385" max="13385" width="0.375" style="153" customWidth="1"/>
    <col min="13386" max="13386" width="10.375" style="153" customWidth="1"/>
    <col min="13387" max="13387" width="0.375" style="153" customWidth="1"/>
    <col min="13388" max="13388" width="8.375" style="153" customWidth="1"/>
    <col min="13389" max="13389" width="0.375" style="153" customWidth="1"/>
    <col min="13390" max="13390" width="10.375" style="153" customWidth="1"/>
    <col min="13391" max="13391" width="0.375" style="153" customWidth="1"/>
    <col min="13392" max="13392" width="11.375" style="153" customWidth="1"/>
    <col min="13393" max="13393" width="0.375" style="153" customWidth="1"/>
    <col min="13394" max="13394" width="8" style="153" customWidth="1"/>
    <col min="13395" max="13395" width="0.375" style="153" customWidth="1"/>
    <col min="13396" max="13396" width="10.375" style="153" customWidth="1"/>
    <col min="13397" max="13397" width="0.375" style="153" customWidth="1"/>
    <col min="13398" max="13398" width="13.375" style="153" customWidth="1"/>
    <col min="13399" max="13399" width="0.375" style="153" customWidth="1"/>
    <col min="13400" max="13400" width="10" style="153" customWidth="1"/>
    <col min="13401" max="13401" width="0.375" style="153" customWidth="1"/>
    <col min="13402" max="13402" width="10.375" style="153" customWidth="1"/>
    <col min="13403" max="13403" width="0.375" style="153" customWidth="1"/>
    <col min="13404" max="13404" width="9.375" style="153" customWidth="1"/>
    <col min="13405" max="13405" width="9.25" style="153"/>
    <col min="13406" max="13407" width="12" style="153" bestFit="1" customWidth="1"/>
    <col min="13408" max="13634" width="9.25" style="153"/>
    <col min="13635" max="13635" width="26.375" style="153" customWidth="1"/>
    <col min="13636" max="13636" width="6.375" style="153" customWidth="1"/>
    <col min="13637" max="13637" width="0.375" style="153" customWidth="1"/>
    <col min="13638" max="13638" width="8.375" style="153" customWidth="1"/>
    <col min="13639" max="13639" width="0.375" style="153" customWidth="1"/>
    <col min="13640" max="13640" width="10" style="153" customWidth="1"/>
    <col min="13641" max="13641" width="0.375" style="153" customWidth="1"/>
    <col min="13642" max="13642" width="10.375" style="153" customWidth="1"/>
    <col min="13643" max="13643" width="0.375" style="153" customWidth="1"/>
    <col min="13644" max="13644" width="8.375" style="153" customWidth="1"/>
    <col min="13645" max="13645" width="0.375" style="153" customWidth="1"/>
    <col min="13646" max="13646" width="10.375" style="153" customWidth="1"/>
    <col min="13647" max="13647" width="0.375" style="153" customWidth="1"/>
    <col min="13648" max="13648" width="11.375" style="153" customWidth="1"/>
    <col min="13649" max="13649" width="0.375" style="153" customWidth="1"/>
    <col min="13650" max="13650" width="8" style="153" customWidth="1"/>
    <col min="13651" max="13651" width="0.375" style="153" customWidth="1"/>
    <col min="13652" max="13652" width="10.375" style="153" customWidth="1"/>
    <col min="13653" max="13653" width="0.375" style="153" customWidth="1"/>
    <col min="13654" max="13654" width="13.375" style="153" customWidth="1"/>
    <col min="13655" max="13655" width="0.375" style="153" customWidth="1"/>
    <col min="13656" max="13656" width="10" style="153" customWidth="1"/>
    <col min="13657" max="13657" width="0.375" style="153" customWidth="1"/>
    <col min="13658" max="13658" width="10.375" style="153" customWidth="1"/>
    <col min="13659" max="13659" width="0.375" style="153" customWidth="1"/>
    <col min="13660" max="13660" width="9.375" style="153" customWidth="1"/>
    <col min="13661" max="13661" width="9.25" style="153"/>
    <col min="13662" max="13663" width="12" style="153" bestFit="1" customWidth="1"/>
    <col min="13664" max="13890" width="9.25" style="153"/>
    <col min="13891" max="13891" width="26.375" style="153" customWidth="1"/>
    <col min="13892" max="13892" width="6.375" style="153" customWidth="1"/>
    <col min="13893" max="13893" width="0.375" style="153" customWidth="1"/>
    <col min="13894" max="13894" width="8.375" style="153" customWidth="1"/>
    <col min="13895" max="13895" width="0.375" style="153" customWidth="1"/>
    <col min="13896" max="13896" width="10" style="153" customWidth="1"/>
    <col min="13897" max="13897" width="0.375" style="153" customWidth="1"/>
    <col min="13898" max="13898" width="10.375" style="153" customWidth="1"/>
    <col min="13899" max="13899" width="0.375" style="153" customWidth="1"/>
    <col min="13900" max="13900" width="8.375" style="153" customWidth="1"/>
    <col min="13901" max="13901" width="0.375" style="153" customWidth="1"/>
    <col min="13902" max="13902" width="10.375" style="153" customWidth="1"/>
    <col min="13903" max="13903" width="0.375" style="153" customWidth="1"/>
    <col min="13904" max="13904" width="11.375" style="153" customWidth="1"/>
    <col min="13905" max="13905" width="0.375" style="153" customWidth="1"/>
    <col min="13906" max="13906" width="8" style="153" customWidth="1"/>
    <col min="13907" max="13907" width="0.375" style="153" customWidth="1"/>
    <col min="13908" max="13908" width="10.375" style="153" customWidth="1"/>
    <col min="13909" max="13909" width="0.375" style="153" customWidth="1"/>
    <col min="13910" max="13910" width="13.375" style="153" customWidth="1"/>
    <col min="13911" max="13911" width="0.375" style="153" customWidth="1"/>
    <col min="13912" max="13912" width="10" style="153" customWidth="1"/>
    <col min="13913" max="13913" width="0.375" style="153" customWidth="1"/>
    <col min="13914" max="13914" width="10.375" style="153" customWidth="1"/>
    <col min="13915" max="13915" width="0.375" style="153" customWidth="1"/>
    <col min="13916" max="13916" width="9.375" style="153" customWidth="1"/>
    <col min="13917" max="13917" width="9.25" style="153"/>
    <col min="13918" max="13919" width="12" style="153" bestFit="1" customWidth="1"/>
    <col min="13920" max="14146" width="9.25" style="153"/>
    <col min="14147" max="14147" width="26.375" style="153" customWidth="1"/>
    <col min="14148" max="14148" width="6.375" style="153" customWidth="1"/>
    <col min="14149" max="14149" width="0.375" style="153" customWidth="1"/>
    <col min="14150" max="14150" width="8.375" style="153" customWidth="1"/>
    <col min="14151" max="14151" width="0.375" style="153" customWidth="1"/>
    <col min="14152" max="14152" width="10" style="153" customWidth="1"/>
    <col min="14153" max="14153" width="0.375" style="153" customWidth="1"/>
    <col min="14154" max="14154" width="10.375" style="153" customWidth="1"/>
    <col min="14155" max="14155" width="0.375" style="153" customWidth="1"/>
    <col min="14156" max="14156" width="8.375" style="153" customWidth="1"/>
    <col min="14157" max="14157" width="0.375" style="153" customWidth="1"/>
    <col min="14158" max="14158" width="10.375" style="153" customWidth="1"/>
    <col min="14159" max="14159" width="0.375" style="153" customWidth="1"/>
    <col min="14160" max="14160" width="11.375" style="153" customWidth="1"/>
    <col min="14161" max="14161" width="0.375" style="153" customWidth="1"/>
    <col min="14162" max="14162" width="8" style="153" customWidth="1"/>
    <col min="14163" max="14163" width="0.375" style="153" customWidth="1"/>
    <col min="14164" max="14164" width="10.375" style="153" customWidth="1"/>
    <col min="14165" max="14165" width="0.375" style="153" customWidth="1"/>
    <col min="14166" max="14166" width="13.375" style="153" customWidth="1"/>
    <col min="14167" max="14167" width="0.375" style="153" customWidth="1"/>
    <col min="14168" max="14168" width="10" style="153" customWidth="1"/>
    <col min="14169" max="14169" width="0.375" style="153" customWidth="1"/>
    <col min="14170" max="14170" width="10.375" style="153" customWidth="1"/>
    <col min="14171" max="14171" width="0.375" style="153" customWidth="1"/>
    <col min="14172" max="14172" width="9.375" style="153" customWidth="1"/>
    <col min="14173" max="14173" width="9.25" style="153"/>
    <col min="14174" max="14175" width="12" style="153" bestFit="1" customWidth="1"/>
    <col min="14176" max="14402" width="9.25" style="153"/>
    <col min="14403" max="14403" width="26.375" style="153" customWidth="1"/>
    <col min="14404" max="14404" width="6.375" style="153" customWidth="1"/>
    <col min="14405" max="14405" width="0.375" style="153" customWidth="1"/>
    <col min="14406" max="14406" width="8.375" style="153" customWidth="1"/>
    <col min="14407" max="14407" width="0.375" style="153" customWidth="1"/>
    <col min="14408" max="14408" width="10" style="153" customWidth="1"/>
    <col min="14409" max="14409" width="0.375" style="153" customWidth="1"/>
    <col min="14410" max="14410" width="10.375" style="153" customWidth="1"/>
    <col min="14411" max="14411" width="0.375" style="153" customWidth="1"/>
    <col min="14412" max="14412" width="8.375" style="153" customWidth="1"/>
    <col min="14413" max="14413" width="0.375" style="153" customWidth="1"/>
    <col min="14414" max="14414" width="10.375" style="153" customWidth="1"/>
    <col min="14415" max="14415" width="0.375" style="153" customWidth="1"/>
    <col min="14416" max="14416" width="11.375" style="153" customWidth="1"/>
    <col min="14417" max="14417" width="0.375" style="153" customWidth="1"/>
    <col min="14418" max="14418" width="8" style="153" customWidth="1"/>
    <col min="14419" max="14419" width="0.375" style="153" customWidth="1"/>
    <col min="14420" max="14420" width="10.375" style="153" customWidth="1"/>
    <col min="14421" max="14421" width="0.375" style="153" customWidth="1"/>
    <col min="14422" max="14422" width="13.375" style="153" customWidth="1"/>
    <col min="14423" max="14423" width="0.375" style="153" customWidth="1"/>
    <col min="14424" max="14424" width="10" style="153" customWidth="1"/>
    <col min="14425" max="14425" width="0.375" style="153" customWidth="1"/>
    <col min="14426" max="14426" width="10.375" style="153" customWidth="1"/>
    <col min="14427" max="14427" width="0.375" style="153" customWidth="1"/>
    <col min="14428" max="14428" width="9.375" style="153" customWidth="1"/>
    <col min="14429" max="14429" width="9.25" style="153"/>
    <col min="14430" max="14431" width="12" style="153" bestFit="1" customWidth="1"/>
    <col min="14432" max="14658" width="9.25" style="153"/>
    <col min="14659" max="14659" width="26.375" style="153" customWidth="1"/>
    <col min="14660" max="14660" width="6.375" style="153" customWidth="1"/>
    <col min="14661" max="14661" width="0.375" style="153" customWidth="1"/>
    <col min="14662" max="14662" width="8.375" style="153" customWidth="1"/>
    <col min="14663" max="14663" width="0.375" style="153" customWidth="1"/>
    <col min="14664" max="14664" width="10" style="153" customWidth="1"/>
    <col min="14665" max="14665" width="0.375" style="153" customWidth="1"/>
    <col min="14666" max="14666" width="10.375" style="153" customWidth="1"/>
    <col min="14667" max="14667" width="0.375" style="153" customWidth="1"/>
    <col min="14668" max="14668" width="8.375" style="153" customWidth="1"/>
    <col min="14669" max="14669" width="0.375" style="153" customWidth="1"/>
    <col min="14670" max="14670" width="10.375" style="153" customWidth="1"/>
    <col min="14671" max="14671" width="0.375" style="153" customWidth="1"/>
    <col min="14672" max="14672" width="11.375" style="153" customWidth="1"/>
    <col min="14673" max="14673" width="0.375" style="153" customWidth="1"/>
    <col min="14674" max="14674" width="8" style="153" customWidth="1"/>
    <col min="14675" max="14675" width="0.375" style="153" customWidth="1"/>
    <col min="14676" max="14676" width="10.375" style="153" customWidth="1"/>
    <col min="14677" max="14677" width="0.375" style="153" customWidth="1"/>
    <col min="14678" max="14678" width="13.375" style="153" customWidth="1"/>
    <col min="14679" max="14679" width="0.375" style="153" customWidth="1"/>
    <col min="14680" max="14680" width="10" style="153" customWidth="1"/>
    <col min="14681" max="14681" width="0.375" style="153" customWidth="1"/>
    <col min="14682" max="14682" width="10.375" style="153" customWidth="1"/>
    <col min="14683" max="14683" width="0.375" style="153" customWidth="1"/>
    <col min="14684" max="14684" width="9.375" style="153" customWidth="1"/>
    <col min="14685" max="14685" width="9.25" style="153"/>
    <col min="14686" max="14687" width="12" style="153" bestFit="1" customWidth="1"/>
    <col min="14688" max="14914" width="9.25" style="153"/>
    <col min="14915" max="14915" width="26.375" style="153" customWidth="1"/>
    <col min="14916" max="14916" width="6.375" style="153" customWidth="1"/>
    <col min="14917" max="14917" width="0.375" style="153" customWidth="1"/>
    <col min="14918" max="14918" width="8.375" style="153" customWidth="1"/>
    <col min="14919" max="14919" width="0.375" style="153" customWidth="1"/>
    <col min="14920" max="14920" width="10" style="153" customWidth="1"/>
    <col min="14921" max="14921" width="0.375" style="153" customWidth="1"/>
    <col min="14922" max="14922" width="10.375" style="153" customWidth="1"/>
    <col min="14923" max="14923" width="0.375" style="153" customWidth="1"/>
    <col min="14924" max="14924" width="8.375" style="153" customWidth="1"/>
    <col min="14925" max="14925" width="0.375" style="153" customWidth="1"/>
    <col min="14926" max="14926" width="10.375" style="153" customWidth="1"/>
    <col min="14927" max="14927" width="0.375" style="153" customWidth="1"/>
    <col min="14928" max="14928" width="11.375" style="153" customWidth="1"/>
    <col min="14929" max="14929" width="0.375" style="153" customWidth="1"/>
    <col min="14930" max="14930" width="8" style="153" customWidth="1"/>
    <col min="14931" max="14931" width="0.375" style="153" customWidth="1"/>
    <col min="14932" max="14932" width="10.375" style="153" customWidth="1"/>
    <col min="14933" max="14933" width="0.375" style="153" customWidth="1"/>
    <col min="14934" max="14934" width="13.375" style="153" customWidth="1"/>
    <col min="14935" max="14935" width="0.375" style="153" customWidth="1"/>
    <col min="14936" max="14936" width="10" style="153" customWidth="1"/>
    <col min="14937" max="14937" width="0.375" style="153" customWidth="1"/>
    <col min="14938" max="14938" width="10.375" style="153" customWidth="1"/>
    <col min="14939" max="14939" width="0.375" style="153" customWidth="1"/>
    <col min="14940" max="14940" width="9.375" style="153" customWidth="1"/>
    <col min="14941" max="14941" width="9.25" style="153"/>
    <col min="14942" max="14943" width="12" style="153" bestFit="1" customWidth="1"/>
    <col min="14944" max="15170" width="9.25" style="153"/>
    <col min="15171" max="15171" width="26.375" style="153" customWidth="1"/>
    <col min="15172" max="15172" width="6.375" style="153" customWidth="1"/>
    <col min="15173" max="15173" width="0.375" style="153" customWidth="1"/>
    <col min="15174" max="15174" width="8.375" style="153" customWidth="1"/>
    <col min="15175" max="15175" width="0.375" style="153" customWidth="1"/>
    <col min="15176" max="15176" width="10" style="153" customWidth="1"/>
    <col min="15177" max="15177" width="0.375" style="153" customWidth="1"/>
    <col min="15178" max="15178" width="10.375" style="153" customWidth="1"/>
    <col min="15179" max="15179" width="0.375" style="153" customWidth="1"/>
    <col min="15180" max="15180" width="8.375" style="153" customWidth="1"/>
    <col min="15181" max="15181" width="0.375" style="153" customWidth="1"/>
    <col min="15182" max="15182" width="10.375" style="153" customWidth="1"/>
    <col min="15183" max="15183" width="0.375" style="153" customWidth="1"/>
    <col min="15184" max="15184" width="11.375" style="153" customWidth="1"/>
    <col min="15185" max="15185" width="0.375" style="153" customWidth="1"/>
    <col min="15186" max="15186" width="8" style="153" customWidth="1"/>
    <col min="15187" max="15187" width="0.375" style="153" customWidth="1"/>
    <col min="15188" max="15188" width="10.375" style="153" customWidth="1"/>
    <col min="15189" max="15189" width="0.375" style="153" customWidth="1"/>
    <col min="15190" max="15190" width="13.375" style="153" customWidth="1"/>
    <col min="15191" max="15191" width="0.375" style="153" customWidth="1"/>
    <col min="15192" max="15192" width="10" style="153" customWidth="1"/>
    <col min="15193" max="15193" width="0.375" style="153" customWidth="1"/>
    <col min="15194" max="15194" width="10.375" style="153" customWidth="1"/>
    <col min="15195" max="15195" width="0.375" style="153" customWidth="1"/>
    <col min="15196" max="15196" width="9.375" style="153" customWidth="1"/>
    <col min="15197" max="15197" width="9.25" style="153"/>
    <col min="15198" max="15199" width="12" style="153" bestFit="1" customWidth="1"/>
    <col min="15200" max="15426" width="9.25" style="153"/>
    <col min="15427" max="15427" width="26.375" style="153" customWidth="1"/>
    <col min="15428" max="15428" width="6.375" style="153" customWidth="1"/>
    <col min="15429" max="15429" width="0.375" style="153" customWidth="1"/>
    <col min="15430" max="15430" width="8.375" style="153" customWidth="1"/>
    <col min="15431" max="15431" width="0.375" style="153" customWidth="1"/>
    <col min="15432" max="15432" width="10" style="153" customWidth="1"/>
    <col min="15433" max="15433" width="0.375" style="153" customWidth="1"/>
    <col min="15434" max="15434" width="10.375" style="153" customWidth="1"/>
    <col min="15435" max="15435" width="0.375" style="153" customWidth="1"/>
    <col min="15436" max="15436" width="8.375" style="153" customWidth="1"/>
    <col min="15437" max="15437" width="0.375" style="153" customWidth="1"/>
    <col min="15438" max="15438" width="10.375" style="153" customWidth="1"/>
    <col min="15439" max="15439" width="0.375" style="153" customWidth="1"/>
    <col min="15440" max="15440" width="11.375" style="153" customWidth="1"/>
    <col min="15441" max="15441" width="0.375" style="153" customWidth="1"/>
    <col min="15442" max="15442" width="8" style="153" customWidth="1"/>
    <col min="15443" max="15443" width="0.375" style="153" customWidth="1"/>
    <col min="15444" max="15444" width="10.375" style="153" customWidth="1"/>
    <col min="15445" max="15445" width="0.375" style="153" customWidth="1"/>
    <col min="15446" max="15446" width="13.375" style="153" customWidth="1"/>
    <col min="15447" max="15447" width="0.375" style="153" customWidth="1"/>
    <col min="15448" max="15448" width="10" style="153" customWidth="1"/>
    <col min="15449" max="15449" width="0.375" style="153" customWidth="1"/>
    <col min="15450" max="15450" width="10.375" style="153" customWidth="1"/>
    <col min="15451" max="15451" width="0.375" style="153" customWidth="1"/>
    <col min="15452" max="15452" width="9.375" style="153" customWidth="1"/>
    <col min="15453" max="15453" width="9.25" style="153"/>
    <col min="15454" max="15455" width="12" style="153" bestFit="1" customWidth="1"/>
    <col min="15456" max="15682" width="9.25" style="153"/>
    <col min="15683" max="15683" width="26.375" style="153" customWidth="1"/>
    <col min="15684" max="15684" width="6.375" style="153" customWidth="1"/>
    <col min="15685" max="15685" width="0.375" style="153" customWidth="1"/>
    <col min="15686" max="15686" width="8.375" style="153" customWidth="1"/>
    <col min="15687" max="15687" width="0.375" style="153" customWidth="1"/>
    <col min="15688" max="15688" width="10" style="153" customWidth="1"/>
    <col min="15689" max="15689" width="0.375" style="153" customWidth="1"/>
    <col min="15690" max="15690" width="10.375" style="153" customWidth="1"/>
    <col min="15691" max="15691" width="0.375" style="153" customWidth="1"/>
    <col min="15692" max="15692" width="8.375" style="153" customWidth="1"/>
    <col min="15693" max="15693" width="0.375" style="153" customWidth="1"/>
    <col min="15694" max="15694" width="10.375" style="153" customWidth="1"/>
    <col min="15695" max="15695" width="0.375" style="153" customWidth="1"/>
    <col min="15696" max="15696" width="11.375" style="153" customWidth="1"/>
    <col min="15697" max="15697" width="0.375" style="153" customWidth="1"/>
    <col min="15698" max="15698" width="8" style="153" customWidth="1"/>
    <col min="15699" max="15699" width="0.375" style="153" customWidth="1"/>
    <col min="15700" max="15700" width="10.375" style="153" customWidth="1"/>
    <col min="15701" max="15701" width="0.375" style="153" customWidth="1"/>
    <col min="15702" max="15702" width="13.375" style="153" customWidth="1"/>
    <col min="15703" max="15703" width="0.375" style="153" customWidth="1"/>
    <col min="15704" max="15704" width="10" style="153" customWidth="1"/>
    <col min="15705" max="15705" width="0.375" style="153" customWidth="1"/>
    <col min="15706" max="15706" width="10.375" style="153" customWidth="1"/>
    <col min="15707" max="15707" width="0.375" style="153" customWidth="1"/>
    <col min="15708" max="15708" width="9.375" style="153" customWidth="1"/>
    <col min="15709" max="15709" width="9.25" style="153"/>
    <col min="15710" max="15711" width="12" style="153" bestFit="1" customWidth="1"/>
    <col min="15712" max="15938" width="9.25" style="153"/>
    <col min="15939" max="15939" width="26.375" style="153" customWidth="1"/>
    <col min="15940" max="15940" width="6.375" style="153" customWidth="1"/>
    <col min="15941" max="15941" width="0.375" style="153" customWidth="1"/>
    <col min="15942" max="15942" width="8.375" style="153" customWidth="1"/>
    <col min="15943" max="15943" width="0.375" style="153" customWidth="1"/>
    <col min="15944" max="15944" width="10" style="153" customWidth="1"/>
    <col min="15945" max="15945" width="0.375" style="153" customWidth="1"/>
    <col min="15946" max="15946" width="10.375" style="153" customWidth="1"/>
    <col min="15947" max="15947" width="0.375" style="153" customWidth="1"/>
    <col min="15948" max="15948" width="8.375" style="153" customWidth="1"/>
    <col min="15949" max="15949" width="0.375" style="153" customWidth="1"/>
    <col min="15950" max="15950" width="10.375" style="153" customWidth="1"/>
    <col min="15951" max="15951" width="0.375" style="153" customWidth="1"/>
    <col min="15952" max="15952" width="11.375" style="153" customWidth="1"/>
    <col min="15953" max="15953" width="0.375" style="153" customWidth="1"/>
    <col min="15954" max="15954" width="8" style="153" customWidth="1"/>
    <col min="15955" max="15955" width="0.375" style="153" customWidth="1"/>
    <col min="15956" max="15956" width="10.375" style="153" customWidth="1"/>
    <col min="15957" max="15957" width="0.375" style="153" customWidth="1"/>
    <col min="15958" max="15958" width="13.375" style="153" customWidth="1"/>
    <col min="15959" max="15959" width="0.375" style="153" customWidth="1"/>
    <col min="15960" max="15960" width="10" style="153" customWidth="1"/>
    <col min="15961" max="15961" width="0.375" style="153" customWidth="1"/>
    <col min="15962" max="15962" width="10.375" style="153" customWidth="1"/>
    <col min="15963" max="15963" width="0.375" style="153" customWidth="1"/>
    <col min="15964" max="15964" width="9.375" style="153" customWidth="1"/>
    <col min="15965" max="15965" width="9.25" style="153"/>
    <col min="15966" max="15967" width="12" style="153" bestFit="1" customWidth="1"/>
    <col min="15968" max="16198" width="9.25" style="153"/>
    <col min="16199" max="16236" width="8.375" style="153" customWidth="1"/>
    <col min="16237" max="16241" width="9.25" style="153"/>
    <col min="16242" max="16384" width="8.375" style="153" customWidth="1"/>
  </cols>
  <sheetData>
    <row r="1" spans="1:20" ht="20.100000000000001" customHeight="1">
      <c r="A1" s="149" t="s">
        <v>0</v>
      </c>
    </row>
    <row r="2" spans="1:20" ht="20.100000000000001" customHeight="1">
      <c r="A2" s="93" t="s">
        <v>115</v>
      </c>
      <c r="B2" s="154"/>
    </row>
    <row r="3" spans="1:20" ht="20.100000000000001" customHeight="1">
      <c r="A3" s="155" t="s">
        <v>110</v>
      </c>
      <c r="B3" s="156"/>
      <c r="C3" s="157"/>
      <c r="D3" s="158"/>
      <c r="E3" s="158"/>
      <c r="F3" s="158"/>
      <c r="G3" s="158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</row>
    <row r="4" spans="1:20" ht="20.100000000000001" customHeight="1">
      <c r="A4" s="154"/>
      <c r="B4" s="160"/>
    </row>
    <row r="5" spans="1:20" ht="20.100000000000001" customHeight="1">
      <c r="A5" s="185"/>
      <c r="B5" s="185"/>
      <c r="C5" s="185"/>
      <c r="D5" s="246" t="s">
        <v>226</v>
      </c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</row>
    <row r="6" spans="1:20" ht="20.100000000000001" customHeight="1">
      <c r="A6" s="185"/>
      <c r="B6" s="185"/>
      <c r="C6" s="185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247" t="s">
        <v>73</v>
      </c>
      <c r="O6" s="247"/>
      <c r="P6" s="247"/>
      <c r="Q6" s="247"/>
      <c r="R6" s="247"/>
      <c r="S6" s="186"/>
      <c r="T6" s="186"/>
    </row>
    <row r="7" spans="1:20" ht="20.100000000000001" customHeight="1">
      <c r="A7" s="185"/>
      <c r="B7" s="185"/>
      <c r="C7" s="185"/>
      <c r="D7" s="246" t="s">
        <v>117</v>
      </c>
      <c r="E7" s="246"/>
      <c r="F7" s="246"/>
      <c r="G7" s="186"/>
      <c r="H7" s="186"/>
      <c r="I7" s="186"/>
      <c r="J7" s="186"/>
      <c r="K7" s="186"/>
      <c r="L7" s="187"/>
      <c r="M7" s="186"/>
      <c r="N7" s="247" t="s">
        <v>93</v>
      </c>
      <c r="O7" s="247"/>
      <c r="P7" s="247"/>
      <c r="Q7" s="188"/>
      <c r="R7" s="188"/>
      <c r="S7" s="186"/>
      <c r="T7" s="186"/>
    </row>
    <row r="8" spans="1:20" ht="20.100000000000001" customHeight="1">
      <c r="A8" s="185"/>
      <c r="B8" s="185"/>
      <c r="C8" s="185"/>
      <c r="D8" s="186"/>
      <c r="E8" s="186"/>
      <c r="F8" s="186"/>
      <c r="G8" s="186"/>
      <c r="H8" s="153"/>
      <c r="I8" s="153"/>
      <c r="J8" s="153"/>
      <c r="K8" s="153"/>
      <c r="L8" s="153"/>
      <c r="M8" s="186"/>
      <c r="N8" s="189"/>
      <c r="O8" s="186"/>
      <c r="P8" s="189" t="s">
        <v>118</v>
      </c>
      <c r="Q8" s="189"/>
      <c r="S8" s="186"/>
      <c r="T8" s="186"/>
    </row>
    <row r="9" spans="1:20" ht="20.100000000000001" customHeight="1">
      <c r="A9" s="185"/>
      <c r="B9" s="185"/>
      <c r="C9" s="185"/>
      <c r="D9" s="186"/>
      <c r="E9" s="186"/>
      <c r="F9" s="186"/>
      <c r="G9" s="186"/>
      <c r="H9" s="187" t="s">
        <v>69</v>
      </c>
      <c r="I9" s="186"/>
      <c r="J9" s="186"/>
      <c r="K9" s="186"/>
      <c r="L9" s="187" t="s">
        <v>121</v>
      </c>
      <c r="M9" s="186"/>
      <c r="N9" s="189"/>
      <c r="O9" s="186"/>
      <c r="P9" s="189" t="s">
        <v>119</v>
      </c>
      <c r="Q9" s="189"/>
      <c r="S9" s="186"/>
      <c r="T9" s="186"/>
    </row>
    <row r="10" spans="1:20" ht="20.100000000000001" customHeight="1">
      <c r="A10" s="185"/>
      <c r="B10" s="185"/>
      <c r="C10" s="185"/>
      <c r="D10" s="187"/>
      <c r="E10" s="187"/>
      <c r="F10" s="187"/>
      <c r="G10" s="187"/>
      <c r="H10" s="187" t="s">
        <v>125</v>
      </c>
      <c r="I10" s="187"/>
      <c r="J10" s="187"/>
      <c r="K10" s="187"/>
      <c r="L10" s="187" t="s">
        <v>126</v>
      </c>
      <c r="M10" s="187"/>
      <c r="N10" s="187" t="s">
        <v>127</v>
      </c>
      <c r="O10" s="187"/>
      <c r="P10" s="187" t="s">
        <v>122</v>
      </c>
      <c r="Q10" s="187"/>
      <c r="S10" s="187"/>
    </row>
    <row r="11" spans="1:20" ht="20.100000000000001" customHeight="1">
      <c r="A11" s="185"/>
      <c r="B11" s="185"/>
      <c r="C11" s="185"/>
      <c r="D11" s="187" t="s">
        <v>133</v>
      </c>
      <c r="E11" s="187"/>
      <c r="F11" s="187" t="s">
        <v>134</v>
      </c>
      <c r="G11" s="187"/>
      <c r="H11" s="190" t="s">
        <v>135</v>
      </c>
      <c r="I11" s="187"/>
      <c r="J11" s="187" t="s">
        <v>69</v>
      </c>
      <c r="K11" s="187"/>
      <c r="L11" s="187" t="s">
        <v>136</v>
      </c>
      <c r="M11" s="187"/>
      <c r="N11" s="187" t="s">
        <v>137</v>
      </c>
      <c r="O11" s="187"/>
      <c r="P11" s="187" t="s">
        <v>165</v>
      </c>
      <c r="Q11" s="187"/>
      <c r="R11" s="189" t="s">
        <v>166</v>
      </c>
      <c r="S11" s="187"/>
      <c r="T11" s="187" t="s">
        <v>131</v>
      </c>
    </row>
    <row r="12" spans="1:20" ht="20.100000000000001" customHeight="1">
      <c r="A12" s="185"/>
      <c r="B12" s="185"/>
      <c r="C12" s="185"/>
      <c r="D12" s="187" t="s">
        <v>144</v>
      </c>
      <c r="E12" s="187"/>
      <c r="F12" s="187" t="s">
        <v>145</v>
      </c>
      <c r="G12" s="187"/>
      <c r="H12" s="187" t="s">
        <v>146</v>
      </c>
      <c r="I12" s="187"/>
      <c r="J12" s="187" t="s">
        <v>147</v>
      </c>
      <c r="K12" s="187"/>
      <c r="L12" s="187" t="s">
        <v>148</v>
      </c>
      <c r="M12" s="187"/>
      <c r="N12" s="187" t="s">
        <v>149</v>
      </c>
      <c r="O12" s="187"/>
      <c r="P12" s="187" t="s">
        <v>167</v>
      </c>
      <c r="Q12" s="187"/>
      <c r="R12" s="187" t="s">
        <v>168</v>
      </c>
      <c r="S12" s="187"/>
      <c r="T12" s="191" t="s">
        <v>153</v>
      </c>
    </row>
    <row r="13" spans="1:20" ht="20.100000000000001" customHeight="1">
      <c r="A13" s="185"/>
      <c r="B13" s="192" t="s">
        <v>11</v>
      </c>
      <c r="C13" s="185"/>
      <c r="D13" s="193" t="s">
        <v>12</v>
      </c>
      <c r="E13" s="187"/>
      <c r="F13" s="193" t="s">
        <v>12</v>
      </c>
      <c r="G13" s="187"/>
      <c r="H13" s="193" t="s">
        <v>12</v>
      </c>
      <c r="I13" s="187"/>
      <c r="J13" s="193" t="s">
        <v>12</v>
      </c>
      <c r="K13" s="187"/>
      <c r="L13" s="193" t="s">
        <v>12</v>
      </c>
      <c r="M13" s="187"/>
      <c r="N13" s="193" t="s">
        <v>12</v>
      </c>
      <c r="O13" s="187"/>
      <c r="P13" s="193" t="s">
        <v>12</v>
      </c>
      <c r="Q13" s="187"/>
      <c r="R13" s="193" t="s">
        <v>12</v>
      </c>
      <c r="S13" s="187"/>
      <c r="T13" s="193" t="s">
        <v>12</v>
      </c>
    </row>
    <row r="14" spans="1:20" ht="6" customHeight="1">
      <c r="A14" s="185"/>
      <c r="B14" s="120"/>
      <c r="C14" s="185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</row>
    <row r="15" spans="1:20" ht="20.100000000000001" customHeight="1">
      <c r="A15" s="183" t="s">
        <v>156</v>
      </c>
      <c r="B15" s="184"/>
      <c r="C15" s="184"/>
      <c r="D15" s="20">
        <v>6506236</v>
      </c>
      <c r="E15" s="184"/>
      <c r="F15" s="20">
        <v>18549728</v>
      </c>
      <c r="G15" s="20"/>
      <c r="H15" s="20">
        <v>313042</v>
      </c>
      <c r="I15" s="20"/>
      <c r="J15" s="20">
        <v>575210</v>
      </c>
      <c r="K15" s="20"/>
      <c r="L15" s="20">
        <v>-17676423</v>
      </c>
      <c r="M15" s="20"/>
      <c r="N15" s="20">
        <v>4858</v>
      </c>
      <c r="O15" s="20"/>
      <c r="P15" s="20">
        <v>0</v>
      </c>
      <c r="Q15" s="20"/>
      <c r="R15" s="20">
        <f>N15</f>
        <v>4858</v>
      </c>
      <c r="S15" s="20"/>
      <c r="T15" s="21">
        <f>SUM(D15:L15,R15)</f>
        <v>8272651</v>
      </c>
    </row>
    <row r="16" spans="1:20" ht="20.100000000000001" customHeight="1">
      <c r="A16" s="194" t="s">
        <v>159</v>
      </c>
      <c r="B16" s="195">
        <v>18</v>
      </c>
      <c r="C16" s="184"/>
      <c r="D16" s="20">
        <v>130124</v>
      </c>
      <c r="E16" s="184"/>
      <c r="F16" s="20" t="s">
        <v>44</v>
      </c>
      <c r="G16" s="20"/>
      <c r="H16" s="20" t="s">
        <v>44</v>
      </c>
      <c r="I16" s="20"/>
      <c r="J16" s="20">
        <v>-130124</v>
      </c>
      <c r="K16" s="20"/>
      <c r="L16" s="21">
        <v>0</v>
      </c>
      <c r="M16" s="20"/>
      <c r="N16" s="21">
        <v>0</v>
      </c>
      <c r="O16" s="20"/>
      <c r="P16" s="21">
        <v>0</v>
      </c>
      <c r="Q16" s="20"/>
      <c r="R16" s="20">
        <f>N16</f>
        <v>0</v>
      </c>
      <c r="S16" s="20"/>
      <c r="T16" s="21">
        <f>SUM(D16:L16,R16)</f>
        <v>0</v>
      </c>
    </row>
    <row r="17" spans="1:20" ht="20.100000000000001" customHeight="1">
      <c r="A17" s="194" t="s">
        <v>160</v>
      </c>
      <c r="B17" s="195">
        <v>20</v>
      </c>
      <c r="C17" s="184"/>
      <c r="D17" s="21" t="s">
        <v>44</v>
      </c>
      <c r="E17" s="21"/>
      <c r="F17" s="21" t="s">
        <v>44</v>
      </c>
      <c r="G17" s="21"/>
      <c r="H17" s="21" t="s">
        <v>44</v>
      </c>
      <c r="I17" s="21"/>
      <c r="J17" s="20">
        <v>-14964</v>
      </c>
      <c r="K17" s="21"/>
      <c r="L17" s="21">
        <v>0</v>
      </c>
      <c r="M17" s="21"/>
      <c r="N17" s="21">
        <v>0</v>
      </c>
      <c r="O17" s="21"/>
      <c r="P17" s="21">
        <v>0</v>
      </c>
      <c r="Q17" s="21"/>
      <c r="R17" s="20">
        <f>N17</f>
        <v>0</v>
      </c>
      <c r="S17" s="21"/>
      <c r="T17" s="21">
        <f>SUM(D17:L17,R17)</f>
        <v>-14964</v>
      </c>
    </row>
    <row r="18" spans="1:20" ht="20.100000000000001" customHeight="1">
      <c r="A18" s="196" t="s">
        <v>102</v>
      </c>
      <c r="B18" s="195"/>
      <c r="C18" s="184"/>
      <c r="D18" s="22" t="s">
        <v>44</v>
      </c>
      <c r="E18" s="21"/>
      <c r="F18" s="22" t="s">
        <v>44</v>
      </c>
      <c r="G18" s="21"/>
      <c r="H18" s="22" t="s">
        <v>44</v>
      </c>
      <c r="I18" s="21"/>
      <c r="J18" s="22">
        <v>218748</v>
      </c>
      <c r="K18" s="21"/>
      <c r="L18" s="22">
        <v>0</v>
      </c>
      <c r="M18" s="21"/>
      <c r="N18" s="22">
        <v>838</v>
      </c>
      <c r="O18" s="21"/>
      <c r="P18" s="22">
        <v>0</v>
      </c>
      <c r="Q18" s="23"/>
      <c r="R18" s="24">
        <f>N18</f>
        <v>838</v>
      </c>
      <c r="S18" s="21"/>
      <c r="T18" s="22">
        <f>SUM(D18:L18,R18)</f>
        <v>219586</v>
      </c>
    </row>
    <row r="19" spans="1:20" ht="6" customHeight="1">
      <c r="A19" s="196"/>
      <c r="B19" s="195"/>
      <c r="C19" s="184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</row>
    <row r="20" spans="1:20" ht="20.100000000000001" customHeight="1" thickBot="1">
      <c r="A20" s="197" t="s">
        <v>161</v>
      </c>
      <c r="B20" s="184"/>
      <c r="C20" s="184"/>
      <c r="D20" s="25">
        <f>SUM(D15:D18)</f>
        <v>6636360</v>
      </c>
      <c r="E20" s="18"/>
      <c r="F20" s="25">
        <f>SUM(F15:F18)</f>
        <v>18549728</v>
      </c>
      <c r="G20" s="18"/>
      <c r="H20" s="25">
        <f>SUM(H15:H18)</f>
        <v>313042</v>
      </c>
      <c r="I20" s="18"/>
      <c r="J20" s="25">
        <f>SUM(J15:J18)</f>
        <v>648870</v>
      </c>
      <c r="K20" s="18"/>
      <c r="L20" s="25">
        <f>SUM(L15:L18)</f>
        <v>-17676423</v>
      </c>
      <c r="M20" s="18"/>
      <c r="N20" s="25">
        <f>SUM(N15:N18)</f>
        <v>5696</v>
      </c>
      <c r="O20" s="18"/>
      <c r="P20" s="25">
        <f>SUM(P15:P18)</f>
        <v>0</v>
      </c>
      <c r="Q20" s="17"/>
      <c r="R20" s="25">
        <f>SUM(R15:R18)</f>
        <v>5696</v>
      </c>
      <c r="S20" s="18"/>
      <c r="T20" s="25">
        <f>SUM(T15:T18)</f>
        <v>8477273</v>
      </c>
    </row>
    <row r="21" spans="1:20" ht="20.100000000000001" customHeight="1" thickTop="1">
      <c r="A21" s="183"/>
      <c r="B21" s="184"/>
      <c r="C21" s="184"/>
      <c r="D21" s="17"/>
      <c r="E21" s="18"/>
      <c r="F21" s="17"/>
      <c r="G21" s="18"/>
      <c r="H21" s="17"/>
      <c r="I21" s="18"/>
      <c r="J21" s="17"/>
      <c r="K21" s="18"/>
      <c r="L21" s="17"/>
      <c r="M21" s="18"/>
      <c r="N21" s="17"/>
      <c r="O21" s="18"/>
      <c r="P21" s="17"/>
      <c r="Q21" s="17"/>
      <c r="R21" s="17"/>
      <c r="S21" s="18"/>
      <c r="T21" s="17"/>
    </row>
    <row r="22" spans="1:20" ht="20.100000000000001" customHeight="1">
      <c r="A22" s="183" t="s">
        <v>162</v>
      </c>
      <c r="B22" s="184"/>
      <c r="C22" s="184"/>
      <c r="D22" s="20">
        <v>6636360</v>
      </c>
      <c r="E22" s="184"/>
      <c r="F22" s="20">
        <v>18549728</v>
      </c>
      <c r="G22" s="20"/>
      <c r="H22" s="20">
        <v>329063</v>
      </c>
      <c r="I22" s="20"/>
      <c r="J22" s="20">
        <v>734517</v>
      </c>
      <c r="K22" s="20"/>
      <c r="L22" s="20">
        <v>-17676423</v>
      </c>
      <c r="M22" s="20"/>
      <c r="N22" s="20">
        <v>7000</v>
      </c>
      <c r="O22" s="20"/>
      <c r="P22" s="20">
        <v>0</v>
      </c>
      <c r="Q22" s="20"/>
      <c r="R22" s="20">
        <f>N22+P22</f>
        <v>7000</v>
      </c>
      <c r="S22" s="20"/>
      <c r="T22" s="21">
        <f>SUM(D22:L22,R22)</f>
        <v>8580245</v>
      </c>
    </row>
    <row r="23" spans="1:20" ht="20.100000000000001" customHeight="1">
      <c r="A23" s="194" t="s">
        <v>159</v>
      </c>
      <c r="B23" s="195">
        <v>18</v>
      </c>
      <c r="C23" s="184"/>
      <c r="D23" s="21">
        <v>132725</v>
      </c>
      <c r="E23" s="21"/>
      <c r="F23" s="21">
        <v>0</v>
      </c>
      <c r="G23" s="21"/>
      <c r="H23" s="21">
        <v>0</v>
      </c>
      <c r="I23" s="21"/>
      <c r="J23" s="21">
        <v>-132725</v>
      </c>
      <c r="K23" s="21"/>
      <c r="L23" s="21">
        <v>0</v>
      </c>
      <c r="M23" s="21"/>
      <c r="N23" s="21">
        <v>0</v>
      </c>
      <c r="O23" s="21"/>
      <c r="P23" s="21">
        <v>0</v>
      </c>
      <c r="Q23" s="21"/>
      <c r="R23" s="20">
        <f t="shared" ref="R23:R25" si="0">N23+P23</f>
        <v>0</v>
      </c>
      <c r="S23" s="21"/>
      <c r="T23" s="20">
        <f>SUM(D23:L23,R23)</f>
        <v>0</v>
      </c>
    </row>
    <row r="24" spans="1:20" ht="20.100000000000001" customHeight="1">
      <c r="A24" s="194" t="s">
        <v>160</v>
      </c>
      <c r="B24" s="195">
        <v>20</v>
      </c>
      <c r="C24" s="184"/>
      <c r="D24" s="21">
        <v>0</v>
      </c>
      <c r="E24" s="21"/>
      <c r="F24" s="21">
        <v>0</v>
      </c>
      <c r="G24" s="21"/>
      <c r="H24" s="21">
        <v>0</v>
      </c>
      <c r="I24" s="21"/>
      <c r="J24" s="21">
        <v>-15265</v>
      </c>
      <c r="K24" s="21"/>
      <c r="L24" s="21">
        <v>0</v>
      </c>
      <c r="M24" s="21"/>
      <c r="N24" s="21">
        <v>0</v>
      </c>
      <c r="O24" s="21"/>
      <c r="P24" s="21">
        <v>0</v>
      </c>
      <c r="Q24" s="21"/>
      <c r="R24" s="20">
        <f t="shared" si="0"/>
        <v>0</v>
      </c>
      <c r="S24" s="21"/>
      <c r="T24" s="20">
        <f>SUM(D24:L24,R24)</f>
        <v>-15265</v>
      </c>
    </row>
    <row r="25" spans="1:20" ht="20.100000000000001" customHeight="1">
      <c r="A25" s="196" t="s">
        <v>102</v>
      </c>
      <c r="B25" s="195"/>
      <c r="C25" s="184"/>
      <c r="D25" s="22">
        <v>0</v>
      </c>
      <c r="E25" s="21"/>
      <c r="F25" s="22">
        <v>0</v>
      </c>
      <c r="G25" s="21"/>
      <c r="H25" s="22">
        <v>0</v>
      </c>
      <c r="I25" s="21"/>
      <c r="J25" s="22">
        <v>262858</v>
      </c>
      <c r="K25" s="21"/>
      <c r="L25" s="22">
        <v>0</v>
      </c>
      <c r="M25" s="21"/>
      <c r="N25" s="22">
        <v>0</v>
      </c>
      <c r="O25" s="21"/>
      <c r="P25" s="22">
        <v>-859</v>
      </c>
      <c r="Q25" s="23"/>
      <c r="R25" s="22">
        <f t="shared" si="0"/>
        <v>-859</v>
      </c>
      <c r="S25" s="21"/>
      <c r="T25" s="22">
        <f>SUM(D25:L25,R25)</f>
        <v>261999</v>
      </c>
    </row>
    <row r="26" spans="1:20" ht="6" customHeight="1">
      <c r="A26" s="196"/>
      <c r="B26" s="195"/>
      <c r="C26" s="184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</row>
    <row r="27" spans="1:20" ht="20.100000000000001" customHeight="1" thickBot="1">
      <c r="A27" s="197" t="s">
        <v>163</v>
      </c>
      <c r="B27" s="184"/>
      <c r="C27" s="184"/>
      <c r="D27" s="25">
        <f>SUM(D22:D25)</f>
        <v>6769085</v>
      </c>
      <c r="E27" s="18"/>
      <c r="F27" s="25">
        <f>SUM(F22:F25)</f>
        <v>18549728</v>
      </c>
      <c r="G27" s="18"/>
      <c r="H27" s="25">
        <f>SUM(H22:H25)</f>
        <v>329063</v>
      </c>
      <c r="I27" s="18"/>
      <c r="J27" s="25">
        <f>SUM(J22:J25)</f>
        <v>849385</v>
      </c>
      <c r="K27" s="18"/>
      <c r="L27" s="25">
        <f>SUM(L22:L25)</f>
        <v>-17676423</v>
      </c>
      <c r="M27" s="18"/>
      <c r="N27" s="25">
        <f>SUM(N22:N25)</f>
        <v>7000</v>
      </c>
      <c r="O27" s="18"/>
      <c r="P27" s="25">
        <f>SUM(P22:P25)</f>
        <v>-859</v>
      </c>
      <c r="Q27" s="17"/>
      <c r="R27" s="25">
        <f>SUM(R22:R25)</f>
        <v>6141</v>
      </c>
      <c r="S27" s="18"/>
      <c r="T27" s="25">
        <f>SUM(T22:T25)</f>
        <v>8826979</v>
      </c>
    </row>
    <row r="28" spans="1:20" ht="20.100000000000001" customHeight="1" thickTop="1">
      <c r="A28" s="183"/>
      <c r="B28" s="184"/>
      <c r="C28" s="184"/>
      <c r="D28" s="17"/>
      <c r="E28" s="18"/>
      <c r="F28" s="17"/>
      <c r="G28" s="18"/>
      <c r="H28" s="17"/>
      <c r="I28" s="18"/>
      <c r="J28" s="17"/>
      <c r="K28" s="18"/>
      <c r="L28" s="17"/>
      <c r="M28" s="18"/>
      <c r="N28" s="17"/>
      <c r="O28" s="18"/>
      <c r="P28" s="17"/>
      <c r="Q28" s="17"/>
      <c r="R28" s="17"/>
      <c r="S28" s="18"/>
      <c r="T28" s="17"/>
    </row>
    <row r="29" spans="1:20" ht="20.100000000000001" customHeight="1">
      <c r="A29" s="183"/>
      <c r="B29" s="184"/>
      <c r="C29" s="184"/>
      <c r="D29" s="17"/>
      <c r="E29" s="18"/>
      <c r="F29" s="17"/>
      <c r="G29" s="18"/>
      <c r="H29" s="17"/>
      <c r="I29" s="18"/>
      <c r="J29" s="17"/>
      <c r="K29" s="18"/>
      <c r="L29" s="17"/>
      <c r="M29" s="18"/>
      <c r="N29" s="17"/>
      <c r="O29" s="18"/>
      <c r="P29" s="17"/>
      <c r="Q29" s="17"/>
      <c r="R29" s="17"/>
      <c r="S29" s="18"/>
      <c r="T29" s="17"/>
    </row>
    <row r="30" spans="1:20" ht="20.100000000000001" customHeight="1">
      <c r="A30" s="183"/>
      <c r="B30" s="184"/>
      <c r="C30" s="184"/>
      <c r="D30" s="17"/>
      <c r="E30" s="18"/>
      <c r="F30" s="17"/>
      <c r="G30" s="18"/>
      <c r="H30" s="17"/>
      <c r="I30" s="18"/>
      <c r="J30" s="17"/>
      <c r="K30" s="18"/>
      <c r="L30" s="17"/>
      <c r="M30" s="18"/>
      <c r="N30" s="17"/>
      <c r="O30" s="18"/>
      <c r="P30" s="17"/>
      <c r="Q30" s="17"/>
      <c r="R30" s="17"/>
      <c r="S30" s="18"/>
      <c r="T30" s="17"/>
    </row>
    <row r="31" spans="1:20" ht="20.100000000000001" customHeight="1">
      <c r="A31" s="183"/>
      <c r="B31" s="184"/>
      <c r="C31" s="184"/>
      <c r="D31" s="17"/>
      <c r="E31" s="18"/>
      <c r="F31" s="17"/>
      <c r="G31" s="18"/>
      <c r="H31" s="17"/>
      <c r="I31" s="18"/>
      <c r="J31" s="17"/>
      <c r="K31" s="18"/>
      <c r="L31" s="17"/>
      <c r="M31" s="18"/>
      <c r="N31" s="17"/>
      <c r="O31" s="18"/>
      <c r="P31" s="17"/>
      <c r="Q31" s="17"/>
      <c r="R31" s="17"/>
      <c r="S31" s="18"/>
      <c r="T31" s="17"/>
    </row>
    <row r="32" spans="1:20" ht="20.100000000000001" customHeight="1">
      <c r="A32" s="238" t="s">
        <v>164</v>
      </c>
      <c r="B32" s="238"/>
      <c r="C32" s="238"/>
      <c r="D32" s="238"/>
      <c r="E32" s="238"/>
      <c r="F32" s="238"/>
      <c r="G32" s="238"/>
      <c r="H32" s="238"/>
      <c r="I32" s="238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8"/>
    </row>
    <row r="33" spans="1:20" ht="13.5" customHeight="1">
      <c r="A33" s="79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</row>
    <row r="34" spans="1:20" ht="22.15" customHeight="1">
      <c r="A34" s="245" t="s">
        <v>38</v>
      </c>
      <c r="B34" s="245"/>
      <c r="C34" s="245"/>
      <c r="D34" s="245"/>
      <c r="E34" s="245"/>
      <c r="F34" s="245"/>
      <c r="G34" s="245"/>
      <c r="H34" s="245"/>
      <c r="I34" s="245"/>
      <c r="J34" s="245"/>
      <c r="K34" s="245"/>
      <c r="L34" s="245"/>
      <c r="M34" s="245"/>
      <c r="N34" s="245"/>
      <c r="O34" s="245"/>
      <c r="P34" s="245"/>
      <c r="Q34" s="245"/>
      <c r="R34" s="245"/>
      <c r="S34" s="19"/>
      <c r="T34" s="19"/>
    </row>
  </sheetData>
  <mergeCells count="6">
    <mergeCell ref="A34:R34"/>
    <mergeCell ref="D5:T5"/>
    <mergeCell ref="N6:R6"/>
    <mergeCell ref="D7:F7"/>
    <mergeCell ref="N7:P7"/>
    <mergeCell ref="A32:T32"/>
  </mergeCells>
  <pageMargins left="0.4" right="0.4" top="0.5" bottom="0.6" header="0.49" footer="0.4"/>
  <pageSetup paperSize="9" scale="74" firstPageNumber="7" orientation="landscape" useFirstPageNumber="1" horizontalDpi="1200" verticalDpi="1200" r:id="rId1"/>
  <headerFooter>
    <oddFooter>&amp;R&amp;"Browallia New,Regular"&amp;12&amp;P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K111"/>
  <sheetViews>
    <sheetView topLeftCell="A85" zoomScale="115" zoomScaleNormal="115" zoomScaleSheetLayoutView="115" workbookViewId="0">
      <selection activeCell="N10" sqref="N10"/>
    </sheetView>
  </sheetViews>
  <sheetFormatPr defaultColWidth="10.375" defaultRowHeight="19.350000000000001" customHeight="1"/>
  <cols>
    <col min="1" max="1" width="2.375" style="42" customWidth="1"/>
    <col min="2" max="2" width="47" style="42" customWidth="1"/>
    <col min="3" max="3" width="7.25" style="72" customWidth="1"/>
    <col min="4" max="4" width="0.75" style="42" customWidth="1"/>
    <col min="5" max="5" width="12.75" style="31" customWidth="1"/>
    <col min="6" max="6" width="0.75" style="126" customWidth="1"/>
    <col min="7" max="7" width="12.75" style="31" customWidth="1"/>
    <col min="8" max="8" width="0.75" style="42" customWidth="1"/>
    <col min="9" max="9" width="12.75" style="31" customWidth="1"/>
    <col min="10" max="10" width="0.75" style="126" customWidth="1"/>
    <col min="11" max="11" width="12.75" style="31" customWidth="1"/>
    <col min="12" max="16384" width="10.375" style="42"/>
  </cols>
  <sheetData>
    <row r="1" spans="1:11" s="200" customFormat="1" ht="20.100000000000001" customHeight="1">
      <c r="A1" s="45" t="str">
        <f>'7'!A1</f>
        <v>บริษัท ศรีสวัสดิ์ แคปปิตอล 1969 จำกัด (มหาชน)</v>
      </c>
      <c r="B1" s="45"/>
      <c r="C1" s="72"/>
      <c r="D1" s="198"/>
      <c r="E1" s="26"/>
      <c r="F1" s="199"/>
      <c r="G1" s="26"/>
      <c r="H1" s="198"/>
      <c r="I1" s="26"/>
      <c r="J1" s="199"/>
      <c r="K1" s="26"/>
    </row>
    <row r="2" spans="1:11" ht="20.100000000000001" customHeight="1">
      <c r="A2" s="45" t="s">
        <v>169</v>
      </c>
      <c r="B2" s="45"/>
      <c r="D2" s="198"/>
      <c r="E2" s="26"/>
      <c r="F2" s="199"/>
      <c r="G2" s="26"/>
      <c r="H2" s="198"/>
      <c r="I2" s="26"/>
      <c r="J2" s="199"/>
      <c r="K2" s="26"/>
    </row>
    <row r="3" spans="1:11" ht="20.100000000000001" customHeight="1">
      <c r="A3" s="83" t="s">
        <v>110</v>
      </c>
      <c r="B3" s="83"/>
      <c r="C3" s="230"/>
      <c r="D3" s="201"/>
      <c r="E3" s="27"/>
      <c r="F3" s="202"/>
      <c r="G3" s="27"/>
      <c r="H3" s="201"/>
      <c r="I3" s="27"/>
      <c r="J3" s="202"/>
      <c r="K3" s="27"/>
    </row>
    <row r="4" spans="1:11" ht="20.100000000000001" customHeight="1">
      <c r="A4" s="198"/>
      <c r="B4" s="198"/>
      <c r="D4" s="198"/>
      <c r="E4" s="26"/>
      <c r="F4" s="199"/>
      <c r="G4" s="26"/>
      <c r="H4" s="198"/>
      <c r="I4" s="26"/>
      <c r="J4" s="199"/>
      <c r="K4" s="26"/>
    </row>
    <row r="5" spans="1:11" ht="18" customHeight="1">
      <c r="A5" s="198"/>
      <c r="B5" s="198"/>
      <c r="D5" s="198"/>
      <c r="E5" s="237" t="s">
        <v>3</v>
      </c>
      <c r="F5" s="237"/>
      <c r="G5" s="237"/>
      <c r="H5" s="48"/>
      <c r="I5" s="237" t="s">
        <v>4</v>
      </c>
      <c r="J5" s="237"/>
      <c r="K5" s="237"/>
    </row>
    <row r="6" spans="1:11" ht="18" customHeight="1">
      <c r="A6" s="198"/>
      <c r="B6" s="198"/>
      <c r="D6" s="198"/>
      <c r="E6" s="203"/>
      <c r="F6" s="203"/>
      <c r="G6" s="203" t="s">
        <v>224</v>
      </c>
      <c r="H6" s="48"/>
      <c r="I6" s="203"/>
      <c r="J6" s="203"/>
      <c r="K6" s="203"/>
    </row>
    <row r="7" spans="1:11" ht="18" customHeight="1">
      <c r="A7" s="198"/>
      <c r="B7" s="198"/>
      <c r="D7" s="198"/>
      <c r="E7" s="203" t="s">
        <v>5</v>
      </c>
      <c r="F7" s="203"/>
      <c r="G7" s="203" t="s">
        <v>5</v>
      </c>
      <c r="H7" s="48"/>
      <c r="I7" s="203" t="s">
        <v>5</v>
      </c>
      <c r="J7" s="203"/>
      <c r="K7" s="203" t="s">
        <v>5</v>
      </c>
    </row>
    <row r="8" spans="1:11" ht="18" customHeight="1">
      <c r="A8" s="198"/>
      <c r="B8" s="198"/>
      <c r="D8" s="198"/>
      <c r="E8" s="54" t="s">
        <v>7</v>
      </c>
      <c r="F8" s="204"/>
      <c r="G8" s="54" t="s">
        <v>7</v>
      </c>
      <c r="H8" s="116"/>
      <c r="I8" s="54" t="s">
        <v>7</v>
      </c>
      <c r="J8" s="204"/>
      <c r="K8" s="54" t="s">
        <v>7</v>
      </c>
    </row>
    <row r="9" spans="1:11" ht="18" customHeight="1">
      <c r="A9" s="66"/>
      <c r="B9" s="66"/>
      <c r="C9" s="205"/>
      <c r="D9" s="205"/>
      <c r="E9" s="28" t="s">
        <v>9</v>
      </c>
      <c r="F9" s="206"/>
      <c r="G9" s="28" t="s">
        <v>10</v>
      </c>
      <c r="H9" s="205"/>
      <c r="I9" s="28" t="s">
        <v>9</v>
      </c>
      <c r="J9" s="206"/>
      <c r="K9" s="28" t="s">
        <v>10</v>
      </c>
    </row>
    <row r="10" spans="1:11" ht="18" customHeight="1">
      <c r="C10" s="60"/>
      <c r="D10" s="60"/>
      <c r="E10" s="207" t="s">
        <v>12</v>
      </c>
      <c r="F10" s="117"/>
      <c r="G10" s="207" t="s">
        <v>12</v>
      </c>
      <c r="H10" s="117"/>
      <c r="I10" s="207" t="s">
        <v>12</v>
      </c>
      <c r="J10" s="117"/>
      <c r="K10" s="207" t="s">
        <v>12</v>
      </c>
    </row>
    <row r="11" spans="1:11" ht="18" customHeight="1">
      <c r="A11" s="75" t="s">
        <v>170</v>
      </c>
      <c r="B11" s="75"/>
      <c r="C11" s="60"/>
      <c r="D11" s="60"/>
      <c r="E11" s="28"/>
      <c r="F11" s="208"/>
      <c r="G11" s="28"/>
      <c r="H11" s="60"/>
      <c r="I11" s="28"/>
      <c r="J11" s="208"/>
      <c r="K11" s="28"/>
    </row>
    <row r="12" spans="1:11" ht="18" customHeight="1">
      <c r="A12" s="66" t="s">
        <v>90</v>
      </c>
      <c r="B12" s="66"/>
      <c r="D12" s="209"/>
      <c r="E12" s="126">
        <v>838914</v>
      </c>
      <c r="F12" s="210"/>
      <c r="G12" s="126">
        <v>697723</v>
      </c>
      <c r="H12" s="211"/>
      <c r="I12" s="126">
        <v>328615</v>
      </c>
      <c r="J12" s="73"/>
      <c r="K12" s="126">
        <v>274048</v>
      </c>
    </row>
    <row r="13" spans="1:11" ht="18" customHeight="1">
      <c r="A13" s="75" t="s">
        <v>171</v>
      </c>
      <c r="B13" s="66"/>
      <c r="D13" s="209"/>
      <c r="E13" s="126"/>
      <c r="F13" s="210"/>
      <c r="G13" s="126"/>
      <c r="H13" s="209"/>
      <c r="I13" s="126"/>
      <c r="J13" s="210"/>
      <c r="K13" s="126"/>
    </row>
    <row r="14" spans="1:11" ht="18" customHeight="1">
      <c r="B14" s="66" t="s">
        <v>172</v>
      </c>
      <c r="C14" s="212"/>
      <c r="D14" s="209"/>
      <c r="E14" s="126">
        <v>49501</v>
      </c>
      <c r="F14" s="210"/>
      <c r="G14" s="126">
        <v>57682</v>
      </c>
      <c r="H14" s="211"/>
      <c r="I14" s="126">
        <v>21368</v>
      </c>
      <c r="J14" s="73"/>
      <c r="K14" s="126">
        <v>26421</v>
      </c>
    </row>
    <row r="15" spans="1:11" ht="18" customHeight="1">
      <c r="B15" s="66" t="s">
        <v>173</v>
      </c>
      <c r="C15" s="212"/>
      <c r="D15" s="209"/>
      <c r="E15" s="126">
        <v>12179</v>
      </c>
      <c r="F15" s="210"/>
      <c r="G15" s="126">
        <v>11391</v>
      </c>
      <c r="H15" s="211"/>
      <c r="I15" s="126">
        <v>12179</v>
      </c>
      <c r="J15" s="73"/>
      <c r="K15" s="126">
        <v>11391</v>
      </c>
    </row>
    <row r="16" spans="1:11" ht="18" customHeight="1">
      <c r="B16" s="66" t="s">
        <v>174</v>
      </c>
      <c r="C16" s="212"/>
      <c r="D16" s="209"/>
      <c r="E16" s="126">
        <v>1600</v>
      </c>
      <c r="F16" s="210"/>
      <c r="G16" s="126">
        <v>11567</v>
      </c>
      <c r="H16" s="211"/>
      <c r="I16" s="126">
        <v>1600</v>
      </c>
      <c r="J16" s="213"/>
      <c r="K16" s="126">
        <v>11567</v>
      </c>
    </row>
    <row r="17" spans="1:11" ht="18" customHeight="1">
      <c r="B17" s="66" t="s">
        <v>175</v>
      </c>
      <c r="D17" s="209"/>
      <c r="E17" s="126">
        <v>15369</v>
      </c>
      <c r="F17" s="210"/>
      <c r="G17" s="126">
        <v>843</v>
      </c>
      <c r="H17" s="211"/>
      <c r="I17" s="126">
        <v>1064</v>
      </c>
      <c r="J17" s="73"/>
      <c r="K17" s="126">
        <v>868</v>
      </c>
    </row>
    <row r="18" spans="1:11" ht="18" customHeight="1">
      <c r="B18" s="66" t="s">
        <v>176</v>
      </c>
      <c r="D18" s="209"/>
      <c r="E18" s="126">
        <v>417501</v>
      </c>
      <c r="F18" s="210"/>
      <c r="G18" s="126">
        <v>945179</v>
      </c>
      <c r="H18" s="211"/>
      <c r="I18" s="126">
        <v>2647</v>
      </c>
      <c r="J18" s="73"/>
      <c r="K18" s="126">
        <v>329</v>
      </c>
    </row>
    <row r="19" spans="1:11" ht="18" customHeight="1">
      <c r="B19" s="66" t="s">
        <v>177</v>
      </c>
      <c r="D19" s="209"/>
      <c r="E19" s="126">
        <v>-1250</v>
      </c>
      <c r="F19" s="210"/>
      <c r="G19" s="126">
        <v>0</v>
      </c>
      <c r="H19" s="209"/>
      <c r="I19" s="126">
        <v>-954</v>
      </c>
      <c r="J19" s="210"/>
      <c r="K19" s="126">
        <v>0</v>
      </c>
    </row>
    <row r="20" spans="1:11" ht="18" customHeight="1">
      <c r="B20" s="66" t="s">
        <v>178</v>
      </c>
      <c r="C20" s="212"/>
      <c r="D20" s="214"/>
      <c r="E20" s="126">
        <v>-99330</v>
      </c>
      <c r="F20" s="210"/>
      <c r="G20" s="126">
        <v>-71922</v>
      </c>
      <c r="H20" s="215"/>
      <c r="I20" s="126">
        <v>-2927</v>
      </c>
      <c r="J20" s="73"/>
      <c r="K20" s="126">
        <v>-33</v>
      </c>
    </row>
    <row r="21" spans="1:11" ht="18" customHeight="1">
      <c r="B21" s="66" t="s">
        <v>179</v>
      </c>
      <c r="C21" s="85"/>
      <c r="D21" s="66"/>
      <c r="F21" s="210"/>
      <c r="G21" s="126"/>
      <c r="H21" s="66"/>
      <c r="I21" s="126"/>
      <c r="J21" s="210"/>
      <c r="K21" s="126"/>
    </row>
    <row r="22" spans="1:11" ht="18" customHeight="1">
      <c r="B22" s="66" t="s">
        <v>180</v>
      </c>
      <c r="C22" s="216"/>
      <c r="D22" s="66"/>
      <c r="E22" s="126">
        <v>-88759</v>
      </c>
      <c r="F22" s="210"/>
      <c r="G22" s="126">
        <v>5184</v>
      </c>
      <c r="H22" s="126"/>
      <c r="I22" s="126">
        <v>-88759</v>
      </c>
      <c r="J22" s="213"/>
      <c r="K22" s="126">
        <v>5184</v>
      </c>
    </row>
    <row r="23" spans="1:11" ht="18" customHeight="1">
      <c r="B23" s="66" t="s">
        <v>86</v>
      </c>
      <c r="C23" s="212"/>
      <c r="D23" s="214"/>
      <c r="E23" s="126">
        <v>1260123</v>
      </c>
      <c r="F23" s="210"/>
      <c r="G23" s="126">
        <v>1061174</v>
      </c>
      <c r="H23" s="215"/>
      <c r="I23" s="126">
        <v>87545</v>
      </c>
      <c r="J23" s="73"/>
      <c r="K23" s="126">
        <v>73391</v>
      </c>
    </row>
    <row r="24" spans="1:11" ht="18" customHeight="1">
      <c r="B24" s="66" t="s">
        <v>238</v>
      </c>
      <c r="C24" s="216"/>
      <c r="D24" s="66"/>
      <c r="E24" s="126">
        <v>11031</v>
      </c>
      <c r="F24" s="210"/>
      <c r="G24" s="126">
        <v>23090</v>
      </c>
      <c r="H24" s="126"/>
      <c r="I24" s="126">
        <v>3292</v>
      </c>
      <c r="J24" s="213"/>
      <c r="K24" s="126">
        <v>3345</v>
      </c>
    </row>
    <row r="25" spans="1:11" ht="18" customHeight="1">
      <c r="B25" s="66" t="s">
        <v>181</v>
      </c>
      <c r="C25" s="216"/>
      <c r="D25" s="66"/>
      <c r="E25" s="126">
        <v>0</v>
      </c>
      <c r="F25" s="210"/>
      <c r="G25" s="126">
        <v>-751</v>
      </c>
      <c r="H25" s="126"/>
      <c r="I25" s="126">
        <v>0</v>
      </c>
      <c r="J25" s="213"/>
      <c r="K25" s="126">
        <v>-751</v>
      </c>
    </row>
    <row r="26" spans="1:11" ht="18" customHeight="1">
      <c r="B26" s="66" t="s">
        <v>80</v>
      </c>
      <c r="C26" s="85"/>
      <c r="D26" s="66"/>
      <c r="E26" s="126">
        <v>-4266968</v>
      </c>
      <c r="F26" s="210"/>
      <c r="G26" s="126">
        <v>-5207374</v>
      </c>
      <c r="H26" s="126"/>
      <c r="I26" s="126">
        <v>-1141653</v>
      </c>
      <c r="J26" s="213"/>
      <c r="K26" s="126">
        <v>-1367498</v>
      </c>
    </row>
    <row r="27" spans="1:11" ht="18" customHeight="1">
      <c r="B27" s="66" t="s">
        <v>89</v>
      </c>
      <c r="C27" s="85"/>
      <c r="D27" s="66"/>
      <c r="E27" s="126">
        <v>751893</v>
      </c>
      <c r="F27" s="210"/>
      <c r="G27" s="126">
        <v>924937</v>
      </c>
      <c r="H27" s="126"/>
      <c r="I27" s="126">
        <v>750892</v>
      </c>
      <c r="J27" s="213"/>
      <c r="K27" s="126">
        <v>923192</v>
      </c>
    </row>
    <row r="28" spans="1:11" ht="18" customHeight="1">
      <c r="B28" s="66" t="s">
        <v>182</v>
      </c>
      <c r="C28" s="85"/>
      <c r="D28" s="66"/>
      <c r="E28" s="126">
        <v>-647</v>
      </c>
      <c r="F28" s="210"/>
      <c r="G28" s="126">
        <v>-715</v>
      </c>
      <c r="H28" s="126"/>
      <c r="I28" s="126">
        <v>-647</v>
      </c>
      <c r="J28" s="213"/>
      <c r="K28" s="126">
        <v>-715</v>
      </c>
    </row>
    <row r="29" spans="1:11" ht="5.0999999999999996" customHeight="1">
      <c r="B29" s="66"/>
      <c r="C29" s="85"/>
      <c r="D29" s="66"/>
      <c r="E29" s="126"/>
      <c r="F29" s="210"/>
      <c r="G29" s="126"/>
      <c r="H29" s="66"/>
      <c r="I29" s="126"/>
      <c r="J29" s="210"/>
      <c r="K29" s="126"/>
    </row>
    <row r="30" spans="1:11" ht="18" customHeight="1">
      <c r="A30" s="217" t="s">
        <v>183</v>
      </c>
      <c r="B30" s="75"/>
      <c r="C30" s="85"/>
      <c r="D30" s="66"/>
      <c r="E30" s="126"/>
      <c r="F30" s="210"/>
      <c r="G30" s="126"/>
      <c r="H30" s="66"/>
      <c r="I30" s="126"/>
      <c r="J30" s="210"/>
      <c r="K30" s="126"/>
    </row>
    <row r="31" spans="1:11" ht="18" customHeight="1">
      <c r="B31" s="66" t="s">
        <v>29</v>
      </c>
      <c r="C31" s="85"/>
      <c r="D31" s="66"/>
      <c r="E31" s="126">
        <v>2348888</v>
      </c>
      <c r="F31" s="210"/>
      <c r="G31" s="126">
        <v>-374418</v>
      </c>
      <c r="H31" s="126"/>
      <c r="I31" s="126">
        <v>129860</v>
      </c>
      <c r="J31" s="213"/>
      <c r="K31" s="126">
        <v>-66456</v>
      </c>
    </row>
    <row r="32" spans="1:11" ht="18" customHeight="1">
      <c r="B32" s="66" t="s">
        <v>20</v>
      </c>
      <c r="C32" s="85"/>
      <c r="D32" s="66"/>
      <c r="E32" s="126">
        <v>670285</v>
      </c>
      <c r="F32" s="210"/>
      <c r="G32" s="126">
        <v>163827</v>
      </c>
      <c r="H32" s="126"/>
      <c r="I32" s="126">
        <v>-2811</v>
      </c>
      <c r="J32" s="213"/>
      <c r="K32" s="126">
        <v>30215</v>
      </c>
    </row>
    <row r="33" spans="1:11" ht="18" customHeight="1">
      <c r="B33" s="66" t="s">
        <v>22</v>
      </c>
      <c r="C33" s="85"/>
      <c r="D33" s="66"/>
      <c r="E33" s="126">
        <v>840283</v>
      </c>
      <c r="F33" s="210"/>
      <c r="G33" s="126">
        <v>1146517</v>
      </c>
      <c r="H33" s="126"/>
      <c r="I33" s="126">
        <v>280</v>
      </c>
      <c r="J33" s="213"/>
      <c r="K33" s="126">
        <v>233</v>
      </c>
    </row>
    <row r="34" spans="1:11" ht="18" customHeight="1">
      <c r="B34" s="66" t="s">
        <v>19</v>
      </c>
      <c r="C34" s="85"/>
      <c r="D34" s="66"/>
      <c r="E34" s="126">
        <v>82775</v>
      </c>
      <c r="F34" s="210"/>
      <c r="G34" s="126">
        <v>873644</v>
      </c>
      <c r="H34" s="126"/>
      <c r="I34" s="126">
        <v>929557</v>
      </c>
      <c r="J34" s="213"/>
      <c r="K34" s="126">
        <v>873645</v>
      </c>
    </row>
    <row r="35" spans="1:11" ht="18" customHeight="1">
      <c r="B35" s="66" t="s">
        <v>23</v>
      </c>
      <c r="C35" s="85"/>
      <c r="D35" s="66"/>
      <c r="E35" s="126">
        <v>-179284</v>
      </c>
      <c r="F35" s="210"/>
      <c r="G35" s="126">
        <v>52753</v>
      </c>
      <c r="H35" s="126"/>
      <c r="I35" s="126">
        <v>3</v>
      </c>
      <c r="J35" s="213"/>
      <c r="K35" s="126">
        <v>2</v>
      </c>
    </row>
    <row r="36" spans="1:11" ht="18" customHeight="1">
      <c r="B36" s="66" t="s">
        <v>34</v>
      </c>
      <c r="C36" s="85"/>
      <c r="D36" s="66"/>
      <c r="E36" s="126">
        <v>1926</v>
      </c>
      <c r="F36" s="210"/>
      <c r="G36" s="126">
        <v>-170</v>
      </c>
      <c r="H36" s="126"/>
      <c r="I36" s="126">
        <v>575</v>
      </c>
      <c r="J36" s="213"/>
      <c r="K36" s="126">
        <v>0</v>
      </c>
    </row>
    <row r="37" spans="1:11" ht="18" customHeight="1">
      <c r="B37" s="66" t="s">
        <v>45</v>
      </c>
      <c r="C37" s="85"/>
      <c r="D37" s="66"/>
      <c r="E37" s="126">
        <v>-724363</v>
      </c>
      <c r="F37" s="210"/>
      <c r="G37" s="126">
        <v>-1212455</v>
      </c>
      <c r="H37" s="126"/>
      <c r="I37" s="126">
        <v>-774880</v>
      </c>
      <c r="J37" s="213"/>
      <c r="K37" s="126">
        <v>-930473</v>
      </c>
    </row>
    <row r="38" spans="1:11" ht="18" customHeight="1">
      <c r="B38" s="66" t="s">
        <v>50</v>
      </c>
      <c r="C38" s="85"/>
      <c r="D38" s="66"/>
      <c r="E38" s="126">
        <v>-8164</v>
      </c>
      <c r="F38" s="210"/>
      <c r="G38" s="126">
        <v>1536</v>
      </c>
      <c r="H38" s="126"/>
      <c r="I38" s="126">
        <v>-7841</v>
      </c>
      <c r="J38" s="213"/>
      <c r="K38" s="126">
        <v>3198</v>
      </c>
    </row>
    <row r="39" spans="1:11" ht="18" customHeight="1">
      <c r="B39" s="66" t="s">
        <v>56</v>
      </c>
      <c r="C39" s="85"/>
      <c r="D39" s="66"/>
      <c r="E39" s="145">
        <v>-6497</v>
      </c>
      <c r="F39" s="210"/>
      <c r="G39" s="145">
        <v>0</v>
      </c>
      <c r="H39" s="66"/>
      <c r="I39" s="145">
        <v>-4292</v>
      </c>
      <c r="J39" s="210"/>
      <c r="K39" s="145">
        <v>0</v>
      </c>
    </row>
    <row r="40" spans="1:11" ht="5.0999999999999996" customHeight="1">
      <c r="A40" s="66"/>
      <c r="B40" s="66"/>
      <c r="C40" s="85"/>
      <c r="D40" s="66"/>
      <c r="E40" s="29"/>
      <c r="F40" s="210"/>
      <c r="G40" s="29"/>
      <c r="H40" s="66"/>
      <c r="I40" s="29"/>
      <c r="J40" s="210"/>
      <c r="K40" s="29"/>
    </row>
    <row r="41" spans="1:11" ht="18" customHeight="1">
      <c r="A41" s="218" t="s">
        <v>184</v>
      </c>
      <c r="B41" s="219"/>
      <c r="C41" s="85"/>
      <c r="D41" s="66"/>
      <c r="E41" s="126">
        <f>SUM(E12:E40)</f>
        <v>1927006</v>
      </c>
      <c r="F41" s="210"/>
      <c r="G41" s="126">
        <f>SUM(G12:G40)</f>
        <v>-890758</v>
      </c>
      <c r="H41" s="66"/>
      <c r="I41" s="126">
        <f>SUM(I12:I40)</f>
        <v>244713</v>
      </c>
      <c r="J41" s="210"/>
      <c r="K41" s="126">
        <f>SUM(K12:K40)</f>
        <v>-128897</v>
      </c>
    </row>
    <row r="42" spans="1:11" ht="18" customHeight="1">
      <c r="B42" s="66" t="s">
        <v>185</v>
      </c>
      <c r="C42" s="85"/>
      <c r="D42" s="66"/>
      <c r="E42" s="126">
        <v>4280052</v>
      </c>
      <c r="F42" s="210"/>
      <c r="G42" s="126">
        <v>3755033</v>
      </c>
      <c r="H42" s="126"/>
      <c r="I42" s="126">
        <v>1138424</v>
      </c>
      <c r="J42" s="213"/>
      <c r="K42" s="126">
        <v>1304281</v>
      </c>
    </row>
    <row r="43" spans="1:11" ht="18" customHeight="1">
      <c r="B43" s="66" t="s">
        <v>186</v>
      </c>
      <c r="C43" s="85"/>
      <c r="D43" s="66"/>
      <c r="E43" s="126">
        <v>-816327</v>
      </c>
      <c r="F43" s="210"/>
      <c r="G43" s="126">
        <v>-975576</v>
      </c>
      <c r="H43" s="126"/>
      <c r="I43" s="126">
        <v>-816407</v>
      </c>
      <c r="J43" s="213"/>
      <c r="K43" s="126">
        <v>-974186</v>
      </c>
    </row>
    <row r="44" spans="1:11" ht="18" customHeight="1">
      <c r="B44" s="66" t="s">
        <v>187</v>
      </c>
      <c r="C44" s="85"/>
      <c r="D44" s="66"/>
      <c r="E44" s="145">
        <v>-278620</v>
      </c>
      <c r="F44" s="210"/>
      <c r="G44" s="145">
        <v>-325601</v>
      </c>
      <c r="H44" s="126"/>
      <c r="I44" s="145">
        <v>-78547</v>
      </c>
      <c r="J44" s="213"/>
      <c r="K44" s="145">
        <v>-73508</v>
      </c>
    </row>
    <row r="45" spans="1:11" ht="5.0999999999999996" customHeight="1">
      <c r="A45" s="66"/>
      <c r="B45" s="66"/>
      <c r="C45" s="85"/>
      <c r="D45" s="66"/>
      <c r="E45" s="29"/>
      <c r="F45" s="210"/>
      <c r="G45" s="29"/>
      <c r="H45" s="66"/>
      <c r="I45" s="29"/>
      <c r="J45" s="210"/>
      <c r="K45" s="29"/>
    </row>
    <row r="46" spans="1:11" ht="18" customHeight="1">
      <c r="A46" s="66" t="s">
        <v>188</v>
      </c>
      <c r="B46" s="66"/>
      <c r="C46" s="85"/>
      <c r="D46" s="66"/>
      <c r="E46" s="145">
        <f>SUM(E41:E44)</f>
        <v>5112111</v>
      </c>
      <c r="F46" s="210"/>
      <c r="G46" s="145">
        <f>SUM(G41:G44)</f>
        <v>1563098</v>
      </c>
      <c r="H46" s="66"/>
      <c r="I46" s="145">
        <f>SUM(I41:I44)</f>
        <v>488183</v>
      </c>
      <c r="J46" s="210"/>
      <c r="K46" s="145">
        <f>SUM(K41:K44)</f>
        <v>127690</v>
      </c>
    </row>
    <row r="47" spans="1:11" ht="18" customHeight="1">
      <c r="A47" s="66"/>
      <c r="B47" s="66"/>
      <c r="C47" s="85"/>
      <c r="D47" s="66"/>
      <c r="E47" s="220"/>
      <c r="F47" s="221"/>
      <c r="G47" s="220"/>
      <c r="H47" s="220"/>
      <c r="I47" s="220"/>
      <c r="J47" s="221"/>
      <c r="K47" s="220"/>
    </row>
    <row r="48" spans="1:11" ht="18" customHeight="1">
      <c r="A48" s="66"/>
      <c r="B48" s="66"/>
      <c r="C48" s="85"/>
      <c r="D48" s="66"/>
      <c r="E48" s="220"/>
      <c r="F48" s="221"/>
      <c r="G48" s="220"/>
      <c r="H48" s="220"/>
      <c r="I48" s="220"/>
      <c r="J48" s="221"/>
      <c r="K48" s="220"/>
    </row>
    <row r="49" spans="1:11" ht="18" customHeight="1">
      <c r="A49" s="66"/>
      <c r="B49" s="66"/>
      <c r="C49" s="85"/>
      <c r="D49" s="66"/>
      <c r="E49" s="220"/>
      <c r="F49" s="221"/>
      <c r="G49" s="220"/>
      <c r="H49" s="220"/>
      <c r="I49" s="220"/>
      <c r="J49" s="221"/>
      <c r="K49" s="220"/>
    </row>
    <row r="50" spans="1:11" ht="15.75" customHeight="1">
      <c r="A50" s="66"/>
      <c r="B50" s="66"/>
      <c r="C50" s="85"/>
      <c r="D50" s="66"/>
      <c r="E50" s="220"/>
      <c r="F50" s="221"/>
      <c r="G50" s="220"/>
      <c r="H50" s="220"/>
      <c r="I50" s="220"/>
      <c r="J50" s="221"/>
      <c r="K50" s="220"/>
    </row>
    <row r="51" spans="1:11" ht="16.5" customHeight="1">
      <c r="A51" s="66"/>
      <c r="B51" s="66"/>
      <c r="C51" s="85"/>
      <c r="D51" s="66"/>
      <c r="E51" s="220"/>
      <c r="F51" s="221"/>
      <c r="G51" s="220"/>
      <c r="H51" s="220"/>
      <c r="I51" s="220"/>
      <c r="J51" s="221"/>
      <c r="K51" s="220"/>
    </row>
    <row r="52" spans="1:11" ht="19.5" customHeight="1">
      <c r="A52" s="238" t="s">
        <v>37</v>
      </c>
      <c r="B52" s="238"/>
      <c r="C52" s="238"/>
      <c r="D52" s="238"/>
      <c r="E52" s="238"/>
      <c r="F52" s="238"/>
      <c r="G52" s="238"/>
      <c r="H52" s="238"/>
      <c r="I52" s="238"/>
      <c r="J52" s="238"/>
      <c r="K52" s="238"/>
    </row>
    <row r="53" spans="1:11" ht="15" customHeight="1">
      <c r="A53" s="66"/>
      <c r="B53" s="66"/>
      <c r="C53" s="85"/>
      <c r="D53" s="66"/>
      <c r="E53" s="220"/>
      <c r="F53" s="221"/>
      <c r="G53" s="220"/>
      <c r="H53" s="220"/>
      <c r="I53" s="220"/>
      <c r="J53" s="221"/>
      <c r="K53" s="220"/>
    </row>
    <row r="54" spans="1:11" ht="22.15" customHeight="1">
      <c r="A54" s="80" t="s">
        <v>38</v>
      </c>
      <c r="B54" s="82"/>
      <c r="C54" s="231"/>
      <c r="D54" s="222"/>
      <c r="E54" s="30"/>
      <c r="F54" s="223"/>
      <c r="G54" s="30"/>
      <c r="H54" s="222"/>
      <c r="I54" s="30"/>
      <c r="J54" s="223"/>
      <c r="K54" s="30"/>
    </row>
    <row r="55" spans="1:11" ht="20.100000000000001" customHeight="1">
      <c r="A55" s="45" t="s">
        <v>0</v>
      </c>
      <c r="B55" s="45"/>
      <c r="D55" s="198"/>
      <c r="E55" s="26"/>
      <c r="F55" s="199"/>
      <c r="G55" s="26"/>
      <c r="H55" s="198"/>
      <c r="I55" s="26"/>
      <c r="J55" s="199"/>
      <c r="K55" s="26"/>
    </row>
    <row r="56" spans="1:11" s="200" customFormat="1" ht="20.100000000000001" customHeight="1">
      <c r="A56" s="45" t="s">
        <v>189</v>
      </c>
      <c r="C56" s="72"/>
      <c r="D56" s="198"/>
      <c r="E56" s="26"/>
      <c r="F56" s="199"/>
      <c r="G56" s="26"/>
      <c r="H56" s="198"/>
      <c r="I56" s="26"/>
      <c r="J56" s="199"/>
      <c r="K56" s="26"/>
    </row>
    <row r="57" spans="1:11" ht="20.100000000000001" customHeight="1">
      <c r="A57" s="83" t="str">
        <f>A3</f>
        <v>สำหรับรอบระยะเวลาเก้าเดือนสิ้นสุดวันที่ 30 กันยายน พ.ศ. 2568</v>
      </c>
      <c r="B57" s="83"/>
      <c r="C57" s="230"/>
      <c r="D57" s="201"/>
      <c r="E57" s="27"/>
      <c r="F57" s="202"/>
      <c r="G57" s="27"/>
      <c r="H57" s="201"/>
      <c r="I57" s="27"/>
      <c r="J57" s="202"/>
      <c r="K57" s="27"/>
    </row>
    <row r="58" spans="1:11" ht="15" customHeight="1">
      <c r="A58" s="45"/>
      <c r="B58" s="45"/>
      <c r="D58" s="198"/>
      <c r="E58" s="26"/>
      <c r="F58" s="199"/>
      <c r="G58" s="26"/>
      <c r="H58" s="198"/>
      <c r="I58" s="26"/>
      <c r="J58" s="199"/>
      <c r="K58" s="26"/>
    </row>
    <row r="59" spans="1:11" ht="17.649999999999999" customHeight="1">
      <c r="A59" s="45"/>
      <c r="B59" s="45"/>
      <c r="D59" s="198"/>
      <c r="E59" s="237" t="s">
        <v>3</v>
      </c>
      <c r="F59" s="237"/>
      <c r="G59" s="237"/>
      <c r="H59" s="48"/>
      <c r="I59" s="237" t="s">
        <v>4</v>
      </c>
      <c r="J59" s="237"/>
      <c r="K59" s="237"/>
    </row>
    <row r="60" spans="1:11" ht="18" customHeight="1">
      <c r="A60" s="198"/>
      <c r="B60" s="198"/>
      <c r="D60" s="198"/>
      <c r="E60" s="203"/>
      <c r="F60" s="203"/>
      <c r="G60" s="203" t="s">
        <v>224</v>
      </c>
      <c r="H60" s="48"/>
      <c r="I60" s="203"/>
      <c r="J60" s="203"/>
      <c r="K60" s="203"/>
    </row>
    <row r="61" spans="1:11" ht="18" customHeight="1">
      <c r="A61" s="198"/>
      <c r="B61" s="198"/>
      <c r="D61" s="198"/>
      <c r="E61" s="203" t="s">
        <v>5</v>
      </c>
      <c r="F61" s="203"/>
      <c r="G61" s="203" t="s">
        <v>5</v>
      </c>
      <c r="H61" s="48"/>
      <c r="I61" s="203" t="s">
        <v>5</v>
      </c>
      <c r="J61" s="203"/>
      <c r="K61" s="203" t="s">
        <v>5</v>
      </c>
    </row>
    <row r="62" spans="1:11" ht="17.649999999999999" customHeight="1">
      <c r="A62" s="45"/>
      <c r="B62" s="45"/>
      <c r="D62" s="198"/>
      <c r="E62" s="54" t="s">
        <v>7</v>
      </c>
      <c r="F62" s="204"/>
      <c r="G62" s="54" t="s">
        <v>7</v>
      </c>
      <c r="H62" s="116"/>
      <c r="I62" s="54" t="s">
        <v>7</v>
      </c>
      <c r="J62" s="204"/>
      <c r="K62" s="54" t="s">
        <v>7</v>
      </c>
    </row>
    <row r="63" spans="1:11" ht="17.649999999999999" customHeight="1">
      <c r="A63" s="66"/>
      <c r="B63" s="66"/>
      <c r="C63" s="205"/>
      <c r="D63" s="205"/>
      <c r="E63" s="28" t="s">
        <v>9</v>
      </c>
      <c r="F63" s="206"/>
      <c r="G63" s="28" t="s">
        <v>10</v>
      </c>
      <c r="H63" s="205"/>
      <c r="I63" s="28" t="s">
        <v>9</v>
      </c>
      <c r="J63" s="206"/>
      <c r="K63" s="28" t="s">
        <v>10</v>
      </c>
    </row>
    <row r="64" spans="1:11" ht="17.649999999999999" customHeight="1">
      <c r="A64" s="66"/>
      <c r="B64" s="66"/>
      <c r="C64" s="192" t="s">
        <v>11</v>
      </c>
      <c r="D64" s="60"/>
      <c r="E64" s="207" t="s">
        <v>12</v>
      </c>
      <c r="F64" s="117"/>
      <c r="G64" s="207" t="s">
        <v>12</v>
      </c>
      <c r="H64" s="117"/>
      <c r="I64" s="207" t="s">
        <v>12</v>
      </c>
      <c r="J64" s="117"/>
      <c r="K64" s="207" t="s">
        <v>12</v>
      </c>
    </row>
    <row r="65" spans="1:11" ht="17.649999999999999" customHeight="1">
      <c r="A65" s="75" t="s">
        <v>190</v>
      </c>
      <c r="B65" s="75"/>
      <c r="C65" s="85"/>
      <c r="D65" s="66"/>
      <c r="E65" s="29"/>
      <c r="F65" s="210"/>
      <c r="G65" s="29"/>
      <c r="H65" s="66"/>
      <c r="I65" s="29"/>
      <c r="J65" s="210"/>
      <c r="K65" s="29"/>
    </row>
    <row r="66" spans="1:11" ht="17.649999999999999" customHeight="1">
      <c r="A66" s="66" t="s">
        <v>191</v>
      </c>
      <c r="C66" s="85"/>
      <c r="D66" s="66"/>
      <c r="E66" s="126"/>
      <c r="F66" s="210"/>
      <c r="G66" s="126"/>
      <c r="H66" s="66"/>
      <c r="I66" s="126"/>
      <c r="J66" s="210"/>
      <c r="K66" s="126"/>
    </row>
    <row r="67" spans="1:11" ht="17.649999999999999" customHeight="1">
      <c r="A67" s="66"/>
      <c r="B67" s="42" t="s">
        <v>192</v>
      </c>
      <c r="C67" s="224">
        <v>12</v>
      </c>
      <c r="D67" s="66"/>
      <c r="E67" s="126">
        <v>302009</v>
      </c>
      <c r="F67" s="210"/>
      <c r="G67" s="126">
        <v>0</v>
      </c>
      <c r="H67" s="66"/>
      <c r="I67" s="126">
        <v>302009</v>
      </c>
      <c r="J67" s="210"/>
      <c r="K67" s="126">
        <v>0</v>
      </c>
    </row>
    <row r="68" spans="1:11" ht="17.649999999999999" customHeight="1">
      <c r="A68" s="66" t="s">
        <v>193</v>
      </c>
      <c r="C68" s="85"/>
      <c r="D68" s="66"/>
      <c r="E68" s="126"/>
      <c r="F68" s="210"/>
      <c r="G68" s="29"/>
      <c r="H68" s="66"/>
      <c r="I68" s="126"/>
      <c r="J68" s="210"/>
      <c r="K68" s="29"/>
    </row>
    <row r="69" spans="1:11" ht="17.649999999999999" customHeight="1">
      <c r="A69" s="66"/>
      <c r="B69" s="42" t="s">
        <v>192</v>
      </c>
      <c r="C69" s="224">
        <v>12</v>
      </c>
      <c r="D69" s="66"/>
      <c r="E69" s="126">
        <v>-800000</v>
      </c>
      <c r="F69" s="210"/>
      <c r="G69" s="126">
        <v>0</v>
      </c>
      <c r="H69" s="66"/>
      <c r="I69" s="126">
        <v>-800000</v>
      </c>
      <c r="J69" s="210"/>
      <c r="K69" s="126">
        <v>0</v>
      </c>
    </row>
    <row r="70" spans="1:11" ht="17.649999999999999" customHeight="1">
      <c r="A70" s="66" t="s">
        <v>194</v>
      </c>
      <c r="B70" s="66"/>
      <c r="C70" s="85"/>
      <c r="D70" s="66"/>
      <c r="E70" s="126">
        <v>0</v>
      </c>
      <c r="F70" s="210"/>
      <c r="G70" s="126">
        <v>0</v>
      </c>
      <c r="H70" s="126"/>
      <c r="I70" s="126">
        <v>5780000</v>
      </c>
      <c r="J70" s="213"/>
      <c r="K70" s="225">
        <v>900000</v>
      </c>
    </row>
    <row r="71" spans="1:11" ht="17.649999999999999" customHeight="1">
      <c r="A71" s="66" t="s">
        <v>195</v>
      </c>
      <c r="C71" s="85"/>
      <c r="D71" s="66"/>
      <c r="E71" s="126">
        <v>0</v>
      </c>
      <c r="F71" s="210"/>
      <c r="G71" s="126">
        <v>0</v>
      </c>
      <c r="H71" s="126"/>
      <c r="I71" s="126">
        <v>-850000</v>
      </c>
      <c r="J71" s="213"/>
      <c r="K71" s="126">
        <v>-8362038</v>
      </c>
    </row>
    <row r="72" spans="1:11" ht="17.649999999999999" customHeight="1">
      <c r="A72" s="66" t="s">
        <v>196</v>
      </c>
      <c r="B72" s="66"/>
      <c r="C72" s="85"/>
      <c r="D72" s="66"/>
      <c r="E72" s="126">
        <v>0</v>
      </c>
      <c r="F72" s="210"/>
      <c r="G72" s="126">
        <v>0</v>
      </c>
      <c r="H72" s="126"/>
      <c r="I72" s="126">
        <v>381038</v>
      </c>
      <c r="J72" s="213"/>
      <c r="K72" s="225">
        <v>8560000</v>
      </c>
    </row>
    <row r="73" spans="1:11" ht="17.649999999999999" customHeight="1">
      <c r="A73" s="66" t="s">
        <v>197</v>
      </c>
      <c r="B73" s="66"/>
      <c r="C73" s="85"/>
      <c r="D73" s="66"/>
      <c r="E73" s="126">
        <v>0</v>
      </c>
      <c r="F73" s="210"/>
      <c r="G73" s="126">
        <v>0</v>
      </c>
      <c r="H73" s="126"/>
      <c r="I73" s="126">
        <v>-25322</v>
      </c>
      <c r="J73" s="213"/>
      <c r="K73" s="126">
        <v>-26962</v>
      </c>
    </row>
    <row r="74" spans="1:11" ht="17.649999999999999" customHeight="1">
      <c r="A74" s="66" t="s">
        <v>198</v>
      </c>
      <c r="B74" s="66"/>
      <c r="C74" s="85"/>
      <c r="D74" s="66"/>
      <c r="E74" s="126">
        <v>-1774</v>
      </c>
      <c r="F74" s="210"/>
      <c r="G74" s="126">
        <v>-7125</v>
      </c>
      <c r="H74" s="126"/>
      <c r="I74" s="126">
        <v>-25</v>
      </c>
      <c r="J74" s="213"/>
      <c r="K74" s="126">
        <v>-1347</v>
      </c>
    </row>
    <row r="75" spans="1:11" ht="17.649999999999999" customHeight="1">
      <c r="A75" s="66" t="s">
        <v>199</v>
      </c>
      <c r="B75" s="66"/>
      <c r="C75" s="85"/>
      <c r="D75" s="66"/>
      <c r="E75" s="126">
        <v>14571</v>
      </c>
      <c r="F75" s="210"/>
      <c r="G75" s="126">
        <v>2307</v>
      </c>
      <c r="H75" s="126"/>
      <c r="I75" s="126">
        <v>674</v>
      </c>
      <c r="J75" s="213"/>
      <c r="K75" s="126">
        <v>2131</v>
      </c>
    </row>
    <row r="76" spans="1:11" ht="17.649999999999999" customHeight="1">
      <c r="A76" s="66" t="s">
        <v>200</v>
      </c>
      <c r="B76" s="66"/>
      <c r="C76" s="85"/>
      <c r="D76" s="66"/>
      <c r="E76" s="126">
        <v>-42048</v>
      </c>
      <c r="F76" s="210"/>
      <c r="G76" s="126">
        <v>-3015</v>
      </c>
      <c r="H76" s="126"/>
      <c r="I76" s="126">
        <v>-15333</v>
      </c>
      <c r="J76" s="213"/>
      <c r="K76" s="126">
        <v>0</v>
      </c>
    </row>
    <row r="77" spans="1:11" ht="17.649999999999999" customHeight="1">
      <c r="A77" s="66" t="s">
        <v>201</v>
      </c>
      <c r="C77" s="85"/>
      <c r="D77" s="66"/>
      <c r="E77" s="145">
        <v>647</v>
      </c>
      <c r="F77" s="210"/>
      <c r="G77" s="145">
        <v>715</v>
      </c>
      <c r="H77" s="126"/>
      <c r="I77" s="145">
        <v>647</v>
      </c>
      <c r="J77" s="213"/>
      <c r="K77" s="145">
        <v>715</v>
      </c>
    </row>
    <row r="78" spans="1:11" ht="4.1500000000000004" customHeight="1">
      <c r="A78" s="66"/>
      <c r="B78" s="66"/>
      <c r="C78" s="85"/>
      <c r="D78" s="66"/>
      <c r="E78" s="29"/>
      <c r="F78" s="210"/>
      <c r="G78" s="29"/>
      <c r="H78" s="66"/>
      <c r="I78" s="29"/>
      <c r="J78" s="210"/>
      <c r="K78" s="29"/>
    </row>
    <row r="79" spans="1:11" ht="17.649999999999999" customHeight="1">
      <c r="A79" s="66" t="s">
        <v>202</v>
      </c>
      <c r="B79" s="66"/>
      <c r="C79" s="85"/>
      <c r="D79" s="66"/>
      <c r="E79" s="145">
        <f>SUM(E67:E77)</f>
        <v>-526595</v>
      </c>
      <c r="F79" s="210"/>
      <c r="G79" s="145">
        <f>SUM(G67:G77)</f>
        <v>-7118</v>
      </c>
      <c r="H79" s="66"/>
      <c r="I79" s="145">
        <f>SUM(I67:I77)</f>
        <v>4773688</v>
      </c>
      <c r="J79" s="210"/>
      <c r="K79" s="145">
        <f>SUM(K67:K77)</f>
        <v>1072499</v>
      </c>
    </row>
    <row r="80" spans="1:11" ht="10.15" customHeight="1">
      <c r="A80" s="66"/>
      <c r="B80" s="66"/>
      <c r="C80" s="85"/>
      <c r="D80" s="66"/>
      <c r="E80" s="29"/>
      <c r="F80" s="210"/>
      <c r="G80" s="29"/>
      <c r="H80" s="66"/>
      <c r="I80" s="29"/>
      <c r="J80" s="210"/>
      <c r="K80" s="29"/>
    </row>
    <row r="81" spans="1:11" ht="17.649999999999999" customHeight="1">
      <c r="A81" s="40" t="s">
        <v>203</v>
      </c>
      <c r="C81" s="85"/>
      <c r="D81" s="66"/>
      <c r="E81" s="29"/>
      <c r="F81" s="210"/>
      <c r="G81" s="29"/>
      <c r="H81" s="66"/>
      <c r="I81" s="29"/>
      <c r="J81" s="210"/>
      <c r="K81" s="29"/>
    </row>
    <row r="82" spans="1:11" ht="17.649999999999999" customHeight="1">
      <c r="A82" s="218" t="s">
        <v>204</v>
      </c>
      <c r="C82" s="85"/>
      <c r="D82" s="66"/>
      <c r="E82" s="126">
        <v>8441</v>
      </c>
      <c r="F82" s="29"/>
      <c r="G82" s="29">
        <v>8988</v>
      </c>
      <c r="H82" s="35"/>
      <c r="I82" s="126">
        <v>0</v>
      </c>
      <c r="J82" s="37"/>
      <c r="K82" s="126">
        <v>0</v>
      </c>
    </row>
    <row r="83" spans="1:11" ht="17.649999999999999" customHeight="1">
      <c r="A83" s="218" t="s">
        <v>205</v>
      </c>
      <c r="C83" s="85"/>
      <c r="D83" s="66"/>
      <c r="E83" s="38">
        <v>78480</v>
      </c>
      <c r="F83" s="29"/>
      <c r="G83" s="225">
        <v>39639</v>
      </c>
      <c r="H83" s="35"/>
      <c r="I83" s="126">
        <v>78480</v>
      </c>
      <c r="J83" s="37"/>
      <c r="K83" s="225">
        <v>39639</v>
      </c>
    </row>
    <row r="84" spans="1:11" ht="17.649999999999999" customHeight="1">
      <c r="A84" s="218" t="s">
        <v>206</v>
      </c>
      <c r="C84" s="85"/>
      <c r="D84" s="66"/>
      <c r="E84" s="126">
        <v>-100000</v>
      </c>
      <c r="F84" s="29"/>
      <c r="G84" s="126">
        <v>-20000</v>
      </c>
      <c r="H84" s="35"/>
      <c r="I84" s="126">
        <v>-100000</v>
      </c>
      <c r="J84" s="37"/>
      <c r="K84" s="126">
        <v>-20000</v>
      </c>
    </row>
    <row r="85" spans="1:11" ht="17.649999999999999" customHeight="1">
      <c r="A85" s="218" t="s">
        <v>207</v>
      </c>
      <c r="E85" s="126">
        <v>40000</v>
      </c>
      <c r="G85" s="29">
        <v>8851347</v>
      </c>
      <c r="H85" s="35"/>
      <c r="I85" s="29">
        <v>40000</v>
      </c>
      <c r="J85" s="37"/>
      <c r="K85" s="38">
        <v>8851347</v>
      </c>
    </row>
    <row r="86" spans="1:11" ht="17.649999999999999" customHeight="1">
      <c r="A86" s="218" t="s">
        <v>208</v>
      </c>
      <c r="C86" s="85"/>
      <c r="D86" s="66"/>
      <c r="E86" s="38">
        <v>-5320000</v>
      </c>
      <c r="F86" s="29"/>
      <c r="G86" s="126">
        <v>-7240000</v>
      </c>
      <c r="H86" s="35"/>
      <c r="I86" s="126">
        <v>-5320000</v>
      </c>
      <c r="J86" s="37"/>
      <c r="K86" s="126">
        <v>-7240000</v>
      </c>
    </row>
    <row r="87" spans="1:11" ht="17.649999999999999" customHeight="1">
      <c r="A87" s="218" t="s">
        <v>209</v>
      </c>
      <c r="E87" s="38">
        <v>0</v>
      </c>
      <c r="G87" s="126">
        <v>-6562200</v>
      </c>
      <c r="H87" s="35"/>
      <c r="I87" s="126">
        <v>0</v>
      </c>
      <c r="J87" s="37"/>
      <c r="K87" s="126">
        <v>-6562200</v>
      </c>
    </row>
    <row r="88" spans="1:11" ht="17.649999999999999" customHeight="1">
      <c r="A88" s="66" t="s">
        <v>210</v>
      </c>
      <c r="C88" s="85"/>
      <c r="D88" s="66"/>
      <c r="E88" s="126">
        <v>1590369</v>
      </c>
      <c r="F88" s="29"/>
      <c r="G88" s="38">
        <v>4023959</v>
      </c>
      <c r="H88" s="35"/>
      <c r="I88" s="126">
        <v>1590369</v>
      </c>
      <c r="J88" s="37"/>
      <c r="K88" s="38">
        <v>4023959</v>
      </c>
    </row>
    <row r="89" spans="1:11" ht="17.649999999999999" customHeight="1">
      <c r="A89" s="66" t="s">
        <v>211</v>
      </c>
      <c r="C89" s="224">
        <v>16</v>
      </c>
      <c r="D89" s="66"/>
      <c r="E89" s="38">
        <v>-1671800</v>
      </c>
      <c r="F89" s="29"/>
      <c r="G89" s="126">
        <v>0</v>
      </c>
      <c r="H89" s="31"/>
      <c r="I89" s="126">
        <v>-1671800</v>
      </c>
      <c r="J89" s="29"/>
      <c r="K89" s="126">
        <v>0</v>
      </c>
    </row>
    <row r="90" spans="1:11" ht="17.649999999999999" customHeight="1">
      <c r="A90" s="66" t="s">
        <v>212</v>
      </c>
      <c r="B90" s="66"/>
      <c r="C90" s="85"/>
      <c r="D90" s="66"/>
      <c r="E90" s="126">
        <v>-14532</v>
      </c>
      <c r="F90" s="29"/>
      <c r="G90" s="126">
        <v>-17141</v>
      </c>
      <c r="H90" s="126"/>
      <c r="I90" s="126">
        <v>-4952</v>
      </c>
      <c r="J90" s="66"/>
      <c r="K90" s="126">
        <v>-5907</v>
      </c>
    </row>
    <row r="91" spans="1:11" ht="17.649999999999999" customHeight="1">
      <c r="A91" s="42" t="s">
        <v>160</v>
      </c>
      <c r="C91" s="85"/>
      <c r="D91" s="66"/>
      <c r="E91" s="145">
        <v>-15265</v>
      </c>
      <c r="G91" s="145">
        <v>-14964</v>
      </c>
      <c r="H91" s="126"/>
      <c r="I91" s="145">
        <v>-15265</v>
      </c>
      <c r="J91" s="37"/>
      <c r="K91" s="145">
        <v>-14964</v>
      </c>
    </row>
    <row r="92" spans="1:11" ht="4.1500000000000004" customHeight="1">
      <c r="C92" s="85"/>
      <c r="D92" s="66"/>
      <c r="E92" s="126"/>
      <c r="G92" s="126"/>
      <c r="H92" s="126"/>
      <c r="I92" s="126"/>
      <c r="J92" s="29"/>
      <c r="K92" s="126"/>
    </row>
    <row r="93" spans="1:11" ht="17.649999999999999" customHeight="1">
      <c r="A93" s="42" t="s">
        <v>213</v>
      </c>
      <c r="C93" s="85"/>
      <c r="D93" s="66"/>
      <c r="E93" s="145">
        <f>SUM(E82:E91)</f>
        <v>-5404307</v>
      </c>
      <c r="F93" s="210"/>
      <c r="G93" s="145">
        <f>SUM(G82:G91)</f>
        <v>-930372</v>
      </c>
      <c r="H93" s="66"/>
      <c r="I93" s="145">
        <f>SUM(I82:I91)</f>
        <v>-5403168</v>
      </c>
      <c r="J93" s="210"/>
      <c r="K93" s="145">
        <f>SUM(K82:K91)</f>
        <v>-928126</v>
      </c>
    </row>
    <row r="94" spans="1:11" ht="4.1500000000000004" customHeight="1">
      <c r="A94" s="66"/>
      <c r="B94" s="66"/>
      <c r="C94" s="85"/>
      <c r="D94" s="66"/>
      <c r="E94" s="29"/>
      <c r="F94" s="210"/>
      <c r="G94" s="29"/>
      <c r="H94" s="66"/>
      <c r="I94" s="29"/>
      <c r="J94" s="210"/>
      <c r="K94" s="29"/>
    </row>
    <row r="95" spans="1:11" ht="17.649999999999999" customHeight="1">
      <c r="A95" s="75" t="s">
        <v>214</v>
      </c>
      <c r="B95" s="75"/>
      <c r="C95" s="85"/>
      <c r="D95" s="66"/>
      <c r="E95" s="126">
        <f>SUM(E46,E79,E93)</f>
        <v>-818791</v>
      </c>
      <c r="F95" s="210"/>
      <c r="G95" s="126">
        <f>SUM(G46,G79,G93)</f>
        <v>625608</v>
      </c>
      <c r="H95" s="66"/>
      <c r="I95" s="126">
        <f>SUM(I46,I79,I93)</f>
        <v>-141297</v>
      </c>
      <c r="J95" s="210"/>
      <c r="K95" s="126">
        <f>SUM(K46,K79,K93)</f>
        <v>272063</v>
      </c>
    </row>
    <row r="96" spans="1:11" ht="17.649999999999999" customHeight="1">
      <c r="A96" s="66" t="s">
        <v>215</v>
      </c>
      <c r="B96" s="66"/>
      <c r="C96" s="85"/>
      <c r="D96" s="66"/>
      <c r="E96" s="32">
        <v>2452687</v>
      </c>
      <c r="F96" s="210"/>
      <c r="G96" s="32">
        <v>614731</v>
      </c>
      <c r="H96" s="225"/>
      <c r="I96" s="32">
        <v>830652</v>
      </c>
      <c r="J96" s="213"/>
      <c r="K96" s="32">
        <v>230567</v>
      </c>
    </row>
    <row r="97" spans="1:11" ht="17.649999999999999" customHeight="1">
      <c r="A97" s="66" t="s">
        <v>97</v>
      </c>
      <c r="C97" s="85"/>
      <c r="D97" s="66"/>
      <c r="E97" s="126">
        <v>-5526</v>
      </c>
      <c r="F97" s="210"/>
      <c r="G97" s="126">
        <v>-117028</v>
      </c>
      <c r="H97" s="66"/>
      <c r="I97" s="126">
        <v>0</v>
      </c>
      <c r="K97" s="126">
        <v>0</v>
      </c>
    </row>
    <row r="98" spans="1:11" ht="18" customHeight="1">
      <c r="A98" s="66" t="s">
        <v>216</v>
      </c>
      <c r="B98" s="66"/>
      <c r="C98" s="85"/>
      <c r="D98" s="66"/>
      <c r="E98" s="145">
        <v>-7989</v>
      </c>
      <c r="F98" s="210"/>
      <c r="G98" s="39">
        <v>-4607</v>
      </c>
      <c r="H98" s="126"/>
      <c r="I98" s="145">
        <v>0</v>
      </c>
      <c r="J98" s="66"/>
      <c r="K98" s="145">
        <v>0</v>
      </c>
    </row>
    <row r="99" spans="1:11" ht="4.1500000000000004" customHeight="1">
      <c r="A99" s="66"/>
      <c r="B99" s="66"/>
      <c r="C99" s="85"/>
      <c r="D99" s="66"/>
      <c r="F99" s="210"/>
      <c r="H99" s="66"/>
      <c r="J99" s="210"/>
    </row>
    <row r="100" spans="1:11" ht="17.649999999999999" customHeight="1" thickBot="1">
      <c r="A100" s="75" t="s">
        <v>217</v>
      </c>
      <c r="B100" s="66"/>
      <c r="D100" s="214"/>
      <c r="E100" s="226">
        <f>SUM(E95:E98)</f>
        <v>1620381</v>
      </c>
      <c r="F100" s="210"/>
      <c r="G100" s="34">
        <f>SUM(G95:G98)</f>
        <v>1118704</v>
      </c>
      <c r="H100" s="214"/>
      <c r="I100" s="226">
        <f>SUM(I95:I98)</f>
        <v>689355</v>
      </c>
      <c r="J100" s="210"/>
      <c r="K100" s="34">
        <f>SUM(K95:K98)</f>
        <v>502630</v>
      </c>
    </row>
    <row r="101" spans="1:11" ht="10.15" customHeight="1" thickTop="1">
      <c r="D101" s="214"/>
      <c r="E101" s="35"/>
      <c r="F101" s="210"/>
      <c r="G101" s="35"/>
      <c r="H101" s="214"/>
      <c r="I101" s="35"/>
      <c r="J101" s="210"/>
      <c r="K101" s="35"/>
    </row>
    <row r="102" spans="1:11" ht="17.649999999999999" customHeight="1">
      <c r="A102" s="40" t="s">
        <v>218</v>
      </c>
      <c r="D102" s="214"/>
      <c r="F102" s="210"/>
      <c r="H102" s="214"/>
      <c r="J102" s="210"/>
    </row>
    <row r="103" spans="1:11" ht="17.649999999999999" customHeight="1">
      <c r="A103" s="42" t="s">
        <v>219</v>
      </c>
      <c r="D103" s="214"/>
      <c r="E103" s="126">
        <v>6436</v>
      </c>
      <c r="F103" s="210"/>
      <c r="G103" s="126">
        <v>0</v>
      </c>
      <c r="H103" s="214"/>
      <c r="I103" s="126">
        <v>1358</v>
      </c>
      <c r="J103" s="210"/>
      <c r="K103" s="126">
        <v>0</v>
      </c>
    </row>
    <row r="104" spans="1:11" ht="17.649999999999999" customHeight="1">
      <c r="A104" s="66" t="s">
        <v>220</v>
      </c>
      <c r="B104" s="66"/>
      <c r="C104" s="85"/>
      <c r="D104" s="66"/>
      <c r="E104" s="126">
        <v>2953</v>
      </c>
      <c r="F104" s="210"/>
      <c r="G104" s="126">
        <v>9225</v>
      </c>
      <c r="H104" s="126"/>
      <c r="I104" s="126">
        <v>0</v>
      </c>
      <c r="J104" s="213"/>
      <c r="K104" s="126">
        <v>4757</v>
      </c>
    </row>
    <row r="105" spans="1:11" ht="17.649999999999999" customHeight="1">
      <c r="A105" s="42" t="s">
        <v>221</v>
      </c>
      <c r="D105" s="214"/>
      <c r="E105" s="126">
        <v>5546</v>
      </c>
      <c r="F105" s="210"/>
      <c r="G105" s="126">
        <v>0</v>
      </c>
      <c r="H105" s="214"/>
      <c r="I105" s="126">
        <v>5347</v>
      </c>
      <c r="J105" s="210"/>
      <c r="K105" s="126">
        <v>0</v>
      </c>
    </row>
    <row r="106" spans="1:11" ht="17.649999999999999" customHeight="1">
      <c r="A106" s="218" t="s">
        <v>222</v>
      </c>
      <c r="B106" s="219"/>
      <c r="C106" s="227">
        <v>20</v>
      </c>
      <c r="D106" s="228"/>
      <c r="E106" s="228">
        <v>132725</v>
      </c>
      <c r="F106" s="228"/>
      <c r="G106" s="228">
        <v>130124</v>
      </c>
      <c r="H106" s="228"/>
      <c r="I106" s="228">
        <v>132725</v>
      </c>
      <c r="J106" s="229"/>
      <c r="K106" s="228">
        <v>130124</v>
      </c>
    </row>
    <row r="107" spans="1:11" ht="16.5" customHeight="1">
      <c r="A107" s="218"/>
      <c r="B107" s="219"/>
      <c r="C107" s="227"/>
      <c r="D107" s="228"/>
      <c r="E107" s="228"/>
      <c r="F107" s="228"/>
      <c r="G107" s="228"/>
      <c r="H107" s="228"/>
      <c r="I107" s="228"/>
      <c r="J107" s="106"/>
      <c r="K107" s="228"/>
    </row>
    <row r="108" spans="1:11" ht="15" customHeight="1">
      <c r="A108" s="218"/>
      <c r="B108" s="219"/>
      <c r="C108" s="227"/>
      <c r="D108" s="228"/>
      <c r="E108" s="228"/>
      <c r="F108" s="228"/>
      <c r="G108" s="228"/>
      <c r="H108" s="228"/>
      <c r="I108" s="228"/>
      <c r="J108" s="106"/>
      <c r="K108" s="228"/>
    </row>
    <row r="109" spans="1:11" ht="18" customHeight="1">
      <c r="A109" s="238" t="s">
        <v>223</v>
      </c>
      <c r="B109" s="238"/>
      <c r="C109" s="238"/>
      <c r="D109" s="238"/>
      <c r="E109" s="238"/>
      <c r="F109" s="238"/>
      <c r="G109" s="238"/>
      <c r="H109" s="238"/>
      <c r="I109" s="238"/>
      <c r="J109" s="238"/>
      <c r="K109" s="238"/>
    </row>
    <row r="110" spans="1:11" ht="12" customHeight="1">
      <c r="A110" s="79"/>
      <c r="B110" s="79"/>
      <c r="C110" s="79"/>
      <c r="D110" s="79"/>
      <c r="E110" s="79"/>
      <c r="F110" s="79"/>
      <c r="G110" s="79"/>
      <c r="H110" s="79"/>
      <c r="I110" s="79"/>
      <c r="J110" s="79"/>
      <c r="K110" s="79"/>
    </row>
    <row r="111" spans="1:11" ht="22.15" customHeight="1">
      <c r="A111" s="80" t="s">
        <v>38</v>
      </c>
      <c r="B111" s="82"/>
      <c r="C111" s="231"/>
      <c r="D111" s="222"/>
      <c r="E111" s="33"/>
      <c r="F111" s="145"/>
      <c r="G111" s="33"/>
      <c r="H111" s="222"/>
      <c r="I111" s="33"/>
      <c r="J111" s="145"/>
      <c r="K111" s="33"/>
    </row>
  </sheetData>
  <mergeCells count="6">
    <mergeCell ref="A109:K109"/>
    <mergeCell ref="E5:G5"/>
    <mergeCell ref="I5:K5"/>
    <mergeCell ref="A52:K52"/>
    <mergeCell ref="E59:G59"/>
    <mergeCell ref="I59:K59"/>
  </mergeCells>
  <pageMargins left="0.9" right="0.5" top="0.5" bottom="0.6" header="0.49" footer="0.4"/>
  <pageSetup paperSize="9" scale="74" firstPageNumber="8" fitToHeight="0" orientation="portrait" useFirstPageNumber="1" horizontalDpi="1200" verticalDpi="1200" r:id="rId1"/>
  <headerFooter>
    <oddFooter>&amp;R&amp;"Browallia New,Regular"&amp;12&amp;P</oddFooter>
  </headerFooter>
  <rowBreaks count="1" manualBreakCount="1">
    <brk id="54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A75AD2AE9DC2C4FAE2E3165245EE8C1" ma:contentTypeVersion="12" ma:contentTypeDescription="Create a new document." ma:contentTypeScope="" ma:versionID="a003819490a5c58bed5b1c0d1ba5d32f">
  <xsd:schema xmlns:xsd="http://www.w3.org/2001/XMLSchema" xmlns:xs="http://www.w3.org/2001/XMLSchema" xmlns:p="http://schemas.microsoft.com/office/2006/metadata/properties" xmlns:ns2="7d5ca8a3-c2d1-435a-8691-3c2480d66409" xmlns:ns3="e4cb2b32-8ec7-47cf-880d-e5cab8e11081" targetNamespace="http://schemas.microsoft.com/office/2006/metadata/properties" ma:root="true" ma:fieldsID="d3368a0fd167d04cf0493eb1d0f20200" ns2:_="" ns3:_="">
    <xsd:import namespace="7d5ca8a3-c2d1-435a-8691-3c2480d66409"/>
    <xsd:import namespace="e4cb2b32-8ec7-47cf-880d-e5cab8e110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5ca8a3-c2d1-435a-8691-3c2480d664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cb2b32-8ec7-47cf-880d-e5cab8e1108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ff08638-ad57-43e7-b4be-bc5bb9c2e803}" ma:internalName="TaxCatchAll" ma:showField="CatchAllData" ma:web="e4cb2b32-8ec7-47cf-880d-e5cab8e110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d5ca8a3-c2d1-435a-8691-3c2480d66409">
      <Terms xmlns="http://schemas.microsoft.com/office/infopath/2007/PartnerControls"/>
    </lcf76f155ced4ddcb4097134ff3c332f>
    <TaxCatchAll xmlns="e4cb2b32-8ec7-47cf-880d-e5cab8e1108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334072-29CA-4960-8366-656246B8C3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5ca8a3-c2d1-435a-8691-3c2480d66409"/>
    <ds:schemaRef ds:uri="e4cb2b32-8ec7-47cf-880d-e5cab8e110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DB0130B-1D3A-497E-BB06-20A132EBB0DC}">
  <ds:schemaRefs>
    <ds:schemaRef ds:uri="http://schemas.openxmlformats.org/package/2006/metadata/core-properties"/>
    <ds:schemaRef ds:uri="http://purl.org/dc/dcmitype/"/>
    <ds:schemaRef ds:uri="http://purl.org/dc/elements/1.1/"/>
    <ds:schemaRef ds:uri="e4cb2b32-8ec7-47cf-880d-e5cab8e11081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7d5ca8a3-c2d1-435a-8691-3c2480d66409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38F2800-97E8-43F3-A035-152F5A0785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2-3</vt:lpstr>
      <vt:lpstr>4 (3M)</vt:lpstr>
      <vt:lpstr>5 (9M)</vt:lpstr>
      <vt:lpstr>6</vt:lpstr>
      <vt:lpstr>7</vt:lpstr>
      <vt:lpstr>8-9</vt:lpstr>
      <vt:lpstr>'2-3'!Print_Area</vt:lpstr>
      <vt:lpstr>'4 (3M)'!Print_Area</vt:lpstr>
      <vt:lpstr>'5 (9M)'!Print_Area</vt:lpstr>
      <vt:lpstr>'6'!Print_Area</vt:lpstr>
      <vt:lpstr>'7'!Print_Area</vt:lpstr>
      <vt:lpstr>'8-9'!Print_Area</vt:lpstr>
    </vt:vector>
  </TitlesOfParts>
  <Manager/>
  <Company>PricewaterhouseCoopers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Chotika Asawawimon (TH)</dc:creator>
  <cp:keywords/>
  <dc:description/>
  <cp:lastModifiedBy>Yaowaluk Harnkitroong</cp:lastModifiedBy>
  <cp:revision/>
  <cp:lastPrinted>2025-11-13T09:40:39Z</cp:lastPrinted>
  <dcterms:created xsi:type="dcterms:W3CDTF">2025-08-14T07:39:59Z</dcterms:created>
  <dcterms:modified xsi:type="dcterms:W3CDTF">2025-11-13T09:40:58Z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0x010100EA75AD2AE9DC2C4FAE2E3165245EE8C1</vt:lpwstr>
  </property>
  <property fmtid="{D5CDD505-2E9C-101B-9397-08002B2CF9AE}" pid="3" name="MediaServiceImageTags">
    <vt:lpwstr/>
  </property>
</Properties>
</file>