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Z:\(19) YEAR 25-68 (PUBLIC)\PRTR (1649788)\"/>
    </mc:Choice>
  </mc:AlternateContent>
  <xr:revisionPtr revIDLastSave="0" documentId="13_ncr:1_{A7191AB4-3022-484C-ABE4-CDA50A2357CD}" xr6:coauthVersionLast="47" xr6:coauthVersionMax="47" xr10:uidLastSave="{00000000-0000-0000-0000-000000000000}"/>
  <bookViews>
    <workbookView xWindow="-110" yWindow="-110" windowWidth="19420" windowHeight="11500" tabRatio="773" xr2:uid="{00000000-000D-0000-FFFF-FFFF00000000}"/>
  </bookViews>
  <sheets>
    <sheet name="ASSET" sheetId="1" r:id="rId1"/>
    <sheet name="LIABILITIES" sheetId="2" r:id="rId2"/>
    <sheet name="PL " sheetId="3" r:id="rId3"/>
    <sheet name="SHAREHOLDER-CONSOL" sheetId="4" r:id="rId4"/>
    <sheet name="SHAREHOLDER-COMPANY" sheetId="5" r:id="rId5"/>
    <sheet name="CASH FLOW" sheetId="6" r:id="rId6"/>
  </sheets>
  <externalReferences>
    <externalReference r:id="rId7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1" i="6" l="1"/>
  <c r="G71" i="6"/>
  <c r="E71" i="6"/>
  <c r="C71" i="6"/>
  <c r="AG26" i="4"/>
  <c r="AG24" i="4"/>
  <c r="F36" i="3"/>
  <c r="F34" i="3"/>
  <c r="C23" i="2" l="1"/>
  <c r="C18" i="1"/>
  <c r="E63" i="6" l="1"/>
  <c r="I63" i="6"/>
  <c r="K19" i="5"/>
  <c r="E19" i="5"/>
  <c r="O17" i="5"/>
  <c r="O19" i="5" s="1"/>
  <c r="M17" i="5"/>
  <c r="M19" i="5" s="1"/>
  <c r="I17" i="5"/>
  <c r="I19" i="5" s="1"/>
  <c r="G17" i="5"/>
  <c r="G19" i="5" s="1"/>
  <c r="E17" i="5"/>
  <c r="Q16" i="5"/>
  <c r="S16" i="5" s="1"/>
  <c r="Q15" i="5"/>
  <c r="K15" i="5"/>
  <c r="K17" i="5" s="1"/>
  <c r="Q13" i="5"/>
  <c r="S13" i="5" s="1"/>
  <c r="Q12" i="5"/>
  <c r="X19" i="4"/>
  <c r="X21" i="4" s="1"/>
  <c r="U19" i="4"/>
  <c r="U21" i="4" s="1"/>
  <c r="O19" i="4"/>
  <c r="O21" i="4" s="1"/>
  <c r="L19" i="4"/>
  <c r="L21" i="4" s="1"/>
  <c r="I19" i="4"/>
  <c r="I21" i="4" s="1"/>
  <c r="F19" i="4"/>
  <c r="F21" i="4" s="1"/>
  <c r="D19" i="4"/>
  <c r="D21" i="4" s="1"/>
  <c r="AA18" i="4"/>
  <c r="AG17" i="4"/>
  <c r="AA17" i="4"/>
  <c r="AE15" i="4"/>
  <c r="AA15" i="4"/>
  <c r="R15" i="4"/>
  <c r="AA14" i="4"/>
  <c r="L17" i="3"/>
  <c r="L12" i="3"/>
  <c r="L19" i="3" s="1"/>
  <c r="L22" i="3" s="1"/>
  <c r="L24" i="3" s="1"/>
  <c r="H34" i="3"/>
  <c r="H29" i="3"/>
  <c r="H17" i="3"/>
  <c r="H12" i="3"/>
  <c r="I42" i="2"/>
  <c r="I44" i="2" s="1"/>
  <c r="I23" i="2"/>
  <c r="I16" i="2"/>
  <c r="E42" i="2"/>
  <c r="E44" i="2" s="1"/>
  <c r="E23" i="2"/>
  <c r="E16" i="2"/>
  <c r="I28" i="1"/>
  <c r="I18" i="1"/>
  <c r="E28" i="1"/>
  <c r="E18" i="1"/>
  <c r="I12" i="6"/>
  <c r="G12" i="6"/>
  <c r="E12" i="6"/>
  <c r="C12" i="6"/>
  <c r="AE27" i="4"/>
  <c r="C16" i="2"/>
  <c r="C24" i="2" s="1"/>
  <c r="G63" i="6"/>
  <c r="C63" i="6"/>
  <c r="Q17" i="5" l="1"/>
  <c r="S12" i="5"/>
  <c r="H19" i="3"/>
  <c r="H22" i="3" s="1"/>
  <c r="H24" i="3" s="1"/>
  <c r="I24" i="2"/>
  <c r="I45" i="2" s="1"/>
  <c r="AA19" i="4"/>
  <c r="E24" i="2"/>
  <c r="E45" i="2" s="1"/>
  <c r="I29" i="1"/>
  <c r="E29" i="1"/>
  <c r="S15" i="5"/>
  <c r="S17" i="5" s="1"/>
  <c r="AE19" i="4"/>
  <c r="AE21" i="4" s="1"/>
  <c r="R19" i="4"/>
  <c r="R21" i="4" s="1"/>
  <c r="AC14" i="4"/>
  <c r="AG14" i="4" s="1"/>
  <c r="AC18" i="4"/>
  <c r="AG18" i="4" s="1"/>
  <c r="AC15" i="4"/>
  <c r="AG15" i="4" s="1"/>
  <c r="L27" i="3"/>
  <c r="Q21" i="5"/>
  <c r="R27" i="4"/>
  <c r="G18" i="1"/>
  <c r="L29" i="3" l="1"/>
  <c r="L32" i="3"/>
  <c r="L34" i="3" s="1"/>
  <c r="AG19" i="4"/>
  <c r="AC19" i="4"/>
  <c r="AA27" i="4" l="1"/>
  <c r="AC27" i="4" s="1"/>
  <c r="AA22" i="4"/>
  <c r="AA21" i="4" l="1"/>
  <c r="E10" i="6" l="1"/>
  <c r="E23" i="6" s="1"/>
  <c r="E35" i="6" s="1"/>
  <c r="E40" i="6" s="1"/>
  <c r="E73" i="6" s="1"/>
  <c r="E75" i="6" s="1"/>
  <c r="Q20" i="5"/>
  <c r="S20" i="5" s="1"/>
  <c r="I10" i="6" l="1"/>
  <c r="I23" i="6" s="1"/>
  <c r="I35" i="6" s="1"/>
  <c r="I40" i="6" s="1"/>
  <c r="I73" i="6" s="1"/>
  <c r="I75" i="6" s="1"/>
  <c r="E22" i="5"/>
  <c r="F28" i="4"/>
  <c r="X28" i="4"/>
  <c r="U28" i="4"/>
  <c r="R28" i="4"/>
  <c r="C40" i="2" s="1"/>
  <c r="AC21" i="4" l="1"/>
  <c r="Q19" i="5"/>
  <c r="AA28" i="4"/>
  <c r="C41" i="2" s="1"/>
  <c r="S19" i="5" l="1"/>
  <c r="AC22" i="4"/>
  <c r="L28" i="4"/>
  <c r="C35" i="2" s="1"/>
  <c r="AG22" i="4" l="1"/>
  <c r="AC28" i="4"/>
  <c r="O28" i="4" l="1"/>
  <c r="C39" i="2" s="1"/>
  <c r="I28" i="4"/>
  <c r="C34" i="2" s="1"/>
  <c r="D28" i="4"/>
  <c r="I22" i="5"/>
  <c r="G39" i="2" s="1"/>
  <c r="G22" i="5"/>
  <c r="C42" i="2" l="1"/>
  <c r="AG21" i="4"/>
  <c r="G16" i="2" l="1"/>
  <c r="G23" i="2" l="1"/>
  <c r="G24" i="2" s="1"/>
  <c r="J17" i="3"/>
  <c r="J12" i="3" l="1"/>
  <c r="J19" i="3" s="1"/>
  <c r="J22" i="3" s="1"/>
  <c r="J24" i="3" s="1"/>
  <c r="J27" i="3" s="1"/>
  <c r="Q22" i="5"/>
  <c r="G41" i="2" s="1"/>
  <c r="M22" i="5"/>
  <c r="O22" i="5"/>
  <c r="G28" i="1"/>
  <c r="G29" i="1" s="1"/>
  <c r="J36" i="3" l="1"/>
  <c r="J32" i="3"/>
  <c r="G10" i="6"/>
  <c r="C28" i="1"/>
  <c r="F12" i="3"/>
  <c r="F17" i="3"/>
  <c r="G23" i="6" l="1"/>
  <c r="G35" i="6" s="1"/>
  <c r="G40" i="6" s="1"/>
  <c r="F19" i="3"/>
  <c r="J29" i="3" l="1"/>
  <c r="J34" i="3"/>
  <c r="C29" i="1"/>
  <c r="K21" i="5" l="1"/>
  <c r="S21" i="5" l="1"/>
  <c r="K22" i="5"/>
  <c r="G40" i="2" s="1"/>
  <c r="G42" i="2" s="1"/>
  <c r="G44" i="2" s="1"/>
  <c r="G45" i="2" s="1"/>
  <c r="F22" i="3"/>
  <c r="F24" i="3" s="1"/>
  <c r="S22" i="5" l="1"/>
  <c r="AE28" i="4"/>
  <c r="C43" i="2" s="1"/>
  <c r="C44" i="2" s="1"/>
  <c r="C45" i="2" s="1"/>
  <c r="AG27" i="4"/>
  <c r="AG28" i="4" s="1"/>
  <c r="F29" i="3"/>
  <c r="C23" i="6" l="1"/>
  <c r="C35" i="6" s="1"/>
  <c r="C40" i="6" s="1"/>
  <c r="C73" i="6" s="1"/>
  <c r="G73" i="6"/>
  <c r="C75" i="6" l="1"/>
  <c r="G75" i="6"/>
</calcChain>
</file>

<file path=xl/sharedStrings.xml><?xml version="1.0" encoding="utf-8"?>
<sst xmlns="http://schemas.openxmlformats.org/spreadsheetml/2006/main" count="298" uniqueCount="200">
  <si>
    <t>PRTR  GROUP  PUBLIC COMPANY  LIMITED  AND  SUBSIDIARIES</t>
  </si>
  <si>
    <r>
      <t>STATEMENTS  OF  FINANCIAL  POSITION</t>
    </r>
    <r>
      <rPr>
        <sz val="10"/>
        <rFont val="Times New Roman"/>
        <family val="1"/>
      </rPr>
      <t xml:space="preserve">  </t>
    </r>
  </si>
  <si>
    <r>
      <t xml:space="preserve">AS  AT  DECEMBER </t>
    </r>
    <r>
      <rPr>
        <b/>
        <sz val="12"/>
        <rFont val="Times New Roman"/>
        <family val="1"/>
      </rPr>
      <t xml:space="preserve"> 31,  2025</t>
    </r>
  </si>
  <si>
    <t>Unit : Baht</t>
  </si>
  <si>
    <t>Notes</t>
  </si>
  <si>
    <t>CONSOLIDATED</t>
  </si>
  <si>
    <t>SEPARATE</t>
  </si>
  <si>
    <t>FINANCIAL  STATEMENTS</t>
  </si>
  <si>
    <t>ASSETS</t>
  </si>
  <si>
    <t>CURRENT  ASSETS</t>
  </si>
  <si>
    <t>Cash and cash equivalents</t>
  </si>
  <si>
    <t>Trade and other current receivables</t>
  </si>
  <si>
    <t>Current contract assets</t>
  </si>
  <si>
    <t>Short-term borrowings to related parties</t>
  </si>
  <si>
    <t>Refundable corporate income tax</t>
  </si>
  <si>
    <t>Other current financial assets</t>
  </si>
  <si>
    <t>Other current assets</t>
  </si>
  <si>
    <t>Total Current Assets</t>
  </si>
  <si>
    <t>NON-CURRENT  ASSETS</t>
  </si>
  <si>
    <t>Restricted bank deposits</t>
  </si>
  <si>
    <t>Investment in subsidiaries</t>
  </si>
  <si>
    <t>Leasehold improvements and equipment</t>
  </si>
  <si>
    <t>Goodwill</t>
  </si>
  <si>
    <t>Other intangible assets</t>
  </si>
  <si>
    <t>Deferred tax assets</t>
  </si>
  <si>
    <t>Other non-current assets</t>
  </si>
  <si>
    <t>Total Non-current Assets</t>
  </si>
  <si>
    <t>TOTAL  ASSETS</t>
  </si>
  <si>
    <t>Notes to the financial statements form an integral part of these statements</t>
  </si>
  <si>
    <r>
      <t>STATEMENTS  OF  FINANCIAL  POSITION</t>
    </r>
    <r>
      <rPr>
        <sz val="10"/>
        <rFont val="Times New Roman"/>
        <family val="1"/>
      </rPr>
      <t xml:space="preserve">  (CONTINUED)</t>
    </r>
  </si>
  <si>
    <t xml:space="preserve">    LIABILITIES  AND  SHAREHOLDERS’  EQUITY</t>
  </si>
  <si>
    <t xml:space="preserve">CURRENT  LIABILITIES </t>
  </si>
  <si>
    <t>Trade and other current payables</t>
  </si>
  <si>
    <t>Current contract liabilities</t>
  </si>
  <si>
    <t xml:space="preserve">Current portion of lease liabilities </t>
  </si>
  <si>
    <t>Corporate income tax payable</t>
  </si>
  <si>
    <t>Other current liabilities - undue output tax</t>
  </si>
  <si>
    <t>Total Current Liabilities</t>
  </si>
  <si>
    <t xml:space="preserve">NON-CURRENT  LIABILITIES </t>
  </si>
  <si>
    <t>Lease liabilities</t>
  </si>
  <si>
    <t>Provision for dismantling cost</t>
  </si>
  <si>
    <t xml:space="preserve">Non-current provision for employee benefits </t>
  </si>
  <si>
    <t>Other non-current liabilities</t>
  </si>
  <si>
    <t>Total Non-current Liabilities</t>
  </si>
  <si>
    <t>TOTAL  LIABILITIES</t>
  </si>
  <si>
    <t xml:space="preserve">SHAREHOLDERS’  EQUITY </t>
  </si>
  <si>
    <t xml:space="preserve">SHARE  CAPITAL  </t>
  </si>
  <si>
    <t>Authorized share capital</t>
  </si>
  <si>
    <t>600,000,000 ordinary shares of Baht 0.50 each</t>
  </si>
  <si>
    <t>Issued and paid-up share capital</t>
  </si>
  <si>
    <t>600,000,000 ordinary shares of Baht 0.50 each,</t>
  </si>
  <si>
    <t xml:space="preserve">    fully paid</t>
  </si>
  <si>
    <t>Share premium on ordinary shares</t>
  </si>
  <si>
    <t>Surplus on business combination under common control</t>
  </si>
  <si>
    <t>Surplus arising from change in ownership interest in a subsidiary</t>
  </si>
  <si>
    <t>RETAINED  EARNINGS</t>
  </si>
  <si>
    <t xml:space="preserve">Appropriated </t>
  </si>
  <si>
    <t xml:space="preserve">Legal reserve  </t>
  </si>
  <si>
    <t xml:space="preserve">Unappropriated </t>
  </si>
  <si>
    <t>Other components of shareholders’ equity</t>
  </si>
  <si>
    <t>Total shareholders’ equity of the parent company</t>
  </si>
  <si>
    <t>Non-controlling interests</t>
  </si>
  <si>
    <t>-</t>
  </si>
  <si>
    <t xml:space="preserve">TOTAL  SHAREHOLDERS’  EQUITY </t>
  </si>
  <si>
    <t xml:space="preserve">TOTAL  LIABILITIES  AND  SHAREHOLDERS’  EQUITY </t>
  </si>
  <si>
    <t>STATEMENTS  OF  COMPREHENSIVE  INCOME</t>
  </si>
  <si>
    <r>
      <t xml:space="preserve">FOR  THE  YEAR  ENDED  DECEMBER  </t>
    </r>
    <r>
      <rPr>
        <b/>
        <sz val="12"/>
        <rFont val="Times New Roman"/>
        <family val="1"/>
      </rPr>
      <t>31,  2025</t>
    </r>
  </si>
  <si>
    <t>REVENUES</t>
  </si>
  <si>
    <t>Revenue from rendering of services</t>
  </si>
  <si>
    <t>Other income</t>
  </si>
  <si>
    <t>TAS 1.82.1</t>
  </si>
  <si>
    <t>Total Revenues</t>
  </si>
  <si>
    <t>EXPENSES</t>
  </si>
  <si>
    <t>Cost of rendering of services</t>
  </si>
  <si>
    <t xml:space="preserve">Administrative expenses </t>
  </si>
  <si>
    <t>Total Expenses</t>
  </si>
  <si>
    <t>Profit for operating activities</t>
  </si>
  <si>
    <t>Finance income</t>
  </si>
  <si>
    <t>Finance costs</t>
  </si>
  <si>
    <t>TAS 1.85</t>
  </si>
  <si>
    <t>Profit before income tax</t>
  </si>
  <si>
    <t>TAS 1.82.4, 12.77</t>
  </si>
  <si>
    <t>Income tax expense</t>
  </si>
  <si>
    <t>Profit for the years</t>
  </si>
  <si>
    <t>Profit (loss) attributable to:</t>
  </si>
  <si>
    <t>Owners of the parent company</t>
  </si>
  <si>
    <t>Total comprehensive income (loss) attributable to:</t>
  </si>
  <si>
    <t>Total comprehensive income for the years</t>
  </si>
  <si>
    <t>Basic earnings per share (Baht)</t>
  </si>
  <si>
    <t xml:space="preserve">Weighted average number of ordinary share (Shares) </t>
  </si>
  <si>
    <t xml:space="preserve">STATEMENT  OF  CHANGES  IN  SHAREHOLDERS’  EQUITY  </t>
  </si>
  <si>
    <t>CONSOLIDATED  FINANCIAL  STATEMENTS</t>
  </si>
  <si>
    <t>Attributions to owners of the parent</t>
  </si>
  <si>
    <t>Total</t>
  </si>
  <si>
    <t>Non-controlling</t>
  </si>
  <si>
    <t xml:space="preserve">Issued and </t>
  </si>
  <si>
    <t>Premium on</t>
  </si>
  <si>
    <t xml:space="preserve">Surplus on </t>
  </si>
  <si>
    <t>Retained earnings</t>
  </si>
  <si>
    <t>attributions</t>
  </si>
  <si>
    <t>interests</t>
  </si>
  <si>
    <t>shareholders’</t>
  </si>
  <si>
    <t>paid-up</t>
  </si>
  <si>
    <t>ordinary</t>
  </si>
  <si>
    <t xml:space="preserve">business combination </t>
  </si>
  <si>
    <t xml:space="preserve">changing in </t>
  </si>
  <si>
    <t>Appropriated</t>
  </si>
  <si>
    <t>Unappropriated</t>
  </si>
  <si>
    <t xml:space="preserve">Actuarial gain on </t>
  </si>
  <si>
    <t xml:space="preserve">Income tax expense </t>
  </si>
  <si>
    <t>to owners</t>
  </si>
  <si>
    <t>equity</t>
  </si>
  <si>
    <t>share capital</t>
  </si>
  <si>
    <t>shares</t>
  </si>
  <si>
    <t xml:space="preserve">under common </t>
  </si>
  <si>
    <t>portion of investment</t>
  </si>
  <si>
    <t>Legal reserve</t>
  </si>
  <si>
    <t xml:space="preserve">remeasurements of </t>
  </si>
  <si>
    <t xml:space="preserve">of items that will </t>
  </si>
  <si>
    <t xml:space="preserve">other components of </t>
  </si>
  <si>
    <t>of the parent</t>
  </si>
  <si>
    <t>control</t>
  </si>
  <si>
    <t xml:space="preserve"> in a subsidiary</t>
  </si>
  <si>
    <t>defined employee</t>
  </si>
  <si>
    <t xml:space="preserve">not be reclassified </t>
  </si>
  <si>
    <t>shareholders’ equity</t>
  </si>
  <si>
    <t>benefit plans</t>
  </si>
  <si>
    <t>to profit or loss</t>
  </si>
  <si>
    <t>Beginning balances as at January 1, 2024</t>
  </si>
  <si>
    <t>Dividends paid</t>
  </si>
  <si>
    <t>Unappropriated retained earnings transferred</t>
  </si>
  <si>
    <t xml:space="preserve">    to statutory reserve</t>
  </si>
  <si>
    <t>Total comprehensive income (loss) for the year</t>
  </si>
  <si>
    <t>Ending balances as at December  31, 2024</t>
  </si>
  <si>
    <t>Beginning balances as at January 1, 2025</t>
  </si>
  <si>
    <t>Dividends to owner of the Company’s subsidiaries</t>
  </si>
  <si>
    <t>paid to non-controlling interests</t>
  </si>
  <si>
    <t xml:space="preserve">Change in non-controlling interests </t>
  </si>
  <si>
    <t>arising from new investment in a subsidiary</t>
  </si>
  <si>
    <t>Ending balances as at December  31, 2025</t>
  </si>
  <si>
    <r>
      <t xml:space="preserve">STATEMENT  OF  CHANGES  IN  SHAREHOLDERS’  EQUITY  </t>
    </r>
    <r>
      <rPr>
        <sz val="10"/>
        <rFont val="Times New Roman"/>
        <family val="1"/>
      </rPr>
      <t>(CONTINUED)</t>
    </r>
  </si>
  <si>
    <t>SEPARATE  FINANCIAL  STATEMENTS</t>
  </si>
  <si>
    <t>Income tax of items that</t>
  </si>
  <si>
    <t>will not be reclassified</t>
  </si>
  <si>
    <t>defined benefit plans</t>
  </si>
  <si>
    <t>Unappropriated retained earnings transferred to</t>
  </si>
  <si>
    <t xml:space="preserve">    statutory reserve</t>
  </si>
  <si>
    <t>Total comprehensive income for the year</t>
  </si>
  <si>
    <t>STATEMENTS  OF  CASH  FLOWS</t>
  </si>
  <si>
    <r>
      <t xml:space="preserve">FOR  THE  YEAR  ENDED  DECEMBER </t>
    </r>
    <r>
      <rPr>
        <b/>
        <sz val="12"/>
        <rFont val="Times New Roman"/>
        <family val="1"/>
      </rPr>
      <t xml:space="preserve"> 31,  2025</t>
    </r>
  </si>
  <si>
    <t>CASH  FLOWS  FROM  OPERATING ACTIVITIES</t>
  </si>
  <si>
    <t>Net profit for the years</t>
  </si>
  <si>
    <t>Adjustments:</t>
  </si>
  <si>
    <t>Income tax expenses</t>
  </si>
  <si>
    <t>Expected credit losses (reversal)</t>
  </si>
  <si>
    <t>Depreciation</t>
  </si>
  <si>
    <t>10 and 19</t>
  </si>
  <si>
    <t>Amortization</t>
  </si>
  <si>
    <t>11 and 19</t>
  </si>
  <si>
    <t>Loss from disposal of equipment</t>
  </si>
  <si>
    <t>Gain on lease termination</t>
  </si>
  <si>
    <t>Employee benefits expenses</t>
  </si>
  <si>
    <t>17 and 19</t>
  </si>
  <si>
    <t>Dividend income</t>
  </si>
  <si>
    <t>Interest income</t>
  </si>
  <si>
    <t xml:space="preserve">Profit from operation before changes in operating </t>
  </si>
  <si>
    <t>assets and liabilities</t>
  </si>
  <si>
    <t>(Increase) decrease in operating assets</t>
  </si>
  <si>
    <t>Increase (decrease) in operating liabilities</t>
  </si>
  <si>
    <t>Other current liabilities</t>
  </si>
  <si>
    <t>Cash received from operations</t>
  </si>
  <si>
    <t>Cash receive for employee benefit obligations</t>
  </si>
  <si>
    <t>Cash paid for employee benefit obligations</t>
  </si>
  <si>
    <t>Cash received from refundable withholding tax</t>
  </si>
  <si>
    <t>Cash paid for tax expense</t>
  </si>
  <si>
    <t>Net cash provided by operating activities</t>
  </si>
  <si>
    <r>
      <t xml:space="preserve">STATEMENTS  OF  CASH  FLOWS  </t>
    </r>
    <r>
      <rPr>
        <sz val="10"/>
        <rFont val="Times New Roman"/>
        <family val="1"/>
      </rPr>
      <t>(CONTINUED)</t>
    </r>
  </si>
  <si>
    <t>CASH  FLOWS  FROM  INVESTING  ACTIVITIES</t>
  </si>
  <si>
    <t>Cash received from short-term loans to related companies</t>
  </si>
  <si>
    <t/>
  </si>
  <si>
    <t>Cash paid for short-term loans to related companies</t>
  </si>
  <si>
    <t>Cash paid for other current financial assets</t>
  </si>
  <si>
    <t xml:space="preserve">Cash paid for purchase of a subsidiary </t>
  </si>
  <si>
    <t>Cash received from sales of leasehold improvements</t>
  </si>
  <si>
    <t xml:space="preserve"> and equipment </t>
  </si>
  <si>
    <t>Cash paid for purchases of leasehold improvements</t>
  </si>
  <si>
    <t>Cash paid for purchases of other intangible assets</t>
  </si>
  <si>
    <t>Cash received from interest</t>
  </si>
  <si>
    <t>Cash received from dividend from subsidiaries</t>
  </si>
  <si>
    <t>Net cash provided by (used in) investing activities</t>
  </si>
  <si>
    <t>CASH  FLOWS  FROM  FINANCING  ACTIVITIES</t>
  </si>
  <si>
    <t>Cash paid for short-term borrowings</t>
  </si>
  <si>
    <t xml:space="preserve">Cash paid for lease liabilities </t>
  </si>
  <si>
    <t>Dividend paid to the Company’s shareholders</t>
  </si>
  <si>
    <t>Dividend paid to non-conrtolling interests of subsidiary</t>
  </si>
  <si>
    <t>Cash paid for interest</t>
  </si>
  <si>
    <t>Net cash used in financing activities</t>
  </si>
  <si>
    <t>Net increase (decrease) in cash and cash equivalents</t>
  </si>
  <si>
    <t>Cash and cash equivalents as at January 1,</t>
  </si>
  <si>
    <t>Cash and cash equivalents as at December 31,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</si>
</sst>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9">
    <numFmt numFmtId="41" formatCode="_(* #,##0_);_(* \(#,##0\);_(* &quot;-&quot;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_-* #,##0_-;\-* #,##0_-;_-* &quot;-&quot;??_-;_-@_-"/>
    <numFmt numFmtId="167" formatCode="\-"/>
    <numFmt numFmtId="168" formatCode="_(* #,##0_);_(* \(#,##0\);_(* &quot;-&quot;??_);_(@_)"/>
    <numFmt numFmtId="169" formatCode="#,##0;\(#,##0\)"/>
    <numFmt numFmtId="170" formatCode="_(* #,##0_);_(* \(#,##0\);_(* &quot;-&quot;????_);_(@_)"/>
  </numFmts>
  <fonts count="17">
    <font>
      <sz val="11"/>
      <color theme="1"/>
      <name val="Calibri"/>
      <family val="2"/>
    </font>
    <font>
      <sz val="11"/>
      <color theme="1"/>
      <name val="Calibri"/>
      <family val="2"/>
    </font>
    <font>
      <sz val="14"/>
      <name val="Cordia New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4"/>
      <name val="Cordia New"/>
      <family val="2"/>
    </font>
    <font>
      <sz val="12"/>
      <name val="Times New Roman"/>
      <family val="1"/>
    </font>
    <font>
      <sz val="10"/>
      <name val="Arial"/>
      <family val="2"/>
    </font>
    <font>
      <sz val="18"/>
      <name val="Times New Roman"/>
      <family val="1"/>
    </font>
    <font>
      <i/>
      <sz val="12"/>
      <name val="Times New Roman"/>
      <family val="1"/>
    </font>
    <font>
      <b/>
      <sz val="11"/>
      <name val="Times New Roman"/>
      <family val="1"/>
    </font>
    <font>
      <sz val="16"/>
      <name val="Angsana New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11"/>
      <color theme="1"/>
      <name val="Calibri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6" fillId="0" borderId="0"/>
    <xf numFmtId="0" fontId="2" fillId="0" borderId="0"/>
    <xf numFmtId="165" fontId="2" fillId="0" borderId="0" applyFont="0" applyFill="0" applyBorder="0" applyAlignment="0" applyProtection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8" fillId="0" borderId="0" applyFont="0" applyFill="0" applyBorder="0" applyAlignment="0" applyProtection="0"/>
    <xf numFmtId="43" fontId="14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14" fillId="0" borderId="0" applyFont="0" applyFill="0" applyBorder="0" applyAlignment="0" applyProtection="0"/>
    <xf numFmtId="0" fontId="14" fillId="0" borderId="0"/>
    <xf numFmtId="43" fontId="2" fillId="0" borderId="0" applyFont="0" applyFill="0" applyBorder="0" applyAlignment="0" applyProtection="0"/>
    <xf numFmtId="0" fontId="8" fillId="0" borderId="0"/>
    <xf numFmtId="0" fontId="2" fillId="0" borderId="0"/>
    <xf numFmtId="0" fontId="14" fillId="0" borderId="0"/>
    <xf numFmtId="0" fontId="16" fillId="0" borderId="0"/>
    <xf numFmtId="9" fontId="1" fillId="0" borderId="0" applyFont="0" applyFill="0" applyBorder="0" applyAlignment="0" applyProtection="0"/>
  </cellStyleXfs>
  <cellXfs count="227">
    <xf numFmtId="0" fontId="0" fillId="0" borderId="0" xfId="0"/>
    <xf numFmtId="37" fontId="7" fillId="0" borderId="0" xfId="5" applyNumberFormat="1" applyFont="1" applyFill="1" applyAlignment="1">
      <alignment vertical="center"/>
    </xf>
    <xf numFmtId="166" fontId="7" fillId="0" borderId="0" xfId="5" applyNumberFormat="1" applyFont="1" applyFill="1" applyAlignment="1">
      <alignment horizontal="right" vertical="center"/>
    </xf>
    <xf numFmtId="37" fontId="7" fillId="0" borderId="2" xfId="5" applyNumberFormat="1" applyFont="1" applyFill="1" applyBorder="1" applyAlignment="1">
      <alignment vertical="center"/>
    </xf>
    <xf numFmtId="166" fontId="7" fillId="0" borderId="0" xfId="5" applyNumberFormat="1" applyFont="1" applyFill="1" applyBorder="1" applyAlignment="1">
      <alignment horizontal="center" vertical="center"/>
    </xf>
    <xf numFmtId="167" fontId="7" fillId="0" borderId="0" xfId="5" applyNumberFormat="1" applyFont="1" applyFill="1" applyBorder="1" applyAlignment="1">
      <alignment horizontal="center" vertical="center"/>
    </xf>
    <xf numFmtId="165" fontId="7" fillId="0" borderId="0" xfId="5" applyFont="1" applyFill="1" applyAlignment="1">
      <alignment vertical="center"/>
    </xf>
    <xf numFmtId="166" fontId="7" fillId="0" borderId="0" xfId="5" applyNumberFormat="1" applyFont="1" applyFill="1" applyAlignment="1">
      <alignment vertical="center"/>
    </xf>
    <xf numFmtId="165" fontId="7" fillId="0" borderId="0" xfId="5" applyFont="1" applyFill="1" applyAlignment="1">
      <alignment horizontal="right" vertical="center"/>
    </xf>
    <xf numFmtId="165" fontId="7" fillId="0" borderId="0" xfId="5" applyFont="1" applyFill="1" applyBorder="1" applyAlignment="1">
      <alignment horizontal="right" vertical="center"/>
    </xf>
    <xf numFmtId="37" fontId="7" fillId="0" borderId="0" xfId="5" applyNumberFormat="1" applyFont="1" applyFill="1" applyBorder="1" applyAlignment="1">
      <alignment horizontal="right" vertical="center"/>
    </xf>
    <xf numFmtId="168" fontId="7" fillId="0" borderId="0" xfId="1" applyNumberFormat="1" applyFont="1" applyFill="1" applyBorder="1" applyAlignment="1">
      <alignment vertical="center"/>
    </xf>
    <xf numFmtId="168" fontId="7" fillId="0" borderId="0" xfId="1" applyNumberFormat="1" applyFont="1" applyFill="1" applyBorder="1" applyAlignment="1">
      <alignment horizontal="right" vertical="center"/>
    </xf>
    <xf numFmtId="165" fontId="5" fillId="0" borderId="0" xfId="5" applyFont="1" applyFill="1" applyAlignment="1">
      <alignment horizontal="right" vertical="center"/>
    </xf>
    <xf numFmtId="165" fontId="4" fillId="0" borderId="0" xfId="5" applyFont="1" applyFill="1" applyAlignment="1">
      <alignment vertical="center"/>
    </xf>
    <xf numFmtId="165" fontId="3" fillId="0" borderId="0" xfId="5" applyFont="1" applyFill="1" applyAlignment="1">
      <alignment vertical="center"/>
    </xf>
    <xf numFmtId="165" fontId="5" fillId="0" borderId="0" xfId="5" applyFont="1" applyFill="1" applyAlignment="1">
      <alignment vertical="center"/>
    </xf>
    <xf numFmtId="168" fontId="7" fillId="0" borderId="0" xfId="8" applyNumberFormat="1" applyFont="1" applyFill="1" applyAlignment="1">
      <alignment vertical="center"/>
    </xf>
    <xf numFmtId="168" fontId="10" fillId="0" borderId="0" xfId="8" applyNumberFormat="1" applyFont="1" applyFill="1" applyAlignment="1">
      <alignment horizontal="center" vertical="center"/>
    </xf>
    <xf numFmtId="166" fontId="7" fillId="0" borderId="1" xfId="5" applyNumberFormat="1" applyFont="1" applyFill="1" applyBorder="1" applyAlignment="1">
      <alignment horizontal="right" vertical="center"/>
    </xf>
    <xf numFmtId="168" fontId="7" fillId="0" borderId="2" xfId="8" applyNumberFormat="1" applyFont="1" applyFill="1" applyBorder="1" applyAlignment="1">
      <alignment vertical="center"/>
    </xf>
    <xf numFmtId="168" fontId="5" fillId="0" borderId="0" xfId="8" applyNumberFormat="1" applyFont="1" applyFill="1" applyAlignment="1">
      <alignment vertical="center"/>
    </xf>
    <xf numFmtId="166" fontId="10" fillId="0" borderId="0" xfId="5" applyNumberFormat="1" applyFont="1" applyFill="1" applyAlignment="1">
      <alignment horizontal="center" vertical="center"/>
    </xf>
    <xf numFmtId="168" fontId="7" fillId="0" borderId="0" xfId="8" applyNumberFormat="1" applyFont="1" applyFill="1" applyBorder="1" applyAlignment="1">
      <alignment vertical="center"/>
    </xf>
    <xf numFmtId="168" fontId="7" fillId="0" borderId="5" xfId="8" applyNumberFormat="1" applyFont="1" applyFill="1" applyBorder="1" applyAlignment="1">
      <alignment vertical="center"/>
    </xf>
    <xf numFmtId="168" fontId="10" fillId="0" borderId="0" xfId="8" applyNumberFormat="1" applyFont="1" applyFill="1" applyBorder="1" applyAlignment="1">
      <alignment horizontal="center" vertical="center"/>
    </xf>
    <xf numFmtId="168" fontId="5" fillId="0" borderId="0" xfId="8" applyNumberFormat="1" applyFont="1" applyFill="1" applyBorder="1" applyAlignment="1">
      <alignment horizontal="right" vertical="center"/>
    </xf>
    <xf numFmtId="168" fontId="7" fillId="0" borderId="0" xfId="8" applyNumberFormat="1" applyFont="1" applyFill="1" applyBorder="1" applyAlignment="1">
      <alignment horizontal="right" vertical="center"/>
    </xf>
    <xf numFmtId="168" fontId="7" fillId="0" borderId="0" xfId="1" applyNumberFormat="1" applyFont="1" applyFill="1" applyAlignment="1">
      <alignment vertical="center"/>
    </xf>
    <xf numFmtId="0" fontId="3" fillId="0" borderId="0" xfId="11" applyFont="1" applyFill="1" applyAlignment="1">
      <alignment horizontal="center" vertical="center"/>
    </xf>
    <xf numFmtId="0" fontId="3" fillId="0" borderId="0" xfId="11" applyFont="1" applyFill="1" applyBorder="1" applyAlignment="1">
      <alignment horizontal="center" vertical="center"/>
    </xf>
    <xf numFmtId="0" fontId="3" fillId="0" borderId="0" xfId="11" applyFont="1" applyFill="1" applyAlignment="1">
      <alignment vertical="center"/>
    </xf>
    <xf numFmtId="168" fontId="4" fillId="0" borderId="0" xfId="12" applyNumberFormat="1" applyFont="1" applyFill="1" applyBorder="1" applyAlignment="1">
      <alignment horizontal="center" vertical="center"/>
    </xf>
    <xf numFmtId="168" fontId="4" fillId="0" borderId="0" xfId="9" applyNumberFormat="1" applyFont="1" applyFill="1" applyBorder="1" applyAlignment="1">
      <alignment horizontal="center" vertical="center"/>
    </xf>
    <xf numFmtId="168" fontId="4" fillId="0" borderId="0" xfId="12" applyNumberFormat="1" applyFont="1" applyFill="1" applyAlignment="1">
      <alignment vertical="center"/>
    </xf>
    <xf numFmtId="168" fontId="4" fillId="0" borderId="3" xfId="9" applyNumberFormat="1" applyFont="1" applyFill="1" applyBorder="1" applyAlignment="1">
      <alignment horizontal="right" vertical="center"/>
    </xf>
    <xf numFmtId="43" fontId="4" fillId="0" borderId="0" xfId="12" applyFont="1" applyFill="1" applyBorder="1" applyAlignment="1">
      <alignment horizontal="center" vertical="center"/>
    </xf>
    <xf numFmtId="43" fontId="4" fillId="0" borderId="0" xfId="12" applyFont="1" applyFill="1" applyAlignment="1">
      <alignment vertical="center"/>
    </xf>
    <xf numFmtId="168" fontId="4" fillId="0" borderId="0" xfId="1" applyNumberFormat="1" applyFont="1" applyFill="1" applyBorder="1" applyAlignment="1">
      <alignment horizontal="center" vertical="center"/>
    </xf>
    <xf numFmtId="41" fontId="4" fillId="0" borderId="0" xfId="13" applyNumberFormat="1" applyFont="1" applyFill="1" applyBorder="1" applyAlignment="1">
      <alignment vertical="center"/>
    </xf>
    <xf numFmtId="168" fontId="4" fillId="0" borderId="0" xfId="9" applyNumberFormat="1" applyFont="1" applyFill="1" applyAlignment="1">
      <alignment vertical="center"/>
    </xf>
    <xf numFmtId="165" fontId="4" fillId="0" borderId="0" xfId="5" applyFont="1" applyFill="1" applyAlignment="1">
      <alignment horizontal="right" vertical="center"/>
    </xf>
    <xf numFmtId="165" fontId="4" fillId="0" borderId="0" xfId="5" applyFont="1" applyFill="1" applyBorder="1" applyAlignment="1">
      <alignment horizontal="center" vertical="center"/>
    </xf>
    <xf numFmtId="168" fontId="7" fillId="0" borderId="0" xfId="13" applyNumberFormat="1" applyFont="1" applyFill="1" applyBorder="1" applyAlignment="1">
      <alignment vertical="center"/>
    </xf>
    <xf numFmtId="168" fontId="7" fillId="0" borderId="0" xfId="13" applyNumberFormat="1" applyFont="1" applyFill="1" applyAlignment="1">
      <alignment vertical="center"/>
    </xf>
    <xf numFmtId="165" fontId="7" fillId="0" borderId="0" xfId="13" applyFont="1" applyFill="1" applyAlignment="1">
      <alignment vertical="center"/>
    </xf>
    <xf numFmtId="170" fontId="7" fillId="0" borderId="0" xfId="5" applyNumberFormat="1" applyFont="1" applyFill="1" applyAlignment="1">
      <alignment vertical="center"/>
    </xf>
    <xf numFmtId="37" fontId="7" fillId="0" borderId="0" xfId="5" applyNumberFormat="1" applyFont="1" applyFill="1" applyBorder="1" applyAlignment="1">
      <alignment horizontal="center" vertical="center"/>
    </xf>
    <xf numFmtId="170" fontId="7" fillId="0" borderId="5" xfId="5" applyNumberFormat="1" applyFont="1" applyFill="1" applyBorder="1" applyAlignment="1">
      <alignment vertical="center"/>
    </xf>
    <xf numFmtId="170" fontId="7" fillId="0" borderId="2" xfId="5" applyNumberFormat="1" applyFont="1" applyFill="1" applyBorder="1" applyAlignment="1">
      <alignment vertical="center"/>
    </xf>
    <xf numFmtId="165" fontId="7" fillId="0" borderId="0" xfId="5" applyFont="1" applyFill="1" applyBorder="1" applyAlignment="1">
      <alignment vertical="center"/>
    </xf>
    <xf numFmtId="165" fontId="7" fillId="0" borderId="0" xfId="5" applyFont="1" applyFill="1" applyBorder="1" applyAlignment="1">
      <alignment horizontal="center" vertical="center"/>
    </xf>
    <xf numFmtId="43" fontId="7" fillId="0" borderId="0" xfId="1" applyFont="1" applyFill="1" applyAlignment="1">
      <alignment vertical="center"/>
    </xf>
    <xf numFmtId="168" fontId="7" fillId="0" borderId="0" xfId="5" applyNumberFormat="1" applyFont="1" applyFill="1" applyAlignment="1">
      <alignment horizontal="right" vertical="center"/>
    </xf>
    <xf numFmtId="168" fontId="4" fillId="0" borderId="0" xfId="13" applyNumberFormat="1" applyFont="1" applyFill="1" applyAlignment="1">
      <alignment vertical="center"/>
    </xf>
    <xf numFmtId="168" fontId="4" fillId="0" borderId="0" xfId="5" applyNumberFormat="1" applyFont="1" applyFill="1" applyAlignment="1">
      <alignment vertical="center"/>
    </xf>
    <xf numFmtId="168" fontId="4" fillId="0" borderId="0" xfId="5" applyNumberFormat="1" applyFont="1" applyFill="1" applyBorder="1" applyAlignment="1">
      <alignment horizontal="center" vertical="center"/>
    </xf>
    <xf numFmtId="168" fontId="4" fillId="0" borderId="0" xfId="5" applyNumberFormat="1" applyFont="1" applyFill="1" applyBorder="1" applyAlignment="1">
      <alignment horizontal="right" vertical="center"/>
    </xf>
    <xf numFmtId="37" fontId="4" fillId="0" borderId="0" xfId="12" applyNumberFormat="1" applyFont="1" applyFill="1" applyBorder="1" applyAlignment="1">
      <alignment horizontal="right" vertical="center"/>
    </xf>
    <xf numFmtId="168" fontId="7" fillId="0" borderId="1" xfId="1" applyNumberFormat="1" applyFont="1" applyFill="1" applyBorder="1" applyAlignment="1">
      <alignment vertical="center"/>
    </xf>
    <xf numFmtId="167" fontId="7" fillId="0" borderId="1" xfId="5" applyNumberFormat="1" applyFont="1" applyFill="1" applyBorder="1" applyAlignment="1">
      <alignment horizontal="center" vertical="center"/>
    </xf>
    <xf numFmtId="170" fontId="15" fillId="0" borderId="0" xfId="5" applyNumberFormat="1" applyFont="1" applyFill="1" applyAlignment="1">
      <alignment vertical="center"/>
    </xf>
    <xf numFmtId="37" fontId="4" fillId="0" borderId="0" xfId="13" applyNumberFormat="1" applyFont="1" applyFill="1" applyAlignment="1">
      <alignment horizontal="right" vertical="center"/>
    </xf>
    <xf numFmtId="41" fontId="4" fillId="0" borderId="0" xfId="13" applyNumberFormat="1" applyFont="1" applyFill="1" applyBorder="1" applyAlignment="1">
      <alignment horizontal="center" vertical="center"/>
    </xf>
    <xf numFmtId="37" fontId="4" fillId="0" borderId="0" xfId="13" applyNumberFormat="1" applyFont="1" applyFill="1" applyBorder="1" applyAlignment="1">
      <alignment horizontal="right" vertical="center"/>
    </xf>
    <xf numFmtId="168" fontId="4" fillId="0" borderId="0" xfId="13" applyNumberFormat="1" applyFont="1" applyFill="1" applyAlignment="1">
      <alignment horizontal="right" vertical="center"/>
    </xf>
    <xf numFmtId="168" fontId="4" fillId="0" borderId="0" xfId="13" applyNumberFormat="1" applyFont="1" applyFill="1" applyBorder="1" applyAlignment="1">
      <alignment horizontal="center" vertical="center"/>
    </xf>
    <xf numFmtId="37" fontId="4" fillId="0" borderId="3" xfId="12" applyNumberFormat="1" applyFont="1" applyFill="1" applyBorder="1" applyAlignment="1">
      <alignment horizontal="right" vertical="center"/>
    </xf>
    <xf numFmtId="0" fontId="3" fillId="0" borderId="0" xfId="11" applyFont="1" applyFill="1" applyBorder="1" applyAlignment="1">
      <alignment vertical="center"/>
    </xf>
    <xf numFmtId="43" fontId="7" fillId="0" borderId="0" xfId="8" applyFont="1" applyFill="1" applyBorder="1" applyAlignment="1">
      <alignment horizontal="right" vertical="center"/>
    </xf>
    <xf numFmtId="168" fontId="4" fillId="0" borderId="0" xfId="1" applyNumberFormat="1" applyFont="1" applyFill="1" applyAlignment="1">
      <alignment horizontal="center" vertical="center"/>
    </xf>
    <xf numFmtId="168" fontId="4" fillId="0" borderId="0" xfId="1" applyNumberFormat="1" applyFont="1" applyFill="1" applyAlignment="1">
      <alignment vertical="center"/>
    </xf>
    <xf numFmtId="168" fontId="4" fillId="0" borderId="3" xfId="1" applyNumberFormat="1" applyFont="1" applyFill="1" applyBorder="1" applyAlignment="1">
      <alignment horizontal="center" vertical="center"/>
    </xf>
    <xf numFmtId="170" fontId="7" fillId="0" borderId="0" xfId="5" applyNumberFormat="1" applyFont="1" applyFill="1" applyBorder="1" applyAlignment="1">
      <alignment vertical="center"/>
    </xf>
    <xf numFmtId="9" fontId="7" fillId="0" borderId="0" xfId="25" applyFont="1" applyFill="1" applyAlignment="1">
      <alignment vertical="center"/>
    </xf>
    <xf numFmtId="168" fontId="7" fillId="0" borderId="3" xfId="1" applyNumberFormat="1" applyFont="1" applyFill="1" applyBorder="1" applyAlignment="1">
      <alignment horizontal="center" vertical="center"/>
    </xf>
    <xf numFmtId="170" fontId="7" fillId="0" borderId="1" xfId="5" applyNumberFormat="1" applyFont="1" applyFill="1" applyBorder="1" applyAlignment="1">
      <alignment vertical="center"/>
    </xf>
    <xf numFmtId="168" fontId="5" fillId="0" borderId="0" xfId="1" applyNumberFormat="1" applyFont="1" applyFill="1" applyAlignment="1">
      <alignment vertical="center"/>
    </xf>
    <xf numFmtId="43" fontId="4" fillId="0" borderId="0" xfId="1" applyFont="1" applyFill="1" applyAlignment="1">
      <alignment vertical="center"/>
    </xf>
    <xf numFmtId="168" fontId="7" fillId="0" borderId="0" xfId="1" applyNumberFormat="1" applyFont="1" applyFill="1" applyBorder="1" applyAlignment="1">
      <alignment horizontal="center" vertical="center"/>
    </xf>
    <xf numFmtId="168" fontId="7" fillId="0" borderId="3" xfId="8" applyNumberFormat="1" applyFont="1" applyFill="1" applyBorder="1" applyAlignment="1">
      <alignment vertical="center"/>
    </xf>
    <xf numFmtId="43" fontId="4" fillId="0" borderId="0" xfId="1" applyFont="1" applyFill="1" applyBorder="1" applyAlignment="1">
      <alignment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2" fontId="7" fillId="0" borderId="0" xfId="2" applyNumberFormat="1" applyFont="1" applyAlignment="1">
      <alignment vertical="center"/>
    </xf>
    <xf numFmtId="0" fontId="7" fillId="0" borderId="0" xfId="2" applyFont="1" applyAlignment="1">
      <alignment horizontal="center" vertical="center"/>
    </xf>
    <xf numFmtId="0" fontId="5" fillId="0" borderId="0" xfId="3" applyFont="1" applyAlignment="1">
      <alignment horizontal="center" vertical="center"/>
    </xf>
    <xf numFmtId="0" fontId="7" fillId="0" borderId="0" xfId="2" applyFont="1" applyAlignment="1">
      <alignment vertical="center"/>
    </xf>
    <xf numFmtId="0" fontId="5" fillId="0" borderId="0" xfId="4" applyFont="1" applyAlignment="1">
      <alignment horizontal="center" vertical="center"/>
    </xf>
    <xf numFmtId="164" fontId="7" fillId="0" borderId="0" xfId="2" applyNumberFormat="1" applyFont="1" applyAlignment="1">
      <alignment vertical="center"/>
    </xf>
    <xf numFmtId="0" fontId="7" fillId="0" borderId="0" xfId="3" applyFont="1" applyAlignment="1">
      <alignment horizontal="left" vertical="center" indent="2"/>
    </xf>
    <xf numFmtId="0" fontId="7" fillId="0" borderId="0" xfId="4" applyFont="1" applyAlignment="1">
      <alignment horizontal="center" vertical="center"/>
    </xf>
    <xf numFmtId="43" fontId="7" fillId="0" borderId="0" xfId="2" applyNumberFormat="1" applyFont="1" applyAlignment="1">
      <alignment vertical="center"/>
    </xf>
    <xf numFmtId="166" fontId="7" fillId="0" borderId="0" xfId="2" applyNumberFormat="1" applyFont="1" applyAlignment="1">
      <alignment vertical="center"/>
    </xf>
    <xf numFmtId="0" fontId="7" fillId="0" borderId="0" xfId="2" applyFont="1" applyAlignment="1">
      <alignment horizontal="left" vertical="center" indent="4"/>
    </xf>
    <xf numFmtId="37" fontId="7" fillId="0" borderId="0" xfId="2" applyNumberFormat="1" applyFont="1" applyAlignment="1">
      <alignment vertical="center"/>
    </xf>
    <xf numFmtId="0" fontId="7" fillId="0" borderId="0" xfId="3" applyFont="1" applyAlignment="1">
      <alignment horizontal="center" vertical="center"/>
    </xf>
    <xf numFmtId="37" fontId="7" fillId="0" borderId="2" xfId="2" applyNumberFormat="1" applyFont="1" applyBorder="1" applyAlignment="1">
      <alignment horizontal="right" vertical="center"/>
    </xf>
    <xf numFmtId="0" fontId="3" fillId="0" borderId="0" xfId="2" applyFont="1" applyAlignment="1">
      <alignment vertical="center"/>
    </xf>
    <xf numFmtId="37" fontId="7" fillId="0" borderId="3" xfId="2" applyNumberFormat="1" applyFont="1" applyBorder="1" applyAlignment="1">
      <alignment vertical="center"/>
    </xf>
    <xf numFmtId="37" fontId="4" fillId="0" borderId="0" xfId="2" applyNumberFormat="1" applyFont="1" applyAlignment="1">
      <alignment vertical="center"/>
    </xf>
    <xf numFmtId="0" fontId="7" fillId="0" borderId="0" xfId="3" applyFont="1" applyAlignment="1">
      <alignment vertical="center"/>
    </xf>
    <xf numFmtId="0" fontId="3" fillId="0" borderId="0" xfId="3" applyFont="1" applyAlignment="1">
      <alignment horizontal="center" vertical="center"/>
    </xf>
    <xf numFmtId="0" fontId="15" fillId="0" borderId="0" xfId="3" applyFont="1"/>
    <xf numFmtId="0" fontId="4" fillId="0" borderId="0" xfId="3" applyFont="1"/>
    <xf numFmtId="0" fontId="15" fillId="0" borderId="0" xfId="3" applyFont="1" applyAlignment="1">
      <alignment vertical="center"/>
    </xf>
    <xf numFmtId="0" fontId="4" fillId="0" borderId="0" xfId="3" applyFont="1" applyAlignment="1">
      <alignment vertical="center"/>
    </xf>
    <xf numFmtId="0" fontId="3" fillId="0" borderId="0" xfId="3" applyFont="1" applyAlignment="1">
      <alignment vertical="center"/>
    </xf>
    <xf numFmtId="0" fontId="5" fillId="0" borderId="0" xfId="3" applyFont="1" applyAlignment="1">
      <alignment vertical="center"/>
    </xf>
    <xf numFmtId="37" fontId="7" fillId="0" borderId="0" xfId="3" applyNumberFormat="1" applyFont="1" applyAlignment="1">
      <alignment vertical="center"/>
    </xf>
    <xf numFmtId="37" fontId="7" fillId="0" borderId="0" xfId="3" applyNumberFormat="1" applyFont="1" applyAlignment="1">
      <alignment horizontal="right" vertical="center"/>
    </xf>
    <xf numFmtId="10" fontId="15" fillId="0" borderId="0" xfId="3" applyNumberFormat="1" applyFont="1" applyAlignment="1">
      <alignment vertical="center"/>
    </xf>
    <xf numFmtId="37" fontId="12" fillId="0" borderId="0" xfId="15" applyNumberFormat="1" applyFont="1" applyAlignment="1">
      <alignment horizontal="center" vertical="center"/>
    </xf>
    <xf numFmtId="0" fontId="7" fillId="0" borderId="0" xfId="19" applyFont="1" applyAlignment="1">
      <alignment horizontal="center" vertical="center"/>
    </xf>
    <xf numFmtId="0" fontId="7" fillId="0" borderId="0" xfId="19" applyFont="1" applyAlignment="1">
      <alignment horizontal="left" vertical="center" indent="2"/>
    </xf>
    <xf numFmtId="0" fontId="7" fillId="0" borderId="0" xfId="17" applyFont="1" applyAlignment="1">
      <alignment horizontal="left" vertical="center" indent="2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indent="2"/>
    </xf>
    <xf numFmtId="0" fontId="7" fillId="0" borderId="0" xfId="3" applyFont="1" applyAlignment="1">
      <alignment horizontal="left" vertical="center" indent="1"/>
    </xf>
    <xf numFmtId="0" fontId="7" fillId="0" borderId="0" xfId="3" applyFont="1" applyAlignment="1">
      <alignment horizontal="left" vertical="center" indent="4"/>
    </xf>
    <xf numFmtId="167" fontId="7" fillId="0" borderId="0" xfId="17" applyNumberFormat="1" applyFont="1" applyAlignment="1">
      <alignment horizontal="center" vertical="center"/>
    </xf>
    <xf numFmtId="37" fontId="15" fillId="0" borderId="0" xfId="3" applyNumberFormat="1" applyFont="1" applyAlignment="1">
      <alignment vertical="center"/>
    </xf>
    <xf numFmtId="168" fontId="7" fillId="0" borderId="0" xfId="1" applyNumberFormat="1" applyFont="1" applyFill="1" applyAlignment="1">
      <alignment horizontal="center" vertical="center"/>
    </xf>
    <xf numFmtId="167" fontId="4" fillId="0" borderId="0" xfId="17" applyNumberFormat="1" applyFont="1" applyAlignment="1">
      <alignment horizontal="center" vertical="center"/>
    </xf>
    <xf numFmtId="0" fontId="7" fillId="0" borderId="0" xfId="19" applyFont="1" applyAlignment="1">
      <alignment horizontal="left" vertical="center" indent="3"/>
    </xf>
    <xf numFmtId="0" fontId="5" fillId="0" borderId="0" xfId="19" applyFont="1" applyAlignment="1">
      <alignment horizontal="center" vertical="center"/>
    </xf>
    <xf numFmtId="166" fontId="15" fillId="0" borderId="0" xfId="2" applyNumberFormat="1" applyFont="1" applyAlignment="1">
      <alignment vertical="center"/>
    </xf>
    <xf numFmtId="0" fontId="7" fillId="0" borderId="0" xfId="19" quotePrefix="1" applyFont="1" applyAlignment="1">
      <alignment horizontal="left" vertical="center" indent="2"/>
    </xf>
    <xf numFmtId="37" fontId="7" fillId="0" borderId="1" xfId="3" applyNumberFormat="1" applyFont="1" applyBorder="1" applyAlignment="1">
      <alignment horizontal="right" vertical="center"/>
    </xf>
    <xf numFmtId="37" fontId="7" fillId="0" borderId="3" xfId="3" applyNumberFormat="1" applyFont="1" applyBorder="1" applyAlignment="1">
      <alignment vertical="center"/>
    </xf>
    <xf numFmtId="0" fontId="7" fillId="0" borderId="0" xfId="3" quotePrefix="1" applyFont="1" applyAlignment="1">
      <alignment horizontal="left" vertical="center"/>
    </xf>
    <xf numFmtId="0" fontId="3" fillId="0" borderId="0" xfId="17" applyFont="1" applyAlignment="1">
      <alignment horizontal="center" vertical="center"/>
    </xf>
    <xf numFmtId="0" fontId="4" fillId="0" borderId="0" xfId="17" applyFont="1" applyAlignment="1">
      <alignment vertical="center"/>
    </xf>
    <xf numFmtId="0" fontId="7" fillId="0" borderId="0" xfId="17" applyFont="1" applyAlignment="1">
      <alignment vertical="center"/>
    </xf>
    <xf numFmtId="0" fontId="5" fillId="0" borderId="0" xfId="17" applyFont="1" applyAlignment="1">
      <alignment horizontal="right" vertical="center"/>
    </xf>
    <xf numFmtId="0" fontId="13" fillId="0" borderId="0" xfId="10" applyFont="1" applyAlignment="1">
      <alignment vertical="center"/>
    </xf>
    <xf numFmtId="0" fontId="3" fillId="0" borderId="0" xfId="17" applyFont="1" applyAlignment="1">
      <alignment vertical="center"/>
    </xf>
    <xf numFmtId="0" fontId="3" fillId="0" borderId="5" xfId="17" applyFont="1" applyBorder="1" applyAlignment="1">
      <alignment horizontal="center" vertical="center"/>
    </xf>
    <xf numFmtId="0" fontId="3" fillId="0" borderId="5" xfId="17" applyFont="1" applyBorder="1" applyAlignment="1">
      <alignment vertical="center"/>
    </xf>
    <xf numFmtId="0" fontId="3" fillId="0" borderId="0" xfId="10" applyFont="1" applyAlignment="1">
      <alignment horizontal="center" vertical="center"/>
    </xf>
    <xf numFmtId="37" fontId="3" fillId="0" borderId="0" xfId="15" applyNumberFormat="1" applyFont="1" applyAlignment="1">
      <alignment vertical="center"/>
    </xf>
    <xf numFmtId="0" fontId="4" fillId="0" borderId="0" xfId="10" applyFont="1" applyAlignment="1">
      <alignment vertical="center"/>
    </xf>
    <xf numFmtId="0" fontId="4" fillId="0" borderId="0" xfId="17" applyFont="1" applyAlignment="1">
      <alignment horizontal="center" vertical="center"/>
    </xf>
    <xf numFmtId="37" fontId="4" fillId="0" borderId="0" xfId="15" applyNumberFormat="1" applyFont="1" applyAlignment="1">
      <alignment vertical="center"/>
    </xf>
    <xf numFmtId="0" fontId="4" fillId="0" borderId="0" xfId="15" applyFont="1" applyAlignment="1">
      <alignment horizontal="center" vertical="center"/>
    </xf>
    <xf numFmtId="0" fontId="4" fillId="0" borderId="0" xfId="4" applyFont="1" applyAlignment="1">
      <alignment vertical="center"/>
    </xf>
    <xf numFmtId="37" fontId="4" fillId="0" borderId="0" xfId="17" applyNumberFormat="1" applyFont="1" applyAlignment="1">
      <alignment horizontal="center" vertical="center"/>
    </xf>
    <xf numFmtId="41" fontId="4" fillId="0" borderId="0" xfId="17" applyNumberFormat="1" applyFont="1" applyAlignment="1">
      <alignment horizontal="center" vertical="center"/>
    </xf>
    <xf numFmtId="168" fontId="4" fillId="0" borderId="0" xfId="17" applyNumberFormat="1" applyFont="1" applyAlignment="1">
      <alignment vertical="center"/>
    </xf>
    <xf numFmtId="41" fontId="4" fillId="0" borderId="0" xfId="17" applyNumberFormat="1" applyFont="1" applyAlignment="1">
      <alignment vertical="center"/>
    </xf>
    <xf numFmtId="37" fontId="4" fillId="0" borderId="0" xfId="17" applyNumberFormat="1" applyFont="1" applyAlignment="1">
      <alignment vertical="center"/>
    </xf>
    <xf numFmtId="37" fontId="4" fillId="0" borderId="0" xfId="10" applyNumberFormat="1" applyFont="1" applyAlignment="1">
      <alignment vertical="center"/>
    </xf>
    <xf numFmtId="0" fontId="9" fillId="0" borderId="0" xfId="10" applyFont="1" applyAlignment="1">
      <alignment vertical="center"/>
    </xf>
    <xf numFmtId="0" fontId="4" fillId="0" borderId="0" xfId="16" applyFont="1" applyAlignment="1">
      <alignment vertical="center"/>
    </xf>
    <xf numFmtId="0" fontId="3" fillId="0" borderId="0" xfId="4" applyFont="1" applyAlignment="1">
      <alignment horizontal="center" vertical="center"/>
    </xf>
    <xf numFmtId="0" fontId="3" fillId="0" borderId="0" xfId="4" quotePrefix="1" applyFont="1" applyAlignment="1">
      <alignment horizontal="center" vertical="center"/>
    </xf>
    <xf numFmtId="0" fontId="7" fillId="0" borderId="0" xfId="4" applyFont="1" applyAlignment="1">
      <alignment vertical="center"/>
    </xf>
    <xf numFmtId="0" fontId="5" fillId="0" borderId="0" xfId="4" applyFont="1" applyAlignment="1">
      <alignment horizontal="right" vertical="center"/>
    </xf>
    <xf numFmtId="0" fontId="5" fillId="0" borderId="0" xfId="4" applyFont="1" applyAlignment="1">
      <alignment vertical="center"/>
    </xf>
    <xf numFmtId="0" fontId="11" fillId="0" borderId="0" xfId="10" applyFont="1" applyAlignment="1">
      <alignment horizontal="center" vertical="center" wrapText="1"/>
    </xf>
    <xf numFmtId="0" fontId="3" fillId="0" borderId="0" xfId="4" applyFont="1" applyAlignment="1">
      <alignment horizontal="right" vertical="center"/>
    </xf>
    <xf numFmtId="0" fontId="3" fillId="0" borderId="0" xfId="4" applyFont="1" applyAlignment="1">
      <alignment vertical="center"/>
    </xf>
    <xf numFmtId="0" fontId="3" fillId="0" borderId="5" xfId="4" applyFont="1" applyBorder="1" applyAlignment="1">
      <alignment horizontal="center" vertical="center"/>
    </xf>
    <xf numFmtId="0" fontId="3" fillId="0" borderId="0" xfId="10" applyFont="1" applyAlignment="1">
      <alignment vertical="center"/>
    </xf>
    <xf numFmtId="0" fontId="3" fillId="0" borderId="5" xfId="4" applyFont="1" applyBorder="1" applyAlignment="1">
      <alignment vertical="center"/>
    </xf>
    <xf numFmtId="0" fontId="3" fillId="0" borderId="5" xfId="10" applyFont="1" applyBorder="1" applyAlignment="1">
      <alignment horizontal="center" vertical="center"/>
    </xf>
    <xf numFmtId="0" fontId="4" fillId="0" borderId="0" xfId="4" applyFont="1" applyAlignment="1">
      <alignment horizontal="center" vertical="center"/>
    </xf>
    <xf numFmtId="168" fontId="4" fillId="0" borderId="0" xfId="4" applyNumberFormat="1" applyFont="1" applyAlignment="1">
      <alignment horizontal="center" vertical="center"/>
    </xf>
    <xf numFmtId="166" fontId="4" fillId="0" borderId="0" xfId="4" applyNumberFormat="1" applyFont="1" applyAlignment="1">
      <alignment vertical="center"/>
    </xf>
    <xf numFmtId="167" fontId="4" fillId="0" borderId="0" xfId="4" applyNumberFormat="1" applyFont="1" applyAlignment="1">
      <alignment horizontal="center" vertical="center"/>
    </xf>
    <xf numFmtId="165" fontId="4" fillId="0" borderId="0" xfId="4" applyNumberFormat="1" applyFont="1" applyAlignment="1">
      <alignment vertical="center"/>
    </xf>
    <xf numFmtId="41" fontId="4" fillId="0" borderId="0" xfId="4" applyNumberFormat="1" applyFont="1" applyAlignment="1">
      <alignment horizontal="right" vertical="center"/>
    </xf>
    <xf numFmtId="0" fontId="4" fillId="0" borderId="0" xfId="4" quotePrefix="1" applyFont="1" applyAlignment="1">
      <alignment horizontal="left" vertical="center" indent="2"/>
    </xf>
    <xf numFmtId="41" fontId="7" fillId="0" borderId="0" xfId="4" applyNumberFormat="1" applyFont="1" applyAlignment="1">
      <alignment vertical="center"/>
    </xf>
    <xf numFmtId="168" fontId="7" fillId="0" borderId="0" xfId="4" applyNumberFormat="1" applyFont="1" applyAlignment="1">
      <alignment vertical="center"/>
    </xf>
    <xf numFmtId="0" fontId="4" fillId="0" borderId="0" xfId="3" applyFont="1" applyAlignment="1">
      <alignment horizontal="center" vertical="center"/>
    </xf>
    <xf numFmtId="0" fontId="5" fillId="0" borderId="0" xfId="3" quotePrefix="1" applyFont="1" applyAlignment="1">
      <alignment horizontal="left" vertical="center"/>
    </xf>
    <xf numFmtId="0" fontId="5" fillId="0" borderId="0" xfId="3" quotePrefix="1" applyFont="1" applyAlignment="1">
      <alignment horizontal="center" vertical="center"/>
    </xf>
    <xf numFmtId="0" fontId="5" fillId="0" borderId="0" xfId="3" applyFont="1" applyAlignment="1">
      <alignment horizontal="left" vertical="center" wrapText="1"/>
    </xf>
    <xf numFmtId="0" fontId="10" fillId="0" borderId="0" xfId="3" applyFont="1" applyAlignment="1">
      <alignment horizontal="center" vertical="center"/>
    </xf>
    <xf numFmtId="0" fontId="7" fillId="0" borderId="0" xfId="3" applyFont="1" applyAlignment="1">
      <alignment horizontal="left" vertical="center"/>
    </xf>
    <xf numFmtId="0" fontId="5" fillId="0" borderId="0" xfId="3" applyFont="1" applyAlignment="1">
      <alignment horizontal="left" vertical="center"/>
    </xf>
    <xf numFmtId="0" fontId="5" fillId="0" borderId="0" xfId="3" applyFont="1" applyAlignment="1">
      <alignment horizontal="left" vertical="center" indent="4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169" fontId="5" fillId="0" borderId="0" xfId="3" applyNumberFormat="1" applyFont="1" applyAlignment="1">
      <alignment horizontal="left" vertical="center"/>
    </xf>
    <xf numFmtId="169" fontId="10" fillId="0" borderId="0" xfId="3" applyNumberFormat="1" applyFont="1" applyAlignment="1">
      <alignment horizontal="center" vertical="center"/>
    </xf>
    <xf numFmtId="169" fontId="5" fillId="0" borderId="0" xfId="0" applyNumberFormat="1" applyFont="1" applyAlignment="1">
      <alignment horizontal="left" vertical="center"/>
    </xf>
    <xf numFmtId="169" fontId="5" fillId="0" borderId="0" xfId="3" applyNumberFormat="1" applyFont="1" applyAlignment="1">
      <alignment vertical="center"/>
    </xf>
    <xf numFmtId="169" fontId="3" fillId="0" borderId="0" xfId="3" applyNumberFormat="1" applyFont="1" applyAlignment="1">
      <alignment horizontal="right" vertical="center"/>
    </xf>
    <xf numFmtId="168" fontId="12" fillId="0" borderId="0" xfId="3" applyNumberFormat="1" applyFont="1" applyAlignment="1">
      <alignment horizontal="center" vertical="center"/>
    </xf>
    <xf numFmtId="168" fontId="7" fillId="0" borderId="0" xfId="3" applyNumberFormat="1" applyFont="1" applyAlignment="1">
      <alignment vertical="center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left" vertical="center"/>
    </xf>
    <xf numFmtId="37" fontId="7" fillId="0" borderId="0" xfId="2" applyNumberFormat="1" applyFont="1" applyAlignment="1">
      <alignment horizontal="right" vertical="center"/>
    </xf>
    <xf numFmtId="37" fontId="7" fillId="0" borderId="0" xfId="4" applyNumberFormat="1" applyFont="1" applyAlignment="1">
      <alignment horizontal="left" vertical="center" indent="3"/>
    </xf>
    <xf numFmtId="167" fontId="7" fillId="0" borderId="0" xfId="2" applyNumberFormat="1" applyFont="1" applyAlignment="1">
      <alignment vertical="center"/>
    </xf>
    <xf numFmtId="37" fontId="7" fillId="0" borderId="0" xfId="4" applyNumberFormat="1" applyFont="1" applyAlignment="1">
      <alignment horizontal="left" vertical="center" indent="2"/>
    </xf>
    <xf numFmtId="0" fontId="7" fillId="0" borderId="0" xfId="2" applyFont="1" applyAlignment="1">
      <alignment horizontal="left" vertical="center" indent="5"/>
    </xf>
    <xf numFmtId="37" fontId="7" fillId="0" borderId="2" xfId="2" applyNumberFormat="1" applyFont="1" applyBorder="1" applyAlignment="1">
      <alignment vertical="center"/>
    </xf>
    <xf numFmtId="37" fontId="7" fillId="0" borderId="0" xfId="4" applyNumberFormat="1" applyFont="1" applyAlignment="1">
      <alignment vertical="center"/>
    </xf>
    <xf numFmtId="0" fontId="4" fillId="0" borderId="0" xfId="2" applyFont="1" applyAlignment="1">
      <alignment horizontal="left" vertical="center" indent="2"/>
    </xf>
    <xf numFmtId="0" fontId="7" fillId="0" borderId="0" xfId="2" applyFont="1" applyAlignment="1">
      <alignment horizontal="left" vertical="center" indent="2"/>
    </xf>
    <xf numFmtId="37" fontId="7" fillId="0" borderId="4" xfId="2" applyNumberFormat="1" applyFont="1" applyBorder="1" applyAlignment="1">
      <alignment horizontal="right" vertical="center"/>
    </xf>
    <xf numFmtId="37" fontId="7" fillId="0" borderId="1" xfId="2" applyNumberFormat="1" applyFont="1" applyBorder="1" applyAlignment="1">
      <alignment vertical="center"/>
    </xf>
    <xf numFmtId="0" fontId="9" fillId="0" borderId="0" xfId="4" applyFont="1" applyAlignment="1">
      <alignment vertical="center"/>
    </xf>
    <xf numFmtId="37" fontId="7" fillId="0" borderId="4" xfId="2" applyNumberFormat="1" applyFont="1" applyBorder="1" applyAlignment="1">
      <alignment vertical="center"/>
    </xf>
    <xf numFmtId="0" fontId="3" fillId="0" borderId="0" xfId="2" applyFont="1" applyAlignment="1">
      <alignment horizontal="center" vertical="center"/>
    </xf>
    <xf numFmtId="0" fontId="3" fillId="0" borderId="0" xfId="2" quotePrefix="1" applyFont="1" applyAlignment="1">
      <alignment horizontal="center" vertical="center"/>
    </xf>
    <xf numFmtId="0" fontId="5" fillId="0" borderId="1" xfId="2" applyFont="1" applyBorder="1" applyAlignment="1">
      <alignment horizontal="right" vertical="center"/>
    </xf>
    <xf numFmtId="0" fontId="3" fillId="0" borderId="0" xfId="3" applyFont="1" applyAlignment="1">
      <alignment horizontal="center" vertical="center"/>
    </xf>
    <xf numFmtId="49" fontId="3" fillId="0" borderId="0" xfId="3" applyNumberFormat="1" applyFont="1" applyAlignment="1">
      <alignment horizontal="center" vertical="center"/>
    </xf>
    <xf numFmtId="0" fontId="3" fillId="0" borderId="0" xfId="3" quotePrefix="1" applyFont="1" applyAlignment="1">
      <alignment horizontal="center" vertical="center"/>
    </xf>
    <xf numFmtId="0" fontId="5" fillId="0" borderId="1" xfId="3" applyFont="1" applyBorder="1" applyAlignment="1">
      <alignment horizontal="right" vertical="center"/>
    </xf>
    <xf numFmtId="0" fontId="3" fillId="0" borderId="2" xfId="4" applyFont="1" applyBorder="1" applyAlignment="1">
      <alignment horizontal="center" vertical="center"/>
    </xf>
    <xf numFmtId="0" fontId="3" fillId="0" borderId="1" xfId="11" applyFont="1" applyFill="1" applyBorder="1" applyAlignment="1">
      <alignment horizontal="center" vertical="center"/>
    </xf>
    <xf numFmtId="0" fontId="3" fillId="0" borderId="0" xfId="10" applyFont="1" applyAlignment="1">
      <alignment horizontal="center" vertical="center"/>
    </xf>
    <xf numFmtId="0" fontId="5" fillId="0" borderId="1" xfId="4" applyFont="1" applyBorder="1" applyAlignment="1">
      <alignment horizontal="right" vertical="center"/>
    </xf>
    <xf numFmtId="0" fontId="3" fillId="0" borderId="0" xfId="4" applyFont="1" applyAlignment="1">
      <alignment horizontal="center" vertical="center"/>
    </xf>
    <xf numFmtId="0" fontId="3" fillId="0" borderId="0" xfId="4" quotePrefix="1" applyFont="1" applyAlignment="1">
      <alignment horizontal="center" vertical="center"/>
    </xf>
    <xf numFmtId="0" fontId="3" fillId="0" borderId="1" xfId="4" applyFont="1" applyBorder="1" applyAlignment="1">
      <alignment horizontal="center" vertical="center"/>
    </xf>
    <xf numFmtId="0" fontId="3" fillId="0" borderId="1" xfId="17" applyFont="1" applyBorder="1" applyAlignment="1">
      <alignment horizontal="center" vertical="center"/>
    </xf>
    <xf numFmtId="0" fontId="11" fillId="0" borderId="1" xfId="17" applyFont="1" applyBorder="1" applyAlignment="1">
      <alignment horizontal="right" vertical="center"/>
    </xf>
    <xf numFmtId="0" fontId="3" fillId="0" borderId="0" xfId="17" applyFont="1" applyAlignment="1">
      <alignment horizontal="center" vertical="center"/>
    </xf>
    <xf numFmtId="0" fontId="3" fillId="0" borderId="0" xfId="17" quotePrefix="1" applyFont="1" applyAlignment="1">
      <alignment horizontal="center" vertical="center"/>
    </xf>
  </cellXfs>
  <cellStyles count="26">
    <cellStyle name="Comma" xfId="1" builtinId="3"/>
    <cellStyle name="Comma 2" xfId="5" xr:uid="{00000000-0005-0000-0000-000001000000}"/>
    <cellStyle name="Comma 2 10 2" xfId="8" xr:uid="{00000000-0005-0000-0000-000002000000}"/>
    <cellStyle name="Comma 2 2" xfId="13" xr:uid="{00000000-0005-0000-0000-000003000000}"/>
    <cellStyle name="Comma 2 2 2" xfId="20" xr:uid="{00000000-0005-0000-0000-000004000000}"/>
    <cellStyle name="Comma 262" xfId="18" xr:uid="{00000000-0005-0000-0000-000005000000}"/>
    <cellStyle name="Comma 263" xfId="12" xr:uid="{00000000-0005-0000-0000-000006000000}"/>
    <cellStyle name="Comma 3" xfId="9" xr:uid="{00000000-0005-0000-0000-000007000000}"/>
    <cellStyle name="Comma 4 3" xfId="14" xr:uid="{00000000-0005-0000-0000-000008000000}"/>
    <cellStyle name="Currency_Draft FS 2003" xfId="11" xr:uid="{00000000-0005-0000-0000-000009000000}"/>
    <cellStyle name="Normal" xfId="0" builtinId="0"/>
    <cellStyle name="Normal 2" xfId="3" xr:uid="{00000000-0005-0000-0000-00000B000000}"/>
    <cellStyle name="Normal 2 10" xfId="17" xr:uid="{00000000-0005-0000-0000-00000C000000}"/>
    <cellStyle name="Normal 2 2" xfId="4" xr:uid="{00000000-0005-0000-0000-00000D000000}"/>
    <cellStyle name="Normal 2 2 2" xfId="15" xr:uid="{00000000-0005-0000-0000-00000E000000}"/>
    <cellStyle name="Normal 2 2 8" xfId="22" xr:uid="{93378D7F-5EE3-4A13-B142-96E26B6CE5F9}"/>
    <cellStyle name="Normal 2 3" xfId="23" xr:uid="{E106FBBF-3019-4281-9239-77F75999EEB3}"/>
    <cellStyle name="Normal 2 3 3 2 4" xfId="19" xr:uid="{00000000-0005-0000-0000-00000F000000}"/>
    <cellStyle name="Normal 2 4" xfId="24" xr:uid="{7C5D4B1A-095B-48AD-BC48-9425DACE6ECC}"/>
    <cellStyle name="Normal 3" xfId="2" xr:uid="{00000000-0005-0000-0000-000010000000}"/>
    <cellStyle name="Normal 3 10 2 4" xfId="7" xr:uid="{00000000-0005-0000-0000-000011000000}"/>
    <cellStyle name="Normal 3 2 2 2" xfId="16" xr:uid="{00000000-0005-0000-0000-000012000000}"/>
    <cellStyle name="Normal 4" xfId="6" xr:uid="{00000000-0005-0000-0000-000013000000}"/>
    <cellStyle name="Normal 4 2" xfId="21" xr:uid="{E276D0D8-77E5-407C-9D96-410666EAC2DD}"/>
    <cellStyle name="Normal_SMS02Y" xfId="10" xr:uid="{00000000-0005-0000-0000-000016000000}"/>
    <cellStyle name="Percent" xfId="25" builtinId="5"/>
  </cellStyles>
  <dxfs count="0"/>
  <tableStyles count="1" defaultTableStyle="TableStyleMedium2" defaultPivotStyle="PivotStyleLight16">
    <tableStyle name="Invisible" pivot="0" table="0" count="0" xr9:uid="{CD1DCCAA-CFFD-4CA8-AE52-C94A510B336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prtrserver\PRTR-Audit\Audit%20Year%202024\TB\Draft%20FS\PRTR\PRTR67Y.xlsx" TargetMode="External"/><Relationship Id="rId1" Type="http://schemas.openxmlformats.org/officeDocument/2006/relationships/externalLinkPath" Target="file:///\\prtrserver\PRTR-Audit\Audit%20Year%202024\TB\Draft%20FS\PRTR\PRTR67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งบดุล"/>
      <sheetName val="งบดุล 2"/>
      <sheetName val="กำไรขาดทุนเบ็ดเสร็จ"/>
      <sheetName val="ส่วนผู้ถือหุ้น-รวม"/>
      <sheetName val="ส่วนผู้ถือหุ้น-เฉพาะ"/>
      <sheetName val="กระแสเงินสด"/>
    </sheetNames>
    <sheetDataSet>
      <sheetData sheetId="0">
        <row r="10">
          <cell r="C10">
            <v>477798633</v>
          </cell>
        </row>
      </sheetData>
      <sheetData sheetId="1">
        <row r="10">
          <cell r="C10">
            <v>473637755</v>
          </cell>
        </row>
      </sheetData>
      <sheetData sheetId="2">
        <row r="9">
          <cell r="F9">
            <v>7332952798</v>
          </cell>
        </row>
      </sheetData>
      <sheetData sheetId="3">
        <row r="26">
          <cell r="S26">
            <v>-90000000</v>
          </cell>
          <cell r="AH26">
            <v>-2650</v>
          </cell>
        </row>
      </sheetData>
      <sheetData sheetId="4">
        <row r="24">
          <cell r="H24">
            <v>12000000</v>
          </cell>
        </row>
      </sheetData>
      <sheetData sheetId="5">
        <row r="9">
          <cell r="D9">
            <v>218728797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</sheetPr>
  <dimension ref="A1:U124"/>
  <sheetViews>
    <sheetView tabSelected="1" zoomScale="70" zoomScaleNormal="70" zoomScaleSheetLayoutView="90" workbookViewId="0">
      <selection activeCell="A48" sqref="A48"/>
    </sheetView>
  </sheetViews>
  <sheetFormatPr defaultColWidth="7.54296875" defaultRowHeight="13"/>
  <cols>
    <col min="1" max="1" width="52.81640625" style="83" customWidth="1"/>
    <col min="2" max="2" width="9.26953125" style="84" customWidth="1"/>
    <col min="3" max="3" width="15.81640625" style="83" customWidth="1"/>
    <col min="4" max="4" width="1.54296875" style="83" customWidth="1"/>
    <col min="5" max="5" width="15.81640625" style="83" customWidth="1"/>
    <col min="6" max="6" width="1.54296875" style="83" customWidth="1"/>
    <col min="7" max="7" width="15.81640625" style="83" customWidth="1"/>
    <col min="8" max="8" width="1.54296875" style="83" customWidth="1"/>
    <col min="9" max="9" width="15.81640625" style="83" customWidth="1"/>
    <col min="10" max="10" width="12.453125" style="83" bestFit="1" customWidth="1"/>
    <col min="11" max="11" width="18.54296875" style="83" bestFit="1" customWidth="1"/>
    <col min="12" max="12" width="7.54296875" style="83"/>
    <col min="13" max="13" width="14.54296875" style="83" bestFit="1" customWidth="1"/>
    <col min="14" max="14" width="7.54296875" style="83"/>
    <col min="15" max="15" width="14.54296875" style="83" bestFit="1" customWidth="1"/>
    <col min="16" max="16" width="7.54296875" style="83"/>
    <col min="17" max="17" width="13.54296875" style="83" bestFit="1" customWidth="1"/>
    <col min="18" max="16384" width="7.54296875" style="83"/>
  </cols>
  <sheetData>
    <row r="1" spans="1:21" ht="22.4" customHeight="1">
      <c r="A1" s="209" t="s">
        <v>0</v>
      </c>
      <c r="B1" s="209"/>
      <c r="C1" s="209"/>
      <c r="D1" s="209"/>
      <c r="E1" s="209"/>
      <c r="F1" s="209"/>
      <c r="G1" s="209"/>
      <c r="H1" s="209"/>
      <c r="I1" s="209"/>
    </row>
    <row r="2" spans="1:21" ht="22.4" customHeight="1">
      <c r="A2" s="209" t="s">
        <v>1</v>
      </c>
      <c r="B2" s="209"/>
      <c r="C2" s="209"/>
      <c r="D2" s="209"/>
      <c r="E2" s="209"/>
      <c r="F2" s="209"/>
      <c r="G2" s="209"/>
      <c r="H2" s="209"/>
      <c r="I2" s="209"/>
    </row>
    <row r="3" spans="1:21" ht="22.4" customHeight="1">
      <c r="A3" s="210" t="s">
        <v>2</v>
      </c>
      <c r="B3" s="210"/>
      <c r="C3" s="210"/>
      <c r="D3" s="210"/>
      <c r="E3" s="210"/>
      <c r="F3" s="210"/>
      <c r="G3" s="210"/>
      <c r="H3" s="210"/>
      <c r="I3" s="210"/>
    </row>
    <row r="4" spans="1:21" ht="22.4" customHeight="1">
      <c r="A4" s="211" t="s">
        <v>3</v>
      </c>
      <c r="B4" s="211"/>
      <c r="C4" s="211"/>
      <c r="D4" s="211"/>
      <c r="E4" s="211"/>
      <c r="F4" s="211"/>
      <c r="G4" s="211"/>
      <c r="H4" s="211"/>
      <c r="I4" s="211"/>
    </row>
    <row r="5" spans="1:21" ht="6" customHeight="1"/>
    <row r="6" spans="1:21" ht="21.65" customHeight="1">
      <c r="B6" s="85" t="s">
        <v>4</v>
      </c>
      <c r="C6" s="209" t="s">
        <v>5</v>
      </c>
      <c r="D6" s="209"/>
      <c r="E6" s="209"/>
      <c r="F6" s="209"/>
      <c r="G6" s="209" t="s">
        <v>6</v>
      </c>
      <c r="H6" s="209"/>
      <c r="I6" s="209"/>
    </row>
    <row r="7" spans="1:21" ht="21.65" customHeight="1">
      <c r="C7" s="209" t="s">
        <v>7</v>
      </c>
      <c r="D7" s="209"/>
      <c r="E7" s="209"/>
      <c r="F7" s="209"/>
      <c r="G7" s="209" t="s">
        <v>7</v>
      </c>
      <c r="H7" s="209"/>
      <c r="I7" s="209"/>
    </row>
    <row r="8" spans="1:21" s="89" customFormat="1" ht="21.65" customHeight="1">
      <c r="A8" s="86"/>
      <c r="B8" s="87"/>
      <c r="C8" s="88">
        <v>2025</v>
      </c>
      <c r="D8" s="88"/>
      <c r="E8" s="88">
        <v>2024</v>
      </c>
      <c r="F8" s="88"/>
      <c r="G8" s="88">
        <v>2025</v>
      </c>
      <c r="H8" s="88"/>
      <c r="I8" s="88">
        <v>2024</v>
      </c>
    </row>
    <row r="9" spans="1:21" s="89" customFormat="1" ht="21.65" customHeight="1">
      <c r="A9" s="82" t="s">
        <v>8</v>
      </c>
      <c r="B9" s="87"/>
      <c r="C9" s="85"/>
      <c r="D9" s="85"/>
      <c r="E9" s="90"/>
      <c r="F9" s="85"/>
    </row>
    <row r="10" spans="1:21" s="89" customFormat="1" ht="21.65" customHeight="1">
      <c r="A10" s="83" t="s">
        <v>9</v>
      </c>
      <c r="B10" s="87"/>
      <c r="C10" s="1"/>
      <c r="D10" s="91"/>
      <c r="E10" s="91"/>
      <c r="F10" s="91"/>
      <c r="G10" s="91"/>
      <c r="H10" s="91"/>
      <c r="I10" s="91"/>
    </row>
    <row r="11" spans="1:21" s="89" customFormat="1" ht="21.65" customHeight="1">
      <c r="A11" s="92" t="s">
        <v>10</v>
      </c>
      <c r="B11" s="93">
        <v>5.0999999999999996</v>
      </c>
      <c r="C11" s="1">
        <v>536283069</v>
      </c>
      <c r="D11" s="1"/>
      <c r="E11" s="1">
        <v>477798633</v>
      </c>
      <c r="F11" s="1"/>
      <c r="G11" s="1">
        <v>496697155</v>
      </c>
      <c r="H11" s="1"/>
      <c r="I11" s="1">
        <v>424466766</v>
      </c>
      <c r="J11" s="94"/>
      <c r="K11" s="50"/>
      <c r="L11" s="6"/>
      <c r="M11" s="6"/>
      <c r="N11" s="6"/>
      <c r="O11" s="6"/>
      <c r="Q11" s="95"/>
      <c r="R11" s="95"/>
      <c r="S11" s="95"/>
      <c r="T11" s="95"/>
      <c r="U11" s="95"/>
    </row>
    <row r="12" spans="1:21" s="89" customFormat="1" ht="21.65" customHeight="1">
      <c r="A12" s="92" t="s">
        <v>11</v>
      </c>
      <c r="B12" s="93">
        <v>6</v>
      </c>
      <c r="C12" s="1">
        <v>948316440</v>
      </c>
      <c r="D12" s="1"/>
      <c r="E12" s="1">
        <v>980535277</v>
      </c>
      <c r="F12" s="1"/>
      <c r="G12" s="1">
        <v>916933320</v>
      </c>
      <c r="H12" s="1"/>
      <c r="I12" s="1">
        <v>986237592</v>
      </c>
      <c r="J12" s="94"/>
      <c r="K12" s="50"/>
      <c r="L12" s="6"/>
      <c r="M12" s="6"/>
      <c r="N12" s="6"/>
      <c r="O12" s="6"/>
      <c r="Q12" s="95"/>
      <c r="R12" s="95"/>
      <c r="S12" s="95"/>
      <c r="T12" s="95"/>
      <c r="U12" s="95"/>
    </row>
    <row r="13" spans="1:21" s="89" customFormat="1" ht="21.65" customHeight="1">
      <c r="A13" s="92" t="s">
        <v>12</v>
      </c>
      <c r="B13" s="93">
        <v>7</v>
      </c>
      <c r="C13" s="1">
        <v>379078306</v>
      </c>
      <c r="D13" s="1"/>
      <c r="E13" s="1">
        <v>304979252</v>
      </c>
      <c r="F13" s="1"/>
      <c r="G13" s="1">
        <v>363800063</v>
      </c>
      <c r="H13" s="1"/>
      <c r="I13" s="1">
        <v>297681064</v>
      </c>
      <c r="J13" s="94"/>
      <c r="K13" s="50"/>
      <c r="L13" s="6"/>
      <c r="M13" s="6"/>
      <c r="N13" s="6"/>
      <c r="O13" s="6"/>
      <c r="Q13" s="95"/>
      <c r="R13" s="95"/>
      <c r="S13" s="95"/>
      <c r="T13" s="95"/>
      <c r="U13" s="95"/>
    </row>
    <row r="14" spans="1:21" s="89" customFormat="1" ht="21.65" customHeight="1">
      <c r="A14" s="92" t="s">
        <v>13</v>
      </c>
      <c r="B14" s="93">
        <v>25.2</v>
      </c>
      <c r="C14" s="5">
        <v>0</v>
      </c>
      <c r="D14" s="1"/>
      <c r="E14" s="5">
        <v>0</v>
      </c>
      <c r="F14" s="1"/>
      <c r="G14" s="1">
        <v>85300000</v>
      </c>
      <c r="H14" s="1"/>
      <c r="I14" s="1">
        <v>41300000</v>
      </c>
      <c r="J14" s="94"/>
      <c r="K14" s="50"/>
      <c r="L14" s="6"/>
      <c r="M14" s="6"/>
      <c r="N14" s="6"/>
      <c r="O14" s="6"/>
      <c r="Q14" s="95"/>
      <c r="R14" s="95"/>
      <c r="S14" s="95"/>
      <c r="T14" s="95"/>
      <c r="U14" s="95"/>
    </row>
    <row r="15" spans="1:21" s="89" customFormat="1" ht="21.65" customHeight="1">
      <c r="A15" s="92" t="s">
        <v>14</v>
      </c>
      <c r="B15" s="93"/>
      <c r="C15" s="1">
        <v>157154457</v>
      </c>
      <c r="D15" s="1"/>
      <c r="E15" s="1">
        <v>287702607</v>
      </c>
      <c r="F15" s="1"/>
      <c r="G15" s="1">
        <v>147032405</v>
      </c>
      <c r="H15" s="1"/>
      <c r="I15" s="1">
        <v>281918141</v>
      </c>
      <c r="J15" s="94"/>
      <c r="K15" s="50"/>
      <c r="L15" s="6"/>
      <c r="M15" s="6"/>
      <c r="N15" s="6"/>
      <c r="O15" s="6"/>
      <c r="Q15" s="95"/>
      <c r="R15" s="95"/>
      <c r="S15" s="95"/>
      <c r="T15" s="95"/>
      <c r="U15" s="95"/>
    </row>
    <row r="16" spans="1:21" s="89" customFormat="1" ht="21.65" customHeight="1">
      <c r="A16" s="92" t="s">
        <v>15</v>
      </c>
      <c r="B16" s="93">
        <v>8</v>
      </c>
      <c r="C16" s="1">
        <v>80750682</v>
      </c>
      <c r="D16" s="1"/>
      <c r="E16" s="5">
        <v>0</v>
      </c>
      <c r="F16" s="1"/>
      <c r="G16" s="1">
        <v>80750682</v>
      </c>
      <c r="H16" s="1"/>
      <c r="I16" s="5">
        <v>0</v>
      </c>
      <c r="J16" s="94"/>
      <c r="K16" s="50"/>
      <c r="L16" s="6"/>
      <c r="M16" s="6"/>
      <c r="N16" s="6"/>
      <c r="O16" s="6"/>
      <c r="Q16" s="95"/>
      <c r="R16" s="95"/>
      <c r="S16" s="95"/>
      <c r="T16" s="95"/>
      <c r="U16" s="95"/>
    </row>
    <row r="17" spans="1:21" s="89" customFormat="1" ht="21.65" customHeight="1">
      <c r="A17" s="92" t="s">
        <v>16</v>
      </c>
      <c r="B17" s="93"/>
      <c r="C17" s="1">
        <v>10272300</v>
      </c>
      <c r="D17" s="1"/>
      <c r="E17" s="1">
        <v>14903122</v>
      </c>
      <c r="F17" s="1"/>
      <c r="G17" s="1">
        <v>8068168</v>
      </c>
      <c r="H17" s="1"/>
      <c r="I17" s="1">
        <v>12532978</v>
      </c>
      <c r="J17" s="94"/>
      <c r="K17" s="50"/>
      <c r="L17" s="6"/>
      <c r="M17" s="6"/>
      <c r="N17" s="6"/>
      <c r="O17" s="6"/>
      <c r="Q17" s="95"/>
      <c r="R17" s="95"/>
      <c r="S17" s="95"/>
      <c r="T17" s="95"/>
      <c r="U17" s="95"/>
    </row>
    <row r="18" spans="1:21" s="89" customFormat="1" ht="21.65" customHeight="1">
      <c r="A18" s="96" t="s">
        <v>17</v>
      </c>
      <c r="B18" s="87"/>
      <c r="C18" s="3">
        <f>SUM(C11:C17)</f>
        <v>2111855254</v>
      </c>
      <c r="D18" s="97"/>
      <c r="E18" s="3">
        <f>SUM(E11:E17)</f>
        <v>2065918891</v>
      </c>
      <c r="F18" s="97"/>
      <c r="G18" s="3">
        <f>SUM(G11:G17)</f>
        <v>2098581793</v>
      </c>
      <c r="H18" s="97"/>
      <c r="I18" s="3">
        <f>SUM(I11:I17)</f>
        <v>2044136541</v>
      </c>
      <c r="K18" s="50"/>
      <c r="L18" s="6"/>
      <c r="M18" s="6"/>
      <c r="N18" s="6"/>
      <c r="O18" s="6"/>
      <c r="Q18" s="95"/>
      <c r="R18" s="95"/>
      <c r="S18" s="95"/>
      <c r="T18" s="95"/>
      <c r="U18" s="95"/>
    </row>
    <row r="19" spans="1:21" s="89" customFormat="1" ht="21.65" customHeight="1">
      <c r="A19" s="96"/>
      <c r="B19" s="87"/>
      <c r="C19" s="97"/>
      <c r="D19" s="97"/>
      <c r="E19" s="97"/>
      <c r="F19" s="97"/>
      <c r="G19" s="97"/>
      <c r="H19" s="97"/>
      <c r="I19" s="97"/>
      <c r="K19" s="50"/>
      <c r="L19" s="6"/>
      <c r="M19" s="6"/>
      <c r="N19" s="6"/>
      <c r="O19" s="6"/>
      <c r="Q19" s="95"/>
      <c r="R19" s="95"/>
      <c r="S19" s="95"/>
      <c r="T19" s="95"/>
      <c r="U19" s="95"/>
    </row>
    <row r="20" spans="1:21" s="89" customFormat="1" ht="21.65" customHeight="1">
      <c r="A20" s="83" t="s">
        <v>18</v>
      </c>
      <c r="B20" s="87"/>
      <c r="K20" s="50"/>
      <c r="L20" s="6"/>
      <c r="M20" s="6"/>
      <c r="N20" s="6"/>
      <c r="O20" s="6"/>
      <c r="Q20" s="95"/>
      <c r="R20" s="95"/>
      <c r="S20" s="95"/>
      <c r="T20" s="95"/>
      <c r="U20" s="95"/>
    </row>
    <row r="21" spans="1:21" s="89" customFormat="1" ht="21.65" customHeight="1">
      <c r="A21" s="92" t="s">
        <v>19</v>
      </c>
      <c r="B21" s="93">
        <v>9</v>
      </c>
      <c r="C21" s="1">
        <v>1053842</v>
      </c>
      <c r="D21" s="2"/>
      <c r="E21" s="97">
        <v>1053842</v>
      </c>
      <c r="F21" s="4"/>
      <c r="G21" s="1">
        <v>929471</v>
      </c>
      <c r="H21" s="1"/>
      <c r="I21" s="1">
        <v>929471</v>
      </c>
      <c r="J21" s="94"/>
      <c r="K21" s="50"/>
      <c r="L21" s="6"/>
      <c r="M21" s="6"/>
      <c r="N21" s="6"/>
      <c r="O21" s="6"/>
      <c r="Q21" s="95"/>
      <c r="R21" s="95"/>
      <c r="S21" s="95"/>
      <c r="T21" s="95"/>
      <c r="U21" s="95"/>
    </row>
    <row r="22" spans="1:21" s="89" customFormat="1" ht="21.65" customHeight="1">
      <c r="A22" s="92" t="s">
        <v>20</v>
      </c>
      <c r="B22" s="93">
        <v>25.1</v>
      </c>
      <c r="C22" s="5">
        <v>0</v>
      </c>
      <c r="D22" s="4"/>
      <c r="E22" s="5">
        <v>0</v>
      </c>
      <c r="F22" s="2"/>
      <c r="G22" s="1">
        <v>139998520</v>
      </c>
      <c r="H22" s="1"/>
      <c r="I22" s="1">
        <v>99999320</v>
      </c>
      <c r="J22" s="94"/>
      <c r="K22" s="51"/>
      <c r="L22" s="6"/>
      <c r="M22" s="6"/>
      <c r="N22" s="6"/>
      <c r="O22" s="6"/>
      <c r="Q22" s="95"/>
      <c r="R22" s="95"/>
      <c r="S22" s="95"/>
      <c r="T22" s="95"/>
      <c r="U22" s="95"/>
    </row>
    <row r="23" spans="1:21" s="89" customFormat="1" ht="21.65" customHeight="1">
      <c r="A23" s="92" t="s">
        <v>21</v>
      </c>
      <c r="B23" s="93">
        <v>10</v>
      </c>
      <c r="C23" s="97">
        <v>34778266</v>
      </c>
      <c r="D23" s="6"/>
      <c r="E23" s="97">
        <v>48453277</v>
      </c>
      <c r="G23" s="1">
        <v>14101651</v>
      </c>
      <c r="H23" s="1"/>
      <c r="I23" s="1">
        <v>23324260</v>
      </c>
      <c r="K23" s="50"/>
      <c r="L23" s="6"/>
      <c r="M23" s="6"/>
      <c r="N23" s="6"/>
      <c r="O23" s="6"/>
      <c r="Q23" s="95"/>
      <c r="R23" s="95"/>
      <c r="S23" s="95"/>
      <c r="T23" s="95"/>
      <c r="U23" s="95"/>
    </row>
    <row r="24" spans="1:21" s="89" customFormat="1" ht="21.65" customHeight="1">
      <c r="A24" s="92" t="s">
        <v>22</v>
      </c>
      <c r="B24" s="98">
        <v>4</v>
      </c>
      <c r="C24" s="97">
        <v>29173353</v>
      </c>
      <c r="D24" s="6"/>
      <c r="E24" s="5">
        <v>0</v>
      </c>
      <c r="G24" s="5">
        <v>0</v>
      </c>
      <c r="H24" s="1"/>
      <c r="I24" s="5">
        <v>0</v>
      </c>
      <c r="K24" s="50"/>
      <c r="L24" s="6"/>
      <c r="M24" s="6"/>
      <c r="N24" s="6"/>
      <c r="O24" s="6"/>
      <c r="Q24" s="95"/>
      <c r="R24" s="95"/>
      <c r="S24" s="95"/>
      <c r="T24" s="95"/>
      <c r="U24" s="95"/>
    </row>
    <row r="25" spans="1:21" s="89" customFormat="1" ht="21.65" customHeight="1">
      <c r="A25" s="92" t="s">
        <v>23</v>
      </c>
      <c r="B25" s="93">
        <v>11</v>
      </c>
      <c r="C25" s="97">
        <v>98209887</v>
      </c>
      <c r="D25" s="2"/>
      <c r="E25" s="97">
        <v>92109728</v>
      </c>
      <c r="F25" s="4"/>
      <c r="G25" s="1">
        <v>20843757</v>
      </c>
      <c r="H25" s="1"/>
      <c r="I25" s="1">
        <v>21323784</v>
      </c>
      <c r="J25" s="2"/>
      <c r="K25" s="50"/>
      <c r="L25" s="6"/>
      <c r="M25" s="6"/>
      <c r="N25" s="6"/>
      <c r="O25" s="6"/>
      <c r="Q25" s="95"/>
      <c r="R25" s="95"/>
      <c r="S25" s="95"/>
      <c r="T25" s="95"/>
      <c r="U25" s="95"/>
    </row>
    <row r="26" spans="1:21" s="89" customFormat="1" ht="21.65" customHeight="1">
      <c r="A26" s="92" t="s">
        <v>24</v>
      </c>
      <c r="B26" s="93">
        <v>12</v>
      </c>
      <c r="C26" s="97">
        <v>35401662</v>
      </c>
      <c r="D26" s="2"/>
      <c r="E26" s="97">
        <v>27669108</v>
      </c>
      <c r="F26" s="2"/>
      <c r="G26" s="1">
        <v>4387654</v>
      </c>
      <c r="H26" s="1"/>
      <c r="I26" s="1">
        <v>3436091</v>
      </c>
      <c r="J26" s="94"/>
      <c r="K26" s="50"/>
      <c r="L26" s="50"/>
      <c r="M26" s="50"/>
      <c r="N26" s="50"/>
      <c r="O26" s="50"/>
      <c r="Q26" s="95"/>
      <c r="R26" s="95"/>
      <c r="S26" s="95"/>
      <c r="T26" s="95"/>
      <c r="U26" s="95"/>
    </row>
    <row r="27" spans="1:21" s="89" customFormat="1" ht="21.65" customHeight="1">
      <c r="A27" s="92" t="s">
        <v>25</v>
      </c>
      <c r="B27" s="93">
        <v>13</v>
      </c>
      <c r="C27" s="97">
        <v>107978678</v>
      </c>
      <c r="D27" s="4"/>
      <c r="E27" s="97">
        <v>91923277</v>
      </c>
      <c r="F27" s="2"/>
      <c r="G27" s="1">
        <v>100205254</v>
      </c>
      <c r="H27" s="1"/>
      <c r="I27" s="1">
        <v>84314291</v>
      </c>
      <c r="J27" s="94"/>
      <c r="K27" s="50"/>
      <c r="L27" s="50"/>
      <c r="M27" s="50"/>
      <c r="N27" s="50"/>
      <c r="O27" s="50"/>
      <c r="Q27" s="95"/>
      <c r="R27" s="95"/>
      <c r="S27" s="95"/>
      <c r="T27" s="95"/>
      <c r="U27" s="95"/>
    </row>
    <row r="28" spans="1:21" s="89" customFormat="1" ht="21.65" customHeight="1">
      <c r="A28" s="96" t="s">
        <v>26</v>
      </c>
      <c r="B28" s="87"/>
      <c r="C28" s="99">
        <f>SUM(C21:C27)</f>
        <v>306595688</v>
      </c>
      <c r="D28" s="97"/>
      <c r="E28" s="99">
        <f>SUM(E21:E27)</f>
        <v>261209232</v>
      </c>
      <c r="F28" s="2"/>
      <c r="G28" s="99">
        <f>SUM(G21:G27)</f>
        <v>280466307</v>
      </c>
      <c r="H28" s="97"/>
      <c r="I28" s="99">
        <f>SUM(I21:I27)</f>
        <v>233327217</v>
      </c>
      <c r="K28" s="50"/>
      <c r="L28" s="6"/>
      <c r="M28" s="6"/>
      <c r="N28" s="6"/>
      <c r="O28" s="6"/>
      <c r="Q28" s="95"/>
      <c r="R28" s="95"/>
      <c r="S28" s="95"/>
      <c r="T28" s="95"/>
      <c r="U28" s="95"/>
    </row>
    <row r="29" spans="1:21" s="89" customFormat="1" ht="21.65" customHeight="1" thickBot="1">
      <c r="A29" s="100" t="s">
        <v>27</v>
      </c>
      <c r="B29" s="85"/>
      <c r="C29" s="101">
        <f>C18+C28</f>
        <v>2418450942</v>
      </c>
      <c r="D29" s="97"/>
      <c r="E29" s="101">
        <f>E18+E28</f>
        <v>2327128123</v>
      </c>
      <c r="F29" s="97"/>
      <c r="G29" s="101">
        <f>G18+G28</f>
        <v>2379048100</v>
      </c>
      <c r="H29" s="97"/>
      <c r="I29" s="101">
        <f>I18+I28</f>
        <v>2277463758</v>
      </c>
      <c r="K29" s="9"/>
      <c r="L29" s="6"/>
      <c r="M29" s="6"/>
      <c r="N29" s="6"/>
      <c r="O29" s="6"/>
      <c r="Q29" s="95"/>
      <c r="R29" s="95"/>
      <c r="S29" s="95"/>
      <c r="T29" s="95"/>
      <c r="U29" s="95"/>
    </row>
    <row r="30" spans="1:21" ht="21.65" customHeight="1" thickTop="1">
      <c r="B30" s="82"/>
      <c r="C30" s="81"/>
      <c r="D30" s="102"/>
      <c r="E30" s="102"/>
      <c r="F30" s="97"/>
      <c r="G30" s="102"/>
      <c r="H30" s="102"/>
      <c r="I30" s="102"/>
    </row>
    <row r="31" spans="1:21" ht="21.65" customHeight="1">
      <c r="B31" s="82"/>
      <c r="C31" s="1"/>
      <c r="D31" s="102"/>
      <c r="E31" s="1"/>
      <c r="F31" s="1"/>
      <c r="G31" s="1"/>
      <c r="H31" s="1"/>
      <c r="I31" s="1"/>
    </row>
    <row r="32" spans="1:21" ht="21.65" customHeight="1">
      <c r="B32" s="82"/>
      <c r="C32" s="1"/>
      <c r="D32" s="102"/>
      <c r="E32" s="1"/>
      <c r="F32" s="1"/>
      <c r="G32" s="1"/>
      <c r="H32" s="1"/>
      <c r="I32" s="1"/>
    </row>
    <row r="33" spans="1:9" ht="21.65" customHeight="1">
      <c r="B33" s="82"/>
      <c r="C33" s="1"/>
      <c r="D33" s="102"/>
      <c r="E33" s="1"/>
      <c r="F33" s="1"/>
      <c r="G33" s="1"/>
      <c r="H33" s="1"/>
      <c r="I33" s="1"/>
    </row>
    <row r="34" spans="1:9" ht="21.65" customHeight="1">
      <c r="B34" s="82"/>
      <c r="C34" s="1"/>
      <c r="D34" s="102"/>
      <c r="E34" s="1"/>
      <c r="F34" s="1"/>
      <c r="G34" s="1"/>
      <c r="H34" s="1"/>
      <c r="I34" s="1"/>
    </row>
    <row r="35" spans="1:9" ht="21.65" customHeight="1">
      <c r="B35" s="82"/>
      <c r="C35" s="1"/>
      <c r="D35" s="102"/>
      <c r="E35" s="1"/>
      <c r="F35" s="1"/>
      <c r="G35" s="1"/>
      <c r="H35" s="1"/>
      <c r="I35" s="1"/>
    </row>
    <row r="36" spans="1:9" ht="21.65" customHeight="1">
      <c r="B36" s="82"/>
      <c r="C36" s="1"/>
      <c r="D36" s="102"/>
      <c r="E36" s="1"/>
      <c r="F36" s="1"/>
      <c r="G36" s="1"/>
      <c r="H36" s="1"/>
      <c r="I36" s="1"/>
    </row>
    <row r="37" spans="1:9" ht="21.65" customHeight="1">
      <c r="B37" s="82"/>
      <c r="C37" s="1"/>
      <c r="D37" s="102"/>
      <c r="E37" s="1"/>
      <c r="F37" s="1"/>
      <c r="G37" s="1"/>
      <c r="H37" s="1"/>
      <c r="I37" s="1"/>
    </row>
    <row r="38" spans="1:9" ht="21.65" customHeight="1"/>
    <row r="39" spans="1:9" ht="21.65" customHeight="1"/>
    <row r="40" spans="1:9" ht="21.65" customHeight="1"/>
    <row r="41" spans="1:9" ht="21.65" customHeight="1"/>
    <row r="42" spans="1:9" ht="21.65" customHeight="1"/>
    <row r="43" spans="1:9" ht="21.65" customHeight="1"/>
    <row r="44" spans="1:9" ht="21.65" customHeight="1"/>
    <row r="45" spans="1:9" ht="21.65" customHeight="1"/>
    <row r="46" spans="1:9" ht="21.65" customHeight="1">
      <c r="A46" s="103"/>
      <c r="B46" s="103"/>
      <c r="C46" s="103"/>
      <c r="D46" s="103"/>
      <c r="E46" s="103"/>
      <c r="F46" s="103"/>
      <c r="G46" s="103"/>
      <c r="H46" s="103"/>
      <c r="I46" s="103"/>
    </row>
    <row r="47" spans="1:9" ht="21.65" customHeight="1">
      <c r="A47" s="103"/>
      <c r="B47" s="103"/>
      <c r="C47" s="103"/>
      <c r="D47" s="103"/>
    </row>
    <row r="48" spans="1:9" ht="21.65" customHeight="1">
      <c r="A48" s="103" t="s">
        <v>28</v>
      </c>
      <c r="B48" s="103"/>
      <c r="C48" s="103"/>
      <c r="D48" s="103"/>
    </row>
    <row r="49" spans="2:9" ht="21.65" customHeight="1">
      <c r="B49" s="103"/>
      <c r="C49" s="103"/>
      <c r="D49" s="103"/>
    </row>
    <row r="50" spans="2:9" ht="21.65" customHeight="1">
      <c r="B50" s="103"/>
      <c r="C50" s="103"/>
      <c r="D50" s="103"/>
      <c r="E50" s="103"/>
      <c r="F50" s="103"/>
      <c r="G50" s="103"/>
      <c r="H50" s="103"/>
      <c r="I50" s="103"/>
    </row>
    <row r="51" spans="2:9" ht="22.4" customHeight="1"/>
    <row r="52" spans="2:9" ht="22.4" customHeight="1"/>
    <row r="53" spans="2:9" ht="22.4" customHeight="1"/>
    <row r="54" spans="2:9" ht="22.4" customHeight="1"/>
    <row r="55" spans="2:9" ht="22.4" customHeight="1"/>
    <row r="56" spans="2:9" ht="22.4" customHeight="1"/>
    <row r="57" spans="2:9" ht="22.4" customHeight="1"/>
    <row r="58" spans="2:9" ht="22.4" customHeight="1"/>
    <row r="59" spans="2:9" ht="22.4" customHeight="1"/>
    <row r="60" spans="2:9" ht="22.4" customHeight="1"/>
    <row r="61" spans="2:9" ht="22.4" customHeight="1"/>
    <row r="62" spans="2:9" ht="22.4" customHeight="1"/>
    <row r="63" spans="2:9" ht="22.4" customHeight="1"/>
    <row r="64" spans="2:9" ht="22.4" customHeight="1"/>
    <row r="65" ht="22.4" customHeight="1"/>
    <row r="66" ht="22.4" customHeight="1"/>
    <row r="67" ht="22.4" customHeight="1"/>
    <row r="68" ht="22.4" customHeight="1"/>
    <row r="69" ht="22.4" customHeight="1"/>
    <row r="70" ht="22.4" customHeight="1"/>
    <row r="71" ht="22.4" customHeight="1"/>
    <row r="72" ht="22.4" customHeight="1"/>
    <row r="73" ht="22.4" customHeight="1"/>
    <row r="74" ht="22.4" customHeight="1"/>
    <row r="75" ht="22.4" customHeight="1"/>
    <row r="76" ht="22.4" customHeight="1"/>
    <row r="77" ht="22.4" customHeight="1"/>
    <row r="78" ht="22.4" customHeight="1"/>
    <row r="79" ht="22.4" customHeight="1"/>
    <row r="80" ht="22.4" customHeight="1"/>
    <row r="81" ht="22.4" customHeight="1"/>
    <row r="82" ht="22.4" customHeight="1"/>
    <row r="83" ht="22.4" customHeight="1"/>
    <row r="84" ht="22.4" customHeight="1"/>
    <row r="85" ht="22.4" customHeight="1"/>
    <row r="86" ht="22.4" customHeight="1"/>
    <row r="87" ht="22.4" customHeight="1"/>
    <row r="88" ht="22.4" customHeight="1"/>
    <row r="89" ht="22.4" customHeight="1"/>
    <row r="90" ht="22.4" customHeight="1"/>
    <row r="91" ht="22.4" customHeight="1"/>
    <row r="92" ht="22.4" customHeight="1"/>
    <row r="93" ht="22.4" customHeight="1"/>
    <row r="94" ht="22.4" customHeight="1"/>
    <row r="95" ht="22.4" customHeight="1"/>
    <row r="96" ht="22.4" customHeight="1"/>
    <row r="97" ht="22.4" customHeight="1"/>
    <row r="98" ht="22.4" customHeight="1"/>
    <row r="99" ht="22.4" customHeight="1"/>
    <row r="100" ht="22.4" customHeight="1"/>
    <row r="101" ht="22.4" customHeight="1"/>
    <row r="102" ht="22.4" customHeight="1"/>
    <row r="103" ht="22.4" customHeight="1"/>
    <row r="104" ht="22.4" customHeight="1"/>
    <row r="105" ht="22.4" customHeight="1"/>
    <row r="106" ht="22.4" customHeight="1"/>
    <row r="107" ht="22.4" customHeight="1"/>
    <row r="108" ht="22.4" customHeight="1"/>
    <row r="109" ht="22.4" customHeight="1"/>
    <row r="110" ht="22.4" customHeight="1"/>
    <row r="111" ht="22.4" customHeight="1"/>
    <row r="112" ht="22.4" customHeight="1"/>
    <row r="113" ht="22.4" customHeight="1"/>
    <row r="114" ht="22.4" customHeight="1"/>
    <row r="115" ht="22.4" customHeight="1"/>
    <row r="116" ht="22.4" customHeight="1"/>
    <row r="117" ht="22.4" customHeight="1"/>
    <row r="118" ht="22.4" customHeight="1"/>
    <row r="119" ht="22.4" customHeight="1"/>
    <row r="120" ht="22.4" customHeight="1"/>
    <row r="121" ht="22.4" customHeight="1"/>
    <row r="122" ht="22.4" customHeight="1"/>
    <row r="123" ht="22.4" customHeight="1"/>
    <row r="124" ht="22.4" customHeight="1"/>
  </sheetData>
  <mergeCells count="8">
    <mergeCell ref="C7:F7"/>
    <mergeCell ref="G7:I7"/>
    <mergeCell ref="C6:F6"/>
    <mergeCell ref="G6:I6"/>
    <mergeCell ref="A1:I1"/>
    <mergeCell ref="A2:I2"/>
    <mergeCell ref="A3:I3"/>
    <mergeCell ref="A4:I4"/>
  </mergeCells>
  <pageMargins left="0.8" right="0.3" top="1" bottom="0.5" header="0.5" footer="0.3"/>
  <pageSetup paperSize="9" scale="7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</sheetPr>
  <dimension ref="A1:U57"/>
  <sheetViews>
    <sheetView topLeftCell="A38" zoomScale="85" zoomScaleNormal="85" zoomScaleSheetLayoutView="70" workbookViewId="0">
      <selection activeCell="A49" sqref="A49"/>
    </sheetView>
  </sheetViews>
  <sheetFormatPr defaultColWidth="7.54296875" defaultRowHeight="15.5"/>
  <cols>
    <col min="1" max="1" width="52.453125" style="89" customWidth="1"/>
    <col min="2" max="2" width="9.453125" style="89" customWidth="1"/>
    <col min="3" max="3" width="15.81640625" style="89" customWidth="1"/>
    <col min="4" max="4" width="1.54296875" style="89" customWidth="1"/>
    <col min="5" max="5" width="15.81640625" style="89" customWidth="1"/>
    <col min="6" max="6" width="1.54296875" style="89" customWidth="1"/>
    <col min="7" max="7" width="15.81640625" style="89" customWidth="1"/>
    <col min="8" max="8" width="1.54296875" style="89" customWidth="1"/>
    <col min="9" max="9" width="15.81640625" style="89" customWidth="1"/>
    <col min="10" max="10" width="34.54296875" style="89" customWidth="1"/>
    <col min="11" max="11" width="11.54296875" style="89" bestFit="1" customWidth="1"/>
    <col min="12" max="16384" width="7.54296875" style="89"/>
  </cols>
  <sheetData>
    <row r="1" spans="1:21" s="83" customFormat="1" ht="20.149999999999999" customHeight="1">
      <c r="A1" s="209" t="s">
        <v>0</v>
      </c>
      <c r="B1" s="209"/>
      <c r="C1" s="209"/>
      <c r="D1" s="209"/>
      <c r="E1" s="209"/>
      <c r="F1" s="209"/>
      <c r="G1" s="209"/>
      <c r="H1" s="209"/>
      <c r="I1" s="209"/>
      <c r="J1" s="100"/>
    </row>
    <row r="2" spans="1:21" s="83" customFormat="1" ht="20.149999999999999" customHeight="1">
      <c r="A2" s="209" t="s">
        <v>29</v>
      </c>
      <c r="B2" s="209"/>
      <c r="C2" s="209"/>
      <c r="D2" s="209"/>
      <c r="E2" s="209"/>
      <c r="F2" s="209"/>
      <c r="G2" s="209"/>
      <c r="H2" s="209"/>
      <c r="I2" s="209"/>
    </row>
    <row r="3" spans="1:21" s="83" customFormat="1" ht="20.149999999999999" customHeight="1">
      <c r="A3" s="210" t="s">
        <v>2</v>
      </c>
      <c r="B3" s="210"/>
      <c r="C3" s="210"/>
      <c r="D3" s="210"/>
      <c r="E3" s="210"/>
      <c r="F3" s="210"/>
      <c r="G3" s="210"/>
      <c r="H3" s="210"/>
      <c r="I3" s="210"/>
    </row>
    <row r="4" spans="1:21" s="83" customFormat="1" ht="20.149999999999999" customHeight="1">
      <c r="A4" s="211" t="s">
        <v>3</v>
      </c>
      <c r="B4" s="211"/>
      <c r="C4" s="211"/>
      <c r="D4" s="211"/>
      <c r="E4" s="211"/>
      <c r="F4" s="211"/>
      <c r="G4" s="211"/>
      <c r="H4" s="211"/>
      <c r="I4" s="211"/>
    </row>
    <row r="5" spans="1:21" s="83" customFormat="1" ht="6" customHeight="1"/>
    <row r="6" spans="1:21" s="83" customFormat="1" ht="21.65" customHeight="1">
      <c r="B6" s="85" t="s">
        <v>4</v>
      </c>
      <c r="C6" s="209" t="s">
        <v>5</v>
      </c>
      <c r="D6" s="209"/>
      <c r="E6" s="209"/>
      <c r="F6" s="209"/>
      <c r="G6" s="209" t="s">
        <v>6</v>
      </c>
      <c r="H6" s="209"/>
      <c r="I6" s="209"/>
    </row>
    <row r="7" spans="1:21" s="83" customFormat="1" ht="21.65" customHeight="1">
      <c r="C7" s="209" t="s">
        <v>7</v>
      </c>
      <c r="D7" s="209"/>
      <c r="E7" s="209"/>
      <c r="F7" s="209"/>
      <c r="G7" s="209" t="s">
        <v>7</v>
      </c>
      <c r="H7" s="209"/>
      <c r="I7" s="209"/>
    </row>
    <row r="8" spans="1:21" ht="21.65" customHeight="1">
      <c r="C8" s="88">
        <v>2025</v>
      </c>
      <c r="D8" s="88"/>
      <c r="E8" s="88">
        <v>2024</v>
      </c>
      <c r="F8" s="88"/>
      <c r="G8" s="88">
        <v>2025</v>
      </c>
      <c r="H8" s="88"/>
      <c r="I8" s="88">
        <v>2024</v>
      </c>
    </row>
    <row r="9" spans="1:21" ht="21.65" customHeight="1">
      <c r="A9" s="82" t="s">
        <v>30</v>
      </c>
      <c r="B9" s="194"/>
      <c r="C9" s="195"/>
      <c r="E9" s="90"/>
      <c r="I9" s="90"/>
    </row>
    <row r="10" spans="1:21" ht="21.65" customHeight="1">
      <c r="A10" s="83" t="s">
        <v>31</v>
      </c>
      <c r="B10" s="87"/>
      <c r="C10" s="196"/>
      <c r="D10" s="196"/>
      <c r="E10" s="97"/>
      <c r="F10" s="196"/>
      <c r="G10" s="196"/>
      <c r="H10" s="196"/>
      <c r="I10" s="97"/>
    </row>
    <row r="11" spans="1:21" ht="21.65" customHeight="1">
      <c r="A11" s="92" t="s">
        <v>32</v>
      </c>
      <c r="B11" s="93">
        <v>14</v>
      </c>
      <c r="C11" s="28">
        <v>207013796</v>
      </c>
      <c r="D11" s="97"/>
      <c r="E11" s="28">
        <v>191018890</v>
      </c>
      <c r="F11" s="97"/>
      <c r="G11" s="28">
        <v>186385122</v>
      </c>
      <c r="H11" s="97"/>
      <c r="I11" s="28">
        <v>183595944</v>
      </c>
      <c r="J11" s="197"/>
      <c r="K11" s="198"/>
      <c r="M11" s="198"/>
      <c r="Q11" s="95"/>
      <c r="R11" s="95"/>
      <c r="S11" s="95"/>
      <c r="T11" s="95"/>
      <c r="U11" s="95"/>
    </row>
    <row r="12" spans="1:21" ht="21.65" customHeight="1">
      <c r="A12" s="92" t="s">
        <v>33</v>
      </c>
      <c r="B12" s="93">
        <v>15</v>
      </c>
      <c r="C12" s="28">
        <v>226519180</v>
      </c>
      <c r="D12" s="97"/>
      <c r="E12" s="28">
        <v>231895856</v>
      </c>
      <c r="F12" s="97"/>
      <c r="G12" s="28">
        <v>211343392</v>
      </c>
      <c r="H12" s="97"/>
      <c r="I12" s="28">
        <v>225445465</v>
      </c>
      <c r="J12" s="197"/>
      <c r="K12" s="198"/>
      <c r="M12" s="198"/>
      <c r="Q12" s="95"/>
      <c r="R12" s="95"/>
      <c r="S12" s="95"/>
      <c r="T12" s="95"/>
      <c r="U12" s="95"/>
    </row>
    <row r="13" spans="1:21" ht="21.65" customHeight="1">
      <c r="A13" s="92" t="s">
        <v>34</v>
      </c>
      <c r="B13" s="93">
        <v>16</v>
      </c>
      <c r="C13" s="28">
        <v>8221385</v>
      </c>
      <c r="E13" s="28">
        <v>10787337</v>
      </c>
      <c r="G13" s="28">
        <v>1477645</v>
      </c>
      <c r="I13" s="28">
        <v>4654306</v>
      </c>
      <c r="J13" s="199"/>
      <c r="K13" s="198"/>
      <c r="Q13" s="95"/>
      <c r="R13" s="95"/>
      <c r="S13" s="95"/>
      <c r="T13" s="95"/>
      <c r="U13" s="95"/>
    </row>
    <row r="14" spans="1:21" ht="21.65" customHeight="1">
      <c r="A14" s="92" t="s">
        <v>35</v>
      </c>
      <c r="B14" s="93"/>
      <c r="C14" s="28">
        <v>561831</v>
      </c>
      <c r="E14" s="28">
        <v>50437</v>
      </c>
      <c r="G14" s="5">
        <v>0</v>
      </c>
      <c r="I14" s="5">
        <v>0</v>
      </c>
      <c r="J14" s="199"/>
      <c r="K14" s="198"/>
      <c r="Q14" s="95"/>
      <c r="R14" s="95"/>
      <c r="S14" s="95"/>
      <c r="T14" s="95"/>
      <c r="U14" s="95"/>
    </row>
    <row r="15" spans="1:21" ht="21.65" customHeight="1">
      <c r="A15" s="92" t="s">
        <v>36</v>
      </c>
      <c r="B15" s="93"/>
      <c r="C15" s="28">
        <v>61877495</v>
      </c>
      <c r="E15" s="28">
        <v>60907513</v>
      </c>
      <c r="G15" s="28">
        <v>58030657</v>
      </c>
      <c r="I15" s="28">
        <v>58050320</v>
      </c>
      <c r="J15" s="199"/>
      <c r="K15" s="198"/>
      <c r="Q15" s="95"/>
      <c r="R15" s="95"/>
      <c r="S15" s="95"/>
      <c r="T15" s="95"/>
      <c r="U15" s="95"/>
    </row>
    <row r="16" spans="1:21" ht="21.65" customHeight="1">
      <c r="A16" s="200" t="s">
        <v>37</v>
      </c>
      <c r="B16" s="87"/>
      <c r="C16" s="201">
        <f>SUM(C11:C15)</f>
        <v>504193687</v>
      </c>
      <c r="D16" s="97"/>
      <c r="E16" s="201">
        <f>SUM(E11:E15)</f>
        <v>494660033</v>
      </c>
      <c r="F16" s="97"/>
      <c r="G16" s="201">
        <f>SUM(G11:G15)</f>
        <v>457236816</v>
      </c>
      <c r="H16" s="97"/>
      <c r="I16" s="201">
        <f>SUM(I11:I15)</f>
        <v>471746035</v>
      </c>
      <c r="Q16" s="95"/>
      <c r="R16" s="95"/>
      <c r="S16" s="95"/>
      <c r="T16" s="95"/>
      <c r="U16" s="95"/>
    </row>
    <row r="17" spans="1:21" ht="21.65" customHeight="1">
      <c r="B17" s="87"/>
      <c r="C17" s="97"/>
      <c r="D17" s="97"/>
      <c r="E17" s="97"/>
      <c r="F17" s="97"/>
      <c r="G17" s="97"/>
      <c r="H17" s="97"/>
      <c r="I17" s="97"/>
      <c r="Q17" s="95"/>
      <c r="R17" s="95"/>
      <c r="S17" s="95"/>
      <c r="T17" s="95"/>
      <c r="U17" s="95"/>
    </row>
    <row r="18" spans="1:21" ht="21.65" customHeight="1">
      <c r="A18" s="83" t="s">
        <v>38</v>
      </c>
      <c r="B18" s="87"/>
      <c r="C18" s="52"/>
      <c r="E18" s="52"/>
      <c r="Q18" s="95"/>
      <c r="R18" s="95"/>
      <c r="S18" s="95"/>
      <c r="T18" s="95"/>
      <c r="U18" s="95"/>
    </row>
    <row r="19" spans="1:21" ht="21.65" customHeight="1">
      <c r="A19" s="92" t="s">
        <v>39</v>
      </c>
      <c r="B19" s="93">
        <v>16</v>
      </c>
      <c r="C19" s="202">
        <v>8944957</v>
      </c>
      <c r="D19" s="97"/>
      <c r="E19" s="202">
        <v>14538682</v>
      </c>
      <c r="F19" s="97"/>
      <c r="G19" s="202">
        <v>1513357</v>
      </c>
      <c r="H19" s="97"/>
      <c r="I19" s="202">
        <v>2379714</v>
      </c>
      <c r="J19" s="112"/>
      <c r="K19" s="198"/>
      <c r="Q19" s="95"/>
      <c r="R19" s="95"/>
      <c r="S19" s="95"/>
      <c r="T19" s="95"/>
      <c r="U19" s="95"/>
    </row>
    <row r="20" spans="1:21" ht="21.65" customHeight="1">
      <c r="A20" s="92" t="s">
        <v>40</v>
      </c>
      <c r="B20" s="93">
        <v>10</v>
      </c>
      <c r="C20" s="79">
        <v>1858101</v>
      </c>
      <c r="D20" s="97"/>
      <c r="E20" s="202">
        <v>2198101</v>
      </c>
      <c r="F20" s="97"/>
      <c r="G20" s="202">
        <v>979333</v>
      </c>
      <c r="H20" s="97"/>
      <c r="I20" s="202">
        <v>1319333</v>
      </c>
      <c r="J20" s="112"/>
      <c r="K20" s="198"/>
      <c r="Q20" s="95"/>
      <c r="R20" s="95"/>
      <c r="S20" s="95"/>
      <c r="T20" s="95"/>
      <c r="U20" s="95"/>
    </row>
    <row r="21" spans="1:21" ht="21.65" customHeight="1">
      <c r="A21" s="92" t="s">
        <v>41</v>
      </c>
      <c r="B21" s="93">
        <v>17</v>
      </c>
      <c r="C21" s="202">
        <v>140270531</v>
      </c>
      <c r="D21" s="97"/>
      <c r="E21" s="202">
        <v>114354230</v>
      </c>
      <c r="F21" s="97"/>
      <c r="G21" s="202">
        <v>122605129</v>
      </c>
      <c r="H21" s="97"/>
      <c r="I21" s="202">
        <v>107704616</v>
      </c>
      <c r="J21" s="112"/>
      <c r="K21" s="198"/>
      <c r="Q21" s="95"/>
      <c r="R21" s="95"/>
      <c r="S21" s="95"/>
      <c r="T21" s="95"/>
      <c r="U21" s="95"/>
    </row>
    <row r="22" spans="1:21" ht="21.65" customHeight="1">
      <c r="A22" s="92" t="s">
        <v>42</v>
      </c>
      <c r="B22" s="93"/>
      <c r="C22" s="202">
        <v>33555440</v>
      </c>
      <c r="D22" s="97"/>
      <c r="E22" s="202">
        <v>32896516</v>
      </c>
      <c r="F22" s="97"/>
      <c r="G22" s="202">
        <v>33555439</v>
      </c>
      <c r="H22" s="97"/>
      <c r="I22" s="202">
        <v>32896516</v>
      </c>
      <c r="J22" s="112"/>
      <c r="K22" s="198"/>
      <c r="Q22" s="95"/>
      <c r="R22" s="95"/>
      <c r="S22" s="95"/>
      <c r="T22" s="95"/>
      <c r="U22" s="95"/>
    </row>
    <row r="23" spans="1:21" ht="21.65" customHeight="1">
      <c r="A23" s="200" t="s">
        <v>43</v>
      </c>
      <c r="B23" s="96"/>
      <c r="C23" s="201">
        <f>SUM(C19:C22)</f>
        <v>184629029</v>
      </c>
      <c r="D23" s="97"/>
      <c r="E23" s="201">
        <f>SUM(E19:E22)</f>
        <v>163987529</v>
      </c>
      <c r="F23" s="97"/>
      <c r="G23" s="201">
        <f>SUM(G19:G22)</f>
        <v>158653258</v>
      </c>
      <c r="H23" s="97"/>
      <c r="I23" s="201">
        <f>SUM(I19:I22)</f>
        <v>144300179</v>
      </c>
      <c r="Q23" s="95"/>
      <c r="R23" s="95"/>
      <c r="S23" s="95"/>
      <c r="T23" s="95"/>
      <c r="U23" s="95"/>
    </row>
    <row r="24" spans="1:21" ht="21.65" customHeight="1">
      <c r="A24" s="203" t="s">
        <v>44</v>
      </c>
      <c r="B24" s="204"/>
      <c r="C24" s="201">
        <f>C16+C23</f>
        <v>688822716</v>
      </c>
      <c r="D24" s="97"/>
      <c r="E24" s="201">
        <f>E16+E23</f>
        <v>658647562</v>
      </c>
      <c r="F24" s="97"/>
      <c r="G24" s="201">
        <f>G16+G23</f>
        <v>615890074</v>
      </c>
      <c r="H24" s="97"/>
      <c r="I24" s="201">
        <f>I16+I23</f>
        <v>616046214</v>
      </c>
      <c r="Q24" s="95"/>
      <c r="R24" s="95"/>
      <c r="S24" s="95"/>
      <c r="T24" s="95"/>
      <c r="U24" s="95"/>
    </row>
    <row r="25" spans="1:21" ht="21.65" customHeight="1">
      <c r="A25" s="83"/>
      <c r="B25" s="194"/>
      <c r="C25" s="194"/>
      <c r="D25" s="194"/>
      <c r="E25" s="194"/>
      <c r="F25" s="194"/>
      <c r="G25" s="194"/>
      <c r="H25" s="194"/>
      <c r="I25" s="194"/>
    </row>
    <row r="26" spans="1:21" ht="21.65" customHeight="1">
      <c r="A26" s="83" t="s">
        <v>45</v>
      </c>
      <c r="C26" s="196"/>
      <c r="D26" s="196"/>
      <c r="E26" s="196"/>
      <c r="F26" s="196"/>
      <c r="G26" s="196"/>
      <c r="H26" s="196"/>
      <c r="I26" s="196"/>
    </row>
    <row r="27" spans="1:21" ht="21.65" customHeight="1">
      <c r="A27" s="83" t="s">
        <v>46</v>
      </c>
      <c r="B27" s="87"/>
      <c r="C27" s="196"/>
      <c r="D27" s="196"/>
      <c r="E27" s="196"/>
      <c r="F27" s="196"/>
      <c r="G27" s="196"/>
      <c r="H27" s="196"/>
      <c r="I27" s="196"/>
    </row>
    <row r="28" spans="1:21" ht="21.65" customHeight="1">
      <c r="A28" s="204" t="s">
        <v>47</v>
      </c>
      <c r="B28" s="204"/>
      <c r="C28" s="196"/>
      <c r="D28" s="196"/>
      <c r="E28" s="196"/>
      <c r="F28" s="196"/>
      <c r="G28" s="196"/>
      <c r="H28" s="196"/>
      <c r="I28" s="196"/>
    </row>
    <row r="29" spans="1:21" ht="21.65" customHeight="1" thickBot="1">
      <c r="A29" s="121" t="s">
        <v>48</v>
      </c>
      <c r="B29" s="204"/>
      <c r="C29" s="205">
        <v>300000000</v>
      </c>
      <c r="D29" s="196"/>
      <c r="E29" s="205">
        <v>300000000</v>
      </c>
      <c r="F29" s="196"/>
      <c r="G29" s="205">
        <v>300000000</v>
      </c>
      <c r="H29" s="196"/>
      <c r="I29" s="205">
        <v>300000000</v>
      </c>
    </row>
    <row r="30" spans="1:21" ht="21.65" customHeight="1" thickTop="1">
      <c r="A30" s="92" t="s">
        <v>49</v>
      </c>
      <c r="B30" s="204"/>
      <c r="C30" s="97"/>
      <c r="D30" s="97"/>
      <c r="E30" s="97"/>
      <c r="F30" s="97"/>
      <c r="G30" s="97"/>
      <c r="H30" s="97"/>
      <c r="I30" s="97"/>
      <c r="Q30" s="95"/>
      <c r="R30" s="95"/>
      <c r="S30" s="95"/>
      <c r="T30" s="95"/>
      <c r="U30" s="95"/>
    </row>
    <row r="31" spans="1:21" ht="21.65" customHeight="1">
      <c r="A31" s="121" t="s">
        <v>50</v>
      </c>
      <c r="B31" s="204"/>
      <c r="C31" s="97"/>
      <c r="D31" s="97"/>
      <c r="E31" s="97"/>
      <c r="F31" s="97"/>
      <c r="G31" s="97"/>
      <c r="H31" s="97"/>
      <c r="I31" s="97"/>
      <c r="Q31" s="95"/>
      <c r="R31" s="95"/>
      <c r="S31" s="95"/>
      <c r="T31" s="95"/>
      <c r="U31" s="95"/>
    </row>
    <row r="32" spans="1:21" ht="21.65" customHeight="1">
      <c r="A32" s="121" t="s">
        <v>51</v>
      </c>
      <c r="B32" s="204"/>
      <c r="C32" s="97">
        <v>300000000</v>
      </c>
      <c r="D32" s="97"/>
      <c r="E32" s="97">
        <v>300000000</v>
      </c>
      <c r="F32" s="97"/>
      <c r="G32" s="97">
        <v>300000000</v>
      </c>
      <c r="H32" s="97"/>
      <c r="I32" s="97">
        <v>300000000</v>
      </c>
      <c r="Q32" s="95"/>
      <c r="R32" s="95"/>
      <c r="S32" s="95"/>
      <c r="T32" s="95"/>
      <c r="U32" s="95"/>
    </row>
    <row r="33" spans="1:21" ht="21.65" customHeight="1">
      <c r="A33" s="135" t="s">
        <v>52</v>
      </c>
      <c r="B33" s="204"/>
      <c r="C33" s="97">
        <v>971405000</v>
      </c>
      <c r="D33" s="97"/>
      <c r="E33" s="97">
        <v>971405000</v>
      </c>
      <c r="F33" s="97"/>
      <c r="G33" s="97">
        <v>971405000</v>
      </c>
      <c r="H33" s="97"/>
      <c r="I33" s="97">
        <v>971405000</v>
      </c>
      <c r="Q33" s="95"/>
      <c r="R33" s="95"/>
      <c r="S33" s="95"/>
      <c r="T33" s="95"/>
      <c r="U33" s="95"/>
    </row>
    <row r="34" spans="1:21" ht="21.65" customHeight="1">
      <c r="A34" s="135" t="s">
        <v>53</v>
      </c>
      <c r="B34" s="98"/>
      <c r="C34" s="202">
        <f>'SHAREHOLDER-CONSOL'!I28</f>
        <v>800010</v>
      </c>
      <c r="D34" s="202"/>
      <c r="E34" s="202">
        <v>800010</v>
      </c>
      <c r="F34" s="97"/>
      <c r="G34" s="5">
        <v>0</v>
      </c>
      <c r="H34" s="9"/>
      <c r="I34" s="5">
        <v>0</v>
      </c>
      <c r="Q34" s="95"/>
      <c r="R34" s="95"/>
      <c r="S34" s="95"/>
      <c r="T34" s="95"/>
      <c r="U34" s="95"/>
    </row>
    <row r="35" spans="1:21" ht="21.65" customHeight="1">
      <c r="A35" s="135" t="s">
        <v>54</v>
      </c>
      <c r="B35" s="98"/>
      <c r="C35" s="202">
        <f>'SHAREHOLDER-CONSOL'!L28</f>
        <v>6587330</v>
      </c>
      <c r="D35" s="202"/>
      <c r="E35" s="202">
        <v>6587330</v>
      </c>
      <c r="F35" s="97"/>
      <c r="G35" s="5">
        <v>0</v>
      </c>
      <c r="H35" s="9"/>
      <c r="I35" s="5">
        <v>0</v>
      </c>
      <c r="Q35" s="95"/>
      <c r="R35" s="95"/>
      <c r="S35" s="95"/>
      <c r="T35" s="95"/>
      <c r="U35" s="95"/>
    </row>
    <row r="36" spans="1:21" ht="9.65" customHeight="1">
      <c r="A36" s="135"/>
      <c r="B36" s="98"/>
      <c r="C36" s="202"/>
      <c r="D36" s="202"/>
      <c r="E36" s="202"/>
      <c r="F36" s="97"/>
      <c r="G36" s="5"/>
      <c r="H36" s="9"/>
      <c r="I36" s="5"/>
      <c r="Q36" s="95"/>
      <c r="R36" s="95"/>
      <c r="S36" s="95"/>
      <c r="T36" s="95"/>
      <c r="U36" s="95"/>
    </row>
    <row r="37" spans="1:21" ht="21.65" customHeight="1">
      <c r="A37" s="83" t="s">
        <v>55</v>
      </c>
      <c r="B37" s="96"/>
      <c r="C37" s="97"/>
      <c r="D37" s="97"/>
      <c r="E37" s="97"/>
      <c r="F37" s="97"/>
      <c r="G37" s="97"/>
      <c r="H37" s="97"/>
      <c r="I37" s="97"/>
      <c r="Q37" s="95"/>
      <c r="R37" s="95"/>
      <c r="S37" s="95"/>
      <c r="T37" s="95"/>
      <c r="U37" s="95"/>
    </row>
    <row r="38" spans="1:21" ht="21.65" customHeight="1">
      <c r="A38" s="204" t="s">
        <v>56</v>
      </c>
      <c r="B38" s="87"/>
      <c r="C38" s="97"/>
      <c r="D38" s="97"/>
      <c r="E38" s="97"/>
      <c r="F38" s="97"/>
      <c r="G38" s="97"/>
      <c r="H38" s="97"/>
      <c r="I38" s="97"/>
      <c r="Q38" s="95"/>
      <c r="R38" s="95"/>
      <c r="S38" s="95"/>
      <c r="T38" s="95"/>
      <c r="U38" s="95"/>
    </row>
    <row r="39" spans="1:21" ht="21.65" customHeight="1">
      <c r="A39" s="121" t="s">
        <v>57</v>
      </c>
      <c r="B39" s="98">
        <v>18</v>
      </c>
      <c r="C39" s="202">
        <f>'SHAREHOLDER-CONSOL'!O28</f>
        <v>30000000</v>
      </c>
      <c r="D39" s="97"/>
      <c r="E39" s="202">
        <v>30000000</v>
      </c>
      <c r="F39" s="97"/>
      <c r="G39" s="97">
        <f>'SHAREHOLDER-COMPANY'!I22</f>
        <v>30000000</v>
      </c>
      <c r="H39" s="97"/>
      <c r="I39" s="97">
        <v>30000000</v>
      </c>
      <c r="Q39" s="95"/>
      <c r="R39" s="95"/>
      <c r="S39" s="95"/>
      <c r="T39" s="95"/>
      <c r="U39" s="95"/>
    </row>
    <row r="40" spans="1:21" ht="21.65" customHeight="1">
      <c r="A40" s="204" t="s">
        <v>58</v>
      </c>
      <c r="B40" s="87"/>
      <c r="C40" s="97">
        <f>'SHAREHOLDER-CONSOL'!R28</f>
        <v>405240675</v>
      </c>
      <c r="D40" s="97"/>
      <c r="E40" s="97">
        <v>339314841</v>
      </c>
      <c r="F40" s="97"/>
      <c r="G40" s="97">
        <f>'SHAREHOLDER-COMPANY'!K22</f>
        <v>452842874</v>
      </c>
      <c r="H40" s="97"/>
      <c r="I40" s="97">
        <v>351102392</v>
      </c>
      <c r="Q40" s="95"/>
      <c r="R40" s="95"/>
      <c r="S40" s="95"/>
      <c r="T40" s="95"/>
      <c r="U40" s="95"/>
    </row>
    <row r="41" spans="1:21" ht="21.65" customHeight="1">
      <c r="A41" s="103" t="s">
        <v>59</v>
      </c>
      <c r="B41" s="87"/>
      <c r="C41" s="206">
        <f>'SHAREHOLDER-CONSOL'!AA28</f>
        <v>10012018</v>
      </c>
      <c r="D41" s="97"/>
      <c r="E41" s="206">
        <v>10012018</v>
      </c>
      <c r="F41" s="97"/>
      <c r="G41" s="206">
        <f>'SHAREHOLDER-COMPANY'!Q22</f>
        <v>8910152</v>
      </c>
      <c r="H41" s="97"/>
      <c r="I41" s="206">
        <v>8910152</v>
      </c>
      <c r="Q41" s="95"/>
      <c r="R41" s="95"/>
      <c r="S41" s="95"/>
      <c r="T41" s="95"/>
      <c r="U41" s="95"/>
    </row>
    <row r="42" spans="1:21" ht="21.65" customHeight="1">
      <c r="A42" s="204" t="s">
        <v>60</v>
      </c>
      <c r="B42" s="87"/>
      <c r="C42" s="10">
        <f>SUM(C30:C41)</f>
        <v>1724045033</v>
      </c>
      <c r="D42" s="202"/>
      <c r="E42" s="10">
        <f>SUM(E30:E41)</f>
        <v>1658119199</v>
      </c>
      <c r="F42" s="10"/>
      <c r="G42" s="10">
        <f>SUM(G30:G41)</f>
        <v>1763158026</v>
      </c>
      <c r="H42" s="8"/>
      <c r="I42" s="10">
        <f>SUM(I30:I41)</f>
        <v>1661417544</v>
      </c>
      <c r="Q42" s="95"/>
      <c r="R42" s="95"/>
      <c r="S42" s="95"/>
      <c r="T42" s="95"/>
      <c r="U42" s="95"/>
    </row>
    <row r="43" spans="1:21" ht="21.65" customHeight="1">
      <c r="A43" s="89" t="s">
        <v>61</v>
      </c>
      <c r="B43" s="98"/>
      <c r="C43" s="59">
        <f>'SHAREHOLDER-CONSOL'!AE28</f>
        <v>5583193</v>
      </c>
      <c r="D43" s="11"/>
      <c r="E43" s="59">
        <v>10361362</v>
      </c>
      <c r="F43" s="11"/>
      <c r="G43" s="60" t="s">
        <v>62</v>
      </c>
      <c r="H43" s="12"/>
      <c r="I43" s="60" t="s">
        <v>62</v>
      </c>
      <c r="K43" s="13"/>
      <c r="L43" s="207"/>
      <c r="M43" s="13"/>
      <c r="Q43" s="95"/>
      <c r="R43" s="95"/>
      <c r="S43" s="95"/>
      <c r="T43" s="95"/>
      <c r="U43" s="95"/>
    </row>
    <row r="44" spans="1:21" ht="21.65" customHeight="1">
      <c r="A44" s="203" t="s">
        <v>63</v>
      </c>
      <c r="B44" s="204"/>
      <c r="C44" s="206">
        <f>SUM(C42:C43)</f>
        <v>1729628226</v>
      </c>
      <c r="D44" s="97"/>
      <c r="E44" s="206">
        <f>SUM(E42:E43)</f>
        <v>1668480561</v>
      </c>
      <c r="F44" s="202"/>
      <c r="G44" s="206">
        <f>SUM(G42:G43)</f>
        <v>1763158026</v>
      </c>
      <c r="H44" s="97"/>
      <c r="I44" s="206">
        <f>SUM(I42:I43)</f>
        <v>1661417544</v>
      </c>
      <c r="Q44" s="95"/>
      <c r="R44" s="95"/>
      <c r="S44" s="95"/>
      <c r="T44" s="95"/>
      <c r="U44" s="95"/>
    </row>
    <row r="45" spans="1:21" ht="21.65" customHeight="1" thickBot="1">
      <c r="A45" s="100" t="s">
        <v>64</v>
      </c>
      <c r="B45" s="194"/>
      <c r="C45" s="208">
        <f>C24+C44</f>
        <v>2418450942</v>
      </c>
      <c r="D45" s="97"/>
      <c r="E45" s="208">
        <f>E24+E44</f>
        <v>2327128123</v>
      </c>
      <c r="F45" s="97"/>
      <c r="G45" s="208">
        <f>G24+G44</f>
        <v>2379048100</v>
      </c>
      <c r="H45" s="97"/>
      <c r="I45" s="208">
        <f>I24+I44</f>
        <v>2277463758</v>
      </c>
      <c r="Q45" s="95"/>
      <c r="R45" s="95"/>
      <c r="S45" s="95"/>
      <c r="T45" s="95"/>
      <c r="U45" s="95"/>
    </row>
    <row r="46" spans="1:21" ht="21.65" customHeight="1" thickTop="1">
      <c r="A46" s="100"/>
      <c r="B46" s="194"/>
      <c r="C46" s="97"/>
      <c r="D46" s="97"/>
      <c r="E46" s="97"/>
      <c r="F46" s="97"/>
      <c r="G46" s="97"/>
      <c r="H46" s="97"/>
      <c r="I46" s="97"/>
      <c r="Q46" s="95"/>
      <c r="R46" s="95"/>
      <c r="S46" s="95"/>
      <c r="T46" s="95"/>
      <c r="U46" s="95"/>
    </row>
    <row r="47" spans="1:21" ht="21.65" customHeight="1">
      <c r="A47" s="100"/>
      <c r="B47" s="194"/>
      <c r="C47" s="97"/>
      <c r="D47" s="97"/>
      <c r="E47" s="97"/>
      <c r="F47" s="97"/>
      <c r="G47" s="97"/>
      <c r="H47" s="97"/>
      <c r="I47" s="97"/>
      <c r="Q47" s="95"/>
      <c r="R47" s="95"/>
      <c r="S47" s="95"/>
      <c r="T47" s="95"/>
      <c r="U47" s="95"/>
    </row>
    <row r="48" spans="1:21" ht="21.65" customHeight="1">
      <c r="A48" s="100"/>
      <c r="B48" s="194"/>
      <c r="C48" s="97"/>
      <c r="D48" s="97"/>
      <c r="E48" s="97"/>
      <c r="F48" s="97"/>
      <c r="G48" s="97"/>
      <c r="H48" s="97"/>
      <c r="I48" s="97"/>
      <c r="Q48" s="95"/>
      <c r="R48" s="95"/>
      <c r="S48" s="95"/>
      <c r="T48" s="95"/>
      <c r="U48" s="95"/>
    </row>
    <row r="49" spans="1:9" ht="21.65" customHeight="1">
      <c r="A49" s="103" t="s">
        <v>28</v>
      </c>
      <c r="B49" s="204"/>
      <c r="C49" s="97"/>
      <c r="D49" s="97"/>
      <c r="E49" s="97"/>
      <c r="F49" s="97"/>
      <c r="G49" s="97"/>
      <c r="H49" s="97"/>
      <c r="I49" s="97"/>
    </row>
    <row r="50" spans="1:9" ht="19.399999999999999" customHeight="1">
      <c r="B50" s="204"/>
      <c r="C50" s="28"/>
      <c r="D50" s="28"/>
      <c r="E50" s="28"/>
      <c r="F50" s="28"/>
      <c r="G50" s="28"/>
      <c r="H50" s="28"/>
      <c r="I50" s="28"/>
    </row>
    <row r="51" spans="1:9" ht="19.399999999999999" customHeight="1">
      <c r="A51" s="204"/>
      <c r="B51" s="204"/>
      <c r="C51" s="97"/>
      <c r="D51" s="97"/>
      <c r="E51" s="97"/>
      <c r="F51" s="97"/>
      <c r="G51" s="97"/>
      <c r="H51" s="97"/>
      <c r="I51" s="97"/>
    </row>
    <row r="52" spans="1:9" ht="19.399999999999999" customHeight="1">
      <c r="A52" s="103"/>
      <c r="B52" s="103"/>
      <c r="C52" s="103"/>
      <c r="D52" s="103"/>
      <c r="E52" s="103"/>
      <c r="F52" s="103"/>
      <c r="G52" s="103"/>
      <c r="H52" s="103"/>
      <c r="I52" s="103"/>
    </row>
    <row r="53" spans="1:9" ht="19.399999999999999" customHeight="1">
      <c r="A53" s="103"/>
      <c r="B53" s="110"/>
      <c r="C53" s="110"/>
      <c r="D53" s="110"/>
      <c r="E53" s="83"/>
      <c r="F53" s="83"/>
      <c r="G53" s="83"/>
      <c r="H53" s="83"/>
      <c r="I53" s="83"/>
    </row>
    <row r="54" spans="1:9" ht="19.399999999999999" customHeight="1">
      <c r="A54" s="103"/>
      <c r="B54" s="103"/>
      <c r="C54" s="103"/>
      <c r="D54" s="103"/>
      <c r="E54" s="83"/>
      <c r="F54" s="83"/>
      <c r="G54" s="83"/>
      <c r="H54" s="83"/>
      <c r="I54" s="83"/>
    </row>
    <row r="55" spans="1:9" ht="19.399999999999999" customHeight="1">
      <c r="A55" s="103"/>
      <c r="B55" s="103"/>
      <c r="C55" s="103"/>
      <c r="D55" s="103"/>
      <c r="E55" s="103"/>
      <c r="F55" s="103"/>
      <c r="G55" s="103"/>
      <c r="H55" s="103"/>
      <c r="I55" s="103"/>
    </row>
    <row r="56" spans="1:9" ht="19.399999999999999" customHeight="1">
      <c r="A56" s="103"/>
      <c r="B56" s="103"/>
      <c r="C56" s="103"/>
      <c r="D56" s="103"/>
      <c r="E56" s="103"/>
      <c r="F56" s="103"/>
      <c r="G56" s="103"/>
      <c r="H56" s="103"/>
      <c r="I56" s="103"/>
    </row>
    <row r="57" spans="1:9" ht="20.149999999999999" customHeight="1">
      <c r="B57" s="204"/>
      <c r="C57" s="97"/>
      <c r="D57" s="97"/>
      <c r="E57" s="97"/>
      <c r="F57" s="97"/>
      <c r="G57" s="97"/>
      <c r="H57" s="97"/>
      <c r="I57" s="97"/>
    </row>
  </sheetData>
  <mergeCells count="8">
    <mergeCell ref="C7:F7"/>
    <mergeCell ref="G7:I7"/>
    <mergeCell ref="C6:F6"/>
    <mergeCell ref="G6:I6"/>
    <mergeCell ref="A1:I1"/>
    <mergeCell ref="A2:I2"/>
    <mergeCell ref="A3:I3"/>
    <mergeCell ref="A4:I4"/>
  </mergeCells>
  <pageMargins left="0.8" right="0.3" top="1" bottom="0.5" header="0.5" footer="0.3"/>
  <pageSetup paperSize="9" scale="7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50"/>
  </sheetPr>
  <dimension ref="A1:T67"/>
  <sheetViews>
    <sheetView topLeftCell="C44" zoomScale="85" zoomScaleNormal="85" zoomScaleSheetLayoutView="85" workbookViewId="0">
      <selection activeCell="C33" sqref="C33"/>
    </sheetView>
  </sheetViews>
  <sheetFormatPr defaultColWidth="7.54296875" defaultRowHeight="15.5"/>
  <cols>
    <col min="1" max="1" width="14.54296875" style="182" hidden="1" customWidth="1"/>
    <col min="2" max="2" width="1.453125" style="103" hidden="1" customWidth="1"/>
    <col min="3" max="3" width="52.453125" style="182" customWidth="1"/>
    <col min="4" max="4" width="6.453125" style="182" bestFit="1" customWidth="1"/>
    <col min="5" max="5" width="1.453125" style="103" customWidth="1"/>
    <col min="6" max="6" width="16" style="103" customWidth="1"/>
    <col min="7" max="7" width="1.453125" style="103" customWidth="1"/>
    <col min="8" max="8" width="16" style="103" customWidth="1"/>
    <col min="9" max="9" width="1.453125" style="103" customWidth="1"/>
    <col min="10" max="10" width="16" style="103" customWidth="1"/>
    <col min="11" max="11" width="1.453125" style="103" customWidth="1"/>
    <col min="12" max="12" width="16" style="103" customWidth="1"/>
    <col min="13" max="13" width="7.54296875" style="103"/>
    <col min="14" max="14" width="4.1796875" style="6" bestFit="1" customWidth="1"/>
    <col min="15" max="15" width="5.1796875" style="6" customWidth="1"/>
    <col min="16" max="16" width="5.453125" style="6" bestFit="1" customWidth="1"/>
    <col min="17" max="17" width="3.54296875" style="103" customWidth="1"/>
    <col min="18" max="18" width="4.1796875" style="103" bestFit="1" customWidth="1"/>
    <col min="19" max="19" width="4.54296875" style="103" customWidth="1"/>
    <col min="20" max="20" width="4.1796875" style="103" bestFit="1" customWidth="1"/>
    <col min="21" max="252" width="7.54296875" style="103"/>
    <col min="253" max="254" width="0" style="103" hidden="1" customWidth="1"/>
    <col min="255" max="255" width="53.453125" style="103" customWidth="1"/>
    <col min="256" max="256" width="9.453125" style="103" customWidth="1"/>
    <col min="257" max="257" width="6.453125" style="103" bestFit="1" customWidth="1"/>
    <col min="258" max="258" width="0" style="103" hidden="1" customWidth="1"/>
    <col min="259" max="259" width="10" style="103" customWidth="1"/>
    <col min="260" max="260" width="1.453125" style="103" customWidth="1"/>
    <col min="261" max="261" width="10" style="103" customWidth="1"/>
    <col min="262" max="262" width="1.453125" style="103" customWidth="1"/>
    <col min="263" max="263" width="10" style="103" customWidth="1"/>
    <col min="264" max="264" width="1.453125" style="103" customWidth="1"/>
    <col min="265" max="265" width="10" style="103" customWidth="1"/>
    <col min="266" max="508" width="7.54296875" style="103"/>
    <col min="509" max="510" width="0" style="103" hidden="1" customWidth="1"/>
    <col min="511" max="511" width="53.453125" style="103" customWidth="1"/>
    <col min="512" max="512" width="9.453125" style="103" customWidth="1"/>
    <col min="513" max="513" width="6.453125" style="103" bestFit="1" customWidth="1"/>
    <col min="514" max="514" width="0" style="103" hidden="1" customWidth="1"/>
    <col min="515" max="515" width="10" style="103" customWidth="1"/>
    <col min="516" max="516" width="1.453125" style="103" customWidth="1"/>
    <col min="517" max="517" width="10" style="103" customWidth="1"/>
    <col min="518" max="518" width="1.453125" style="103" customWidth="1"/>
    <col min="519" max="519" width="10" style="103" customWidth="1"/>
    <col min="520" max="520" width="1.453125" style="103" customWidth="1"/>
    <col min="521" max="521" width="10" style="103" customWidth="1"/>
    <col min="522" max="764" width="7.54296875" style="103"/>
    <col min="765" max="766" width="0" style="103" hidden="1" customWidth="1"/>
    <col min="767" max="767" width="53.453125" style="103" customWidth="1"/>
    <col min="768" max="768" width="9.453125" style="103" customWidth="1"/>
    <col min="769" max="769" width="6.453125" style="103" bestFit="1" customWidth="1"/>
    <col min="770" max="770" width="0" style="103" hidden="1" customWidth="1"/>
    <col min="771" max="771" width="10" style="103" customWidth="1"/>
    <col min="772" max="772" width="1.453125" style="103" customWidth="1"/>
    <col min="773" max="773" width="10" style="103" customWidth="1"/>
    <col min="774" max="774" width="1.453125" style="103" customWidth="1"/>
    <col min="775" max="775" width="10" style="103" customWidth="1"/>
    <col min="776" max="776" width="1.453125" style="103" customWidth="1"/>
    <col min="777" max="777" width="10" style="103" customWidth="1"/>
    <col min="778" max="1020" width="7.54296875" style="103"/>
    <col min="1021" max="1022" width="0" style="103" hidden="1" customWidth="1"/>
    <col min="1023" max="1023" width="53.453125" style="103" customWidth="1"/>
    <col min="1024" max="1024" width="9.453125" style="103" customWidth="1"/>
    <col min="1025" max="1025" width="6.453125" style="103" bestFit="1" customWidth="1"/>
    <col min="1026" max="1026" width="0" style="103" hidden="1" customWidth="1"/>
    <col min="1027" max="1027" width="10" style="103" customWidth="1"/>
    <col min="1028" max="1028" width="1.453125" style="103" customWidth="1"/>
    <col min="1029" max="1029" width="10" style="103" customWidth="1"/>
    <col min="1030" max="1030" width="1.453125" style="103" customWidth="1"/>
    <col min="1031" max="1031" width="10" style="103" customWidth="1"/>
    <col min="1032" max="1032" width="1.453125" style="103" customWidth="1"/>
    <col min="1033" max="1033" width="10" style="103" customWidth="1"/>
    <col min="1034" max="1276" width="7.54296875" style="103"/>
    <col min="1277" max="1278" width="0" style="103" hidden="1" customWidth="1"/>
    <col min="1279" max="1279" width="53.453125" style="103" customWidth="1"/>
    <col min="1280" max="1280" width="9.453125" style="103" customWidth="1"/>
    <col min="1281" max="1281" width="6.453125" style="103" bestFit="1" customWidth="1"/>
    <col min="1282" max="1282" width="0" style="103" hidden="1" customWidth="1"/>
    <col min="1283" max="1283" width="10" style="103" customWidth="1"/>
    <col min="1284" max="1284" width="1.453125" style="103" customWidth="1"/>
    <col min="1285" max="1285" width="10" style="103" customWidth="1"/>
    <col min="1286" max="1286" width="1.453125" style="103" customWidth="1"/>
    <col min="1287" max="1287" width="10" style="103" customWidth="1"/>
    <col min="1288" max="1288" width="1.453125" style="103" customWidth="1"/>
    <col min="1289" max="1289" width="10" style="103" customWidth="1"/>
    <col min="1290" max="1532" width="7.54296875" style="103"/>
    <col min="1533" max="1534" width="0" style="103" hidden="1" customWidth="1"/>
    <col min="1535" max="1535" width="53.453125" style="103" customWidth="1"/>
    <col min="1536" max="1536" width="9.453125" style="103" customWidth="1"/>
    <col min="1537" max="1537" width="6.453125" style="103" bestFit="1" customWidth="1"/>
    <col min="1538" max="1538" width="0" style="103" hidden="1" customWidth="1"/>
    <col min="1539" max="1539" width="10" style="103" customWidth="1"/>
    <col min="1540" max="1540" width="1.453125" style="103" customWidth="1"/>
    <col min="1541" max="1541" width="10" style="103" customWidth="1"/>
    <col min="1542" max="1542" width="1.453125" style="103" customWidth="1"/>
    <col min="1543" max="1543" width="10" style="103" customWidth="1"/>
    <col min="1544" max="1544" width="1.453125" style="103" customWidth="1"/>
    <col min="1545" max="1545" width="10" style="103" customWidth="1"/>
    <col min="1546" max="1788" width="7.54296875" style="103"/>
    <col min="1789" max="1790" width="0" style="103" hidden="1" customWidth="1"/>
    <col min="1791" max="1791" width="53.453125" style="103" customWidth="1"/>
    <col min="1792" max="1792" width="9.453125" style="103" customWidth="1"/>
    <col min="1793" max="1793" width="6.453125" style="103" bestFit="1" customWidth="1"/>
    <col min="1794" max="1794" width="0" style="103" hidden="1" customWidth="1"/>
    <col min="1795" max="1795" width="10" style="103" customWidth="1"/>
    <col min="1796" max="1796" width="1.453125" style="103" customWidth="1"/>
    <col min="1797" max="1797" width="10" style="103" customWidth="1"/>
    <col min="1798" max="1798" width="1.453125" style="103" customWidth="1"/>
    <col min="1799" max="1799" width="10" style="103" customWidth="1"/>
    <col min="1800" max="1800" width="1.453125" style="103" customWidth="1"/>
    <col min="1801" max="1801" width="10" style="103" customWidth="1"/>
    <col min="1802" max="2044" width="7.54296875" style="103"/>
    <col min="2045" max="2046" width="0" style="103" hidden="1" customWidth="1"/>
    <col min="2047" max="2047" width="53.453125" style="103" customWidth="1"/>
    <col min="2048" max="2048" width="9.453125" style="103" customWidth="1"/>
    <col min="2049" max="2049" width="6.453125" style="103" bestFit="1" customWidth="1"/>
    <col min="2050" max="2050" width="0" style="103" hidden="1" customWidth="1"/>
    <col min="2051" max="2051" width="10" style="103" customWidth="1"/>
    <col min="2052" max="2052" width="1.453125" style="103" customWidth="1"/>
    <col min="2053" max="2053" width="10" style="103" customWidth="1"/>
    <col min="2054" max="2054" width="1.453125" style="103" customWidth="1"/>
    <col min="2055" max="2055" width="10" style="103" customWidth="1"/>
    <col min="2056" max="2056" width="1.453125" style="103" customWidth="1"/>
    <col min="2057" max="2057" width="10" style="103" customWidth="1"/>
    <col min="2058" max="2300" width="7.54296875" style="103"/>
    <col min="2301" max="2302" width="0" style="103" hidden="1" customWidth="1"/>
    <col min="2303" max="2303" width="53.453125" style="103" customWidth="1"/>
    <col min="2304" max="2304" width="9.453125" style="103" customWidth="1"/>
    <col min="2305" max="2305" width="6.453125" style="103" bestFit="1" customWidth="1"/>
    <col min="2306" max="2306" width="0" style="103" hidden="1" customWidth="1"/>
    <col min="2307" max="2307" width="10" style="103" customWidth="1"/>
    <col min="2308" max="2308" width="1.453125" style="103" customWidth="1"/>
    <col min="2309" max="2309" width="10" style="103" customWidth="1"/>
    <col min="2310" max="2310" width="1.453125" style="103" customWidth="1"/>
    <col min="2311" max="2311" width="10" style="103" customWidth="1"/>
    <col min="2312" max="2312" width="1.453125" style="103" customWidth="1"/>
    <col min="2313" max="2313" width="10" style="103" customWidth="1"/>
    <col min="2314" max="2556" width="7.54296875" style="103"/>
    <col min="2557" max="2558" width="0" style="103" hidden="1" customWidth="1"/>
    <col min="2559" max="2559" width="53.453125" style="103" customWidth="1"/>
    <col min="2560" max="2560" width="9.453125" style="103" customWidth="1"/>
    <col min="2561" max="2561" width="6.453125" style="103" bestFit="1" customWidth="1"/>
    <col min="2562" max="2562" width="0" style="103" hidden="1" customWidth="1"/>
    <col min="2563" max="2563" width="10" style="103" customWidth="1"/>
    <col min="2564" max="2564" width="1.453125" style="103" customWidth="1"/>
    <col min="2565" max="2565" width="10" style="103" customWidth="1"/>
    <col min="2566" max="2566" width="1.453125" style="103" customWidth="1"/>
    <col min="2567" max="2567" width="10" style="103" customWidth="1"/>
    <col min="2568" max="2568" width="1.453125" style="103" customWidth="1"/>
    <col min="2569" max="2569" width="10" style="103" customWidth="1"/>
    <col min="2570" max="2812" width="7.54296875" style="103"/>
    <col min="2813" max="2814" width="0" style="103" hidden="1" customWidth="1"/>
    <col min="2815" max="2815" width="53.453125" style="103" customWidth="1"/>
    <col min="2816" max="2816" width="9.453125" style="103" customWidth="1"/>
    <col min="2817" max="2817" width="6.453125" style="103" bestFit="1" customWidth="1"/>
    <col min="2818" max="2818" width="0" style="103" hidden="1" customWidth="1"/>
    <col min="2819" max="2819" width="10" style="103" customWidth="1"/>
    <col min="2820" max="2820" width="1.453125" style="103" customWidth="1"/>
    <col min="2821" max="2821" width="10" style="103" customWidth="1"/>
    <col min="2822" max="2822" width="1.453125" style="103" customWidth="1"/>
    <col min="2823" max="2823" width="10" style="103" customWidth="1"/>
    <col min="2824" max="2824" width="1.453125" style="103" customWidth="1"/>
    <col min="2825" max="2825" width="10" style="103" customWidth="1"/>
    <col min="2826" max="3068" width="7.54296875" style="103"/>
    <col min="3069" max="3070" width="0" style="103" hidden="1" customWidth="1"/>
    <col min="3071" max="3071" width="53.453125" style="103" customWidth="1"/>
    <col min="3072" max="3072" width="9.453125" style="103" customWidth="1"/>
    <col min="3073" max="3073" width="6.453125" style="103" bestFit="1" customWidth="1"/>
    <col min="3074" max="3074" width="0" style="103" hidden="1" customWidth="1"/>
    <col min="3075" max="3075" width="10" style="103" customWidth="1"/>
    <col min="3076" max="3076" width="1.453125" style="103" customWidth="1"/>
    <col min="3077" max="3077" width="10" style="103" customWidth="1"/>
    <col min="3078" max="3078" width="1.453125" style="103" customWidth="1"/>
    <col min="3079" max="3079" width="10" style="103" customWidth="1"/>
    <col min="3080" max="3080" width="1.453125" style="103" customWidth="1"/>
    <col min="3081" max="3081" width="10" style="103" customWidth="1"/>
    <col min="3082" max="3324" width="7.54296875" style="103"/>
    <col min="3325" max="3326" width="0" style="103" hidden="1" customWidth="1"/>
    <col min="3327" max="3327" width="53.453125" style="103" customWidth="1"/>
    <col min="3328" max="3328" width="9.453125" style="103" customWidth="1"/>
    <col min="3329" max="3329" width="6.453125" style="103" bestFit="1" customWidth="1"/>
    <col min="3330" max="3330" width="0" style="103" hidden="1" customWidth="1"/>
    <col min="3331" max="3331" width="10" style="103" customWidth="1"/>
    <col min="3332" max="3332" width="1.453125" style="103" customWidth="1"/>
    <col min="3333" max="3333" width="10" style="103" customWidth="1"/>
    <col min="3334" max="3334" width="1.453125" style="103" customWidth="1"/>
    <col min="3335" max="3335" width="10" style="103" customWidth="1"/>
    <col min="3336" max="3336" width="1.453125" style="103" customWidth="1"/>
    <col min="3337" max="3337" width="10" style="103" customWidth="1"/>
    <col min="3338" max="3580" width="7.54296875" style="103"/>
    <col min="3581" max="3582" width="0" style="103" hidden="1" customWidth="1"/>
    <col min="3583" max="3583" width="53.453125" style="103" customWidth="1"/>
    <col min="3584" max="3584" width="9.453125" style="103" customWidth="1"/>
    <col min="3585" max="3585" width="6.453125" style="103" bestFit="1" customWidth="1"/>
    <col min="3586" max="3586" width="0" style="103" hidden="1" customWidth="1"/>
    <col min="3587" max="3587" width="10" style="103" customWidth="1"/>
    <col min="3588" max="3588" width="1.453125" style="103" customWidth="1"/>
    <col min="3589" max="3589" width="10" style="103" customWidth="1"/>
    <col min="3590" max="3590" width="1.453125" style="103" customWidth="1"/>
    <col min="3591" max="3591" width="10" style="103" customWidth="1"/>
    <col min="3592" max="3592" width="1.453125" style="103" customWidth="1"/>
    <col min="3593" max="3593" width="10" style="103" customWidth="1"/>
    <col min="3594" max="3836" width="7.54296875" style="103"/>
    <col min="3837" max="3838" width="0" style="103" hidden="1" customWidth="1"/>
    <col min="3839" max="3839" width="53.453125" style="103" customWidth="1"/>
    <col min="3840" max="3840" width="9.453125" style="103" customWidth="1"/>
    <col min="3841" max="3841" width="6.453125" style="103" bestFit="1" customWidth="1"/>
    <col min="3842" max="3842" width="0" style="103" hidden="1" customWidth="1"/>
    <col min="3843" max="3843" width="10" style="103" customWidth="1"/>
    <col min="3844" max="3844" width="1.453125" style="103" customWidth="1"/>
    <col min="3845" max="3845" width="10" style="103" customWidth="1"/>
    <col min="3846" max="3846" width="1.453125" style="103" customWidth="1"/>
    <col min="3847" max="3847" width="10" style="103" customWidth="1"/>
    <col min="3848" max="3848" width="1.453125" style="103" customWidth="1"/>
    <col min="3849" max="3849" width="10" style="103" customWidth="1"/>
    <col min="3850" max="4092" width="7.54296875" style="103"/>
    <col min="4093" max="4094" width="0" style="103" hidden="1" customWidth="1"/>
    <col min="4095" max="4095" width="53.453125" style="103" customWidth="1"/>
    <col min="4096" max="4096" width="9.453125" style="103" customWidth="1"/>
    <col min="4097" max="4097" width="6.453125" style="103" bestFit="1" customWidth="1"/>
    <col min="4098" max="4098" width="0" style="103" hidden="1" customWidth="1"/>
    <col min="4099" max="4099" width="10" style="103" customWidth="1"/>
    <col min="4100" max="4100" width="1.453125" style="103" customWidth="1"/>
    <col min="4101" max="4101" width="10" style="103" customWidth="1"/>
    <col min="4102" max="4102" width="1.453125" style="103" customWidth="1"/>
    <col min="4103" max="4103" width="10" style="103" customWidth="1"/>
    <col min="4104" max="4104" width="1.453125" style="103" customWidth="1"/>
    <col min="4105" max="4105" width="10" style="103" customWidth="1"/>
    <col min="4106" max="4348" width="7.54296875" style="103"/>
    <col min="4349" max="4350" width="0" style="103" hidden="1" customWidth="1"/>
    <col min="4351" max="4351" width="53.453125" style="103" customWidth="1"/>
    <col min="4352" max="4352" width="9.453125" style="103" customWidth="1"/>
    <col min="4353" max="4353" width="6.453125" style="103" bestFit="1" customWidth="1"/>
    <col min="4354" max="4354" width="0" style="103" hidden="1" customWidth="1"/>
    <col min="4355" max="4355" width="10" style="103" customWidth="1"/>
    <col min="4356" max="4356" width="1.453125" style="103" customWidth="1"/>
    <col min="4357" max="4357" width="10" style="103" customWidth="1"/>
    <col min="4358" max="4358" width="1.453125" style="103" customWidth="1"/>
    <col min="4359" max="4359" width="10" style="103" customWidth="1"/>
    <col min="4360" max="4360" width="1.453125" style="103" customWidth="1"/>
    <col min="4361" max="4361" width="10" style="103" customWidth="1"/>
    <col min="4362" max="4604" width="7.54296875" style="103"/>
    <col min="4605" max="4606" width="0" style="103" hidden="1" customWidth="1"/>
    <col min="4607" max="4607" width="53.453125" style="103" customWidth="1"/>
    <col min="4608" max="4608" width="9.453125" style="103" customWidth="1"/>
    <col min="4609" max="4609" width="6.453125" style="103" bestFit="1" customWidth="1"/>
    <col min="4610" max="4610" width="0" style="103" hidden="1" customWidth="1"/>
    <col min="4611" max="4611" width="10" style="103" customWidth="1"/>
    <col min="4612" max="4612" width="1.453125" style="103" customWidth="1"/>
    <col min="4613" max="4613" width="10" style="103" customWidth="1"/>
    <col min="4614" max="4614" width="1.453125" style="103" customWidth="1"/>
    <col min="4615" max="4615" width="10" style="103" customWidth="1"/>
    <col min="4616" max="4616" width="1.453125" style="103" customWidth="1"/>
    <col min="4617" max="4617" width="10" style="103" customWidth="1"/>
    <col min="4618" max="4860" width="7.54296875" style="103"/>
    <col min="4861" max="4862" width="0" style="103" hidden="1" customWidth="1"/>
    <col min="4863" max="4863" width="53.453125" style="103" customWidth="1"/>
    <col min="4864" max="4864" width="9.453125" style="103" customWidth="1"/>
    <col min="4865" max="4865" width="6.453125" style="103" bestFit="1" customWidth="1"/>
    <col min="4866" max="4866" width="0" style="103" hidden="1" customWidth="1"/>
    <col min="4867" max="4867" width="10" style="103" customWidth="1"/>
    <col min="4868" max="4868" width="1.453125" style="103" customWidth="1"/>
    <col min="4869" max="4869" width="10" style="103" customWidth="1"/>
    <col min="4870" max="4870" width="1.453125" style="103" customWidth="1"/>
    <col min="4871" max="4871" width="10" style="103" customWidth="1"/>
    <col min="4872" max="4872" width="1.453125" style="103" customWidth="1"/>
    <col min="4873" max="4873" width="10" style="103" customWidth="1"/>
    <col min="4874" max="5116" width="7.54296875" style="103"/>
    <col min="5117" max="5118" width="0" style="103" hidden="1" customWidth="1"/>
    <col min="5119" max="5119" width="53.453125" style="103" customWidth="1"/>
    <col min="5120" max="5120" width="9.453125" style="103" customWidth="1"/>
    <col min="5121" max="5121" width="6.453125" style="103" bestFit="1" customWidth="1"/>
    <col min="5122" max="5122" width="0" style="103" hidden="1" customWidth="1"/>
    <col min="5123" max="5123" width="10" style="103" customWidth="1"/>
    <col min="5124" max="5124" width="1.453125" style="103" customWidth="1"/>
    <col min="5125" max="5125" width="10" style="103" customWidth="1"/>
    <col min="5126" max="5126" width="1.453125" style="103" customWidth="1"/>
    <col min="5127" max="5127" width="10" style="103" customWidth="1"/>
    <col min="5128" max="5128" width="1.453125" style="103" customWidth="1"/>
    <col min="5129" max="5129" width="10" style="103" customWidth="1"/>
    <col min="5130" max="5372" width="7.54296875" style="103"/>
    <col min="5373" max="5374" width="0" style="103" hidden="1" customWidth="1"/>
    <col min="5375" max="5375" width="53.453125" style="103" customWidth="1"/>
    <col min="5376" max="5376" width="9.453125" style="103" customWidth="1"/>
    <col min="5377" max="5377" width="6.453125" style="103" bestFit="1" customWidth="1"/>
    <col min="5378" max="5378" width="0" style="103" hidden="1" customWidth="1"/>
    <col min="5379" max="5379" width="10" style="103" customWidth="1"/>
    <col min="5380" max="5380" width="1.453125" style="103" customWidth="1"/>
    <col min="5381" max="5381" width="10" style="103" customWidth="1"/>
    <col min="5382" max="5382" width="1.453125" style="103" customWidth="1"/>
    <col min="5383" max="5383" width="10" style="103" customWidth="1"/>
    <col min="5384" max="5384" width="1.453125" style="103" customWidth="1"/>
    <col min="5385" max="5385" width="10" style="103" customWidth="1"/>
    <col min="5386" max="5628" width="7.54296875" style="103"/>
    <col min="5629" max="5630" width="0" style="103" hidden="1" customWidth="1"/>
    <col min="5631" max="5631" width="53.453125" style="103" customWidth="1"/>
    <col min="5632" max="5632" width="9.453125" style="103" customWidth="1"/>
    <col min="5633" max="5633" width="6.453125" style="103" bestFit="1" customWidth="1"/>
    <col min="5634" max="5634" width="0" style="103" hidden="1" customWidth="1"/>
    <col min="5635" max="5635" width="10" style="103" customWidth="1"/>
    <col min="5636" max="5636" width="1.453125" style="103" customWidth="1"/>
    <col min="5637" max="5637" width="10" style="103" customWidth="1"/>
    <col min="5638" max="5638" width="1.453125" style="103" customWidth="1"/>
    <col min="5639" max="5639" width="10" style="103" customWidth="1"/>
    <col min="5640" max="5640" width="1.453125" style="103" customWidth="1"/>
    <col min="5641" max="5641" width="10" style="103" customWidth="1"/>
    <col min="5642" max="5884" width="7.54296875" style="103"/>
    <col min="5885" max="5886" width="0" style="103" hidden="1" customWidth="1"/>
    <col min="5887" max="5887" width="53.453125" style="103" customWidth="1"/>
    <col min="5888" max="5888" width="9.453125" style="103" customWidth="1"/>
    <col min="5889" max="5889" width="6.453125" style="103" bestFit="1" customWidth="1"/>
    <col min="5890" max="5890" width="0" style="103" hidden="1" customWidth="1"/>
    <col min="5891" max="5891" width="10" style="103" customWidth="1"/>
    <col min="5892" max="5892" width="1.453125" style="103" customWidth="1"/>
    <col min="5893" max="5893" width="10" style="103" customWidth="1"/>
    <col min="5894" max="5894" width="1.453125" style="103" customWidth="1"/>
    <col min="5895" max="5895" width="10" style="103" customWidth="1"/>
    <col min="5896" max="5896" width="1.453125" style="103" customWidth="1"/>
    <col min="5897" max="5897" width="10" style="103" customWidth="1"/>
    <col min="5898" max="6140" width="7.54296875" style="103"/>
    <col min="6141" max="6142" width="0" style="103" hidden="1" customWidth="1"/>
    <col min="6143" max="6143" width="53.453125" style="103" customWidth="1"/>
    <col min="6144" max="6144" width="9.453125" style="103" customWidth="1"/>
    <col min="6145" max="6145" width="6.453125" style="103" bestFit="1" customWidth="1"/>
    <col min="6146" max="6146" width="0" style="103" hidden="1" customWidth="1"/>
    <col min="6147" max="6147" width="10" style="103" customWidth="1"/>
    <col min="6148" max="6148" width="1.453125" style="103" customWidth="1"/>
    <col min="6149" max="6149" width="10" style="103" customWidth="1"/>
    <col min="6150" max="6150" width="1.453125" style="103" customWidth="1"/>
    <col min="6151" max="6151" width="10" style="103" customWidth="1"/>
    <col min="6152" max="6152" width="1.453125" style="103" customWidth="1"/>
    <col min="6153" max="6153" width="10" style="103" customWidth="1"/>
    <col min="6154" max="6396" width="7.54296875" style="103"/>
    <col min="6397" max="6398" width="0" style="103" hidden="1" customWidth="1"/>
    <col min="6399" max="6399" width="53.453125" style="103" customWidth="1"/>
    <col min="6400" max="6400" width="9.453125" style="103" customWidth="1"/>
    <col min="6401" max="6401" width="6.453125" style="103" bestFit="1" customWidth="1"/>
    <col min="6402" max="6402" width="0" style="103" hidden="1" customWidth="1"/>
    <col min="6403" max="6403" width="10" style="103" customWidth="1"/>
    <col min="6404" max="6404" width="1.453125" style="103" customWidth="1"/>
    <col min="6405" max="6405" width="10" style="103" customWidth="1"/>
    <col min="6406" max="6406" width="1.453125" style="103" customWidth="1"/>
    <col min="6407" max="6407" width="10" style="103" customWidth="1"/>
    <col min="6408" max="6408" width="1.453125" style="103" customWidth="1"/>
    <col min="6409" max="6409" width="10" style="103" customWidth="1"/>
    <col min="6410" max="6652" width="7.54296875" style="103"/>
    <col min="6653" max="6654" width="0" style="103" hidden="1" customWidth="1"/>
    <col min="6655" max="6655" width="53.453125" style="103" customWidth="1"/>
    <col min="6656" max="6656" width="9.453125" style="103" customWidth="1"/>
    <col min="6657" max="6657" width="6.453125" style="103" bestFit="1" customWidth="1"/>
    <col min="6658" max="6658" width="0" style="103" hidden="1" customWidth="1"/>
    <col min="6659" max="6659" width="10" style="103" customWidth="1"/>
    <col min="6660" max="6660" width="1.453125" style="103" customWidth="1"/>
    <col min="6661" max="6661" width="10" style="103" customWidth="1"/>
    <col min="6662" max="6662" width="1.453125" style="103" customWidth="1"/>
    <col min="6663" max="6663" width="10" style="103" customWidth="1"/>
    <col min="6664" max="6664" width="1.453125" style="103" customWidth="1"/>
    <col min="6665" max="6665" width="10" style="103" customWidth="1"/>
    <col min="6666" max="6908" width="7.54296875" style="103"/>
    <col min="6909" max="6910" width="0" style="103" hidden="1" customWidth="1"/>
    <col min="6911" max="6911" width="53.453125" style="103" customWidth="1"/>
    <col min="6912" max="6912" width="9.453125" style="103" customWidth="1"/>
    <col min="6913" max="6913" width="6.453125" style="103" bestFit="1" customWidth="1"/>
    <col min="6914" max="6914" width="0" style="103" hidden="1" customWidth="1"/>
    <col min="6915" max="6915" width="10" style="103" customWidth="1"/>
    <col min="6916" max="6916" width="1.453125" style="103" customWidth="1"/>
    <col min="6917" max="6917" width="10" style="103" customWidth="1"/>
    <col min="6918" max="6918" width="1.453125" style="103" customWidth="1"/>
    <col min="6919" max="6919" width="10" style="103" customWidth="1"/>
    <col min="6920" max="6920" width="1.453125" style="103" customWidth="1"/>
    <col min="6921" max="6921" width="10" style="103" customWidth="1"/>
    <col min="6922" max="7164" width="7.54296875" style="103"/>
    <col min="7165" max="7166" width="0" style="103" hidden="1" customWidth="1"/>
    <col min="7167" max="7167" width="53.453125" style="103" customWidth="1"/>
    <col min="7168" max="7168" width="9.453125" style="103" customWidth="1"/>
    <col min="7169" max="7169" width="6.453125" style="103" bestFit="1" customWidth="1"/>
    <col min="7170" max="7170" width="0" style="103" hidden="1" customWidth="1"/>
    <col min="7171" max="7171" width="10" style="103" customWidth="1"/>
    <col min="7172" max="7172" width="1.453125" style="103" customWidth="1"/>
    <col min="7173" max="7173" width="10" style="103" customWidth="1"/>
    <col min="7174" max="7174" width="1.453125" style="103" customWidth="1"/>
    <col min="7175" max="7175" width="10" style="103" customWidth="1"/>
    <col min="7176" max="7176" width="1.453125" style="103" customWidth="1"/>
    <col min="7177" max="7177" width="10" style="103" customWidth="1"/>
    <col min="7178" max="7420" width="7.54296875" style="103"/>
    <col min="7421" max="7422" width="0" style="103" hidden="1" customWidth="1"/>
    <col min="7423" max="7423" width="53.453125" style="103" customWidth="1"/>
    <col min="7424" max="7424" width="9.453125" style="103" customWidth="1"/>
    <col min="7425" max="7425" width="6.453125" style="103" bestFit="1" customWidth="1"/>
    <col min="7426" max="7426" width="0" style="103" hidden="1" customWidth="1"/>
    <col min="7427" max="7427" width="10" style="103" customWidth="1"/>
    <col min="7428" max="7428" width="1.453125" style="103" customWidth="1"/>
    <col min="7429" max="7429" width="10" style="103" customWidth="1"/>
    <col min="7430" max="7430" width="1.453125" style="103" customWidth="1"/>
    <col min="7431" max="7431" width="10" style="103" customWidth="1"/>
    <col min="7432" max="7432" width="1.453125" style="103" customWidth="1"/>
    <col min="7433" max="7433" width="10" style="103" customWidth="1"/>
    <col min="7434" max="7676" width="7.54296875" style="103"/>
    <col min="7677" max="7678" width="0" style="103" hidden="1" customWidth="1"/>
    <col min="7679" max="7679" width="53.453125" style="103" customWidth="1"/>
    <col min="7680" max="7680" width="9.453125" style="103" customWidth="1"/>
    <col min="7681" max="7681" width="6.453125" style="103" bestFit="1" customWidth="1"/>
    <col min="7682" max="7682" width="0" style="103" hidden="1" customWidth="1"/>
    <col min="7683" max="7683" width="10" style="103" customWidth="1"/>
    <col min="7684" max="7684" width="1.453125" style="103" customWidth="1"/>
    <col min="7685" max="7685" width="10" style="103" customWidth="1"/>
    <col min="7686" max="7686" width="1.453125" style="103" customWidth="1"/>
    <col min="7687" max="7687" width="10" style="103" customWidth="1"/>
    <col min="7688" max="7688" width="1.453125" style="103" customWidth="1"/>
    <col min="7689" max="7689" width="10" style="103" customWidth="1"/>
    <col min="7690" max="7932" width="7.54296875" style="103"/>
    <col min="7933" max="7934" width="0" style="103" hidden="1" customWidth="1"/>
    <col min="7935" max="7935" width="53.453125" style="103" customWidth="1"/>
    <col min="7936" max="7936" width="9.453125" style="103" customWidth="1"/>
    <col min="7937" max="7937" width="6.453125" style="103" bestFit="1" customWidth="1"/>
    <col min="7938" max="7938" width="0" style="103" hidden="1" customWidth="1"/>
    <col min="7939" max="7939" width="10" style="103" customWidth="1"/>
    <col min="7940" max="7940" width="1.453125" style="103" customWidth="1"/>
    <col min="7941" max="7941" width="10" style="103" customWidth="1"/>
    <col min="7942" max="7942" width="1.453125" style="103" customWidth="1"/>
    <col min="7943" max="7943" width="10" style="103" customWidth="1"/>
    <col min="7944" max="7944" width="1.453125" style="103" customWidth="1"/>
    <col min="7945" max="7945" width="10" style="103" customWidth="1"/>
    <col min="7946" max="8188" width="7.54296875" style="103"/>
    <col min="8189" max="8190" width="0" style="103" hidden="1" customWidth="1"/>
    <col min="8191" max="8191" width="53.453125" style="103" customWidth="1"/>
    <col min="8192" max="8192" width="9.453125" style="103" customWidth="1"/>
    <col min="8193" max="8193" width="6.453125" style="103" bestFit="1" customWidth="1"/>
    <col min="8194" max="8194" width="0" style="103" hidden="1" customWidth="1"/>
    <col min="8195" max="8195" width="10" style="103" customWidth="1"/>
    <col min="8196" max="8196" width="1.453125" style="103" customWidth="1"/>
    <col min="8197" max="8197" width="10" style="103" customWidth="1"/>
    <col min="8198" max="8198" width="1.453125" style="103" customWidth="1"/>
    <col min="8199" max="8199" width="10" style="103" customWidth="1"/>
    <col min="8200" max="8200" width="1.453125" style="103" customWidth="1"/>
    <col min="8201" max="8201" width="10" style="103" customWidth="1"/>
    <col min="8202" max="8444" width="7.54296875" style="103"/>
    <col min="8445" max="8446" width="0" style="103" hidden="1" customWidth="1"/>
    <col min="8447" max="8447" width="53.453125" style="103" customWidth="1"/>
    <col min="8448" max="8448" width="9.453125" style="103" customWidth="1"/>
    <col min="8449" max="8449" width="6.453125" style="103" bestFit="1" customWidth="1"/>
    <col min="8450" max="8450" width="0" style="103" hidden="1" customWidth="1"/>
    <col min="8451" max="8451" width="10" style="103" customWidth="1"/>
    <col min="8452" max="8452" width="1.453125" style="103" customWidth="1"/>
    <col min="8453" max="8453" width="10" style="103" customWidth="1"/>
    <col min="8454" max="8454" width="1.453125" style="103" customWidth="1"/>
    <col min="8455" max="8455" width="10" style="103" customWidth="1"/>
    <col min="8456" max="8456" width="1.453125" style="103" customWidth="1"/>
    <col min="8457" max="8457" width="10" style="103" customWidth="1"/>
    <col min="8458" max="8700" width="7.54296875" style="103"/>
    <col min="8701" max="8702" width="0" style="103" hidden="1" customWidth="1"/>
    <col min="8703" max="8703" width="53.453125" style="103" customWidth="1"/>
    <col min="8704" max="8704" width="9.453125" style="103" customWidth="1"/>
    <col min="8705" max="8705" width="6.453125" style="103" bestFit="1" customWidth="1"/>
    <col min="8706" max="8706" width="0" style="103" hidden="1" customWidth="1"/>
    <col min="8707" max="8707" width="10" style="103" customWidth="1"/>
    <col min="8708" max="8708" width="1.453125" style="103" customWidth="1"/>
    <col min="8709" max="8709" width="10" style="103" customWidth="1"/>
    <col min="8710" max="8710" width="1.453125" style="103" customWidth="1"/>
    <col min="8711" max="8711" width="10" style="103" customWidth="1"/>
    <col min="8712" max="8712" width="1.453125" style="103" customWidth="1"/>
    <col min="8713" max="8713" width="10" style="103" customWidth="1"/>
    <col min="8714" max="8956" width="7.54296875" style="103"/>
    <col min="8957" max="8958" width="0" style="103" hidden="1" customWidth="1"/>
    <col min="8959" max="8959" width="53.453125" style="103" customWidth="1"/>
    <col min="8960" max="8960" width="9.453125" style="103" customWidth="1"/>
    <col min="8961" max="8961" width="6.453125" style="103" bestFit="1" customWidth="1"/>
    <col min="8962" max="8962" width="0" style="103" hidden="1" customWidth="1"/>
    <col min="8963" max="8963" width="10" style="103" customWidth="1"/>
    <col min="8964" max="8964" width="1.453125" style="103" customWidth="1"/>
    <col min="8965" max="8965" width="10" style="103" customWidth="1"/>
    <col min="8966" max="8966" width="1.453125" style="103" customWidth="1"/>
    <col min="8967" max="8967" width="10" style="103" customWidth="1"/>
    <col min="8968" max="8968" width="1.453125" style="103" customWidth="1"/>
    <col min="8969" max="8969" width="10" style="103" customWidth="1"/>
    <col min="8970" max="9212" width="7.54296875" style="103"/>
    <col min="9213" max="9214" width="0" style="103" hidden="1" customWidth="1"/>
    <col min="9215" max="9215" width="53.453125" style="103" customWidth="1"/>
    <col min="9216" max="9216" width="9.453125" style="103" customWidth="1"/>
    <col min="9217" max="9217" width="6.453125" style="103" bestFit="1" customWidth="1"/>
    <col min="9218" max="9218" width="0" style="103" hidden="1" customWidth="1"/>
    <col min="9219" max="9219" width="10" style="103" customWidth="1"/>
    <col min="9220" max="9220" width="1.453125" style="103" customWidth="1"/>
    <col min="9221" max="9221" width="10" style="103" customWidth="1"/>
    <col min="9222" max="9222" width="1.453125" style="103" customWidth="1"/>
    <col min="9223" max="9223" width="10" style="103" customWidth="1"/>
    <col min="9224" max="9224" width="1.453125" style="103" customWidth="1"/>
    <col min="9225" max="9225" width="10" style="103" customWidth="1"/>
    <col min="9226" max="9468" width="7.54296875" style="103"/>
    <col min="9469" max="9470" width="0" style="103" hidden="1" customWidth="1"/>
    <col min="9471" max="9471" width="53.453125" style="103" customWidth="1"/>
    <col min="9472" max="9472" width="9.453125" style="103" customWidth="1"/>
    <col min="9473" max="9473" width="6.453125" style="103" bestFit="1" customWidth="1"/>
    <col min="9474" max="9474" width="0" style="103" hidden="1" customWidth="1"/>
    <col min="9475" max="9475" width="10" style="103" customWidth="1"/>
    <col min="9476" max="9476" width="1.453125" style="103" customWidth="1"/>
    <col min="9477" max="9477" width="10" style="103" customWidth="1"/>
    <col min="9478" max="9478" width="1.453125" style="103" customWidth="1"/>
    <col min="9479" max="9479" width="10" style="103" customWidth="1"/>
    <col min="9480" max="9480" width="1.453125" style="103" customWidth="1"/>
    <col min="9481" max="9481" width="10" style="103" customWidth="1"/>
    <col min="9482" max="9724" width="7.54296875" style="103"/>
    <col min="9725" max="9726" width="0" style="103" hidden="1" customWidth="1"/>
    <col min="9727" max="9727" width="53.453125" style="103" customWidth="1"/>
    <col min="9728" max="9728" width="9.453125" style="103" customWidth="1"/>
    <col min="9729" max="9729" width="6.453125" style="103" bestFit="1" customWidth="1"/>
    <col min="9730" max="9730" width="0" style="103" hidden="1" customWidth="1"/>
    <col min="9731" max="9731" width="10" style="103" customWidth="1"/>
    <col min="9732" max="9732" width="1.453125" style="103" customWidth="1"/>
    <col min="9733" max="9733" width="10" style="103" customWidth="1"/>
    <col min="9734" max="9734" width="1.453125" style="103" customWidth="1"/>
    <col min="9735" max="9735" width="10" style="103" customWidth="1"/>
    <col min="9736" max="9736" width="1.453125" style="103" customWidth="1"/>
    <col min="9737" max="9737" width="10" style="103" customWidth="1"/>
    <col min="9738" max="9980" width="7.54296875" style="103"/>
    <col min="9981" max="9982" width="0" style="103" hidden="1" customWidth="1"/>
    <col min="9983" max="9983" width="53.453125" style="103" customWidth="1"/>
    <col min="9984" max="9984" width="9.453125" style="103" customWidth="1"/>
    <col min="9985" max="9985" width="6.453125" style="103" bestFit="1" customWidth="1"/>
    <col min="9986" max="9986" width="0" style="103" hidden="1" customWidth="1"/>
    <col min="9987" max="9987" width="10" style="103" customWidth="1"/>
    <col min="9988" max="9988" width="1.453125" style="103" customWidth="1"/>
    <col min="9989" max="9989" width="10" style="103" customWidth="1"/>
    <col min="9990" max="9990" width="1.453125" style="103" customWidth="1"/>
    <col min="9991" max="9991" width="10" style="103" customWidth="1"/>
    <col min="9992" max="9992" width="1.453125" style="103" customWidth="1"/>
    <col min="9993" max="9993" width="10" style="103" customWidth="1"/>
    <col min="9994" max="10236" width="7.54296875" style="103"/>
    <col min="10237" max="10238" width="0" style="103" hidden="1" customWidth="1"/>
    <col min="10239" max="10239" width="53.453125" style="103" customWidth="1"/>
    <col min="10240" max="10240" width="9.453125" style="103" customWidth="1"/>
    <col min="10241" max="10241" width="6.453125" style="103" bestFit="1" customWidth="1"/>
    <col min="10242" max="10242" width="0" style="103" hidden="1" customWidth="1"/>
    <col min="10243" max="10243" width="10" style="103" customWidth="1"/>
    <col min="10244" max="10244" width="1.453125" style="103" customWidth="1"/>
    <col min="10245" max="10245" width="10" style="103" customWidth="1"/>
    <col min="10246" max="10246" width="1.453125" style="103" customWidth="1"/>
    <col min="10247" max="10247" width="10" style="103" customWidth="1"/>
    <col min="10248" max="10248" width="1.453125" style="103" customWidth="1"/>
    <col min="10249" max="10249" width="10" style="103" customWidth="1"/>
    <col min="10250" max="10492" width="7.54296875" style="103"/>
    <col min="10493" max="10494" width="0" style="103" hidden="1" customWidth="1"/>
    <col min="10495" max="10495" width="53.453125" style="103" customWidth="1"/>
    <col min="10496" max="10496" width="9.453125" style="103" customWidth="1"/>
    <col min="10497" max="10497" width="6.453125" style="103" bestFit="1" customWidth="1"/>
    <col min="10498" max="10498" width="0" style="103" hidden="1" customWidth="1"/>
    <col min="10499" max="10499" width="10" style="103" customWidth="1"/>
    <col min="10500" max="10500" width="1.453125" style="103" customWidth="1"/>
    <col min="10501" max="10501" width="10" style="103" customWidth="1"/>
    <col min="10502" max="10502" width="1.453125" style="103" customWidth="1"/>
    <col min="10503" max="10503" width="10" style="103" customWidth="1"/>
    <col min="10504" max="10504" width="1.453125" style="103" customWidth="1"/>
    <col min="10505" max="10505" width="10" style="103" customWidth="1"/>
    <col min="10506" max="10748" width="7.54296875" style="103"/>
    <col min="10749" max="10750" width="0" style="103" hidden="1" customWidth="1"/>
    <col min="10751" max="10751" width="53.453125" style="103" customWidth="1"/>
    <col min="10752" max="10752" width="9.453125" style="103" customWidth="1"/>
    <col min="10753" max="10753" width="6.453125" style="103" bestFit="1" customWidth="1"/>
    <col min="10754" max="10754" width="0" style="103" hidden="1" customWidth="1"/>
    <col min="10755" max="10755" width="10" style="103" customWidth="1"/>
    <col min="10756" max="10756" width="1.453125" style="103" customWidth="1"/>
    <col min="10757" max="10757" width="10" style="103" customWidth="1"/>
    <col min="10758" max="10758" width="1.453125" style="103" customWidth="1"/>
    <col min="10759" max="10759" width="10" style="103" customWidth="1"/>
    <col min="10760" max="10760" width="1.453125" style="103" customWidth="1"/>
    <col min="10761" max="10761" width="10" style="103" customWidth="1"/>
    <col min="10762" max="11004" width="7.54296875" style="103"/>
    <col min="11005" max="11006" width="0" style="103" hidden="1" customWidth="1"/>
    <col min="11007" max="11007" width="53.453125" style="103" customWidth="1"/>
    <col min="11008" max="11008" width="9.453125" style="103" customWidth="1"/>
    <col min="11009" max="11009" width="6.453125" style="103" bestFit="1" customWidth="1"/>
    <col min="11010" max="11010" width="0" style="103" hidden="1" customWidth="1"/>
    <col min="11011" max="11011" width="10" style="103" customWidth="1"/>
    <col min="11012" max="11012" width="1.453125" style="103" customWidth="1"/>
    <col min="11013" max="11013" width="10" style="103" customWidth="1"/>
    <col min="11014" max="11014" width="1.453125" style="103" customWidth="1"/>
    <col min="11015" max="11015" width="10" style="103" customWidth="1"/>
    <col min="11016" max="11016" width="1.453125" style="103" customWidth="1"/>
    <col min="11017" max="11017" width="10" style="103" customWidth="1"/>
    <col min="11018" max="11260" width="7.54296875" style="103"/>
    <col min="11261" max="11262" width="0" style="103" hidden="1" customWidth="1"/>
    <col min="11263" max="11263" width="53.453125" style="103" customWidth="1"/>
    <col min="11264" max="11264" width="9.453125" style="103" customWidth="1"/>
    <col min="11265" max="11265" width="6.453125" style="103" bestFit="1" customWidth="1"/>
    <col min="11266" max="11266" width="0" style="103" hidden="1" customWidth="1"/>
    <col min="11267" max="11267" width="10" style="103" customWidth="1"/>
    <col min="11268" max="11268" width="1.453125" style="103" customWidth="1"/>
    <col min="11269" max="11269" width="10" style="103" customWidth="1"/>
    <col min="11270" max="11270" width="1.453125" style="103" customWidth="1"/>
    <col min="11271" max="11271" width="10" style="103" customWidth="1"/>
    <col min="11272" max="11272" width="1.453125" style="103" customWidth="1"/>
    <col min="11273" max="11273" width="10" style="103" customWidth="1"/>
    <col min="11274" max="11516" width="7.54296875" style="103"/>
    <col min="11517" max="11518" width="0" style="103" hidden="1" customWidth="1"/>
    <col min="11519" max="11519" width="53.453125" style="103" customWidth="1"/>
    <col min="11520" max="11520" width="9.453125" style="103" customWidth="1"/>
    <col min="11521" max="11521" width="6.453125" style="103" bestFit="1" customWidth="1"/>
    <col min="11522" max="11522" width="0" style="103" hidden="1" customWidth="1"/>
    <col min="11523" max="11523" width="10" style="103" customWidth="1"/>
    <col min="11524" max="11524" width="1.453125" style="103" customWidth="1"/>
    <col min="11525" max="11525" width="10" style="103" customWidth="1"/>
    <col min="11526" max="11526" width="1.453125" style="103" customWidth="1"/>
    <col min="11527" max="11527" width="10" style="103" customWidth="1"/>
    <col min="11528" max="11528" width="1.453125" style="103" customWidth="1"/>
    <col min="11529" max="11529" width="10" style="103" customWidth="1"/>
    <col min="11530" max="11772" width="7.54296875" style="103"/>
    <col min="11773" max="11774" width="0" style="103" hidden="1" customWidth="1"/>
    <col min="11775" max="11775" width="53.453125" style="103" customWidth="1"/>
    <col min="11776" max="11776" width="9.453125" style="103" customWidth="1"/>
    <col min="11777" max="11777" width="6.453125" style="103" bestFit="1" customWidth="1"/>
    <col min="11778" max="11778" width="0" style="103" hidden="1" customWidth="1"/>
    <col min="11779" max="11779" width="10" style="103" customWidth="1"/>
    <col min="11780" max="11780" width="1.453125" style="103" customWidth="1"/>
    <col min="11781" max="11781" width="10" style="103" customWidth="1"/>
    <col min="11782" max="11782" width="1.453125" style="103" customWidth="1"/>
    <col min="11783" max="11783" width="10" style="103" customWidth="1"/>
    <col min="11784" max="11784" width="1.453125" style="103" customWidth="1"/>
    <col min="11785" max="11785" width="10" style="103" customWidth="1"/>
    <col min="11786" max="12028" width="7.54296875" style="103"/>
    <col min="12029" max="12030" width="0" style="103" hidden="1" customWidth="1"/>
    <col min="12031" max="12031" width="53.453125" style="103" customWidth="1"/>
    <col min="12032" max="12032" width="9.453125" style="103" customWidth="1"/>
    <col min="12033" max="12033" width="6.453125" style="103" bestFit="1" customWidth="1"/>
    <col min="12034" max="12034" width="0" style="103" hidden="1" customWidth="1"/>
    <col min="12035" max="12035" width="10" style="103" customWidth="1"/>
    <col min="12036" max="12036" width="1.453125" style="103" customWidth="1"/>
    <col min="12037" max="12037" width="10" style="103" customWidth="1"/>
    <col min="12038" max="12038" width="1.453125" style="103" customWidth="1"/>
    <col min="12039" max="12039" width="10" style="103" customWidth="1"/>
    <col min="12040" max="12040" width="1.453125" style="103" customWidth="1"/>
    <col min="12041" max="12041" width="10" style="103" customWidth="1"/>
    <col min="12042" max="12284" width="7.54296875" style="103"/>
    <col min="12285" max="12286" width="0" style="103" hidden="1" customWidth="1"/>
    <col min="12287" max="12287" width="53.453125" style="103" customWidth="1"/>
    <col min="12288" max="12288" width="9.453125" style="103" customWidth="1"/>
    <col min="12289" max="12289" width="6.453125" style="103" bestFit="1" customWidth="1"/>
    <col min="12290" max="12290" width="0" style="103" hidden="1" customWidth="1"/>
    <col min="12291" max="12291" width="10" style="103" customWidth="1"/>
    <col min="12292" max="12292" width="1.453125" style="103" customWidth="1"/>
    <col min="12293" max="12293" width="10" style="103" customWidth="1"/>
    <col min="12294" max="12294" width="1.453125" style="103" customWidth="1"/>
    <col min="12295" max="12295" width="10" style="103" customWidth="1"/>
    <col min="12296" max="12296" width="1.453125" style="103" customWidth="1"/>
    <col min="12297" max="12297" width="10" style="103" customWidth="1"/>
    <col min="12298" max="12540" width="7.54296875" style="103"/>
    <col min="12541" max="12542" width="0" style="103" hidden="1" customWidth="1"/>
    <col min="12543" max="12543" width="53.453125" style="103" customWidth="1"/>
    <col min="12544" max="12544" width="9.453125" style="103" customWidth="1"/>
    <col min="12545" max="12545" width="6.453125" style="103" bestFit="1" customWidth="1"/>
    <col min="12546" max="12546" width="0" style="103" hidden="1" customWidth="1"/>
    <col min="12547" max="12547" width="10" style="103" customWidth="1"/>
    <col min="12548" max="12548" width="1.453125" style="103" customWidth="1"/>
    <col min="12549" max="12549" width="10" style="103" customWidth="1"/>
    <col min="12550" max="12550" width="1.453125" style="103" customWidth="1"/>
    <col min="12551" max="12551" width="10" style="103" customWidth="1"/>
    <col min="12552" max="12552" width="1.453125" style="103" customWidth="1"/>
    <col min="12553" max="12553" width="10" style="103" customWidth="1"/>
    <col min="12554" max="12796" width="7.54296875" style="103"/>
    <col min="12797" max="12798" width="0" style="103" hidden="1" customWidth="1"/>
    <col min="12799" max="12799" width="53.453125" style="103" customWidth="1"/>
    <col min="12800" max="12800" width="9.453125" style="103" customWidth="1"/>
    <col min="12801" max="12801" width="6.453125" style="103" bestFit="1" customWidth="1"/>
    <col min="12802" max="12802" width="0" style="103" hidden="1" customWidth="1"/>
    <col min="12803" max="12803" width="10" style="103" customWidth="1"/>
    <col min="12804" max="12804" width="1.453125" style="103" customWidth="1"/>
    <col min="12805" max="12805" width="10" style="103" customWidth="1"/>
    <col min="12806" max="12806" width="1.453125" style="103" customWidth="1"/>
    <col min="12807" max="12807" width="10" style="103" customWidth="1"/>
    <col min="12808" max="12808" width="1.453125" style="103" customWidth="1"/>
    <col min="12809" max="12809" width="10" style="103" customWidth="1"/>
    <col min="12810" max="13052" width="7.54296875" style="103"/>
    <col min="13053" max="13054" width="0" style="103" hidden="1" customWidth="1"/>
    <col min="13055" max="13055" width="53.453125" style="103" customWidth="1"/>
    <col min="13056" max="13056" width="9.453125" style="103" customWidth="1"/>
    <col min="13057" max="13057" width="6.453125" style="103" bestFit="1" customWidth="1"/>
    <col min="13058" max="13058" width="0" style="103" hidden="1" customWidth="1"/>
    <col min="13059" max="13059" width="10" style="103" customWidth="1"/>
    <col min="13060" max="13060" width="1.453125" style="103" customWidth="1"/>
    <col min="13061" max="13061" width="10" style="103" customWidth="1"/>
    <col min="13062" max="13062" width="1.453125" style="103" customWidth="1"/>
    <col min="13063" max="13063" width="10" style="103" customWidth="1"/>
    <col min="13064" max="13064" width="1.453125" style="103" customWidth="1"/>
    <col min="13065" max="13065" width="10" style="103" customWidth="1"/>
    <col min="13066" max="13308" width="7.54296875" style="103"/>
    <col min="13309" max="13310" width="0" style="103" hidden="1" customWidth="1"/>
    <col min="13311" max="13311" width="53.453125" style="103" customWidth="1"/>
    <col min="13312" max="13312" width="9.453125" style="103" customWidth="1"/>
    <col min="13313" max="13313" width="6.453125" style="103" bestFit="1" customWidth="1"/>
    <col min="13314" max="13314" width="0" style="103" hidden="1" customWidth="1"/>
    <col min="13315" max="13315" width="10" style="103" customWidth="1"/>
    <col min="13316" max="13316" width="1.453125" style="103" customWidth="1"/>
    <col min="13317" max="13317" width="10" style="103" customWidth="1"/>
    <col min="13318" max="13318" width="1.453125" style="103" customWidth="1"/>
    <col min="13319" max="13319" width="10" style="103" customWidth="1"/>
    <col min="13320" max="13320" width="1.453125" style="103" customWidth="1"/>
    <col min="13321" max="13321" width="10" style="103" customWidth="1"/>
    <col min="13322" max="13564" width="7.54296875" style="103"/>
    <col min="13565" max="13566" width="0" style="103" hidden="1" customWidth="1"/>
    <col min="13567" max="13567" width="53.453125" style="103" customWidth="1"/>
    <col min="13568" max="13568" width="9.453125" style="103" customWidth="1"/>
    <col min="13569" max="13569" width="6.453125" style="103" bestFit="1" customWidth="1"/>
    <col min="13570" max="13570" width="0" style="103" hidden="1" customWidth="1"/>
    <col min="13571" max="13571" width="10" style="103" customWidth="1"/>
    <col min="13572" max="13572" width="1.453125" style="103" customWidth="1"/>
    <col min="13573" max="13573" width="10" style="103" customWidth="1"/>
    <col min="13574" max="13574" width="1.453125" style="103" customWidth="1"/>
    <col min="13575" max="13575" width="10" style="103" customWidth="1"/>
    <col min="13576" max="13576" width="1.453125" style="103" customWidth="1"/>
    <col min="13577" max="13577" width="10" style="103" customWidth="1"/>
    <col min="13578" max="13820" width="7.54296875" style="103"/>
    <col min="13821" max="13822" width="0" style="103" hidden="1" customWidth="1"/>
    <col min="13823" max="13823" width="53.453125" style="103" customWidth="1"/>
    <col min="13824" max="13824" width="9.453125" style="103" customWidth="1"/>
    <col min="13825" max="13825" width="6.453125" style="103" bestFit="1" customWidth="1"/>
    <col min="13826" max="13826" width="0" style="103" hidden="1" customWidth="1"/>
    <col min="13827" max="13827" width="10" style="103" customWidth="1"/>
    <col min="13828" max="13828" width="1.453125" style="103" customWidth="1"/>
    <col min="13829" max="13829" width="10" style="103" customWidth="1"/>
    <col min="13830" max="13830" width="1.453125" style="103" customWidth="1"/>
    <col min="13831" max="13831" width="10" style="103" customWidth="1"/>
    <col min="13832" max="13832" width="1.453125" style="103" customWidth="1"/>
    <col min="13833" max="13833" width="10" style="103" customWidth="1"/>
    <col min="13834" max="14076" width="7.54296875" style="103"/>
    <col min="14077" max="14078" width="0" style="103" hidden="1" customWidth="1"/>
    <col min="14079" max="14079" width="53.453125" style="103" customWidth="1"/>
    <col min="14080" max="14080" width="9.453125" style="103" customWidth="1"/>
    <col min="14081" max="14081" width="6.453125" style="103" bestFit="1" customWidth="1"/>
    <col min="14082" max="14082" width="0" style="103" hidden="1" customWidth="1"/>
    <col min="14083" max="14083" width="10" style="103" customWidth="1"/>
    <col min="14084" max="14084" width="1.453125" style="103" customWidth="1"/>
    <col min="14085" max="14085" width="10" style="103" customWidth="1"/>
    <col min="14086" max="14086" width="1.453125" style="103" customWidth="1"/>
    <col min="14087" max="14087" width="10" style="103" customWidth="1"/>
    <col min="14088" max="14088" width="1.453125" style="103" customWidth="1"/>
    <col min="14089" max="14089" width="10" style="103" customWidth="1"/>
    <col min="14090" max="14332" width="7.54296875" style="103"/>
    <col min="14333" max="14334" width="0" style="103" hidden="1" customWidth="1"/>
    <col min="14335" max="14335" width="53.453125" style="103" customWidth="1"/>
    <col min="14336" max="14336" width="9.453125" style="103" customWidth="1"/>
    <col min="14337" max="14337" width="6.453125" style="103" bestFit="1" customWidth="1"/>
    <col min="14338" max="14338" width="0" style="103" hidden="1" customWidth="1"/>
    <col min="14339" max="14339" width="10" style="103" customWidth="1"/>
    <col min="14340" max="14340" width="1.453125" style="103" customWidth="1"/>
    <col min="14341" max="14341" width="10" style="103" customWidth="1"/>
    <col min="14342" max="14342" width="1.453125" style="103" customWidth="1"/>
    <col min="14343" max="14343" width="10" style="103" customWidth="1"/>
    <col min="14344" max="14344" width="1.453125" style="103" customWidth="1"/>
    <col min="14345" max="14345" width="10" style="103" customWidth="1"/>
    <col min="14346" max="14588" width="7.54296875" style="103"/>
    <col min="14589" max="14590" width="0" style="103" hidden="1" customWidth="1"/>
    <col min="14591" max="14591" width="53.453125" style="103" customWidth="1"/>
    <col min="14592" max="14592" width="9.453125" style="103" customWidth="1"/>
    <col min="14593" max="14593" width="6.453125" style="103" bestFit="1" customWidth="1"/>
    <col min="14594" max="14594" width="0" style="103" hidden="1" customWidth="1"/>
    <col min="14595" max="14595" width="10" style="103" customWidth="1"/>
    <col min="14596" max="14596" width="1.453125" style="103" customWidth="1"/>
    <col min="14597" max="14597" width="10" style="103" customWidth="1"/>
    <col min="14598" max="14598" width="1.453125" style="103" customWidth="1"/>
    <col min="14599" max="14599" width="10" style="103" customWidth="1"/>
    <col min="14600" max="14600" width="1.453125" style="103" customWidth="1"/>
    <col min="14601" max="14601" width="10" style="103" customWidth="1"/>
    <col min="14602" max="14844" width="7.54296875" style="103"/>
    <col min="14845" max="14846" width="0" style="103" hidden="1" customWidth="1"/>
    <col min="14847" max="14847" width="53.453125" style="103" customWidth="1"/>
    <col min="14848" max="14848" width="9.453125" style="103" customWidth="1"/>
    <col min="14849" max="14849" width="6.453125" style="103" bestFit="1" customWidth="1"/>
    <col min="14850" max="14850" width="0" style="103" hidden="1" customWidth="1"/>
    <col min="14851" max="14851" width="10" style="103" customWidth="1"/>
    <col min="14852" max="14852" width="1.453125" style="103" customWidth="1"/>
    <col min="14853" max="14853" width="10" style="103" customWidth="1"/>
    <col min="14854" max="14854" width="1.453125" style="103" customWidth="1"/>
    <col min="14855" max="14855" width="10" style="103" customWidth="1"/>
    <col min="14856" max="14856" width="1.453125" style="103" customWidth="1"/>
    <col min="14857" max="14857" width="10" style="103" customWidth="1"/>
    <col min="14858" max="15100" width="7.54296875" style="103"/>
    <col min="15101" max="15102" width="0" style="103" hidden="1" customWidth="1"/>
    <col min="15103" max="15103" width="53.453125" style="103" customWidth="1"/>
    <col min="15104" max="15104" width="9.453125" style="103" customWidth="1"/>
    <col min="15105" max="15105" width="6.453125" style="103" bestFit="1" customWidth="1"/>
    <col min="15106" max="15106" width="0" style="103" hidden="1" customWidth="1"/>
    <col min="15107" max="15107" width="10" style="103" customWidth="1"/>
    <col min="15108" max="15108" width="1.453125" style="103" customWidth="1"/>
    <col min="15109" max="15109" width="10" style="103" customWidth="1"/>
    <col min="15110" max="15110" width="1.453125" style="103" customWidth="1"/>
    <col min="15111" max="15111" width="10" style="103" customWidth="1"/>
    <col min="15112" max="15112" width="1.453125" style="103" customWidth="1"/>
    <col min="15113" max="15113" width="10" style="103" customWidth="1"/>
    <col min="15114" max="15356" width="7.54296875" style="103"/>
    <col min="15357" max="15358" width="0" style="103" hidden="1" customWidth="1"/>
    <col min="15359" max="15359" width="53.453125" style="103" customWidth="1"/>
    <col min="15360" max="15360" width="9.453125" style="103" customWidth="1"/>
    <col min="15361" max="15361" width="6.453125" style="103" bestFit="1" customWidth="1"/>
    <col min="15362" max="15362" width="0" style="103" hidden="1" customWidth="1"/>
    <col min="15363" max="15363" width="10" style="103" customWidth="1"/>
    <col min="15364" max="15364" width="1.453125" style="103" customWidth="1"/>
    <col min="15365" max="15365" width="10" style="103" customWidth="1"/>
    <col min="15366" max="15366" width="1.453125" style="103" customWidth="1"/>
    <col min="15367" max="15367" width="10" style="103" customWidth="1"/>
    <col min="15368" max="15368" width="1.453125" style="103" customWidth="1"/>
    <col min="15369" max="15369" width="10" style="103" customWidth="1"/>
    <col min="15370" max="15612" width="7.54296875" style="103"/>
    <col min="15613" max="15614" width="0" style="103" hidden="1" customWidth="1"/>
    <col min="15615" max="15615" width="53.453125" style="103" customWidth="1"/>
    <col min="15616" max="15616" width="9.453125" style="103" customWidth="1"/>
    <col min="15617" max="15617" width="6.453125" style="103" bestFit="1" customWidth="1"/>
    <col min="15618" max="15618" width="0" style="103" hidden="1" customWidth="1"/>
    <col min="15619" max="15619" width="10" style="103" customWidth="1"/>
    <col min="15620" max="15620" width="1.453125" style="103" customWidth="1"/>
    <col min="15621" max="15621" width="10" style="103" customWidth="1"/>
    <col min="15622" max="15622" width="1.453125" style="103" customWidth="1"/>
    <col min="15623" max="15623" width="10" style="103" customWidth="1"/>
    <col min="15624" max="15624" width="1.453125" style="103" customWidth="1"/>
    <col min="15625" max="15625" width="10" style="103" customWidth="1"/>
    <col min="15626" max="15868" width="7.54296875" style="103"/>
    <col min="15869" max="15870" width="0" style="103" hidden="1" customWidth="1"/>
    <col min="15871" max="15871" width="53.453125" style="103" customWidth="1"/>
    <col min="15872" max="15872" width="9.453125" style="103" customWidth="1"/>
    <col min="15873" max="15873" width="6.453125" style="103" bestFit="1" customWidth="1"/>
    <col min="15874" max="15874" width="0" style="103" hidden="1" customWidth="1"/>
    <col min="15875" max="15875" width="10" style="103" customWidth="1"/>
    <col min="15876" max="15876" width="1.453125" style="103" customWidth="1"/>
    <col min="15877" max="15877" width="10" style="103" customWidth="1"/>
    <col min="15878" max="15878" width="1.453125" style="103" customWidth="1"/>
    <col min="15879" max="15879" width="10" style="103" customWidth="1"/>
    <col min="15880" max="15880" width="1.453125" style="103" customWidth="1"/>
    <col min="15881" max="15881" width="10" style="103" customWidth="1"/>
    <col min="15882" max="16124" width="7.54296875" style="103"/>
    <col min="16125" max="16126" width="0" style="103" hidden="1" customWidth="1"/>
    <col min="16127" max="16127" width="53.453125" style="103" customWidth="1"/>
    <col min="16128" max="16128" width="9.453125" style="103" customWidth="1"/>
    <col min="16129" max="16129" width="6.453125" style="103" bestFit="1" customWidth="1"/>
    <col min="16130" max="16130" width="0" style="103" hidden="1" customWidth="1"/>
    <col min="16131" max="16131" width="10" style="103" customWidth="1"/>
    <col min="16132" max="16132" width="1.453125" style="103" customWidth="1"/>
    <col min="16133" max="16133" width="10" style="103" customWidth="1"/>
    <col min="16134" max="16134" width="1.453125" style="103" customWidth="1"/>
    <col min="16135" max="16135" width="10" style="103" customWidth="1"/>
    <col min="16136" max="16136" width="1.453125" style="103" customWidth="1"/>
    <col min="16137" max="16137" width="10" style="103" customWidth="1"/>
    <col min="16138" max="16384" width="7.54296875" style="103"/>
  </cols>
  <sheetData>
    <row r="1" spans="1:20" s="108" customFormat="1" ht="20.149999999999999" customHeight="1">
      <c r="A1" s="209" t="s">
        <v>0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N1" s="14"/>
      <c r="O1" s="14"/>
      <c r="P1" s="14"/>
    </row>
    <row r="2" spans="1:20" s="108" customFormat="1" ht="20.149999999999999" customHeight="1">
      <c r="A2" s="104"/>
      <c r="B2" s="104"/>
      <c r="C2" s="212" t="s">
        <v>65</v>
      </c>
      <c r="D2" s="212"/>
      <c r="E2" s="212"/>
      <c r="F2" s="212"/>
      <c r="G2" s="212"/>
      <c r="H2" s="212"/>
      <c r="I2" s="212"/>
      <c r="J2" s="212"/>
      <c r="K2" s="212"/>
      <c r="L2" s="212"/>
      <c r="N2" s="14"/>
      <c r="O2" s="14"/>
      <c r="P2" s="14"/>
    </row>
    <row r="3" spans="1:20" s="108" customFormat="1" ht="20.149999999999999" customHeight="1">
      <c r="A3" s="214" t="s">
        <v>66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N3" s="14"/>
      <c r="O3" s="14"/>
      <c r="P3" s="14"/>
    </row>
    <row r="4" spans="1:20" s="108" customFormat="1" ht="17.899999999999999" customHeight="1">
      <c r="A4" s="215" t="s">
        <v>3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N4" s="14"/>
      <c r="O4" s="14"/>
      <c r="P4" s="14"/>
    </row>
    <row r="5" spans="1:20" s="108" customFormat="1" ht="6" customHeight="1">
      <c r="B5" s="177"/>
      <c r="C5" s="177"/>
      <c r="D5" s="177"/>
      <c r="N5" s="14"/>
      <c r="O5" s="14"/>
      <c r="P5" s="14"/>
    </row>
    <row r="6" spans="1:20" s="109" customFormat="1" ht="21.65" customHeight="1">
      <c r="B6" s="104" t="s">
        <v>4</v>
      </c>
      <c r="C6" s="104"/>
      <c r="D6" s="88" t="s">
        <v>4</v>
      </c>
      <c r="F6" s="213" t="s">
        <v>5</v>
      </c>
      <c r="G6" s="213"/>
      <c r="H6" s="213"/>
      <c r="J6" s="212" t="s">
        <v>6</v>
      </c>
      <c r="K6" s="212"/>
      <c r="L6" s="212"/>
      <c r="N6" s="15"/>
      <c r="O6" s="15"/>
      <c r="P6" s="15"/>
    </row>
    <row r="7" spans="1:20" s="109" customFormat="1" ht="21.65" customHeight="1">
      <c r="B7" s="104"/>
      <c r="C7" s="104"/>
      <c r="F7" s="212" t="s">
        <v>7</v>
      </c>
      <c r="G7" s="212"/>
      <c r="H7" s="212"/>
      <c r="J7" s="212" t="s">
        <v>7</v>
      </c>
      <c r="K7" s="212"/>
      <c r="L7" s="212"/>
      <c r="N7" s="15"/>
      <c r="O7" s="15"/>
      <c r="P7" s="15"/>
    </row>
    <row r="8" spans="1:20" s="110" customFormat="1" ht="21.65" customHeight="1">
      <c r="A8" s="178"/>
      <c r="B8" s="179"/>
      <c r="C8" s="179"/>
      <c r="F8" s="88">
        <v>2025</v>
      </c>
      <c r="G8" s="88"/>
      <c r="H8" s="88">
        <v>2024</v>
      </c>
      <c r="I8" s="88"/>
      <c r="J8" s="88">
        <v>2025</v>
      </c>
      <c r="K8" s="88"/>
      <c r="L8" s="88">
        <v>2024</v>
      </c>
      <c r="N8" s="16"/>
      <c r="O8" s="16"/>
      <c r="P8" s="16"/>
    </row>
    <row r="9" spans="1:20" ht="21.65" customHeight="1">
      <c r="A9" s="180"/>
      <c r="C9" s="108" t="s">
        <v>67</v>
      </c>
      <c r="D9" s="98"/>
      <c r="F9" s="181"/>
      <c r="G9" s="181"/>
      <c r="H9" s="181"/>
      <c r="I9" s="181"/>
      <c r="J9" s="181"/>
      <c r="K9" s="181"/>
      <c r="L9" s="181"/>
    </row>
    <row r="10" spans="1:20" ht="21.65" customHeight="1">
      <c r="C10" s="92" t="s">
        <v>68</v>
      </c>
      <c r="D10" s="98">
        <v>21</v>
      </c>
      <c r="F10" s="17">
        <v>7601034984</v>
      </c>
      <c r="G10" s="18"/>
      <c r="H10" s="17">
        <v>7355757236</v>
      </c>
      <c r="I10" s="18"/>
      <c r="J10" s="2">
        <v>7251047223</v>
      </c>
      <c r="K10" s="18"/>
      <c r="L10" s="2">
        <v>7055035517</v>
      </c>
      <c r="N10" s="74"/>
      <c r="P10" s="74"/>
      <c r="R10" s="74"/>
      <c r="S10" s="95"/>
      <c r="T10" s="74"/>
    </row>
    <row r="11" spans="1:20" ht="21.65" customHeight="1">
      <c r="C11" s="92" t="s">
        <v>69</v>
      </c>
      <c r="D11" s="103"/>
      <c r="F11" s="17">
        <v>2677417</v>
      </c>
      <c r="G11" s="18">
        <v>0</v>
      </c>
      <c r="H11" s="17">
        <v>1905157</v>
      </c>
      <c r="I11" s="18">
        <v>0</v>
      </c>
      <c r="J11" s="19">
        <v>83576519</v>
      </c>
      <c r="K11" s="18">
        <v>0</v>
      </c>
      <c r="L11" s="19">
        <v>75707906</v>
      </c>
      <c r="R11" s="95"/>
      <c r="S11" s="95"/>
      <c r="T11" s="95"/>
    </row>
    <row r="12" spans="1:20" ht="21.65" customHeight="1">
      <c r="A12" s="183" t="s">
        <v>70</v>
      </c>
      <c r="C12" s="184" t="s">
        <v>71</v>
      </c>
      <c r="D12" s="181"/>
      <c r="F12" s="20">
        <f>SUM(F10:F11)</f>
        <v>7603712401</v>
      </c>
      <c r="G12" s="18">
        <v>0</v>
      </c>
      <c r="H12" s="20">
        <f>SUM(H10:H11)</f>
        <v>7357662393</v>
      </c>
      <c r="I12" s="18"/>
      <c r="J12" s="20">
        <f>SUM(J10:J11)</f>
        <v>7334623742</v>
      </c>
      <c r="K12" s="18"/>
      <c r="L12" s="20">
        <f>SUM(L10:L11)</f>
        <v>7130743423</v>
      </c>
      <c r="R12" s="95"/>
      <c r="S12" s="95"/>
      <c r="T12" s="95"/>
    </row>
    <row r="13" spans="1:20" ht="21.65" customHeight="1">
      <c r="C13" s="183"/>
      <c r="D13" s="98"/>
      <c r="F13" s="21"/>
      <c r="G13" s="18"/>
      <c r="H13" s="21"/>
      <c r="I13" s="18"/>
      <c r="J13" s="17"/>
      <c r="K13" s="18"/>
      <c r="L13" s="17"/>
      <c r="R13" s="95"/>
      <c r="S13" s="95"/>
      <c r="T13" s="95"/>
    </row>
    <row r="14" spans="1:20" ht="21.65" customHeight="1">
      <c r="C14" s="108" t="s">
        <v>72</v>
      </c>
      <c r="D14" s="98"/>
      <c r="F14" s="21"/>
      <c r="G14" s="18"/>
      <c r="H14" s="21"/>
      <c r="I14" s="18"/>
      <c r="J14" s="17"/>
      <c r="K14" s="18"/>
      <c r="L14" s="17"/>
      <c r="R14" s="95"/>
      <c r="S14" s="95"/>
      <c r="T14" s="95"/>
    </row>
    <row r="15" spans="1:20" ht="21.65" customHeight="1">
      <c r="C15" s="92" t="s">
        <v>73</v>
      </c>
      <c r="D15" s="98">
        <v>21</v>
      </c>
      <c r="F15" s="17">
        <v>6920879549</v>
      </c>
      <c r="G15" s="18">
        <v>0</v>
      </c>
      <c r="H15" s="17">
        <v>6664218631</v>
      </c>
      <c r="I15" s="18">
        <v>0</v>
      </c>
      <c r="J15" s="2">
        <v>6711372973</v>
      </c>
      <c r="K15" s="18">
        <v>0</v>
      </c>
      <c r="L15" s="2">
        <v>6521650199</v>
      </c>
      <c r="R15" s="95"/>
      <c r="S15" s="95"/>
      <c r="T15" s="95"/>
    </row>
    <row r="16" spans="1:20" ht="21.65" customHeight="1">
      <c r="C16" s="92" t="s">
        <v>74</v>
      </c>
      <c r="D16" s="103"/>
      <c r="F16" s="17">
        <v>424871089</v>
      </c>
      <c r="G16" s="18">
        <v>0</v>
      </c>
      <c r="H16" s="17">
        <v>429151259</v>
      </c>
      <c r="I16" s="18">
        <v>0</v>
      </c>
      <c r="J16" s="2">
        <v>325110183</v>
      </c>
      <c r="K16" s="18">
        <v>0</v>
      </c>
      <c r="L16" s="2">
        <v>328488610</v>
      </c>
      <c r="R16" s="95"/>
      <c r="S16" s="95"/>
      <c r="T16" s="95"/>
    </row>
    <row r="17" spans="1:20" ht="21.65" customHeight="1">
      <c r="C17" s="184" t="s">
        <v>75</v>
      </c>
      <c r="D17" s="103"/>
      <c r="F17" s="20">
        <f>SUM(F15:F16)</f>
        <v>7345750638</v>
      </c>
      <c r="G17" s="18">
        <v>0</v>
      </c>
      <c r="H17" s="20">
        <f>SUM(H15:H16)</f>
        <v>7093369890</v>
      </c>
      <c r="I17" s="18"/>
      <c r="J17" s="20">
        <f>SUM(J15:J16)</f>
        <v>7036483156</v>
      </c>
      <c r="K17" s="18"/>
      <c r="L17" s="20">
        <f>SUM(L15:L16)</f>
        <v>6850138809</v>
      </c>
      <c r="R17" s="95"/>
      <c r="S17" s="95"/>
      <c r="T17" s="95"/>
    </row>
    <row r="18" spans="1:20" ht="21.65" customHeight="1">
      <c r="C18" s="121"/>
      <c r="D18" s="103"/>
      <c r="F18" s="17"/>
      <c r="G18" s="18"/>
      <c r="H18" s="17"/>
      <c r="I18" s="18"/>
      <c r="J18" s="5"/>
      <c r="K18" s="18"/>
      <c r="L18" s="5"/>
      <c r="R18" s="95"/>
      <c r="S18" s="95"/>
      <c r="T18" s="95"/>
    </row>
    <row r="19" spans="1:20" ht="21.65" customHeight="1">
      <c r="C19" s="185" t="s">
        <v>76</v>
      </c>
      <c r="D19" s="103"/>
      <c r="F19" s="4">
        <f>F12-F17</f>
        <v>257961763</v>
      </c>
      <c r="G19" s="22">
        <v>0</v>
      </c>
      <c r="H19" s="4">
        <f>H12-H17</f>
        <v>264292503</v>
      </c>
      <c r="I19" s="18">
        <v>0</v>
      </c>
      <c r="J19" s="4">
        <f>J12-J17</f>
        <v>298140586</v>
      </c>
      <c r="K19" s="18">
        <v>0</v>
      </c>
      <c r="L19" s="4">
        <f>L12-L17</f>
        <v>280604614</v>
      </c>
      <c r="R19" s="95"/>
      <c r="S19" s="95"/>
      <c r="T19" s="95"/>
    </row>
    <row r="20" spans="1:20" ht="21.65" customHeight="1">
      <c r="C20" s="92" t="s">
        <v>77</v>
      </c>
      <c r="D20" s="103"/>
      <c r="F20" s="4">
        <v>8141817</v>
      </c>
      <c r="G20" s="22"/>
      <c r="H20" s="4">
        <v>9103033</v>
      </c>
      <c r="I20" s="18"/>
      <c r="J20" s="4">
        <v>9178955</v>
      </c>
      <c r="K20" s="18"/>
      <c r="L20" s="4">
        <v>9703475</v>
      </c>
      <c r="R20" s="95"/>
      <c r="S20" s="95"/>
      <c r="T20" s="95"/>
    </row>
    <row r="21" spans="1:20" ht="21.65" customHeight="1">
      <c r="C21" s="92" t="s">
        <v>78</v>
      </c>
      <c r="D21" s="98"/>
      <c r="F21" s="7">
        <v>4410012</v>
      </c>
      <c r="G21" s="22">
        <v>0</v>
      </c>
      <c r="H21" s="7">
        <v>4368551</v>
      </c>
      <c r="I21" s="18">
        <v>0</v>
      </c>
      <c r="J21" s="2">
        <v>3186737</v>
      </c>
      <c r="K21" s="18">
        <v>0</v>
      </c>
      <c r="L21" s="2">
        <v>2948737</v>
      </c>
      <c r="R21" s="95"/>
      <c r="S21" s="95"/>
      <c r="T21" s="95"/>
    </row>
    <row r="22" spans="1:20" ht="21.65" customHeight="1">
      <c r="A22" s="183" t="s">
        <v>79</v>
      </c>
      <c r="C22" s="185" t="s">
        <v>80</v>
      </c>
      <c r="D22" s="110"/>
      <c r="E22" s="98"/>
      <c r="F22" s="24">
        <f>F19-F21+F20</f>
        <v>261693568</v>
      </c>
      <c r="G22" s="18">
        <v>0</v>
      </c>
      <c r="H22" s="24">
        <f>H19-H21+H20</f>
        <v>269026985</v>
      </c>
      <c r="I22" s="18"/>
      <c r="J22" s="24">
        <f>J19-J21+J20</f>
        <v>304132804</v>
      </c>
      <c r="K22" s="18"/>
      <c r="L22" s="24">
        <f>L19-L21+L20</f>
        <v>287359352</v>
      </c>
      <c r="R22" s="95"/>
      <c r="S22" s="95"/>
      <c r="T22" s="95"/>
    </row>
    <row r="23" spans="1:20" ht="21.65" customHeight="1">
      <c r="A23" s="183" t="s">
        <v>81</v>
      </c>
      <c r="C23" s="92" t="s">
        <v>82</v>
      </c>
      <c r="D23" s="98">
        <v>12</v>
      </c>
      <c r="E23" s="98"/>
      <c r="F23" s="23">
        <v>50543828</v>
      </c>
      <c r="G23" s="18">
        <v>0</v>
      </c>
      <c r="H23" s="23">
        <v>48757352</v>
      </c>
      <c r="I23" s="25">
        <v>0</v>
      </c>
      <c r="J23" s="23">
        <v>52392322</v>
      </c>
      <c r="K23" s="25">
        <v>0</v>
      </c>
      <c r="L23" s="23">
        <v>46391098</v>
      </c>
      <c r="N23" s="74"/>
      <c r="P23" s="74"/>
      <c r="Q23" s="74"/>
      <c r="R23" s="95"/>
      <c r="S23" s="95"/>
      <c r="T23" s="95"/>
    </row>
    <row r="24" spans="1:20" ht="21.65" customHeight="1" thickBot="1">
      <c r="A24" s="183" t="s">
        <v>79</v>
      </c>
      <c r="C24" s="185" t="s">
        <v>83</v>
      </c>
      <c r="D24" s="110"/>
      <c r="E24" s="98"/>
      <c r="F24" s="80">
        <f>F22-F23</f>
        <v>211149740</v>
      </c>
      <c r="G24" s="18">
        <v>0</v>
      </c>
      <c r="H24" s="80">
        <f>H22-H23</f>
        <v>220269633</v>
      </c>
      <c r="I24" s="18"/>
      <c r="J24" s="80">
        <f>J22-J23</f>
        <v>251740482</v>
      </c>
      <c r="K24" s="18"/>
      <c r="L24" s="80">
        <f>L22-L23</f>
        <v>240968254</v>
      </c>
      <c r="R24" s="95"/>
      <c r="S24" s="95"/>
      <c r="T24" s="95"/>
    </row>
    <row r="25" spans="1:20" ht="21.65" customHeight="1" thickTop="1">
      <c r="A25" s="180"/>
      <c r="C25" s="183"/>
      <c r="D25" s="183"/>
      <c r="E25" s="98"/>
      <c r="F25" s="23"/>
      <c r="G25" s="18"/>
      <c r="H25" s="23"/>
      <c r="I25" s="18"/>
      <c r="J25" s="23"/>
      <c r="K25" s="18"/>
      <c r="L25" s="23"/>
      <c r="R25" s="95"/>
      <c r="S25" s="95"/>
      <c r="T25" s="95"/>
    </row>
    <row r="26" spans="1:20" ht="21.65" customHeight="1">
      <c r="A26" s="180"/>
      <c r="C26" s="186" t="s">
        <v>84</v>
      </c>
      <c r="D26" s="187"/>
      <c r="E26" s="188"/>
      <c r="F26" s="26"/>
      <c r="H26" s="26"/>
      <c r="J26" s="27"/>
      <c r="L26" s="27"/>
      <c r="R26" s="95"/>
      <c r="S26" s="95"/>
      <c r="T26" s="95"/>
    </row>
    <row r="27" spans="1:20" ht="21.65" customHeight="1">
      <c r="A27" s="180"/>
      <c r="C27" s="117" t="s">
        <v>85</v>
      </c>
      <c r="D27" s="98"/>
      <c r="E27" s="188"/>
      <c r="F27" s="12">
        <v>215925834</v>
      </c>
      <c r="G27" s="28"/>
      <c r="H27" s="12">
        <v>227337467</v>
      </c>
      <c r="J27" s="23">
        <f>J24</f>
        <v>251740482</v>
      </c>
      <c r="K27" s="23"/>
      <c r="L27" s="23">
        <f>L24</f>
        <v>240968254</v>
      </c>
      <c r="R27" s="95"/>
      <c r="S27" s="95"/>
      <c r="T27" s="95"/>
    </row>
    <row r="28" spans="1:20" ht="21.65" customHeight="1">
      <c r="A28" s="180"/>
      <c r="C28" s="92" t="s">
        <v>61</v>
      </c>
      <c r="D28" s="187"/>
      <c r="E28" s="188"/>
      <c r="F28" s="12">
        <v>-4776094</v>
      </c>
      <c r="G28" s="28"/>
      <c r="H28" s="12">
        <v>-7067834</v>
      </c>
      <c r="J28" s="5">
        <v>0</v>
      </c>
      <c r="L28" s="5">
        <v>0</v>
      </c>
      <c r="R28" s="95"/>
      <c r="S28" s="95"/>
      <c r="T28" s="95"/>
    </row>
    <row r="29" spans="1:20" ht="21.65" customHeight="1" thickBot="1">
      <c r="A29" s="180"/>
      <c r="C29" s="185" t="s">
        <v>83</v>
      </c>
      <c r="D29" s="187"/>
      <c r="E29" s="188"/>
      <c r="F29" s="75">
        <f>SUM(F27:F28)</f>
        <v>211149740</v>
      </c>
      <c r="G29" s="17"/>
      <c r="H29" s="75">
        <f>SUM(H27:H28)</f>
        <v>220269633</v>
      </c>
      <c r="I29" s="17"/>
      <c r="J29" s="75">
        <f>SUM(J27:J28)</f>
        <v>251740482</v>
      </c>
      <c r="K29" s="17"/>
      <c r="L29" s="75">
        <f>SUM(L27:L28)</f>
        <v>240968254</v>
      </c>
      <c r="R29" s="95"/>
      <c r="S29" s="95"/>
      <c r="T29" s="95"/>
    </row>
    <row r="30" spans="1:20" ht="21.65" customHeight="1" thickTop="1">
      <c r="A30" s="180"/>
      <c r="C30" s="187"/>
      <c r="D30" s="187"/>
      <c r="E30" s="188"/>
      <c r="F30" s="27"/>
      <c r="G30" s="17"/>
      <c r="H30" s="27"/>
      <c r="I30" s="17"/>
      <c r="J30" s="27"/>
      <c r="K30" s="17"/>
      <c r="L30" s="27"/>
      <c r="R30" s="95"/>
      <c r="S30" s="95"/>
      <c r="T30" s="95"/>
    </row>
    <row r="31" spans="1:20" ht="21.65" customHeight="1">
      <c r="A31" s="180"/>
      <c r="C31" s="189" t="s">
        <v>86</v>
      </c>
      <c r="D31" s="187"/>
      <c r="E31" s="188"/>
      <c r="F31" s="26"/>
      <c r="H31" s="26"/>
      <c r="J31" s="27"/>
      <c r="L31" s="27"/>
      <c r="R31" s="95"/>
      <c r="S31" s="95"/>
      <c r="T31" s="95"/>
    </row>
    <row r="32" spans="1:20" ht="21.65" customHeight="1">
      <c r="A32" s="180"/>
      <c r="C32" s="117" t="s">
        <v>85</v>
      </c>
      <c r="D32" s="187"/>
      <c r="E32" s="188"/>
      <c r="F32" s="12">
        <v>215925834</v>
      </c>
      <c r="G32" s="28"/>
      <c r="H32" s="12">
        <v>227337467</v>
      </c>
      <c r="J32" s="23">
        <f>J27</f>
        <v>251740482</v>
      </c>
      <c r="K32" s="23"/>
      <c r="L32" s="23">
        <f>L27</f>
        <v>240968254</v>
      </c>
      <c r="R32" s="95"/>
      <c r="S32" s="95"/>
      <c r="T32" s="95"/>
    </row>
    <row r="33" spans="1:20" ht="21.65" customHeight="1">
      <c r="A33" s="180"/>
      <c r="C33" s="92" t="s">
        <v>61</v>
      </c>
      <c r="D33" s="187"/>
      <c r="E33" s="188"/>
      <c r="F33" s="12">
        <v>-4776094</v>
      </c>
      <c r="G33" s="28"/>
      <c r="H33" s="12">
        <v>-7067834</v>
      </c>
      <c r="J33" s="5">
        <v>0</v>
      </c>
      <c r="L33" s="5">
        <v>0</v>
      </c>
      <c r="R33" s="95"/>
      <c r="S33" s="95"/>
      <c r="T33" s="95"/>
    </row>
    <row r="34" spans="1:20" ht="21.65" customHeight="1" thickBot="1">
      <c r="A34" s="180"/>
      <c r="C34" s="189" t="s">
        <v>87</v>
      </c>
      <c r="D34" s="187"/>
      <c r="E34" s="188"/>
      <c r="F34" s="75">
        <f>SUM(F32:F33)</f>
        <v>211149740</v>
      </c>
      <c r="G34" s="17"/>
      <c r="H34" s="75">
        <f>SUM(H32:H33)</f>
        <v>220269633</v>
      </c>
      <c r="I34" s="17"/>
      <c r="J34" s="75">
        <f>SUM(J32:J33)</f>
        <v>251740482</v>
      </c>
      <c r="K34" s="17"/>
      <c r="L34" s="75">
        <f>SUM(L32:L33)</f>
        <v>240968254</v>
      </c>
      <c r="R34" s="95"/>
      <c r="S34" s="95"/>
      <c r="T34" s="95"/>
    </row>
    <row r="35" spans="1:20" ht="21.65" customHeight="1" thickTop="1">
      <c r="A35" s="180"/>
      <c r="C35" s="187"/>
      <c r="D35" s="187"/>
      <c r="E35" s="188"/>
      <c r="F35" s="26"/>
      <c r="H35" s="26"/>
      <c r="J35" s="27"/>
      <c r="L35" s="27"/>
    </row>
    <row r="36" spans="1:20" ht="21.65" customHeight="1">
      <c r="A36" s="180"/>
      <c r="C36" s="190" t="s">
        <v>88</v>
      </c>
      <c r="D36" s="98">
        <v>20</v>
      </c>
      <c r="E36" s="191"/>
      <c r="F36" s="69">
        <f>F27/F37</f>
        <v>0.35987638999999999</v>
      </c>
      <c r="G36" s="25"/>
      <c r="H36" s="69">
        <v>0.38389577833333333</v>
      </c>
      <c r="I36" s="25"/>
      <c r="J36" s="69">
        <f>J27/J37</f>
        <v>0.41956747</v>
      </c>
      <c r="K36" s="25"/>
      <c r="L36" s="69">
        <v>0.4</v>
      </c>
    </row>
    <row r="37" spans="1:20" ht="21.65" customHeight="1">
      <c r="A37" s="180"/>
      <c r="C37" s="190" t="s">
        <v>89</v>
      </c>
      <c r="D37" s="98">
        <v>20</v>
      </c>
      <c r="E37" s="191"/>
      <c r="F37" s="53">
        <v>600000000</v>
      </c>
      <c r="G37" s="192"/>
      <c r="H37" s="53">
        <v>600000000</v>
      </c>
      <c r="I37" s="25"/>
      <c r="J37" s="12">
        <v>600000000</v>
      </c>
      <c r="K37" s="25"/>
      <c r="L37" s="12">
        <v>600000000</v>
      </c>
    </row>
    <row r="38" spans="1:20" ht="21.65" customHeight="1">
      <c r="A38" s="180"/>
      <c r="C38" s="187"/>
      <c r="D38" s="187"/>
      <c r="E38" s="188"/>
      <c r="F38" s="26"/>
      <c r="H38" s="27"/>
      <c r="J38" s="27"/>
      <c r="L38" s="27"/>
    </row>
    <row r="39" spans="1:20" ht="21.65" customHeight="1">
      <c r="A39" s="180"/>
      <c r="C39" s="103"/>
      <c r="D39" s="110"/>
      <c r="E39" s="110"/>
      <c r="F39" s="83"/>
      <c r="G39" s="83"/>
      <c r="H39" s="83"/>
      <c r="I39" s="83"/>
      <c r="J39" s="83"/>
      <c r="K39" s="83"/>
      <c r="L39" s="83"/>
    </row>
    <row r="40" spans="1:20" ht="21.65" customHeight="1">
      <c r="A40" s="180"/>
      <c r="D40" s="103"/>
    </row>
    <row r="41" spans="1:20" ht="20.149999999999999" customHeight="1">
      <c r="A41" s="180"/>
      <c r="C41" s="103"/>
      <c r="D41" s="103"/>
      <c r="F41" s="193"/>
      <c r="H41" s="193"/>
      <c r="J41" s="193"/>
      <c r="L41" s="193"/>
    </row>
    <row r="42" spans="1:20" ht="20.149999999999999" customHeight="1">
      <c r="A42" s="103"/>
      <c r="F42" s="193"/>
      <c r="H42" s="193"/>
      <c r="J42" s="193"/>
      <c r="L42" s="193"/>
    </row>
    <row r="43" spans="1:20" ht="20.149999999999999" customHeight="1">
      <c r="A43" s="103"/>
    </row>
    <row r="44" spans="1:20" ht="20.149999999999999" customHeight="1">
      <c r="A44" s="103"/>
      <c r="C44" s="103"/>
      <c r="D44" s="103"/>
    </row>
    <row r="45" spans="1:20" ht="20.149999999999999" customHeight="1">
      <c r="A45" s="103"/>
      <c r="C45" s="103"/>
    </row>
    <row r="46" spans="1:20" ht="20.149999999999999" customHeight="1">
      <c r="A46" s="103"/>
    </row>
    <row r="47" spans="1:20" ht="20.149999999999999" customHeight="1">
      <c r="A47" s="103"/>
      <c r="C47" s="103"/>
      <c r="D47" s="103"/>
    </row>
    <row r="48" spans="1:20" ht="20.149999999999999" customHeight="1">
      <c r="A48" s="103"/>
      <c r="C48" s="103"/>
      <c r="D48" s="103"/>
    </row>
    <row r="49" spans="3:16" s="103" customFormat="1" ht="20.149999999999999" customHeight="1">
      <c r="C49" s="103" t="s">
        <v>28</v>
      </c>
      <c r="N49" s="6"/>
      <c r="O49" s="6"/>
      <c r="P49" s="6"/>
    </row>
    <row r="50" spans="3:16" s="103" customFormat="1" ht="20.149999999999999" customHeight="1">
      <c r="N50" s="6"/>
      <c r="O50" s="6"/>
      <c r="P50" s="6"/>
    </row>
    <row r="51" spans="3:16" s="103" customFormat="1" ht="20.149999999999999" customHeight="1">
      <c r="N51" s="6"/>
      <c r="O51" s="6"/>
      <c r="P51" s="6"/>
    </row>
    <row r="52" spans="3:16" s="103" customFormat="1" ht="20.149999999999999" customHeight="1">
      <c r="N52" s="6"/>
      <c r="O52" s="6"/>
      <c r="P52" s="6"/>
    </row>
    <row r="53" spans="3:16" s="103" customFormat="1" ht="20.149999999999999" customHeight="1">
      <c r="N53" s="6"/>
      <c r="O53" s="6"/>
      <c r="P53" s="6"/>
    </row>
    <row r="54" spans="3:16" s="103" customFormat="1" ht="20.149999999999999" customHeight="1">
      <c r="N54" s="6"/>
      <c r="O54" s="6"/>
      <c r="P54" s="6"/>
    </row>
    <row r="55" spans="3:16" s="103" customFormat="1" ht="20.149999999999999" customHeight="1">
      <c r="N55" s="6"/>
      <c r="O55" s="6"/>
      <c r="P55" s="6"/>
    </row>
    <row r="56" spans="3:16" s="103" customFormat="1" ht="20.149999999999999" customHeight="1">
      <c r="N56" s="6"/>
      <c r="O56" s="6"/>
      <c r="P56" s="6"/>
    </row>
    <row r="57" spans="3:16" s="103" customFormat="1" ht="20.149999999999999" customHeight="1">
      <c r="N57" s="6"/>
      <c r="O57" s="6"/>
      <c r="P57" s="6"/>
    </row>
    <row r="58" spans="3:16" s="103" customFormat="1" ht="20.149999999999999" customHeight="1">
      <c r="N58" s="6"/>
      <c r="O58" s="6"/>
      <c r="P58" s="6"/>
    </row>
    <row r="59" spans="3:16" s="103" customFormat="1" ht="20.149999999999999" customHeight="1">
      <c r="N59" s="6"/>
      <c r="O59" s="6"/>
      <c r="P59" s="6"/>
    </row>
    <row r="60" spans="3:16" s="103" customFormat="1" ht="20.149999999999999" customHeight="1">
      <c r="N60" s="6"/>
      <c r="O60" s="6"/>
      <c r="P60" s="6"/>
    </row>
    <row r="61" spans="3:16" s="103" customFormat="1" ht="20.149999999999999" customHeight="1">
      <c r="N61" s="6"/>
      <c r="O61" s="6"/>
      <c r="P61" s="6"/>
    </row>
    <row r="62" spans="3:16" s="103" customFormat="1" ht="20.25" customHeight="1">
      <c r="N62" s="6"/>
      <c r="O62" s="6"/>
      <c r="P62" s="6"/>
    </row>
    <row r="63" spans="3:16" s="103" customFormat="1" ht="20.25" customHeight="1">
      <c r="N63" s="6"/>
      <c r="O63" s="6"/>
      <c r="P63" s="6"/>
    </row>
    <row r="64" spans="3:16" s="103" customFormat="1" ht="20.25" customHeight="1">
      <c r="N64" s="6"/>
      <c r="O64" s="6"/>
      <c r="P64" s="6"/>
    </row>
    <row r="65" spans="14:16" s="103" customFormat="1" ht="20.25" customHeight="1">
      <c r="N65" s="6"/>
      <c r="O65" s="6"/>
      <c r="P65" s="6"/>
    </row>
    <row r="66" spans="14:16" s="103" customFormat="1" ht="20.25" customHeight="1">
      <c r="N66" s="6"/>
      <c r="O66" s="6"/>
      <c r="P66" s="6"/>
    </row>
    <row r="67" spans="14:16" s="103" customFormat="1" ht="20.25" customHeight="1">
      <c r="N67" s="6"/>
      <c r="O67" s="6"/>
      <c r="P67" s="6"/>
    </row>
  </sheetData>
  <mergeCells count="8">
    <mergeCell ref="F7:H7"/>
    <mergeCell ref="J7:L7"/>
    <mergeCell ref="F6:H6"/>
    <mergeCell ref="J6:L6"/>
    <mergeCell ref="A1:L1"/>
    <mergeCell ref="C2:L2"/>
    <mergeCell ref="A3:L3"/>
    <mergeCell ref="A4:L4"/>
  </mergeCells>
  <pageMargins left="0.8" right="0.3" top="1" bottom="0.5" header="0.5" footer="0.3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00B050"/>
  </sheetPr>
  <dimension ref="A1:AI53"/>
  <sheetViews>
    <sheetView topLeftCell="A3" zoomScale="70" zoomScaleNormal="70" workbookViewId="0">
      <selection activeCell="O21" sqref="O21"/>
    </sheetView>
  </sheetViews>
  <sheetFormatPr defaultColWidth="7.54296875" defaultRowHeight="23"/>
  <cols>
    <col min="1" max="1" width="45.1796875" style="158" customWidth="1"/>
    <col min="2" max="2" width="5.453125" style="158" bestFit="1" customWidth="1"/>
    <col min="3" max="3" width="0.54296875" style="158" customWidth="1"/>
    <col min="4" max="4" width="12.81640625" style="158" customWidth="1"/>
    <col min="5" max="5" width="0.54296875" style="158" customWidth="1"/>
    <col min="6" max="6" width="13.453125" style="158" customWidth="1"/>
    <col min="7" max="8" width="0.54296875" style="158" customWidth="1"/>
    <col min="9" max="9" width="16.81640625" style="154" customWidth="1"/>
    <col min="10" max="11" width="0.54296875" style="158" customWidth="1"/>
    <col min="12" max="12" width="18.54296875" style="158" customWidth="1"/>
    <col min="13" max="14" width="0.54296875" style="158" customWidth="1"/>
    <col min="15" max="15" width="12.453125" style="158" bestFit="1" customWidth="1"/>
    <col min="16" max="17" width="1" style="158" customWidth="1"/>
    <col min="18" max="18" width="14.453125" style="158" customWidth="1"/>
    <col min="19" max="19" width="0.54296875" style="158" customWidth="1"/>
    <col min="20" max="20" width="1" style="158" customWidth="1"/>
    <col min="21" max="21" width="17.54296875" style="154" customWidth="1"/>
    <col min="22" max="22" width="1" style="154" customWidth="1"/>
    <col min="23" max="23" width="1" style="158" customWidth="1"/>
    <col min="24" max="24" width="16.453125" style="154" customWidth="1"/>
    <col min="25" max="25" width="1" style="154" customWidth="1"/>
    <col min="26" max="26" width="0.54296875" style="154" customWidth="1"/>
    <col min="27" max="27" width="17.54296875" style="154" customWidth="1"/>
    <col min="28" max="28" width="0.54296875" style="158" customWidth="1"/>
    <col min="29" max="29" width="13.54296875" style="158" bestFit="1" customWidth="1"/>
    <col min="30" max="30" width="1" style="158" customWidth="1"/>
    <col min="31" max="31" width="14.54296875" style="158" bestFit="1" customWidth="1"/>
    <col min="32" max="32" width="1.1796875" style="158" customWidth="1"/>
    <col min="33" max="33" width="13.54296875" style="158" bestFit="1" customWidth="1"/>
    <col min="34" max="34" width="7.54296875" style="158"/>
    <col min="35" max="35" width="16.453125" style="158" bestFit="1" customWidth="1"/>
    <col min="36" max="16384" width="7.54296875" style="158"/>
  </cols>
  <sheetData>
    <row r="1" spans="1:33" s="147" customFormat="1" ht="20.25" customHeight="1">
      <c r="A1" s="220" t="s">
        <v>0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220"/>
      <c r="U1" s="220"/>
      <c r="V1" s="220"/>
      <c r="W1" s="220"/>
      <c r="X1" s="220"/>
      <c r="Y1" s="220"/>
      <c r="Z1" s="220"/>
      <c r="AA1" s="220"/>
      <c r="AB1" s="220"/>
      <c r="AC1" s="220"/>
      <c r="AD1" s="220"/>
      <c r="AE1" s="220"/>
      <c r="AF1" s="220"/>
      <c r="AG1" s="220"/>
    </row>
    <row r="2" spans="1:33" s="147" customFormat="1" ht="20.25" customHeight="1">
      <c r="A2" s="220" t="s">
        <v>90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  <c r="Y2" s="220"/>
      <c r="Z2" s="220"/>
      <c r="AA2" s="220"/>
      <c r="AB2" s="220"/>
      <c r="AC2" s="220"/>
      <c r="AD2" s="220"/>
      <c r="AE2" s="220"/>
      <c r="AF2" s="220"/>
      <c r="AG2" s="220"/>
    </row>
    <row r="3" spans="1:33" s="147" customFormat="1" ht="20.25" customHeight="1">
      <c r="A3" s="220" t="s">
        <v>91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220"/>
      <c r="W3" s="220"/>
      <c r="X3" s="220"/>
      <c r="Y3" s="220"/>
      <c r="Z3" s="220"/>
      <c r="AA3" s="220"/>
      <c r="AB3" s="220"/>
      <c r="AC3" s="220"/>
      <c r="AD3" s="220"/>
      <c r="AE3" s="220"/>
      <c r="AF3" s="220"/>
      <c r="AG3" s="220"/>
    </row>
    <row r="4" spans="1:33" s="147" customFormat="1" ht="20.25" customHeight="1">
      <c r="A4" s="221" t="s">
        <v>66</v>
      </c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  <c r="T4" s="220"/>
      <c r="U4" s="220"/>
      <c r="V4" s="220"/>
      <c r="W4" s="220"/>
      <c r="X4" s="220"/>
      <c r="Y4" s="220"/>
      <c r="Z4" s="220"/>
      <c r="AA4" s="220"/>
      <c r="AB4" s="220"/>
      <c r="AC4" s="220"/>
      <c r="AD4" s="220"/>
      <c r="AE4" s="220"/>
      <c r="AF4" s="220"/>
      <c r="AG4" s="220"/>
    </row>
    <row r="5" spans="1:33" ht="20.25" customHeight="1">
      <c r="A5" s="219" t="s">
        <v>3</v>
      </c>
      <c r="B5" s="219"/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19"/>
      <c r="AD5" s="219"/>
      <c r="AE5" s="219"/>
      <c r="AF5" s="219"/>
      <c r="AG5" s="219"/>
    </row>
    <row r="6" spans="1:33" s="160" customFormat="1" ht="6" customHeight="1">
      <c r="A6" s="159"/>
      <c r="B6" s="159"/>
      <c r="E6" s="159"/>
      <c r="H6" s="159"/>
      <c r="I6" s="161"/>
      <c r="J6" s="159"/>
      <c r="K6" s="159"/>
      <c r="L6" s="159"/>
      <c r="M6" s="159"/>
      <c r="T6" s="159"/>
      <c r="U6" s="161"/>
      <c r="V6" s="137"/>
      <c r="W6" s="159"/>
      <c r="X6" s="161"/>
      <c r="Y6" s="137"/>
      <c r="Z6" s="137"/>
      <c r="AA6" s="137"/>
      <c r="AB6" s="159"/>
      <c r="AC6" s="159"/>
      <c r="AD6" s="159"/>
      <c r="AE6" s="159"/>
      <c r="AF6" s="159"/>
      <c r="AG6" s="159"/>
    </row>
    <row r="7" spans="1:33" s="163" customFormat="1" ht="21.65" customHeight="1">
      <c r="A7" s="162"/>
      <c r="B7" s="156" t="s">
        <v>4</v>
      </c>
      <c r="C7" s="222" t="s">
        <v>92</v>
      </c>
      <c r="D7" s="222"/>
      <c r="E7" s="222"/>
      <c r="F7" s="222"/>
      <c r="G7" s="222"/>
      <c r="H7" s="222"/>
      <c r="I7" s="222"/>
      <c r="J7" s="222"/>
      <c r="K7" s="222"/>
      <c r="L7" s="222"/>
      <c r="M7" s="222"/>
      <c r="N7" s="222"/>
      <c r="O7" s="222"/>
      <c r="P7" s="222"/>
      <c r="Q7" s="222"/>
      <c r="R7" s="222"/>
      <c r="S7" s="222"/>
      <c r="T7" s="222"/>
      <c r="U7" s="222"/>
      <c r="V7" s="222"/>
      <c r="W7" s="222"/>
      <c r="X7" s="222"/>
      <c r="Y7" s="222"/>
      <c r="Z7" s="222"/>
      <c r="AA7" s="222"/>
      <c r="AB7" s="156"/>
      <c r="AC7" s="29" t="s">
        <v>93</v>
      </c>
      <c r="AD7" s="156"/>
      <c r="AE7" s="141" t="s">
        <v>94</v>
      </c>
      <c r="AF7" s="141"/>
      <c r="AG7" s="141" t="s">
        <v>93</v>
      </c>
    </row>
    <row r="8" spans="1:33" s="163" customFormat="1" ht="21.65" customHeight="1">
      <c r="A8" s="162"/>
      <c r="B8" s="162"/>
      <c r="D8" s="164" t="s">
        <v>95</v>
      </c>
      <c r="F8" s="30" t="s">
        <v>96</v>
      </c>
      <c r="I8" s="141" t="s">
        <v>97</v>
      </c>
      <c r="J8" s="141"/>
      <c r="K8" s="141"/>
      <c r="L8" s="141" t="s">
        <v>97</v>
      </c>
      <c r="N8" s="216" t="s">
        <v>98</v>
      </c>
      <c r="O8" s="216"/>
      <c r="P8" s="216"/>
      <c r="Q8" s="216"/>
      <c r="R8" s="216"/>
      <c r="S8" s="156"/>
      <c r="T8" s="156"/>
      <c r="U8" s="217" t="s">
        <v>59</v>
      </c>
      <c r="V8" s="217"/>
      <c r="W8" s="217"/>
      <c r="X8" s="217"/>
      <c r="Y8" s="217"/>
      <c r="Z8" s="217"/>
      <c r="AA8" s="217"/>
      <c r="AB8" s="156"/>
      <c r="AC8" s="29" t="s">
        <v>99</v>
      </c>
      <c r="AD8" s="156"/>
      <c r="AE8" s="29" t="s">
        <v>100</v>
      </c>
      <c r="AF8" s="29"/>
      <c r="AG8" s="29" t="s">
        <v>101</v>
      </c>
    </row>
    <row r="9" spans="1:33" s="163" customFormat="1" ht="21.65" customHeight="1">
      <c r="A9" s="162"/>
      <c r="B9" s="162"/>
      <c r="D9" s="156" t="s">
        <v>102</v>
      </c>
      <c r="F9" s="30" t="s">
        <v>103</v>
      </c>
      <c r="H9" s="218" t="s">
        <v>104</v>
      </c>
      <c r="I9" s="218"/>
      <c r="J9" s="218"/>
      <c r="K9" s="165"/>
      <c r="L9" s="141" t="s">
        <v>105</v>
      </c>
      <c r="O9" s="156" t="s">
        <v>106</v>
      </c>
      <c r="R9" s="156" t="s">
        <v>107</v>
      </c>
      <c r="S9" s="166"/>
      <c r="T9" s="156"/>
      <c r="U9" s="141" t="s">
        <v>108</v>
      </c>
      <c r="V9" s="29"/>
      <c r="W9" s="156"/>
      <c r="X9" s="167" t="s">
        <v>109</v>
      </c>
      <c r="Y9" s="167"/>
      <c r="Z9" s="167"/>
      <c r="AA9" s="30" t="s">
        <v>93</v>
      </c>
      <c r="AB9" s="157"/>
      <c r="AC9" s="29" t="s">
        <v>110</v>
      </c>
      <c r="AD9" s="157"/>
      <c r="AE9" s="29"/>
      <c r="AF9" s="29"/>
      <c r="AG9" s="29" t="s">
        <v>111</v>
      </c>
    </row>
    <row r="10" spans="1:33" s="163" customFormat="1" ht="21.65" customHeight="1">
      <c r="D10" s="156" t="s">
        <v>112</v>
      </c>
      <c r="F10" s="30" t="s">
        <v>113</v>
      </c>
      <c r="I10" s="29" t="s">
        <v>114</v>
      </c>
      <c r="J10" s="29"/>
      <c r="K10" s="29"/>
      <c r="L10" s="29" t="s">
        <v>115</v>
      </c>
      <c r="O10" s="156" t="s">
        <v>116</v>
      </c>
      <c r="T10" s="156"/>
      <c r="U10" s="141" t="s">
        <v>117</v>
      </c>
      <c r="V10" s="31"/>
      <c r="W10" s="156"/>
      <c r="X10" s="141" t="s">
        <v>118</v>
      </c>
      <c r="Y10" s="141"/>
      <c r="Z10" s="141"/>
      <c r="AA10" s="141" t="s">
        <v>119</v>
      </c>
      <c r="AC10" s="156" t="s">
        <v>120</v>
      </c>
    </row>
    <row r="11" spans="1:33" s="163" customFormat="1" ht="21.65" customHeight="1">
      <c r="C11" s="156"/>
      <c r="D11" s="156"/>
      <c r="F11" s="156"/>
      <c r="G11" s="156"/>
      <c r="I11" s="156" t="s">
        <v>121</v>
      </c>
      <c r="J11" s="156"/>
      <c r="K11" s="156"/>
      <c r="L11" s="29" t="s">
        <v>122</v>
      </c>
      <c r="N11" s="156"/>
      <c r="O11" s="156"/>
      <c r="P11" s="156"/>
      <c r="Q11" s="156"/>
      <c r="R11" s="156"/>
      <c r="S11" s="156"/>
      <c r="T11" s="156"/>
      <c r="U11" s="141" t="s">
        <v>123</v>
      </c>
      <c r="V11" s="31"/>
      <c r="W11" s="156"/>
      <c r="X11" s="156" t="s">
        <v>124</v>
      </c>
      <c r="Y11" s="31"/>
      <c r="Z11" s="31"/>
      <c r="AA11" s="141" t="s">
        <v>125</v>
      </c>
      <c r="AB11" s="156"/>
      <c r="AC11" s="156"/>
      <c r="AD11" s="156"/>
      <c r="AE11" s="156"/>
      <c r="AF11" s="156"/>
      <c r="AG11" s="156"/>
    </row>
    <row r="12" spans="1:33" s="163" customFormat="1" ht="21.65" customHeight="1">
      <c r="C12" s="156"/>
      <c r="D12" s="156"/>
      <c r="F12" s="156"/>
      <c r="G12" s="156"/>
      <c r="I12" s="156"/>
      <c r="N12" s="156"/>
      <c r="O12" s="156"/>
      <c r="P12" s="156"/>
      <c r="Q12" s="156"/>
      <c r="R12" s="156"/>
      <c r="S12" s="156"/>
      <c r="T12" s="156"/>
      <c r="U12" s="141" t="s">
        <v>126</v>
      </c>
      <c r="V12" s="31"/>
      <c r="W12" s="156"/>
      <c r="X12" s="141" t="s">
        <v>127</v>
      </c>
      <c r="Y12" s="31"/>
      <c r="Z12" s="31"/>
      <c r="AA12" s="141"/>
      <c r="AB12" s="156"/>
      <c r="AC12" s="156"/>
      <c r="AD12" s="156"/>
      <c r="AE12" s="156"/>
      <c r="AF12" s="156"/>
      <c r="AG12" s="156"/>
    </row>
    <row r="13" spans="1:33" s="163" customFormat="1" ht="21.65" customHeight="1">
      <c r="C13" s="156"/>
      <c r="D13" s="156"/>
      <c r="F13" s="156"/>
      <c r="G13" s="156"/>
      <c r="I13" s="156"/>
      <c r="N13" s="156"/>
      <c r="O13" s="156"/>
      <c r="P13" s="156"/>
      <c r="Q13" s="156"/>
      <c r="R13" s="156"/>
      <c r="S13" s="156"/>
      <c r="T13" s="156"/>
      <c r="U13" s="141"/>
      <c r="V13" s="68"/>
      <c r="W13" s="156"/>
      <c r="X13" s="70"/>
      <c r="Y13" s="68"/>
      <c r="Z13" s="68"/>
      <c r="AA13" s="141"/>
      <c r="AB13" s="156"/>
      <c r="AC13" s="156"/>
      <c r="AD13" s="156"/>
      <c r="AE13" s="156"/>
      <c r="AF13" s="156"/>
      <c r="AG13" s="156"/>
    </row>
    <row r="14" spans="1:33" s="163" customFormat="1" ht="21.65" customHeight="1">
      <c r="A14" s="163" t="s">
        <v>128</v>
      </c>
      <c r="C14" s="168"/>
      <c r="D14" s="58">
        <v>300000000</v>
      </c>
      <c r="E14" s="37"/>
      <c r="F14" s="58">
        <v>971405000</v>
      </c>
      <c r="G14" s="36"/>
      <c r="H14" s="37"/>
      <c r="I14" s="58">
        <v>800010</v>
      </c>
      <c r="J14" s="37"/>
      <c r="K14" s="37"/>
      <c r="L14" s="58">
        <v>6587330</v>
      </c>
      <c r="M14" s="37"/>
      <c r="N14" s="36"/>
      <c r="O14" s="58">
        <v>22818804</v>
      </c>
      <c r="P14" s="36"/>
      <c r="Q14" s="36"/>
      <c r="R14" s="58">
        <v>209158570</v>
      </c>
      <c r="S14" s="36"/>
      <c r="T14" s="37"/>
      <c r="U14" s="58">
        <v>12515022</v>
      </c>
      <c r="V14" s="34"/>
      <c r="W14" s="34"/>
      <c r="X14" s="70">
        <v>-2503004</v>
      </c>
      <c r="Y14" s="34"/>
      <c r="Z14" s="34"/>
      <c r="AA14" s="70">
        <f>U14+X14</f>
        <v>10012018</v>
      </c>
      <c r="AB14" s="32"/>
      <c r="AC14" s="32">
        <f>SUM(D14:R14)+AA14</f>
        <v>1520781732</v>
      </c>
      <c r="AD14" s="32"/>
      <c r="AE14" s="58">
        <v>17431846</v>
      </c>
      <c r="AF14" s="169"/>
      <c r="AG14" s="170">
        <f t="shared" ref="AG14" si="0">SUM(AC14:AF14)</f>
        <v>1538213578</v>
      </c>
    </row>
    <row r="15" spans="1:33" s="163" customFormat="1" ht="21.65" customHeight="1">
      <c r="A15" s="147" t="s">
        <v>129</v>
      </c>
      <c r="B15" s="168">
        <v>23</v>
      </c>
      <c r="C15" s="168"/>
      <c r="D15" s="171">
        <v>0</v>
      </c>
      <c r="E15" s="63"/>
      <c r="F15" s="171">
        <v>0</v>
      </c>
      <c r="G15" s="39">
        <v>0</v>
      </c>
      <c r="H15" s="63"/>
      <c r="I15" s="171">
        <v>0</v>
      </c>
      <c r="J15" s="63"/>
      <c r="K15" s="63"/>
      <c r="L15" s="171">
        <v>0</v>
      </c>
      <c r="M15" s="63"/>
      <c r="N15" s="39">
        <v>0</v>
      </c>
      <c r="O15" s="171">
        <v>0</v>
      </c>
      <c r="P15" s="39"/>
      <c r="Q15" s="39"/>
      <c r="R15" s="70">
        <f>'[1]ส่วนผู้ถือหุ้น-รวม'!$S$26</f>
        <v>-90000000</v>
      </c>
      <c r="S15" s="39"/>
      <c r="T15" s="63"/>
      <c r="U15" s="171">
        <v>0</v>
      </c>
      <c r="V15" s="65"/>
      <c r="W15" s="66"/>
      <c r="X15" s="171">
        <v>0</v>
      </c>
      <c r="Y15" s="65"/>
      <c r="Z15" s="65"/>
      <c r="AA15" s="171">
        <f t="shared" ref="AA15" si="1">U15+X15</f>
        <v>0</v>
      </c>
      <c r="AB15" s="169"/>
      <c r="AC15" s="32">
        <f>SUM(D15:R15)+AA15</f>
        <v>-90000000</v>
      </c>
      <c r="AD15" s="169"/>
      <c r="AE15" s="70">
        <f>'[1]ส่วนผู้ถือหุ้น-รวม'!$AH$26</f>
        <v>-2650</v>
      </c>
      <c r="AF15" s="169"/>
      <c r="AG15" s="40">
        <f>SUM(AC15:AF15)</f>
        <v>-90002650</v>
      </c>
    </row>
    <row r="16" spans="1:33" s="163" customFormat="1" ht="21.65" customHeight="1">
      <c r="A16" s="147" t="s">
        <v>130</v>
      </c>
      <c r="B16" s="168"/>
      <c r="C16" s="168"/>
      <c r="D16" s="171"/>
      <c r="E16" s="63"/>
      <c r="F16" s="171"/>
      <c r="G16" s="39"/>
      <c r="H16" s="63"/>
      <c r="I16" s="171"/>
      <c r="J16" s="63"/>
      <c r="K16" s="63"/>
      <c r="L16" s="171"/>
      <c r="M16" s="63"/>
      <c r="N16" s="39"/>
      <c r="O16" s="171"/>
      <c r="P16" s="39"/>
      <c r="Q16" s="39"/>
      <c r="R16" s="171"/>
      <c r="S16" s="39"/>
      <c r="T16" s="63"/>
      <c r="U16" s="171"/>
      <c r="V16" s="65"/>
      <c r="W16" s="66"/>
      <c r="X16" s="171"/>
      <c r="Y16" s="65"/>
      <c r="Z16" s="65"/>
      <c r="AA16" s="171"/>
      <c r="AB16" s="169"/>
      <c r="AC16" s="171"/>
      <c r="AD16" s="169"/>
      <c r="AE16" s="171"/>
      <c r="AF16" s="169"/>
      <c r="AG16" s="171"/>
    </row>
    <row r="17" spans="1:35" s="147" customFormat="1" ht="21.65" customHeight="1">
      <c r="A17" s="147" t="s">
        <v>131</v>
      </c>
      <c r="B17" s="168">
        <v>18</v>
      </c>
      <c r="C17" s="168"/>
      <c r="D17" s="171">
        <v>0</v>
      </c>
      <c r="E17" s="63"/>
      <c r="F17" s="171">
        <v>0</v>
      </c>
      <c r="G17" s="39"/>
      <c r="H17" s="63"/>
      <c r="I17" s="171">
        <v>0</v>
      </c>
      <c r="J17" s="63"/>
      <c r="K17" s="63"/>
      <c r="L17" s="171">
        <v>0</v>
      </c>
      <c r="M17" s="63"/>
      <c r="N17" s="39"/>
      <c r="O17" s="70">
        <v>7181196</v>
      </c>
      <c r="P17" s="39"/>
      <c r="Q17" s="39"/>
      <c r="R17" s="70">
        <v>-7181196</v>
      </c>
      <c r="S17" s="39"/>
      <c r="T17" s="63"/>
      <c r="U17" s="171">
        <v>0</v>
      </c>
      <c r="V17" s="65"/>
      <c r="W17" s="66"/>
      <c r="X17" s="171">
        <v>0</v>
      </c>
      <c r="Y17" s="65"/>
      <c r="Z17" s="65"/>
      <c r="AA17" s="171">
        <f t="shared" ref="AA17:AA18" si="2">U17+X17</f>
        <v>0</v>
      </c>
      <c r="AB17" s="169"/>
      <c r="AC17" s="171">
        <v>0</v>
      </c>
      <c r="AD17" s="169"/>
      <c r="AE17" s="171">
        <v>0</v>
      </c>
      <c r="AF17" s="169"/>
      <c r="AG17" s="171">
        <f t="shared" ref="AG17" si="3">SUM(AC17:AF17)</f>
        <v>0</v>
      </c>
      <c r="AI17" s="172"/>
    </row>
    <row r="18" spans="1:35" s="147" customFormat="1" ht="21.65" customHeight="1">
      <c r="A18" s="147" t="s">
        <v>132</v>
      </c>
      <c r="B18" s="168"/>
      <c r="C18" s="168"/>
      <c r="D18" s="171">
        <v>0</v>
      </c>
      <c r="E18" s="63"/>
      <c r="F18" s="171">
        <v>0</v>
      </c>
      <c r="G18" s="62"/>
      <c r="H18" s="63"/>
      <c r="I18" s="171">
        <v>0</v>
      </c>
      <c r="J18" s="63"/>
      <c r="K18" s="63"/>
      <c r="L18" s="171">
        <v>0</v>
      </c>
      <c r="M18" s="63"/>
      <c r="N18" s="64"/>
      <c r="O18" s="171">
        <v>0</v>
      </c>
      <c r="P18" s="173"/>
      <c r="Q18" s="173"/>
      <c r="R18" s="70">
        <v>227337467</v>
      </c>
      <c r="S18" s="64"/>
      <c r="T18" s="63"/>
      <c r="U18" s="171">
        <v>0</v>
      </c>
      <c r="V18" s="71"/>
      <c r="W18" s="71"/>
      <c r="X18" s="171">
        <v>0</v>
      </c>
      <c r="Y18" s="54"/>
      <c r="Z18" s="54"/>
      <c r="AA18" s="171">
        <f t="shared" si="2"/>
        <v>0</v>
      </c>
      <c r="AB18" s="169"/>
      <c r="AC18" s="32">
        <f>SUM(D18:R18)+AA18</f>
        <v>227337467</v>
      </c>
      <c r="AD18" s="169"/>
      <c r="AE18" s="70">
        <v>-7067834</v>
      </c>
      <c r="AF18" s="169"/>
      <c r="AG18" s="170">
        <f>SUM(AC18:AF18)</f>
        <v>220269633</v>
      </c>
    </row>
    <row r="19" spans="1:35" s="147" customFormat="1" ht="21.65" customHeight="1" thickBot="1">
      <c r="A19" s="163" t="s">
        <v>133</v>
      </c>
      <c r="B19" s="163"/>
      <c r="C19" s="168"/>
      <c r="D19" s="67">
        <f>SUM(D14:D17)</f>
        <v>300000000</v>
      </c>
      <c r="E19" s="42"/>
      <c r="F19" s="67">
        <f>SUM(F14:F17)</f>
        <v>971405000</v>
      </c>
      <c r="G19" s="41"/>
      <c r="H19" s="42"/>
      <c r="I19" s="67">
        <f>SUM(I14:I17)</f>
        <v>800010</v>
      </c>
      <c r="J19" s="42"/>
      <c r="K19" s="42"/>
      <c r="L19" s="67">
        <f>SUM(L14:L17)</f>
        <v>6587330</v>
      </c>
      <c r="M19" s="42"/>
      <c r="N19" s="41"/>
      <c r="O19" s="67">
        <f>SUM(O14:O17)</f>
        <v>30000000</v>
      </c>
      <c r="P19" s="41"/>
      <c r="Q19" s="41"/>
      <c r="R19" s="67">
        <f>SUM(R14:R18)</f>
        <v>339314841</v>
      </c>
      <c r="S19" s="41"/>
      <c r="T19" s="42"/>
      <c r="U19" s="67">
        <f>SUM(U14:U18)</f>
        <v>12515022</v>
      </c>
      <c r="V19" s="55"/>
      <c r="W19" s="56"/>
      <c r="X19" s="72">
        <f>SUM(X14:X18)</f>
        <v>-2503004</v>
      </c>
      <c r="Y19" s="55"/>
      <c r="Z19" s="55"/>
      <c r="AA19" s="67">
        <f>SUM(AA14:AA18)</f>
        <v>10012018</v>
      </c>
      <c r="AB19" s="57"/>
      <c r="AC19" s="67">
        <f>SUM(AC14:AC18)</f>
        <v>1658119199</v>
      </c>
      <c r="AD19" s="57"/>
      <c r="AE19" s="67">
        <f>SUM(AE14:AE18)</f>
        <v>10361362</v>
      </c>
      <c r="AF19" s="57"/>
      <c r="AG19" s="67">
        <f>SUM(AG14:AG18)</f>
        <v>1668480561</v>
      </c>
    </row>
    <row r="20" spans="1:35" s="147" customFormat="1" ht="21.65" customHeight="1" thickTop="1">
      <c r="A20" s="163"/>
      <c r="B20" s="163"/>
      <c r="C20" s="168"/>
      <c r="D20" s="58"/>
      <c r="E20" s="42"/>
      <c r="F20" s="58"/>
      <c r="G20" s="41"/>
      <c r="H20" s="42"/>
      <c r="I20" s="58"/>
      <c r="J20" s="42"/>
      <c r="K20" s="42"/>
      <c r="L20" s="58"/>
      <c r="M20" s="42"/>
      <c r="N20" s="41"/>
      <c r="O20" s="58"/>
      <c r="P20" s="41"/>
      <c r="Q20" s="41"/>
      <c r="R20" s="58"/>
      <c r="S20" s="41"/>
      <c r="T20" s="42"/>
      <c r="U20" s="58"/>
      <c r="V20" s="55"/>
      <c r="W20" s="56"/>
      <c r="X20" s="38"/>
      <c r="Y20" s="55"/>
      <c r="Z20" s="55"/>
      <c r="AA20" s="58"/>
      <c r="AB20" s="57"/>
      <c r="AC20" s="58"/>
      <c r="AD20" s="57"/>
      <c r="AE20" s="58"/>
      <c r="AF20" s="57"/>
      <c r="AG20" s="58"/>
    </row>
    <row r="21" spans="1:35" s="147" customFormat="1" ht="21.75" customHeight="1">
      <c r="A21" s="163" t="s">
        <v>134</v>
      </c>
      <c r="B21" s="163"/>
      <c r="C21" s="168"/>
      <c r="D21" s="58">
        <f>D19</f>
        <v>300000000</v>
      </c>
      <c r="E21" s="37"/>
      <c r="F21" s="58">
        <f>F19</f>
        <v>971405000</v>
      </c>
      <c r="G21" s="36"/>
      <c r="H21" s="37"/>
      <c r="I21" s="58">
        <f>I19</f>
        <v>800010</v>
      </c>
      <c r="J21" s="37"/>
      <c r="K21" s="37"/>
      <c r="L21" s="58">
        <f>L19</f>
        <v>6587330</v>
      </c>
      <c r="M21" s="37"/>
      <c r="N21" s="36"/>
      <c r="O21" s="58">
        <f>O19</f>
        <v>30000000</v>
      </c>
      <c r="P21" s="36"/>
      <c r="Q21" s="36"/>
      <c r="R21" s="58">
        <f>R19</f>
        <v>339314841</v>
      </c>
      <c r="S21" s="36"/>
      <c r="T21" s="37"/>
      <c r="U21" s="58">
        <f>U19</f>
        <v>12515022</v>
      </c>
      <c r="V21" s="34"/>
      <c r="W21" s="34"/>
      <c r="X21" s="58">
        <f>X19</f>
        <v>-2503004</v>
      </c>
      <c r="Y21" s="34"/>
      <c r="Z21" s="34"/>
      <c r="AA21" s="70">
        <f>U21+X21</f>
        <v>10012018</v>
      </c>
      <c r="AB21" s="32"/>
      <c r="AC21" s="32">
        <f>SUM(D21:R21)+AA21</f>
        <v>1658119199</v>
      </c>
      <c r="AD21" s="32"/>
      <c r="AE21" s="58">
        <f>AE19</f>
        <v>10361362</v>
      </c>
      <c r="AF21" s="169"/>
      <c r="AG21" s="170">
        <f t="shared" ref="AG21" si="4">SUM(AC21:AF21)</f>
        <v>1668480561</v>
      </c>
    </row>
    <row r="22" spans="1:35" s="147" customFormat="1" ht="21.75" customHeight="1">
      <c r="A22" s="147" t="s">
        <v>129</v>
      </c>
      <c r="B22" s="168">
        <v>23</v>
      </c>
      <c r="C22" s="168"/>
      <c r="D22" s="171">
        <v>0</v>
      </c>
      <c r="E22" s="63"/>
      <c r="F22" s="171">
        <v>0</v>
      </c>
      <c r="G22" s="39">
        <v>0</v>
      </c>
      <c r="H22" s="63"/>
      <c r="I22" s="171">
        <v>0</v>
      </c>
      <c r="J22" s="63"/>
      <c r="K22" s="63"/>
      <c r="L22" s="171">
        <v>0</v>
      </c>
      <c r="M22" s="63"/>
      <c r="N22" s="39">
        <v>0</v>
      </c>
      <c r="O22" s="171">
        <v>0</v>
      </c>
      <c r="P22" s="39"/>
      <c r="Q22" s="39"/>
      <c r="R22" s="70">
        <v>-150000000</v>
      </c>
      <c r="S22" s="39"/>
      <c r="T22" s="63"/>
      <c r="U22" s="171">
        <v>0</v>
      </c>
      <c r="V22" s="65"/>
      <c r="W22" s="66"/>
      <c r="X22" s="171">
        <v>0</v>
      </c>
      <c r="Y22" s="65"/>
      <c r="Z22" s="65"/>
      <c r="AA22" s="171">
        <f t="shared" ref="AA22:AA27" si="5">U22+X22</f>
        <v>0</v>
      </c>
      <c r="AB22" s="169"/>
      <c r="AC22" s="32">
        <f>SUM(D22:R22)+AA22</f>
        <v>-150000000</v>
      </c>
      <c r="AD22" s="169"/>
      <c r="AE22" s="171">
        <v>0</v>
      </c>
      <c r="AF22" s="169"/>
      <c r="AG22" s="40">
        <f>SUM(AC22:AF22)</f>
        <v>-150000000</v>
      </c>
    </row>
    <row r="23" spans="1:35" s="147" customFormat="1" ht="21.75" customHeight="1">
      <c r="A23" s="147" t="s">
        <v>135</v>
      </c>
      <c r="B23" s="168"/>
      <c r="C23" s="168"/>
      <c r="D23" s="171"/>
      <c r="E23" s="63"/>
      <c r="F23" s="171"/>
      <c r="G23" s="39"/>
      <c r="H23" s="63"/>
      <c r="I23" s="171"/>
      <c r="J23" s="63"/>
      <c r="K23" s="63"/>
      <c r="L23" s="171"/>
      <c r="M23" s="63"/>
      <c r="N23" s="39"/>
      <c r="O23" s="171"/>
      <c r="P23" s="39"/>
      <c r="Q23" s="39"/>
      <c r="R23" s="70"/>
      <c r="S23" s="39"/>
      <c r="T23" s="63"/>
      <c r="U23" s="171"/>
      <c r="V23" s="65"/>
      <c r="W23" s="66"/>
      <c r="X23" s="171"/>
      <c r="Y23" s="65"/>
      <c r="Z23" s="65"/>
      <c r="AA23" s="171"/>
      <c r="AB23" s="169"/>
      <c r="AC23" s="32"/>
      <c r="AD23" s="169"/>
      <c r="AE23" s="70"/>
      <c r="AF23" s="169"/>
      <c r="AG23" s="40"/>
    </row>
    <row r="24" spans="1:35" s="147" customFormat="1" ht="21.75" customHeight="1">
      <c r="A24" s="174" t="s">
        <v>136</v>
      </c>
      <c r="B24" s="168">
        <v>23</v>
      </c>
      <c r="C24" s="168"/>
      <c r="D24" s="171">
        <v>0</v>
      </c>
      <c r="E24" s="63"/>
      <c r="F24" s="171">
        <v>0</v>
      </c>
      <c r="G24" s="39">
        <v>0</v>
      </c>
      <c r="H24" s="63"/>
      <c r="I24" s="171">
        <v>0</v>
      </c>
      <c r="J24" s="63"/>
      <c r="K24" s="63"/>
      <c r="L24" s="171">
        <v>0</v>
      </c>
      <c r="M24" s="63"/>
      <c r="N24" s="39">
        <v>0</v>
      </c>
      <c r="O24" s="171">
        <v>0</v>
      </c>
      <c r="P24" s="39"/>
      <c r="Q24" s="39"/>
      <c r="R24" s="171">
        <v>0</v>
      </c>
      <c r="S24" s="39"/>
      <c r="T24" s="63"/>
      <c r="U24" s="171">
        <v>0</v>
      </c>
      <c r="V24" s="171">
        <v>0</v>
      </c>
      <c r="W24" s="171">
        <v>0</v>
      </c>
      <c r="X24" s="171">
        <v>0</v>
      </c>
      <c r="Y24" s="171">
        <v>0</v>
      </c>
      <c r="Z24" s="171">
        <v>0</v>
      </c>
      <c r="AA24" s="171">
        <v>0</v>
      </c>
      <c r="AB24" s="169"/>
      <c r="AC24" s="171">
        <v>0</v>
      </c>
      <c r="AD24" s="169"/>
      <c r="AE24" s="70">
        <v>-2875</v>
      </c>
      <c r="AF24" s="169"/>
      <c r="AG24" s="40">
        <f>SUM(AC24:AF24)</f>
        <v>-2875</v>
      </c>
    </row>
    <row r="25" spans="1:35" s="147" customFormat="1" ht="21.75" customHeight="1">
      <c r="A25" s="147" t="s">
        <v>137</v>
      </c>
      <c r="B25" s="168"/>
      <c r="C25" s="168"/>
      <c r="D25" s="171"/>
      <c r="E25" s="63"/>
      <c r="F25" s="171"/>
      <c r="G25" s="39"/>
      <c r="H25" s="63"/>
      <c r="I25" s="171"/>
      <c r="J25" s="63"/>
      <c r="K25" s="63"/>
      <c r="L25" s="171"/>
      <c r="M25" s="63"/>
      <c r="N25" s="39"/>
      <c r="O25" s="171"/>
      <c r="P25" s="39"/>
      <c r="Q25" s="39"/>
      <c r="R25" s="70"/>
      <c r="S25" s="39"/>
      <c r="T25" s="63"/>
      <c r="U25" s="171"/>
      <c r="V25" s="65"/>
      <c r="W25" s="66"/>
      <c r="X25" s="171"/>
      <c r="Y25" s="65"/>
      <c r="Z25" s="65"/>
      <c r="AA25" s="171"/>
      <c r="AB25" s="169"/>
      <c r="AC25" s="32"/>
      <c r="AD25" s="169"/>
      <c r="AE25" s="70"/>
      <c r="AF25" s="169"/>
      <c r="AG25" s="40"/>
    </row>
    <row r="26" spans="1:35" s="147" customFormat="1" ht="21.75" customHeight="1">
      <c r="A26" s="174" t="s">
        <v>138</v>
      </c>
      <c r="B26" s="168">
        <v>4</v>
      </c>
      <c r="C26" s="168"/>
      <c r="D26" s="171">
        <v>0</v>
      </c>
      <c r="E26" s="63"/>
      <c r="F26" s="171">
        <v>0</v>
      </c>
      <c r="G26" s="39">
        <v>0</v>
      </c>
      <c r="H26" s="63"/>
      <c r="I26" s="171">
        <v>0</v>
      </c>
      <c r="J26" s="63"/>
      <c r="K26" s="63"/>
      <c r="L26" s="171">
        <v>0</v>
      </c>
      <c r="M26" s="63"/>
      <c r="N26" s="39">
        <v>0</v>
      </c>
      <c r="O26" s="171">
        <v>0</v>
      </c>
      <c r="P26" s="39"/>
      <c r="Q26" s="39"/>
      <c r="R26" s="171">
        <v>0</v>
      </c>
      <c r="S26" s="39"/>
      <c r="T26" s="63"/>
      <c r="U26" s="171">
        <v>0</v>
      </c>
      <c r="V26" s="171">
        <v>0</v>
      </c>
      <c r="W26" s="171">
        <v>0</v>
      </c>
      <c r="X26" s="171">
        <v>0</v>
      </c>
      <c r="Y26" s="171">
        <v>0</v>
      </c>
      <c r="Z26" s="171">
        <v>0</v>
      </c>
      <c r="AA26" s="171">
        <v>0</v>
      </c>
      <c r="AB26" s="169"/>
      <c r="AC26" s="171">
        <v>0</v>
      </c>
      <c r="AD26" s="169"/>
      <c r="AE26" s="70">
        <v>800</v>
      </c>
      <c r="AF26" s="169"/>
      <c r="AG26" s="40">
        <f>SUM(AC26:AF26)</f>
        <v>800</v>
      </c>
    </row>
    <row r="27" spans="1:35" s="147" customFormat="1" ht="21.65" customHeight="1">
      <c r="A27" s="147" t="s">
        <v>132</v>
      </c>
      <c r="B27" s="168"/>
      <c r="C27" s="168"/>
      <c r="D27" s="171">
        <v>0</v>
      </c>
      <c r="E27" s="63"/>
      <c r="F27" s="171">
        <v>0</v>
      </c>
      <c r="G27" s="62"/>
      <c r="H27" s="63"/>
      <c r="I27" s="171">
        <v>0</v>
      </c>
      <c r="J27" s="63"/>
      <c r="K27" s="63"/>
      <c r="L27" s="171">
        <v>0</v>
      </c>
      <c r="M27" s="63"/>
      <c r="N27" s="64"/>
      <c r="O27" s="171">
        <v>0</v>
      </c>
      <c r="P27" s="173"/>
      <c r="Q27" s="173"/>
      <c r="R27" s="70">
        <f>'PL '!F27</f>
        <v>215925834</v>
      </c>
      <c r="S27" s="64"/>
      <c r="T27" s="63"/>
      <c r="U27" s="171">
        <v>0</v>
      </c>
      <c r="V27" s="71"/>
      <c r="W27" s="71"/>
      <c r="X27" s="171">
        <v>0</v>
      </c>
      <c r="Y27" s="54"/>
      <c r="Z27" s="54"/>
      <c r="AA27" s="171">
        <f t="shared" si="5"/>
        <v>0</v>
      </c>
      <c r="AB27" s="169"/>
      <c r="AC27" s="32">
        <f>SUM(D27:R27)+AA27</f>
        <v>215925834</v>
      </c>
      <c r="AD27" s="169"/>
      <c r="AE27" s="70">
        <f>'PL '!F28</f>
        <v>-4776094</v>
      </c>
      <c r="AF27" s="169"/>
      <c r="AG27" s="170">
        <f>SUM(AC27:AF27)</f>
        <v>211149740</v>
      </c>
      <c r="AH27" s="170"/>
    </row>
    <row r="28" spans="1:35" s="147" customFormat="1" ht="21.65" customHeight="1" thickBot="1">
      <c r="A28" s="163" t="s">
        <v>139</v>
      </c>
      <c r="B28" s="163"/>
      <c r="C28" s="168"/>
      <c r="D28" s="67">
        <f>SUM(D21:D26)</f>
        <v>300000000</v>
      </c>
      <c r="E28" s="42"/>
      <c r="F28" s="67">
        <f>SUM(F21:F26)</f>
        <v>971405000</v>
      </c>
      <c r="G28" s="41"/>
      <c r="H28" s="42"/>
      <c r="I28" s="67">
        <f>SUM(I21:I26)</f>
        <v>800010</v>
      </c>
      <c r="J28" s="42"/>
      <c r="K28" s="42"/>
      <c r="L28" s="67">
        <f>SUM(L21:L26)</f>
        <v>6587330</v>
      </c>
      <c r="M28" s="42"/>
      <c r="N28" s="41"/>
      <c r="O28" s="67">
        <f>SUM(O21:O26)</f>
        <v>30000000</v>
      </c>
      <c r="P28" s="41"/>
      <c r="Q28" s="41"/>
      <c r="R28" s="67">
        <f>SUM(R21:R27)</f>
        <v>405240675</v>
      </c>
      <c r="S28" s="41"/>
      <c r="T28" s="42"/>
      <c r="U28" s="67">
        <f>SUM(U21:U27)</f>
        <v>12515022</v>
      </c>
      <c r="V28" s="55"/>
      <c r="W28" s="56"/>
      <c r="X28" s="72">
        <f>SUM(X21:X27)</f>
        <v>-2503004</v>
      </c>
      <c r="Y28" s="55"/>
      <c r="Z28" s="55"/>
      <c r="AA28" s="67">
        <f>SUM(AA21:AA27)</f>
        <v>10012018</v>
      </c>
      <c r="AB28" s="57"/>
      <c r="AC28" s="67">
        <f>SUM(AC21:AC27)</f>
        <v>1724045033</v>
      </c>
      <c r="AD28" s="57"/>
      <c r="AE28" s="67">
        <f>SUM(AE21:AE27)</f>
        <v>5583193</v>
      </c>
      <c r="AF28" s="57"/>
      <c r="AG28" s="67">
        <f>SUM(AG21:AG27)</f>
        <v>1729628226</v>
      </c>
      <c r="AH28" s="78"/>
    </row>
    <row r="29" spans="1:35" ht="21.65" customHeight="1" thickTop="1">
      <c r="D29" s="175"/>
      <c r="E29" s="63"/>
      <c r="F29" s="175"/>
      <c r="H29" s="63"/>
      <c r="I29" s="175"/>
      <c r="J29" s="63"/>
      <c r="K29" s="63"/>
      <c r="L29" s="63"/>
      <c r="M29" s="63"/>
      <c r="O29" s="175"/>
      <c r="R29" s="175"/>
      <c r="T29" s="63"/>
      <c r="U29" s="176"/>
      <c r="V29" s="65"/>
      <c r="W29" s="66"/>
      <c r="X29" s="176"/>
      <c r="Y29" s="65"/>
      <c r="Z29" s="65"/>
      <c r="AA29" s="176"/>
      <c r="AB29" s="43"/>
      <c r="AC29" s="44"/>
      <c r="AD29" s="43"/>
      <c r="AE29" s="44"/>
      <c r="AF29" s="44"/>
      <c r="AG29" s="45"/>
    </row>
    <row r="30" spans="1:35" ht="21.65" customHeight="1">
      <c r="E30" s="147"/>
      <c r="H30" s="147"/>
      <c r="I30" s="143"/>
      <c r="J30" s="147"/>
      <c r="K30" s="147"/>
      <c r="L30" s="147"/>
      <c r="M30" s="147"/>
      <c r="T30" s="147"/>
      <c r="U30" s="143"/>
      <c r="V30" s="143"/>
      <c r="W30" s="147"/>
      <c r="X30" s="143"/>
      <c r="Y30" s="143"/>
      <c r="Z30" s="143"/>
      <c r="AA30" s="143"/>
    </row>
    <row r="31" spans="1:35" ht="21.65" customHeight="1">
      <c r="E31" s="147"/>
      <c r="H31" s="147"/>
      <c r="I31" s="143"/>
      <c r="J31" s="147"/>
      <c r="K31" s="147"/>
      <c r="L31" s="147"/>
      <c r="M31" s="147"/>
      <c r="T31" s="147"/>
      <c r="U31" s="143"/>
      <c r="V31" s="143"/>
      <c r="W31" s="147"/>
      <c r="X31" s="143"/>
      <c r="Y31" s="143"/>
      <c r="Z31" s="143"/>
      <c r="AA31" s="143"/>
    </row>
    <row r="32" spans="1:35" ht="21.65" customHeight="1">
      <c r="E32" s="147"/>
      <c r="H32" s="147"/>
      <c r="I32" s="143"/>
      <c r="J32" s="147"/>
      <c r="K32" s="147"/>
      <c r="L32" s="147"/>
      <c r="M32" s="147"/>
      <c r="T32" s="147"/>
      <c r="U32" s="143"/>
      <c r="V32" s="143"/>
      <c r="W32" s="147"/>
      <c r="X32" s="143"/>
      <c r="Y32" s="143"/>
      <c r="Z32" s="143"/>
      <c r="AA32" s="143"/>
    </row>
    <row r="33" spans="2:27" ht="21.65" customHeight="1">
      <c r="E33" s="147"/>
      <c r="H33" s="147"/>
      <c r="I33" s="143"/>
      <c r="J33" s="147"/>
      <c r="K33" s="147"/>
      <c r="L33" s="147"/>
      <c r="M33" s="147"/>
      <c r="T33" s="147"/>
      <c r="U33" s="143"/>
      <c r="V33" s="143"/>
      <c r="W33" s="147"/>
      <c r="X33" s="143"/>
      <c r="Y33" s="143"/>
      <c r="Z33" s="143"/>
      <c r="AA33" s="143"/>
    </row>
    <row r="34" spans="2:27" ht="21.65" customHeight="1">
      <c r="E34" s="147"/>
      <c r="H34" s="147"/>
      <c r="I34" s="143"/>
      <c r="J34" s="147"/>
      <c r="K34" s="147"/>
      <c r="L34" s="147"/>
      <c r="M34" s="147"/>
      <c r="T34" s="147"/>
      <c r="U34" s="143"/>
      <c r="V34" s="143"/>
      <c r="W34" s="147"/>
      <c r="X34" s="143"/>
      <c r="Y34" s="143"/>
      <c r="Z34" s="143"/>
      <c r="AA34" s="143"/>
    </row>
    <row r="35" spans="2:27" ht="21.65" customHeight="1">
      <c r="E35" s="147"/>
      <c r="H35" s="147"/>
      <c r="I35" s="143"/>
      <c r="J35" s="147"/>
      <c r="K35" s="147"/>
      <c r="L35" s="147"/>
      <c r="M35" s="147"/>
      <c r="T35" s="147"/>
      <c r="U35" s="143"/>
      <c r="V35" s="143"/>
      <c r="W35" s="147"/>
      <c r="X35" s="143"/>
      <c r="Y35" s="143"/>
      <c r="Z35" s="143"/>
      <c r="AA35" s="143"/>
    </row>
    <row r="36" spans="2:27" ht="21.65" customHeight="1">
      <c r="B36" s="160"/>
      <c r="C36" s="160"/>
      <c r="D36" s="160"/>
      <c r="E36" s="147"/>
      <c r="F36" s="160"/>
      <c r="G36" s="155"/>
      <c r="H36" s="147"/>
      <c r="I36" s="143"/>
      <c r="J36" s="147"/>
      <c r="K36" s="147"/>
      <c r="L36" s="147"/>
      <c r="M36" s="147"/>
      <c r="N36" s="155"/>
      <c r="O36" s="155"/>
      <c r="P36" s="155"/>
      <c r="Q36" s="155"/>
      <c r="T36" s="147"/>
      <c r="U36" s="143"/>
      <c r="V36" s="143"/>
      <c r="W36" s="147"/>
      <c r="X36" s="143"/>
      <c r="Y36" s="143"/>
      <c r="Z36" s="143"/>
      <c r="AA36" s="143"/>
    </row>
    <row r="37" spans="2:27" ht="20.25" customHeight="1">
      <c r="I37" s="158"/>
      <c r="U37" s="158"/>
      <c r="V37" s="158"/>
      <c r="X37" s="158"/>
      <c r="Y37" s="158"/>
      <c r="Z37" s="158"/>
      <c r="AA37" s="158"/>
    </row>
    <row r="38" spans="2:27" ht="20.25" customHeight="1"/>
    <row r="39" spans="2:27" ht="20.25" customHeight="1">
      <c r="E39" s="147"/>
      <c r="H39" s="147"/>
      <c r="I39" s="143"/>
      <c r="J39" s="147"/>
      <c r="K39" s="147"/>
      <c r="L39" s="147"/>
      <c r="M39" s="147"/>
      <c r="T39" s="147"/>
      <c r="U39" s="143"/>
      <c r="V39" s="143"/>
      <c r="W39" s="147"/>
      <c r="X39" s="143"/>
      <c r="Y39" s="143"/>
      <c r="Z39" s="143"/>
      <c r="AA39" s="143"/>
    </row>
    <row r="40" spans="2:27" ht="20.25" customHeight="1">
      <c r="E40" s="147"/>
      <c r="H40" s="147"/>
      <c r="I40" s="143"/>
      <c r="J40" s="147"/>
      <c r="K40" s="147"/>
      <c r="L40" s="147"/>
      <c r="M40" s="147"/>
      <c r="T40" s="147"/>
      <c r="U40" s="143"/>
      <c r="V40" s="143"/>
      <c r="W40" s="147"/>
      <c r="X40" s="143"/>
      <c r="Y40" s="143"/>
      <c r="Z40" s="143"/>
      <c r="AA40" s="143"/>
    </row>
    <row r="41" spans="2:27" ht="20.25" customHeight="1">
      <c r="E41" s="147"/>
      <c r="H41" s="147"/>
      <c r="I41" s="143"/>
      <c r="J41" s="147"/>
      <c r="K41" s="147"/>
      <c r="L41" s="147"/>
      <c r="M41" s="147"/>
      <c r="T41" s="147"/>
      <c r="U41" s="143"/>
      <c r="V41" s="143"/>
      <c r="W41" s="147"/>
      <c r="X41" s="143"/>
      <c r="Y41" s="143"/>
      <c r="Z41" s="143"/>
      <c r="AA41" s="143"/>
    </row>
    <row r="42" spans="2:27" ht="20.25" customHeight="1">
      <c r="E42" s="147"/>
      <c r="H42" s="147"/>
      <c r="I42" s="143"/>
      <c r="J42" s="147"/>
      <c r="K42" s="147"/>
      <c r="L42" s="147"/>
      <c r="M42" s="147"/>
      <c r="T42" s="147"/>
      <c r="U42" s="143"/>
      <c r="V42" s="143"/>
      <c r="W42" s="147"/>
      <c r="X42" s="143"/>
      <c r="Y42" s="143"/>
      <c r="Z42" s="143"/>
      <c r="AA42" s="143"/>
    </row>
    <row r="43" spans="2:27" ht="20.25" customHeight="1">
      <c r="E43" s="147"/>
      <c r="H43" s="147"/>
      <c r="I43" s="143"/>
      <c r="J43" s="147"/>
      <c r="K43" s="147"/>
      <c r="L43" s="147"/>
      <c r="M43" s="147"/>
      <c r="T43" s="147"/>
      <c r="U43" s="143"/>
      <c r="V43" s="143"/>
      <c r="W43" s="147"/>
      <c r="X43" s="143"/>
      <c r="Y43" s="143"/>
      <c r="Z43" s="143"/>
      <c r="AA43" s="143"/>
    </row>
    <row r="44" spans="2:27" ht="20.25" customHeight="1">
      <c r="I44" s="158"/>
      <c r="U44" s="158"/>
      <c r="V44" s="158"/>
      <c r="X44" s="158"/>
      <c r="Y44" s="158"/>
      <c r="Z44" s="158"/>
      <c r="AA44" s="158"/>
    </row>
    <row r="45" spans="2:27" ht="20.25" customHeight="1">
      <c r="E45" s="147"/>
      <c r="H45" s="147"/>
      <c r="I45" s="143"/>
      <c r="J45" s="147"/>
      <c r="K45" s="147"/>
      <c r="L45" s="147"/>
      <c r="M45" s="147"/>
      <c r="T45" s="147"/>
      <c r="U45" s="143"/>
      <c r="V45" s="143"/>
      <c r="W45" s="147"/>
      <c r="X45" s="143"/>
      <c r="Y45" s="143"/>
      <c r="Z45" s="143"/>
      <c r="AA45" s="143"/>
    </row>
    <row r="46" spans="2:27" ht="20.25" customHeight="1">
      <c r="E46" s="147"/>
      <c r="H46" s="147"/>
      <c r="I46" s="143"/>
      <c r="J46" s="147"/>
      <c r="K46" s="147"/>
      <c r="L46" s="147"/>
      <c r="M46" s="147"/>
      <c r="T46" s="147"/>
      <c r="U46" s="143"/>
      <c r="V46" s="143"/>
      <c r="W46" s="147"/>
      <c r="X46" s="143"/>
      <c r="Y46" s="143"/>
      <c r="Z46" s="143"/>
      <c r="AA46" s="143"/>
    </row>
    <row r="47" spans="2:27" ht="20.25" customHeight="1">
      <c r="E47" s="147"/>
      <c r="H47" s="147"/>
      <c r="I47" s="143"/>
      <c r="J47" s="147"/>
      <c r="K47" s="147"/>
      <c r="L47" s="147"/>
      <c r="M47" s="147"/>
      <c r="T47" s="147"/>
      <c r="U47" s="143"/>
      <c r="V47" s="143"/>
      <c r="W47" s="147"/>
      <c r="X47" s="143"/>
      <c r="Y47" s="143"/>
      <c r="Z47" s="143"/>
      <c r="AA47" s="143"/>
    </row>
    <row r="48" spans="2:27" ht="20.25" customHeight="1">
      <c r="E48" s="147"/>
      <c r="H48" s="147"/>
      <c r="I48" s="143"/>
      <c r="J48" s="147"/>
      <c r="K48" s="147"/>
      <c r="L48" s="147"/>
      <c r="M48" s="147"/>
      <c r="T48" s="147"/>
      <c r="U48" s="143"/>
      <c r="V48" s="143"/>
      <c r="W48" s="147"/>
      <c r="X48" s="143"/>
      <c r="Y48" s="143"/>
      <c r="Z48" s="143"/>
      <c r="AA48" s="143"/>
    </row>
    <row r="49" spans="5:27" ht="20.25" customHeight="1">
      <c r="I49" s="158"/>
      <c r="U49" s="158"/>
      <c r="V49" s="158"/>
      <c r="X49" s="158"/>
      <c r="Y49" s="158"/>
      <c r="Z49" s="158"/>
      <c r="AA49" s="158"/>
    </row>
    <row r="50" spans="5:27" ht="20.25" customHeight="1">
      <c r="E50" s="155"/>
      <c r="H50" s="155"/>
      <c r="I50" s="143"/>
      <c r="J50" s="155"/>
      <c r="K50" s="155"/>
      <c r="L50" s="155"/>
      <c r="M50" s="155"/>
      <c r="T50" s="147"/>
      <c r="U50" s="143"/>
      <c r="V50" s="143"/>
      <c r="W50" s="147"/>
      <c r="X50" s="143"/>
      <c r="Y50" s="143"/>
      <c r="Z50" s="143"/>
      <c r="AA50" s="143"/>
    </row>
    <row r="51" spans="5:27" ht="20.25" customHeight="1">
      <c r="E51" s="155"/>
      <c r="H51" s="155"/>
      <c r="I51" s="143"/>
      <c r="J51" s="155"/>
      <c r="K51" s="155"/>
      <c r="L51" s="155"/>
      <c r="M51" s="155"/>
      <c r="T51" s="147"/>
      <c r="U51" s="143"/>
      <c r="V51" s="143"/>
      <c r="W51" s="147"/>
      <c r="X51" s="143"/>
      <c r="Y51" s="143"/>
      <c r="Z51" s="143"/>
      <c r="AA51" s="143"/>
    </row>
    <row r="52" spans="5:27" ht="20.25" customHeight="1">
      <c r="I52" s="158"/>
      <c r="U52" s="158"/>
      <c r="V52" s="158"/>
      <c r="X52" s="158"/>
      <c r="Y52" s="158"/>
      <c r="Z52" s="158"/>
      <c r="AA52" s="158"/>
    </row>
    <row r="53" spans="5:27" ht="18.75" customHeight="1">
      <c r="I53" s="158"/>
      <c r="U53" s="158"/>
      <c r="V53" s="158"/>
      <c r="X53" s="158"/>
      <c r="Y53" s="158"/>
      <c r="Z53" s="158"/>
      <c r="AA53" s="158"/>
    </row>
  </sheetData>
  <mergeCells count="9">
    <mergeCell ref="N8:R8"/>
    <mergeCell ref="U8:AA8"/>
    <mergeCell ref="H9:J9"/>
    <mergeCell ref="A5:AG5"/>
    <mergeCell ref="A1:AG1"/>
    <mergeCell ref="A2:AG2"/>
    <mergeCell ref="A3:AG3"/>
    <mergeCell ref="A4:AG4"/>
    <mergeCell ref="C7:AA7"/>
  </mergeCells>
  <pageMargins left="0.6" right="0.4" top="1" bottom="0.5" header="0.5" footer="0.3"/>
  <pageSetup paperSize="9" scale="5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00B050"/>
  </sheetPr>
  <dimension ref="A1:T40"/>
  <sheetViews>
    <sheetView topLeftCell="A34" zoomScale="70" zoomScaleNormal="70" zoomScaleSheetLayoutView="70" workbookViewId="0">
      <selection activeCell="A38" sqref="A38"/>
    </sheetView>
  </sheetViews>
  <sheetFormatPr defaultColWidth="7.54296875" defaultRowHeight="23"/>
  <cols>
    <col min="1" max="1" width="69.81640625" style="135" customWidth="1"/>
    <col min="2" max="2" width="7.54296875" style="135" customWidth="1"/>
    <col min="3" max="4" width="1.453125" style="135" customWidth="1"/>
    <col min="5" max="5" width="14.54296875" style="135" bestFit="1" customWidth="1"/>
    <col min="6" max="6" width="1" style="135" customWidth="1"/>
    <col min="7" max="7" width="14.54296875" style="135" bestFit="1" customWidth="1"/>
    <col min="8" max="8" width="1" style="135" customWidth="1"/>
    <col min="9" max="9" width="14.1796875" style="135" customWidth="1"/>
    <col min="10" max="10" width="1" style="135" customWidth="1"/>
    <col min="11" max="11" width="15.453125" style="135" bestFit="1" customWidth="1"/>
    <col min="12" max="12" width="1" style="135" customWidth="1"/>
    <col min="13" max="13" width="16.81640625" style="135" customWidth="1"/>
    <col min="14" max="14" width="1" style="135" customWidth="1"/>
    <col min="15" max="15" width="20.54296875" style="135" bestFit="1" customWidth="1"/>
    <col min="16" max="16" width="1" style="135" customWidth="1"/>
    <col min="17" max="17" width="18.54296875" style="135" customWidth="1"/>
    <col min="18" max="18" width="1" style="135" customWidth="1"/>
    <col min="19" max="19" width="15" style="154" customWidth="1"/>
    <col min="20" max="22" width="9.453125" style="135" customWidth="1"/>
    <col min="23" max="23" width="7.54296875" style="135"/>
    <col min="24" max="24" width="1.453125" style="135" customWidth="1"/>
    <col min="25" max="25" width="8.54296875" style="135" customWidth="1"/>
    <col min="26" max="26" width="1.453125" style="135" customWidth="1"/>
    <col min="27" max="16384" width="7.54296875" style="135"/>
  </cols>
  <sheetData>
    <row r="1" spans="1:20" s="134" customFormat="1" ht="20.25" customHeight="1">
      <c r="A1" s="225" t="s">
        <v>0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</row>
    <row r="2" spans="1:20" s="134" customFormat="1" ht="20.25" customHeight="1">
      <c r="A2" s="225" t="s">
        <v>140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</row>
    <row r="3" spans="1:20" s="134" customFormat="1" ht="20.25" customHeight="1">
      <c r="A3" s="225" t="s">
        <v>141</v>
      </c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</row>
    <row r="4" spans="1:20" s="134" customFormat="1" ht="20.25" customHeight="1">
      <c r="A4" s="226" t="s">
        <v>66</v>
      </c>
      <c r="B4" s="225"/>
      <c r="C4" s="225"/>
      <c r="D4" s="225"/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  <c r="Q4" s="225"/>
      <c r="R4" s="225"/>
      <c r="S4" s="225"/>
    </row>
    <row r="5" spans="1:20" ht="20.25" customHeight="1">
      <c r="A5" s="224" t="s">
        <v>3</v>
      </c>
      <c r="B5" s="224"/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4"/>
      <c r="N5" s="224"/>
      <c r="O5" s="224"/>
      <c r="P5" s="224"/>
      <c r="Q5" s="224"/>
      <c r="R5" s="224"/>
      <c r="S5" s="224"/>
    </row>
    <row r="6" spans="1:20" ht="6" customHeight="1">
      <c r="A6" s="136"/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7"/>
    </row>
    <row r="7" spans="1:20" s="138" customFormat="1" ht="21.65" customHeight="1">
      <c r="B7" s="133" t="s">
        <v>4</v>
      </c>
      <c r="C7" s="133"/>
      <c r="E7" s="29" t="s">
        <v>95</v>
      </c>
      <c r="G7" s="29" t="s">
        <v>96</v>
      </c>
      <c r="I7" s="223" t="s">
        <v>98</v>
      </c>
      <c r="J7" s="223"/>
      <c r="K7" s="223"/>
      <c r="M7" s="223" t="s">
        <v>59</v>
      </c>
      <c r="N7" s="223"/>
      <c r="O7" s="223"/>
      <c r="P7" s="223"/>
      <c r="Q7" s="223"/>
      <c r="R7" s="133"/>
      <c r="S7" s="29" t="s">
        <v>93</v>
      </c>
    </row>
    <row r="8" spans="1:20" s="138" customFormat="1" ht="21.65" customHeight="1">
      <c r="E8" s="29" t="s">
        <v>102</v>
      </c>
      <c r="G8" s="29" t="s">
        <v>103</v>
      </c>
      <c r="I8" s="133" t="s">
        <v>106</v>
      </c>
      <c r="K8" s="133" t="s">
        <v>107</v>
      </c>
      <c r="M8" s="139" t="s">
        <v>108</v>
      </c>
      <c r="N8" s="140"/>
      <c r="O8" s="133" t="s">
        <v>142</v>
      </c>
      <c r="Q8" s="133" t="s">
        <v>93</v>
      </c>
      <c r="R8" s="133"/>
      <c r="S8" s="29" t="s">
        <v>101</v>
      </c>
      <c r="T8" s="133"/>
    </row>
    <row r="9" spans="1:20" s="138" customFormat="1" ht="21.65" customHeight="1">
      <c r="E9" s="29" t="s">
        <v>112</v>
      </c>
      <c r="G9" s="29" t="s">
        <v>113</v>
      </c>
      <c r="I9" s="133" t="s">
        <v>116</v>
      </c>
      <c r="K9" s="133"/>
      <c r="L9" s="133"/>
      <c r="M9" s="133" t="s">
        <v>117</v>
      </c>
      <c r="O9" s="133" t="s">
        <v>143</v>
      </c>
      <c r="P9" s="133"/>
      <c r="Q9" s="133" t="s">
        <v>119</v>
      </c>
      <c r="R9" s="133"/>
      <c r="S9" s="29" t="s">
        <v>111</v>
      </c>
    </row>
    <row r="10" spans="1:20" s="138" customFormat="1" ht="21.65" customHeight="1">
      <c r="D10" s="133"/>
      <c r="E10" s="133"/>
      <c r="F10" s="133"/>
      <c r="G10" s="133"/>
      <c r="H10" s="133"/>
      <c r="I10" s="133"/>
      <c r="J10" s="133"/>
      <c r="K10" s="133"/>
      <c r="L10" s="133"/>
      <c r="M10" s="141" t="s">
        <v>144</v>
      </c>
      <c r="N10" s="133"/>
      <c r="O10" s="133" t="s">
        <v>127</v>
      </c>
      <c r="P10" s="133"/>
      <c r="Q10" s="133" t="s">
        <v>125</v>
      </c>
      <c r="R10" s="133"/>
      <c r="S10" s="29"/>
    </row>
    <row r="11" spans="1:20" s="138" customFormat="1" ht="21.65" customHeight="1"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25"/>
    </row>
    <row r="12" spans="1:20" s="134" customFormat="1" ht="21.65" customHeight="1">
      <c r="A12" s="142" t="s">
        <v>128</v>
      </c>
      <c r="B12" s="143"/>
      <c r="C12" s="138"/>
      <c r="D12" s="144"/>
      <c r="E12" s="63">
        <v>300000000</v>
      </c>
      <c r="F12" s="63"/>
      <c r="G12" s="63">
        <v>971405000</v>
      </c>
      <c r="H12" s="63"/>
      <c r="I12" s="63">
        <v>22818804</v>
      </c>
      <c r="J12" s="63"/>
      <c r="K12" s="63">
        <v>207315334</v>
      </c>
      <c r="L12" s="63"/>
      <c r="M12" s="63">
        <v>11137687</v>
      </c>
      <c r="N12" s="63"/>
      <c r="O12" s="63">
        <v>-2227535</v>
      </c>
      <c r="P12" s="63"/>
      <c r="Q12" s="63">
        <f>SUM(M12:O12)</f>
        <v>8910152</v>
      </c>
      <c r="R12" s="63"/>
      <c r="S12" s="63">
        <f>SUM(E12:K12)+Q12</f>
        <v>1510449290</v>
      </c>
    </row>
    <row r="13" spans="1:20" s="134" customFormat="1" ht="21.65" customHeight="1">
      <c r="A13" s="145" t="s">
        <v>129</v>
      </c>
      <c r="B13" s="146">
        <v>23</v>
      </c>
      <c r="C13" s="138"/>
      <c r="D13" s="144"/>
      <c r="E13" s="125">
        <v>0</v>
      </c>
      <c r="F13" s="63"/>
      <c r="G13" s="125">
        <v>0</v>
      </c>
      <c r="H13" s="63"/>
      <c r="I13" s="125">
        <v>0</v>
      </c>
      <c r="J13" s="63"/>
      <c r="K13" s="63">
        <v>-90000000</v>
      </c>
      <c r="L13" s="63"/>
      <c r="M13" s="125">
        <v>0</v>
      </c>
      <c r="N13" s="63"/>
      <c r="O13" s="125">
        <v>0</v>
      </c>
      <c r="P13" s="63"/>
      <c r="Q13" s="125">
        <f>SUM(M13:O13)</f>
        <v>0</v>
      </c>
      <c r="R13" s="63"/>
      <c r="S13" s="33">
        <f>SUM(E13:K13)+Q13</f>
        <v>-90000000</v>
      </c>
    </row>
    <row r="14" spans="1:20" s="134" customFormat="1" ht="21.65" customHeight="1">
      <c r="A14" s="147" t="s">
        <v>145</v>
      </c>
      <c r="B14" s="146"/>
      <c r="C14" s="138"/>
      <c r="D14" s="144"/>
      <c r="E14" s="125"/>
      <c r="F14" s="63"/>
      <c r="G14" s="125"/>
      <c r="H14" s="63"/>
      <c r="I14" s="125"/>
      <c r="J14" s="63"/>
      <c r="K14" s="125"/>
      <c r="L14" s="63"/>
      <c r="M14" s="125"/>
      <c r="N14" s="63"/>
      <c r="O14" s="125"/>
      <c r="P14" s="63"/>
      <c r="Q14" s="125"/>
      <c r="R14" s="63"/>
      <c r="S14" s="63"/>
    </row>
    <row r="15" spans="1:20" s="134" customFormat="1" ht="21.65" customHeight="1">
      <c r="A15" s="147" t="s">
        <v>146</v>
      </c>
      <c r="B15" s="146">
        <v>18</v>
      </c>
      <c r="C15" s="138"/>
      <c r="D15" s="144"/>
      <c r="E15" s="125">
        <v>0</v>
      </c>
      <c r="F15" s="63"/>
      <c r="G15" s="125">
        <v>0</v>
      </c>
      <c r="H15" s="63"/>
      <c r="I15" s="70">
        <v>7181196</v>
      </c>
      <c r="J15" s="63"/>
      <c r="K15" s="63">
        <f>-I15</f>
        <v>-7181196</v>
      </c>
      <c r="L15" s="63"/>
      <c r="M15" s="125">
        <v>0</v>
      </c>
      <c r="N15" s="63"/>
      <c r="O15" s="125">
        <v>0</v>
      </c>
      <c r="P15" s="63"/>
      <c r="Q15" s="125">
        <f t="shared" ref="Q15:Q16" si="0">SUM(M15:O15)</f>
        <v>0</v>
      </c>
      <c r="R15" s="63"/>
      <c r="S15" s="125">
        <f>SUM(E15:K15)+Q15</f>
        <v>0</v>
      </c>
    </row>
    <row r="16" spans="1:20" s="134" customFormat="1" ht="21.65" customHeight="1">
      <c r="A16" s="147" t="s">
        <v>147</v>
      </c>
      <c r="B16" s="144"/>
      <c r="D16" s="144"/>
      <c r="E16" s="125">
        <v>0</v>
      </c>
      <c r="F16" s="148"/>
      <c r="G16" s="125">
        <v>0</v>
      </c>
      <c r="H16" s="148"/>
      <c r="I16" s="125">
        <v>0</v>
      </c>
      <c r="J16" s="149"/>
      <c r="K16" s="70">
        <v>240968254</v>
      </c>
      <c r="L16" s="149"/>
      <c r="M16" s="125">
        <v>0</v>
      </c>
      <c r="N16" s="63"/>
      <c r="O16" s="125">
        <v>0</v>
      </c>
      <c r="P16" s="63"/>
      <c r="Q16" s="125">
        <f t="shared" si="0"/>
        <v>0</v>
      </c>
      <c r="R16" s="149"/>
      <c r="S16" s="33">
        <f>SUM(E16:K16)+Q16</f>
        <v>240968254</v>
      </c>
    </row>
    <row r="17" spans="1:20" s="134" customFormat="1" ht="21.65" customHeight="1" thickBot="1">
      <c r="A17" s="138" t="s">
        <v>133</v>
      </c>
      <c r="B17" s="138"/>
      <c r="C17" s="138"/>
      <c r="D17" s="144"/>
      <c r="E17" s="35">
        <f>SUM(E12:E16)</f>
        <v>300000000</v>
      </c>
      <c r="F17" s="148"/>
      <c r="G17" s="35">
        <f>SUM(G12:G16)</f>
        <v>971405000</v>
      </c>
      <c r="H17" s="148"/>
      <c r="I17" s="35">
        <f>SUM(I12:I16)</f>
        <v>30000000</v>
      </c>
      <c r="J17" s="148"/>
      <c r="K17" s="35">
        <f>SUM(K12:K16)</f>
        <v>351102392</v>
      </c>
      <c r="L17" s="148"/>
      <c r="M17" s="35">
        <f>SUM(M12:M16)</f>
        <v>11137687</v>
      </c>
      <c r="N17" s="148"/>
      <c r="O17" s="35">
        <f>SUM(O12:O16)</f>
        <v>-2227535</v>
      </c>
      <c r="P17" s="148"/>
      <c r="Q17" s="35">
        <f>SUM(Q12:Q16)</f>
        <v>8910152</v>
      </c>
      <c r="R17" s="148"/>
      <c r="S17" s="35">
        <f>SUM(S12:S16)</f>
        <v>1661417544</v>
      </c>
    </row>
    <row r="18" spans="1:20" s="134" customFormat="1" ht="21.65" customHeight="1" thickTop="1">
      <c r="S18" s="40"/>
    </row>
    <row r="19" spans="1:20" s="134" customFormat="1" ht="21.65" customHeight="1">
      <c r="A19" s="142" t="s">
        <v>134</v>
      </c>
      <c r="B19" s="143"/>
      <c r="C19" s="138"/>
      <c r="D19" s="144"/>
      <c r="E19" s="63">
        <f>E17</f>
        <v>300000000</v>
      </c>
      <c r="F19" s="63"/>
      <c r="G19" s="63">
        <f>G17</f>
        <v>971405000</v>
      </c>
      <c r="H19" s="63"/>
      <c r="I19" s="63">
        <f>I17</f>
        <v>30000000</v>
      </c>
      <c r="J19" s="63"/>
      <c r="K19" s="63">
        <f>K17</f>
        <v>351102392</v>
      </c>
      <c r="L19" s="63"/>
      <c r="M19" s="63">
        <f>M17</f>
        <v>11137687</v>
      </c>
      <c r="N19" s="63"/>
      <c r="O19" s="63">
        <f>O17</f>
        <v>-2227535</v>
      </c>
      <c r="P19" s="63"/>
      <c r="Q19" s="63">
        <f>SUM(M19:O19)</f>
        <v>8910152</v>
      </c>
      <c r="R19" s="63"/>
      <c r="S19" s="63">
        <f>SUM(E19:K19)+Q19</f>
        <v>1661417544</v>
      </c>
    </row>
    <row r="20" spans="1:20" s="134" customFormat="1" ht="21.65" customHeight="1">
      <c r="A20" s="145" t="s">
        <v>129</v>
      </c>
      <c r="B20" s="146">
        <v>23</v>
      </c>
      <c r="C20" s="138"/>
      <c r="D20" s="144"/>
      <c r="E20" s="125">
        <v>0</v>
      </c>
      <c r="F20" s="63"/>
      <c r="G20" s="125">
        <v>0</v>
      </c>
      <c r="H20" s="63"/>
      <c r="I20" s="125">
        <v>0</v>
      </c>
      <c r="J20" s="63"/>
      <c r="K20" s="63">
        <v>-150000000</v>
      </c>
      <c r="L20" s="63"/>
      <c r="M20" s="125">
        <v>0</v>
      </c>
      <c r="N20" s="63"/>
      <c r="O20" s="125">
        <v>0</v>
      </c>
      <c r="P20" s="63"/>
      <c r="Q20" s="125">
        <f>SUM(M20:O20)</f>
        <v>0</v>
      </c>
      <c r="R20" s="63"/>
      <c r="S20" s="33">
        <f>SUM(E20:K20)+Q20</f>
        <v>-150000000</v>
      </c>
    </row>
    <row r="21" spans="1:20" s="134" customFormat="1" ht="21.65" customHeight="1">
      <c r="A21" s="147" t="s">
        <v>147</v>
      </c>
      <c r="B21" s="144"/>
      <c r="D21" s="144"/>
      <c r="E21" s="125">
        <v>0</v>
      </c>
      <c r="F21" s="148"/>
      <c r="G21" s="125">
        <v>0</v>
      </c>
      <c r="H21" s="148"/>
      <c r="I21" s="125">
        <v>0</v>
      </c>
      <c r="J21" s="149"/>
      <c r="K21" s="70">
        <f>'PL '!J29</f>
        <v>251740482</v>
      </c>
      <c r="L21" s="149"/>
      <c r="M21" s="125">
        <v>0</v>
      </c>
      <c r="N21" s="63"/>
      <c r="O21" s="125">
        <v>0</v>
      </c>
      <c r="P21" s="63"/>
      <c r="Q21" s="125">
        <f t="shared" ref="Q21" si="1">SUM(M21:O21)</f>
        <v>0</v>
      </c>
      <c r="R21" s="149"/>
      <c r="S21" s="33">
        <f>SUM(E21:K21)+Q21</f>
        <v>251740482</v>
      </c>
      <c r="T21" s="150"/>
    </row>
    <row r="22" spans="1:20" s="134" customFormat="1" ht="21.65" customHeight="1" thickBot="1">
      <c r="A22" s="138" t="s">
        <v>139</v>
      </c>
      <c r="B22" s="138"/>
      <c r="C22" s="138"/>
      <c r="D22" s="144"/>
      <c r="E22" s="35">
        <f>SUM(E19:E21)</f>
        <v>300000000</v>
      </c>
      <c r="F22" s="148"/>
      <c r="G22" s="35">
        <f>SUM(G19:G21)</f>
        <v>971405000</v>
      </c>
      <c r="H22" s="148"/>
      <c r="I22" s="35">
        <f>SUM(I19:I21)</f>
        <v>30000000</v>
      </c>
      <c r="J22" s="148"/>
      <c r="K22" s="35">
        <f>SUM(K19:K21)</f>
        <v>452842874</v>
      </c>
      <c r="L22" s="148"/>
      <c r="M22" s="35">
        <f>SUM(M19:M21)</f>
        <v>11137687</v>
      </c>
      <c r="N22" s="148"/>
      <c r="O22" s="35">
        <f>SUM(O19:O21)</f>
        <v>-2227535</v>
      </c>
      <c r="P22" s="148"/>
      <c r="Q22" s="35">
        <f>SUM(Q19:Q21)</f>
        <v>8910152</v>
      </c>
      <c r="R22" s="148"/>
      <c r="S22" s="35">
        <f>SUM(S19:S21)</f>
        <v>1763158026</v>
      </c>
      <c r="T22" s="150"/>
    </row>
    <row r="23" spans="1:20" ht="21.65" customHeight="1" thickTop="1">
      <c r="A23" s="134"/>
      <c r="B23" s="134"/>
      <c r="C23" s="134"/>
      <c r="D23" s="134"/>
      <c r="E23" s="151"/>
      <c r="F23" s="134"/>
      <c r="G23" s="151"/>
      <c r="H23" s="134"/>
      <c r="I23" s="151"/>
      <c r="J23" s="134"/>
      <c r="K23" s="151"/>
      <c r="L23" s="134"/>
      <c r="M23" s="151"/>
      <c r="N23" s="134"/>
      <c r="O23" s="151"/>
      <c r="P23" s="134"/>
      <c r="R23" s="134"/>
      <c r="S23" s="134"/>
    </row>
    <row r="24" spans="1:20" ht="21.65" customHeight="1">
      <c r="A24" s="134"/>
      <c r="B24" s="134"/>
      <c r="C24" s="134"/>
      <c r="D24" s="134"/>
      <c r="E24" s="151"/>
      <c r="F24" s="134"/>
      <c r="G24" s="151"/>
      <c r="H24" s="134"/>
      <c r="I24" s="151"/>
      <c r="J24" s="134"/>
      <c r="K24" s="151"/>
      <c r="L24" s="134"/>
      <c r="M24" s="151"/>
      <c r="N24" s="134"/>
      <c r="O24" s="151"/>
      <c r="P24" s="134"/>
      <c r="R24" s="134"/>
      <c r="S24" s="134"/>
    </row>
    <row r="25" spans="1:20" ht="21.65" customHeight="1">
      <c r="A25" s="134"/>
      <c r="B25" s="134"/>
      <c r="C25" s="134"/>
      <c r="D25" s="134"/>
      <c r="E25" s="134"/>
      <c r="F25" s="134"/>
      <c r="G25" s="134"/>
      <c r="H25" s="134"/>
      <c r="I25" s="134"/>
      <c r="J25" s="134"/>
      <c r="K25" s="152"/>
      <c r="L25" s="134"/>
      <c r="M25" s="152"/>
      <c r="N25" s="134"/>
      <c r="O25" s="134"/>
      <c r="P25" s="134"/>
      <c r="Q25" s="134"/>
      <c r="R25" s="134"/>
      <c r="S25" s="153"/>
    </row>
    <row r="26" spans="1:20" ht="21.65" customHeight="1">
      <c r="A26" s="134"/>
      <c r="B26" s="134"/>
      <c r="C26" s="134"/>
      <c r="D26" s="134"/>
      <c r="E26" s="134"/>
      <c r="F26" s="134"/>
      <c r="G26" s="134"/>
      <c r="H26" s="134"/>
      <c r="I26" s="134"/>
      <c r="J26" s="134"/>
      <c r="K26" s="152"/>
      <c r="L26" s="134"/>
      <c r="M26" s="152"/>
      <c r="N26" s="134"/>
      <c r="O26" s="134"/>
      <c r="P26" s="134"/>
      <c r="Q26" s="134"/>
      <c r="R26" s="134"/>
      <c r="S26" s="153"/>
    </row>
    <row r="27" spans="1:20" ht="21.65" customHeight="1"/>
    <row r="28" spans="1:20" ht="21.65" customHeight="1">
      <c r="A28" s="155"/>
      <c r="B28" s="155"/>
      <c r="C28" s="155"/>
      <c r="D28" s="155"/>
      <c r="E28" s="155"/>
      <c r="F28" s="155"/>
      <c r="G28" s="155"/>
      <c r="H28" s="155"/>
      <c r="I28" s="155"/>
      <c r="J28" s="155"/>
      <c r="K28" s="155"/>
      <c r="L28" s="155"/>
      <c r="M28" s="155"/>
      <c r="N28" s="155"/>
      <c r="O28" s="155"/>
      <c r="P28" s="155"/>
      <c r="Q28" s="155"/>
      <c r="R28" s="155"/>
      <c r="S28" s="155"/>
    </row>
    <row r="29" spans="1:20" ht="21.65" customHeight="1">
      <c r="A29" s="155"/>
      <c r="B29" s="155"/>
      <c r="C29" s="155"/>
      <c r="D29" s="155"/>
      <c r="E29" s="155"/>
      <c r="F29" s="155"/>
      <c r="G29" s="155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55"/>
      <c r="S29" s="155"/>
    </row>
    <row r="30" spans="1:20" ht="21.65" customHeight="1">
      <c r="A30" s="134"/>
      <c r="B30" s="134"/>
      <c r="C30" s="134"/>
      <c r="D30" s="134"/>
      <c r="E30" s="134"/>
      <c r="F30" s="134"/>
      <c r="G30" s="134"/>
      <c r="H30" s="134"/>
      <c r="I30" s="134"/>
      <c r="J30" s="134"/>
      <c r="K30" s="134"/>
      <c r="L30" s="134"/>
      <c r="M30" s="134"/>
      <c r="N30" s="134"/>
      <c r="O30" s="134"/>
      <c r="P30" s="134"/>
      <c r="Q30" s="134"/>
      <c r="R30" s="134"/>
      <c r="S30" s="143"/>
    </row>
    <row r="31" spans="1:20" ht="21.65" customHeight="1">
      <c r="A31" s="134"/>
      <c r="B31" s="134"/>
      <c r="C31" s="134"/>
      <c r="D31" s="134"/>
      <c r="E31" s="134"/>
      <c r="F31" s="134"/>
      <c r="G31" s="134"/>
      <c r="H31" s="134"/>
      <c r="I31" s="134"/>
      <c r="J31" s="134"/>
      <c r="K31" s="134"/>
      <c r="L31" s="134"/>
      <c r="M31" s="134"/>
      <c r="N31" s="134"/>
      <c r="O31" s="134"/>
      <c r="P31" s="134"/>
      <c r="Q31" s="134"/>
      <c r="R31" s="134"/>
      <c r="S31" s="143"/>
    </row>
    <row r="32" spans="1:20" ht="21.65" customHeight="1">
      <c r="A32" s="134"/>
      <c r="B32" s="134"/>
      <c r="C32" s="134"/>
      <c r="D32" s="134"/>
      <c r="E32" s="134"/>
      <c r="F32" s="134"/>
      <c r="G32" s="134"/>
      <c r="H32" s="134"/>
      <c r="I32" s="134"/>
      <c r="J32" s="134"/>
      <c r="K32" s="134"/>
      <c r="L32" s="134"/>
      <c r="M32" s="134"/>
      <c r="N32" s="134"/>
      <c r="O32" s="134"/>
      <c r="P32" s="134"/>
      <c r="Q32" s="134"/>
      <c r="R32" s="134"/>
      <c r="S32" s="143"/>
    </row>
    <row r="33" spans="1:19" ht="21.65" customHeight="1">
      <c r="A33" s="134"/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  <c r="S33" s="143"/>
    </row>
    <row r="34" spans="1:19" ht="21.65" customHeight="1">
      <c r="A34" s="134"/>
      <c r="B34" s="134"/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4"/>
      <c r="R34" s="134"/>
      <c r="S34" s="143"/>
    </row>
    <row r="35" spans="1:19" ht="21.65" customHeight="1">
      <c r="B35" s="155"/>
      <c r="C35" s="155"/>
      <c r="D35" s="155"/>
      <c r="E35" s="155"/>
      <c r="F35" s="155"/>
      <c r="G35" s="155"/>
      <c r="H35" s="155"/>
      <c r="I35" s="155"/>
      <c r="J35" s="155"/>
      <c r="K35" s="155"/>
      <c r="L35" s="155"/>
      <c r="M35" s="155"/>
      <c r="N35" s="155"/>
      <c r="O35" s="155"/>
      <c r="P35" s="155"/>
      <c r="Q35" s="155"/>
      <c r="R35" s="155"/>
      <c r="S35" s="155"/>
    </row>
    <row r="36" spans="1:19" ht="18.75" customHeight="1">
      <c r="A36" s="134"/>
      <c r="B36" s="134"/>
      <c r="C36" s="134"/>
      <c r="D36" s="134"/>
      <c r="E36" s="134"/>
      <c r="F36" s="134"/>
      <c r="G36" s="134"/>
      <c r="H36" s="134"/>
      <c r="I36" s="150"/>
      <c r="J36" s="134"/>
      <c r="K36" s="150"/>
      <c r="L36" s="134"/>
      <c r="M36" s="134"/>
      <c r="N36" s="134"/>
      <c r="O36" s="134"/>
      <c r="P36" s="134"/>
      <c r="Q36" s="134"/>
      <c r="R36" s="134"/>
      <c r="S36" s="134"/>
    </row>
    <row r="37" spans="1:19" ht="18.75" customHeight="1">
      <c r="B37" s="138"/>
      <c r="C37" s="138"/>
      <c r="D37" s="138"/>
      <c r="E37" s="155"/>
      <c r="F37" s="155"/>
      <c r="G37" s="155"/>
      <c r="H37" s="155"/>
      <c r="I37" s="155"/>
      <c r="J37" s="155"/>
      <c r="K37" s="134"/>
      <c r="L37" s="155"/>
      <c r="M37" s="155"/>
      <c r="N37" s="155"/>
      <c r="O37" s="134"/>
      <c r="P37" s="155"/>
      <c r="Q37" s="134"/>
      <c r="R37" s="134"/>
      <c r="S37" s="143"/>
    </row>
    <row r="38" spans="1:19" ht="18.75" customHeight="1">
      <c r="A38" s="155" t="s">
        <v>28</v>
      </c>
      <c r="S38" s="135"/>
    </row>
    <row r="39" spans="1:19" ht="18.75" customHeight="1">
      <c r="A39" s="134"/>
      <c r="B39" s="134"/>
      <c r="C39" s="134"/>
      <c r="D39" s="134"/>
      <c r="E39" s="134"/>
      <c r="F39" s="134"/>
      <c r="G39" s="134"/>
      <c r="H39" s="134"/>
      <c r="I39" s="134"/>
      <c r="J39" s="134"/>
      <c r="K39" s="134"/>
      <c r="L39" s="134"/>
      <c r="M39" s="134"/>
      <c r="N39" s="134"/>
      <c r="O39" s="134"/>
      <c r="P39" s="134"/>
      <c r="Q39" s="134"/>
      <c r="R39" s="134"/>
      <c r="S39" s="134"/>
    </row>
    <row r="40" spans="1:19" ht="18.75" customHeight="1">
      <c r="A40" s="134"/>
      <c r="B40" s="134"/>
      <c r="C40" s="134"/>
      <c r="D40" s="134"/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134"/>
      <c r="Q40" s="134"/>
      <c r="R40" s="134"/>
      <c r="S40" s="134"/>
    </row>
  </sheetData>
  <mergeCells count="7">
    <mergeCell ref="I7:K7"/>
    <mergeCell ref="M7:Q7"/>
    <mergeCell ref="A5:S5"/>
    <mergeCell ref="A1:S1"/>
    <mergeCell ref="A2:S2"/>
    <mergeCell ref="A3:S3"/>
    <mergeCell ref="A4:S4"/>
  </mergeCells>
  <pageMargins left="0.8" right="0.45" top="1" bottom="0.5" header="0.5" footer="0.3"/>
  <pageSetup paperSize="9" scale="6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00B050"/>
  </sheetPr>
  <dimension ref="A1:L111"/>
  <sheetViews>
    <sheetView topLeftCell="A17" zoomScale="85" zoomScaleNormal="85" zoomScaleSheetLayoutView="85" workbookViewId="0">
      <selection activeCell="M26" sqref="M26"/>
    </sheetView>
  </sheetViews>
  <sheetFormatPr defaultColWidth="7.54296875" defaultRowHeight="15.5"/>
  <cols>
    <col min="1" max="1" width="55.81640625" style="103" customWidth="1"/>
    <col min="2" max="2" width="11" style="103" bestFit="1" customWidth="1"/>
    <col min="3" max="3" width="16" style="103" bestFit="1" customWidth="1"/>
    <col min="4" max="4" width="1.453125" style="103" customWidth="1"/>
    <col min="5" max="5" width="14" style="103" bestFit="1" customWidth="1"/>
    <col min="6" max="6" width="1.453125" style="103" customWidth="1"/>
    <col min="7" max="7" width="14" style="103" bestFit="1" customWidth="1"/>
    <col min="8" max="8" width="1.453125" style="103" customWidth="1"/>
    <col min="9" max="9" width="14" style="103" bestFit="1" customWidth="1"/>
    <col min="10" max="10" width="7.54296875" style="107"/>
    <col min="11" max="11" width="11" style="107" bestFit="1" customWidth="1"/>
    <col min="12" max="12" width="7.54296875" style="107"/>
    <col min="13" max="16384" width="7.54296875" style="103"/>
  </cols>
  <sheetData>
    <row r="1" spans="1:12" s="106" customFormat="1" ht="20.25" customHeight="1">
      <c r="A1" s="212" t="s">
        <v>0</v>
      </c>
      <c r="B1" s="212"/>
      <c r="C1" s="212"/>
      <c r="D1" s="212"/>
      <c r="E1" s="212"/>
      <c r="F1" s="212"/>
      <c r="G1" s="212"/>
      <c r="H1" s="212"/>
      <c r="I1" s="212"/>
      <c r="J1" s="105"/>
      <c r="K1" s="105"/>
      <c r="L1" s="105"/>
    </row>
    <row r="2" spans="1:12" s="106" customFormat="1" ht="20.25" customHeight="1">
      <c r="A2" s="212" t="s">
        <v>148</v>
      </c>
      <c r="B2" s="212"/>
      <c r="C2" s="212"/>
      <c r="D2" s="212"/>
      <c r="E2" s="212"/>
      <c r="F2" s="212"/>
      <c r="G2" s="212"/>
      <c r="H2" s="212"/>
      <c r="I2" s="212"/>
      <c r="J2" s="105"/>
      <c r="K2" s="105"/>
      <c r="L2" s="105"/>
    </row>
    <row r="3" spans="1:12" s="106" customFormat="1" ht="20.25" customHeight="1">
      <c r="A3" s="214" t="s">
        <v>149</v>
      </c>
      <c r="B3" s="212"/>
      <c r="C3" s="212"/>
      <c r="D3" s="212"/>
      <c r="E3" s="212"/>
      <c r="F3" s="212"/>
      <c r="G3" s="212"/>
      <c r="H3" s="212"/>
      <c r="I3" s="212"/>
      <c r="J3" s="105"/>
      <c r="K3" s="105"/>
      <c r="L3" s="105"/>
    </row>
    <row r="4" spans="1:12" ht="20.25" customHeight="1">
      <c r="A4" s="215" t="s">
        <v>3</v>
      </c>
      <c r="B4" s="215"/>
      <c r="C4" s="215"/>
      <c r="D4" s="215"/>
      <c r="E4" s="215"/>
      <c r="F4" s="215"/>
      <c r="G4" s="215"/>
      <c r="H4" s="215"/>
      <c r="I4" s="215"/>
    </row>
    <row r="5" spans="1:12" ht="4.4000000000000004" customHeight="1"/>
    <row r="6" spans="1:12" s="108" customFormat="1" ht="21.65" customHeight="1">
      <c r="B6" s="88" t="s">
        <v>4</v>
      </c>
      <c r="C6" s="212" t="s">
        <v>5</v>
      </c>
      <c r="D6" s="212"/>
      <c r="E6" s="212"/>
      <c r="G6" s="212" t="s">
        <v>6</v>
      </c>
      <c r="H6" s="212"/>
      <c r="I6" s="212"/>
      <c r="J6" s="107"/>
      <c r="K6" s="107"/>
      <c r="L6" s="107"/>
    </row>
    <row r="7" spans="1:12" s="108" customFormat="1" ht="21.65" customHeight="1">
      <c r="C7" s="212" t="s">
        <v>7</v>
      </c>
      <c r="D7" s="212"/>
      <c r="E7" s="212"/>
      <c r="G7" s="212" t="s">
        <v>7</v>
      </c>
      <c r="H7" s="212"/>
      <c r="I7" s="212"/>
      <c r="J7" s="107"/>
      <c r="K7" s="107"/>
      <c r="L7" s="107"/>
    </row>
    <row r="8" spans="1:12" ht="21.65" customHeight="1">
      <c r="C8" s="88">
        <v>2025</v>
      </c>
      <c r="D8" s="88"/>
      <c r="E8" s="88">
        <v>2024</v>
      </c>
      <c r="F8" s="88"/>
      <c r="G8" s="88">
        <v>2025</v>
      </c>
      <c r="H8" s="88"/>
      <c r="I8" s="88">
        <v>2024</v>
      </c>
    </row>
    <row r="9" spans="1:12" ht="21.65" customHeight="1">
      <c r="A9" s="109" t="s">
        <v>150</v>
      </c>
      <c r="B9" s="110"/>
      <c r="C9" s="111"/>
      <c r="D9" s="111"/>
      <c r="E9" s="111"/>
      <c r="F9" s="111"/>
      <c r="G9" s="111"/>
      <c r="H9" s="111"/>
      <c r="I9" s="111"/>
    </row>
    <row r="10" spans="1:12" ht="21.65" customHeight="1">
      <c r="A10" s="103" t="s">
        <v>151</v>
      </c>
      <c r="C10" s="112">
        <v>211149740</v>
      </c>
      <c r="D10" s="111"/>
      <c r="E10" s="112">
        <f>'PL '!H24</f>
        <v>220269633</v>
      </c>
      <c r="F10" s="112"/>
      <c r="G10" s="112">
        <f>'PL '!J24</f>
        <v>251740482</v>
      </c>
      <c r="H10" s="112"/>
      <c r="I10" s="112">
        <f>'PL '!L24</f>
        <v>240968254</v>
      </c>
      <c r="L10" s="113"/>
    </row>
    <row r="11" spans="1:12" ht="21.65" customHeight="1">
      <c r="A11" s="103" t="s">
        <v>152</v>
      </c>
      <c r="B11" s="114"/>
      <c r="C11" s="111"/>
      <c r="D11" s="111"/>
      <c r="E11" s="111"/>
      <c r="F11" s="111"/>
      <c r="G11" s="112"/>
      <c r="H11" s="112"/>
      <c r="I11" s="112"/>
    </row>
    <row r="12" spans="1:12" ht="21.65" customHeight="1">
      <c r="A12" s="92" t="s">
        <v>153</v>
      </c>
      <c r="B12" s="115"/>
      <c r="C12" s="46">
        <f>'PL '!F23</f>
        <v>50543828</v>
      </c>
      <c r="D12" s="111"/>
      <c r="E12" s="46">
        <f>'PL '!H23</f>
        <v>48757352</v>
      </c>
      <c r="F12" s="111"/>
      <c r="G12" s="46">
        <f>'PL '!J23</f>
        <v>52392322</v>
      </c>
      <c r="H12" s="112"/>
      <c r="I12" s="46">
        <f>'PL '!L23</f>
        <v>46391098</v>
      </c>
    </row>
    <row r="13" spans="1:12" ht="21.65" customHeight="1">
      <c r="A13" s="92" t="s">
        <v>154</v>
      </c>
      <c r="B13" s="115">
        <v>6</v>
      </c>
      <c r="C13" s="46">
        <v>2996258</v>
      </c>
      <c r="D13" s="111"/>
      <c r="E13" s="46">
        <v>610259</v>
      </c>
      <c r="F13" s="111"/>
      <c r="G13" s="46">
        <v>3437121</v>
      </c>
      <c r="H13" s="112"/>
      <c r="I13" s="46">
        <v>-71356</v>
      </c>
    </row>
    <row r="14" spans="1:12" ht="21.65" customHeight="1">
      <c r="A14" s="92" t="s">
        <v>155</v>
      </c>
      <c r="B14" s="115" t="s">
        <v>156</v>
      </c>
      <c r="C14" s="46">
        <v>19752904</v>
      </c>
      <c r="D14" s="111"/>
      <c r="E14" s="46">
        <v>24761844</v>
      </c>
      <c r="F14" s="111"/>
      <c r="G14" s="46">
        <v>10316952</v>
      </c>
      <c r="H14" s="112"/>
      <c r="I14" s="46">
        <v>15725312</v>
      </c>
    </row>
    <row r="15" spans="1:12" ht="21.65" customHeight="1">
      <c r="A15" s="92" t="s">
        <v>157</v>
      </c>
      <c r="B15" s="115" t="s">
        <v>158</v>
      </c>
      <c r="C15" s="46">
        <v>12727714</v>
      </c>
      <c r="D15" s="111"/>
      <c r="E15" s="46">
        <v>11357156</v>
      </c>
      <c r="F15" s="111"/>
      <c r="G15" s="46">
        <v>4348032</v>
      </c>
      <c r="H15" s="112"/>
      <c r="I15" s="46">
        <v>4219364</v>
      </c>
    </row>
    <row r="16" spans="1:12" ht="21.65" customHeight="1">
      <c r="A16" s="116" t="s">
        <v>159</v>
      </c>
      <c r="B16" s="115"/>
      <c r="C16" s="46">
        <v>67871</v>
      </c>
      <c r="D16" s="7"/>
      <c r="E16" s="46">
        <v>204</v>
      </c>
      <c r="F16" s="7"/>
      <c r="G16" s="46">
        <v>67777</v>
      </c>
      <c r="H16" s="2"/>
      <c r="I16" s="46">
        <v>88</v>
      </c>
    </row>
    <row r="17" spans="1:9" ht="21.65" customHeight="1">
      <c r="A17" s="117" t="s">
        <v>160</v>
      </c>
      <c r="B17" s="115"/>
      <c r="C17" s="46">
        <v>-62273</v>
      </c>
      <c r="D17" s="7"/>
      <c r="E17" s="46">
        <v>-98179</v>
      </c>
      <c r="F17" s="7"/>
      <c r="G17" s="46">
        <v>-61054</v>
      </c>
      <c r="H17" s="2"/>
      <c r="I17" s="46">
        <v>-8424</v>
      </c>
    </row>
    <row r="18" spans="1:9" ht="21.65" customHeight="1">
      <c r="A18" s="116" t="s">
        <v>161</v>
      </c>
      <c r="B18" s="115" t="s">
        <v>162</v>
      </c>
      <c r="C18" s="73">
        <v>3301396</v>
      </c>
      <c r="D18" s="111"/>
      <c r="E18" s="73">
        <v>10950526</v>
      </c>
      <c r="F18" s="111"/>
      <c r="G18" s="73">
        <v>64613</v>
      </c>
      <c r="H18" s="112"/>
      <c r="I18" s="73">
        <v>9173872</v>
      </c>
    </row>
    <row r="19" spans="1:9" ht="21.65" customHeight="1">
      <c r="A19" s="116" t="s">
        <v>163</v>
      </c>
      <c r="B19" s="115">
        <v>23</v>
      </c>
      <c r="C19" s="46">
        <v>0</v>
      </c>
      <c r="D19" s="111"/>
      <c r="E19" s="46">
        <v>0</v>
      </c>
      <c r="F19" s="111"/>
      <c r="G19" s="46">
        <v>-33997125</v>
      </c>
      <c r="H19" s="112"/>
      <c r="I19" s="46">
        <v>-30997350</v>
      </c>
    </row>
    <row r="20" spans="1:9" ht="21.65" customHeight="1">
      <c r="A20" s="116" t="s">
        <v>164</v>
      </c>
      <c r="B20" s="115"/>
      <c r="C20" s="46">
        <v>-8141817</v>
      </c>
      <c r="D20" s="111"/>
      <c r="E20" s="46">
        <v>-9103033</v>
      </c>
      <c r="F20" s="111"/>
      <c r="G20" s="46">
        <v>-9178955</v>
      </c>
      <c r="H20" s="112"/>
      <c r="I20" s="46">
        <v>-9703475</v>
      </c>
    </row>
    <row r="21" spans="1:9" ht="21.65" customHeight="1">
      <c r="A21" s="116" t="s">
        <v>78</v>
      </c>
      <c r="B21" s="115">
        <v>19</v>
      </c>
      <c r="C21" s="76">
        <v>4410012</v>
      </c>
      <c r="D21" s="111"/>
      <c r="E21" s="76">
        <v>4368551</v>
      </c>
      <c r="F21" s="111"/>
      <c r="G21" s="76">
        <v>3186737</v>
      </c>
      <c r="H21" s="112"/>
      <c r="I21" s="76">
        <v>2948737</v>
      </c>
    </row>
    <row r="22" spans="1:9" ht="21.65" customHeight="1">
      <c r="A22" s="118" t="s">
        <v>165</v>
      </c>
      <c r="B22" s="92"/>
      <c r="C22" s="46"/>
      <c r="D22" s="111"/>
      <c r="E22" s="46"/>
      <c r="F22" s="111"/>
      <c r="G22" s="46"/>
      <c r="H22" s="112"/>
      <c r="I22" s="46"/>
    </row>
    <row r="23" spans="1:9" ht="21.65" customHeight="1">
      <c r="A23" s="119" t="s">
        <v>166</v>
      </c>
      <c r="B23" s="120"/>
      <c r="C23" s="111">
        <f>SUM(C10:C21)</f>
        <v>296745633</v>
      </c>
      <c r="D23" s="111"/>
      <c r="E23" s="111">
        <f>SUM(E10:E21)</f>
        <v>311874313</v>
      </c>
      <c r="F23" s="111"/>
      <c r="G23" s="111">
        <f>SUM(G10:G21)</f>
        <v>282316902</v>
      </c>
      <c r="H23" s="111"/>
      <c r="I23" s="111">
        <f>SUM(I10:I21)</f>
        <v>278646120</v>
      </c>
    </row>
    <row r="24" spans="1:9" ht="21.65" customHeight="1">
      <c r="A24" s="103" t="s">
        <v>167</v>
      </c>
      <c r="B24" s="92"/>
      <c r="C24" s="46"/>
      <c r="D24" s="111"/>
      <c r="E24" s="46"/>
      <c r="F24" s="111"/>
      <c r="G24" s="46"/>
      <c r="H24" s="111"/>
      <c r="I24" s="46"/>
    </row>
    <row r="25" spans="1:9" ht="21.65" customHeight="1">
      <c r="A25" s="92" t="s">
        <v>11</v>
      </c>
      <c r="B25" s="92"/>
      <c r="C25" s="46">
        <v>55328743</v>
      </c>
      <c r="D25" s="111"/>
      <c r="E25" s="46">
        <v>-104570485.15000001</v>
      </c>
      <c r="F25" s="111"/>
      <c r="G25" s="46">
        <v>66899604</v>
      </c>
      <c r="H25" s="111"/>
      <c r="I25" s="46">
        <v>-129590284</v>
      </c>
    </row>
    <row r="26" spans="1:9" ht="21.65" customHeight="1">
      <c r="A26" s="92" t="s">
        <v>12</v>
      </c>
      <c r="B26" s="92"/>
      <c r="C26" s="46">
        <v>-74099053</v>
      </c>
      <c r="D26" s="111"/>
      <c r="E26" s="46">
        <v>-111804090.8499999</v>
      </c>
      <c r="F26" s="111"/>
      <c r="G26" s="46">
        <v>-66118999</v>
      </c>
      <c r="H26" s="111"/>
      <c r="I26" s="46">
        <v>-113369262</v>
      </c>
    </row>
    <row r="27" spans="1:9" ht="21.65" customHeight="1">
      <c r="A27" s="92" t="s">
        <v>16</v>
      </c>
      <c r="B27" s="92"/>
      <c r="C27" s="46">
        <v>5438858</v>
      </c>
      <c r="D27" s="111"/>
      <c r="E27" s="46">
        <v>-5212135</v>
      </c>
      <c r="F27" s="111"/>
      <c r="G27" s="46">
        <v>4464810</v>
      </c>
      <c r="H27" s="111"/>
      <c r="I27" s="46">
        <v>-4060809</v>
      </c>
    </row>
    <row r="28" spans="1:9" ht="21.65" customHeight="1">
      <c r="A28" s="92" t="s">
        <v>19</v>
      </c>
      <c r="B28" s="92"/>
      <c r="C28" s="46">
        <v>0</v>
      </c>
      <c r="D28" s="111"/>
      <c r="E28" s="46">
        <v>70529</v>
      </c>
      <c r="F28" s="111"/>
      <c r="G28" s="46">
        <v>0</v>
      </c>
      <c r="H28" s="47"/>
      <c r="I28" s="46">
        <v>70529</v>
      </c>
    </row>
    <row r="29" spans="1:9" ht="21.65" customHeight="1">
      <c r="A29" s="92" t="s">
        <v>25</v>
      </c>
      <c r="B29" s="92"/>
      <c r="C29" s="46">
        <v>-77777</v>
      </c>
      <c r="D29" s="111"/>
      <c r="E29" s="46">
        <v>-97950</v>
      </c>
      <c r="F29" s="111"/>
      <c r="G29" s="46">
        <v>-54459</v>
      </c>
      <c r="H29" s="47"/>
      <c r="I29" s="46">
        <v>869</v>
      </c>
    </row>
    <row r="30" spans="1:9" ht="21.65" customHeight="1">
      <c r="A30" s="103" t="s">
        <v>168</v>
      </c>
      <c r="B30" s="92"/>
    </row>
    <row r="31" spans="1:9" ht="21.65" customHeight="1">
      <c r="A31" s="92" t="s">
        <v>32</v>
      </c>
      <c r="B31" s="92"/>
      <c r="C31" s="46">
        <v>-4165015</v>
      </c>
      <c r="D31" s="111"/>
      <c r="E31" s="46">
        <v>199100173</v>
      </c>
      <c r="F31" s="111"/>
      <c r="G31" s="46">
        <v>-4247699</v>
      </c>
      <c r="H31" s="111"/>
      <c r="I31" s="46">
        <v>208065263</v>
      </c>
    </row>
    <row r="32" spans="1:9" ht="21.65" customHeight="1">
      <c r="A32" s="92" t="s">
        <v>33</v>
      </c>
      <c r="B32" s="92"/>
      <c r="C32" s="46">
        <v>-5376676</v>
      </c>
      <c r="D32" s="111"/>
      <c r="E32" s="46">
        <v>-96252317</v>
      </c>
      <c r="F32" s="111"/>
      <c r="G32" s="46">
        <v>-14102073</v>
      </c>
      <c r="H32" s="111"/>
      <c r="I32" s="46">
        <v>-99170752</v>
      </c>
    </row>
    <row r="33" spans="1:9" ht="21.65" customHeight="1">
      <c r="A33" s="92" t="s">
        <v>169</v>
      </c>
      <c r="B33" s="92"/>
      <c r="C33" s="46">
        <v>-17595</v>
      </c>
      <c r="D33" s="111"/>
      <c r="E33" s="46">
        <v>8489172</v>
      </c>
      <c r="F33" s="111"/>
      <c r="G33" s="46">
        <v>-19663</v>
      </c>
      <c r="H33" s="111"/>
      <c r="I33" s="46">
        <v>9374802</v>
      </c>
    </row>
    <row r="34" spans="1:9" ht="21.65" customHeight="1">
      <c r="A34" s="92" t="s">
        <v>42</v>
      </c>
      <c r="B34" s="92"/>
      <c r="C34" s="46">
        <v>658924</v>
      </c>
      <c r="D34" s="111"/>
      <c r="E34" s="46">
        <v>-906308</v>
      </c>
      <c r="F34" s="111"/>
      <c r="G34" s="46">
        <v>658923</v>
      </c>
      <c r="H34" s="111"/>
      <c r="I34" s="46">
        <v>-906308</v>
      </c>
    </row>
    <row r="35" spans="1:9" ht="21.65" customHeight="1">
      <c r="A35" s="121" t="s">
        <v>170</v>
      </c>
      <c r="B35" s="92"/>
      <c r="C35" s="48">
        <f>SUM(C23:C34)</f>
        <v>274436042</v>
      </c>
      <c r="D35" s="111"/>
      <c r="E35" s="48">
        <f>SUM(E23:E34)</f>
        <v>200690901.00000012</v>
      </c>
      <c r="F35" s="111"/>
      <c r="G35" s="48">
        <f>SUM(G23:G34)</f>
        <v>269797346</v>
      </c>
      <c r="H35" s="111"/>
      <c r="I35" s="48">
        <f>SUM(I23:I34)</f>
        <v>149060168</v>
      </c>
    </row>
    <row r="36" spans="1:9" ht="21.65" customHeight="1">
      <c r="A36" s="103" t="s">
        <v>171</v>
      </c>
      <c r="B36" s="92"/>
      <c r="C36" s="73">
        <v>77385539</v>
      </c>
      <c r="D36" s="111"/>
      <c r="E36" s="73">
        <v>28967744</v>
      </c>
      <c r="F36" s="111"/>
      <c r="G36" s="73">
        <v>77385539</v>
      </c>
      <c r="H36" s="111"/>
      <c r="I36" s="73">
        <v>28967744</v>
      </c>
    </row>
    <row r="37" spans="1:9" ht="21.65" customHeight="1">
      <c r="A37" s="103" t="s">
        <v>172</v>
      </c>
      <c r="B37" s="115">
        <v>17</v>
      </c>
      <c r="C37" s="46">
        <v>-78426143</v>
      </c>
      <c r="D37" s="111"/>
      <c r="E37" s="46">
        <v>-32889020</v>
      </c>
      <c r="F37" s="111"/>
      <c r="G37" s="46">
        <v>-78386143</v>
      </c>
      <c r="H37" s="111"/>
      <c r="I37" s="46">
        <v>-32729720</v>
      </c>
    </row>
    <row r="38" spans="1:9" ht="21.65" customHeight="1">
      <c r="A38" s="103" t="s">
        <v>173</v>
      </c>
      <c r="B38" s="115"/>
      <c r="C38" s="46">
        <v>287860386</v>
      </c>
      <c r="D38" s="111"/>
      <c r="E38" s="46">
        <v>127846099</v>
      </c>
      <c r="F38" s="111"/>
      <c r="G38" s="46">
        <v>282702437</v>
      </c>
      <c r="H38" s="111"/>
      <c r="I38" s="46">
        <v>127542977</v>
      </c>
    </row>
    <row r="39" spans="1:9" ht="21.65" customHeight="1">
      <c r="A39" s="103" t="s">
        <v>174</v>
      </c>
      <c r="B39" s="115"/>
      <c r="C39" s="46">
        <v>-210703922</v>
      </c>
      <c r="D39" s="111"/>
      <c r="E39" s="46">
        <v>-208270436</v>
      </c>
      <c r="F39" s="111"/>
      <c r="G39" s="46">
        <v>-201160588</v>
      </c>
      <c r="H39" s="111"/>
      <c r="I39" s="46">
        <v>-192267410</v>
      </c>
    </row>
    <row r="40" spans="1:9" ht="21.65" customHeight="1">
      <c r="A40" s="121" t="s">
        <v>175</v>
      </c>
      <c r="B40" s="121"/>
      <c r="C40" s="49">
        <f>SUM(C35:C39)</f>
        <v>350551902</v>
      </c>
      <c r="D40" s="112"/>
      <c r="E40" s="49">
        <f>SUM(E35:E39)</f>
        <v>116345288.00000012</v>
      </c>
      <c r="F40" s="112"/>
      <c r="G40" s="49">
        <f>SUM(G35:G39)</f>
        <v>350338591</v>
      </c>
      <c r="H40" s="112"/>
      <c r="I40" s="49">
        <f>SUM(I35:I39)</f>
        <v>80573759</v>
      </c>
    </row>
    <row r="41" spans="1:9" ht="21.65" customHeight="1"/>
    <row r="42" spans="1:9" ht="20.25" customHeight="1">
      <c r="A42" s="212" t="s">
        <v>0</v>
      </c>
      <c r="B42" s="212"/>
      <c r="C42" s="212"/>
      <c r="D42" s="212"/>
      <c r="E42" s="212"/>
      <c r="F42" s="212"/>
      <c r="G42" s="212"/>
      <c r="H42" s="212"/>
      <c r="I42" s="212"/>
    </row>
    <row r="43" spans="1:9" ht="20.25" customHeight="1">
      <c r="A43" s="212" t="s">
        <v>176</v>
      </c>
      <c r="B43" s="212"/>
      <c r="C43" s="212"/>
      <c r="D43" s="212"/>
      <c r="E43" s="212"/>
      <c r="F43" s="212"/>
      <c r="G43" s="212"/>
      <c r="H43" s="212"/>
      <c r="I43" s="212"/>
    </row>
    <row r="44" spans="1:9" ht="20.25" customHeight="1">
      <c r="A44" s="214" t="s">
        <v>149</v>
      </c>
      <c r="B44" s="212"/>
      <c r="C44" s="212"/>
      <c r="D44" s="212"/>
      <c r="E44" s="212"/>
      <c r="F44" s="212"/>
      <c r="G44" s="212"/>
      <c r="H44" s="212"/>
      <c r="I44" s="212"/>
    </row>
    <row r="45" spans="1:9" ht="20.25" customHeight="1">
      <c r="A45" s="215" t="s">
        <v>3</v>
      </c>
      <c r="B45" s="215"/>
      <c r="C45" s="215"/>
      <c r="D45" s="215"/>
      <c r="E45" s="215"/>
      <c r="F45" s="215"/>
      <c r="G45" s="215"/>
      <c r="H45" s="215"/>
      <c r="I45" s="215"/>
    </row>
    <row r="46" spans="1:9" ht="6" customHeight="1"/>
    <row r="47" spans="1:9" ht="21.65" customHeight="1">
      <c r="A47" s="108"/>
      <c r="B47" s="88" t="s">
        <v>4</v>
      </c>
      <c r="C47" s="212" t="s">
        <v>5</v>
      </c>
      <c r="D47" s="212"/>
      <c r="E47" s="212"/>
      <c r="F47" s="108"/>
      <c r="G47" s="212" t="s">
        <v>6</v>
      </c>
      <c r="H47" s="212"/>
      <c r="I47" s="212"/>
    </row>
    <row r="48" spans="1:9" ht="21.65" customHeight="1">
      <c r="A48" s="108"/>
      <c r="B48" s="108"/>
      <c r="C48" s="212" t="s">
        <v>7</v>
      </c>
      <c r="D48" s="212"/>
      <c r="E48" s="212"/>
      <c r="F48" s="108"/>
      <c r="G48" s="212" t="s">
        <v>7</v>
      </c>
      <c r="H48" s="212"/>
      <c r="I48" s="212"/>
    </row>
    <row r="49" spans="1:11" ht="21.65" customHeight="1">
      <c r="C49" s="88">
        <v>2025</v>
      </c>
      <c r="D49" s="88"/>
      <c r="E49" s="88">
        <v>2024</v>
      </c>
      <c r="F49" s="88"/>
      <c r="G49" s="88">
        <v>2025</v>
      </c>
      <c r="H49" s="88"/>
      <c r="I49" s="88">
        <v>2024</v>
      </c>
    </row>
    <row r="50" spans="1:11" ht="21.65" customHeight="1">
      <c r="C50" s="88"/>
      <c r="D50" s="88"/>
      <c r="E50" s="88"/>
      <c r="F50" s="88"/>
      <c r="G50" s="88"/>
      <c r="H50" s="88"/>
      <c r="I50" s="85"/>
    </row>
    <row r="51" spans="1:11" ht="21.65" customHeight="1">
      <c r="A51" s="109" t="s">
        <v>177</v>
      </c>
      <c r="B51" s="115"/>
      <c r="C51" s="111"/>
      <c r="D51" s="111"/>
      <c r="E51" s="111"/>
      <c r="F51" s="111"/>
      <c r="G51" s="111"/>
      <c r="H51" s="111"/>
      <c r="I51" s="111"/>
    </row>
    <row r="52" spans="1:11" ht="21.65" customHeight="1">
      <c r="A52" s="116" t="s">
        <v>178</v>
      </c>
      <c r="B52" s="115"/>
      <c r="C52" s="122">
        <v>0</v>
      </c>
      <c r="D52" s="111" t="s">
        <v>179</v>
      </c>
      <c r="E52" s="122">
        <v>0</v>
      </c>
      <c r="F52" s="111" t="s">
        <v>179</v>
      </c>
      <c r="G52" s="46">
        <v>2000000</v>
      </c>
      <c r="H52" s="111" t="s">
        <v>179</v>
      </c>
      <c r="I52" s="46">
        <v>2700000</v>
      </c>
    </row>
    <row r="53" spans="1:11" ht="21.65" customHeight="1">
      <c r="A53" s="116" t="s">
        <v>180</v>
      </c>
      <c r="B53" s="115"/>
      <c r="C53" s="122">
        <v>0</v>
      </c>
      <c r="D53" s="111" t="s">
        <v>179</v>
      </c>
      <c r="E53" s="122">
        <v>0</v>
      </c>
      <c r="F53" s="111" t="s">
        <v>179</v>
      </c>
      <c r="G53" s="46">
        <v>-46000000</v>
      </c>
      <c r="H53" s="111" t="s">
        <v>179</v>
      </c>
      <c r="I53" s="46">
        <v>-24000000</v>
      </c>
      <c r="J53" s="123"/>
      <c r="K53" s="61"/>
    </row>
    <row r="54" spans="1:11" ht="21.65" customHeight="1">
      <c r="A54" s="116" t="s">
        <v>181</v>
      </c>
      <c r="B54" s="115"/>
      <c r="C54" s="124">
        <v>-80750682</v>
      </c>
      <c r="D54" s="111"/>
      <c r="E54" s="122">
        <v>0</v>
      </c>
      <c r="F54" s="111"/>
      <c r="G54" s="46">
        <v>-80750682</v>
      </c>
      <c r="H54" s="111"/>
      <c r="I54" s="122">
        <v>0</v>
      </c>
      <c r="J54" s="123"/>
      <c r="K54" s="61"/>
    </row>
    <row r="55" spans="1:11" ht="21.65" customHeight="1">
      <c r="A55" s="116" t="s">
        <v>182</v>
      </c>
      <c r="B55" s="115">
        <v>4</v>
      </c>
      <c r="C55" s="46">
        <v>-26970804</v>
      </c>
      <c r="D55" s="111"/>
      <c r="E55" s="122">
        <v>0</v>
      </c>
      <c r="F55" s="111"/>
      <c r="G55" s="46">
        <v>-32999200</v>
      </c>
      <c r="H55" s="111"/>
      <c r="I55" s="122">
        <v>0</v>
      </c>
    </row>
    <row r="56" spans="1:11" ht="21.65" customHeight="1">
      <c r="A56" s="92" t="s">
        <v>183</v>
      </c>
      <c r="B56" s="115"/>
      <c r="C56" s="125"/>
      <c r="D56" s="111"/>
      <c r="E56" s="125"/>
      <c r="F56" s="111"/>
      <c r="G56" s="122"/>
      <c r="H56" s="111"/>
      <c r="I56" s="122"/>
    </row>
    <row r="57" spans="1:11" ht="21.65" customHeight="1">
      <c r="A57" s="126" t="s">
        <v>184</v>
      </c>
      <c r="B57" s="115"/>
      <c r="C57" s="46">
        <v>170000</v>
      </c>
      <c r="D57" s="111"/>
      <c r="E57" s="122">
        <v>0</v>
      </c>
      <c r="F57" s="111"/>
      <c r="G57" s="46">
        <v>170000</v>
      </c>
      <c r="H57" s="111"/>
      <c r="I57" s="122">
        <v>0</v>
      </c>
    </row>
    <row r="58" spans="1:11" ht="21.65" customHeight="1">
      <c r="A58" s="116" t="s">
        <v>185</v>
      </c>
      <c r="B58" s="115"/>
      <c r="C58" s="28"/>
      <c r="E58" s="28"/>
      <c r="G58" s="46"/>
      <c r="I58" s="46"/>
    </row>
    <row r="59" spans="1:11" ht="21.65" customHeight="1">
      <c r="A59" s="126" t="s">
        <v>184</v>
      </c>
      <c r="B59" s="115">
        <v>5.2</v>
      </c>
      <c r="C59" s="28">
        <v>-2417529</v>
      </c>
      <c r="E59" s="28">
        <v>-2809096</v>
      </c>
      <c r="G59" s="46">
        <v>-1217345</v>
      </c>
      <c r="I59" s="46">
        <v>-1553371</v>
      </c>
    </row>
    <row r="60" spans="1:11" ht="21.65" customHeight="1">
      <c r="A60" s="116" t="s">
        <v>186</v>
      </c>
      <c r="B60" s="115">
        <v>5.2</v>
      </c>
      <c r="C60" s="28">
        <v>-17928680</v>
      </c>
      <c r="D60" s="111"/>
      <c r="E60" s="28">
        <v>-14667563</v>
      </c>
      <c r="F60" s="111"/>
      <c r="G60" s="46">
        <v>-3913005</v>
      </c>
      <c r="H60" s="111"/>
      <c r="I60" s="46">
        <v>-3388284</v>
      </c>
    </row>
    <row r="61" spans="1:11" ht="21.65" customHeight="1">
      <c r="A61" s="92" t="s">
        <v>187</v>
      </c>
      <c r="B61" s="127"/>
      <c r="C61" s="28">
        <v>8268926</v>
      </c>
      <c r="D61" s="111"/>
      <c r="E61" s="28">
        <v>9077701</v>
      </c>
      <c r="F61" s="111"/>
      <c r="G61" s="46">
        <v>8146502</v>
      </c>
      <c r="H61" s="111"/>
      <c r="I61" s="46">
        <v>8958099</v>
      </c>
    </row>
    <row r="62" spans="1:11" ht="21.65" customHeight="1">
      <c r="A62" s="92" t="s">
        <v>188</v>
      </c>
      <c r="B62" s="115"/>
      <c r="C62" s="122">
        <v>0</v>
      </c>
      <c r="D62" s="111"/>
      <c r="E62" s="122">
        <v>0</v>
      </c>
      <c r="F62" s="111"/>
      <c r="G62" s="46">
        <v>33997125</v>
      </c>
      <c r="H62" s="111"/>
      <c r="I62" s="46">
        <v>30997350</v>
      </c>
    </row>
    <row r="63" spans="1:11" ht="21.65" customHeight="1">
      <c r="A63" s="121" t="s">
        <v>189</v>
      </c>
      <c r="B63" s="121"/>
      <c r="C63" s="49">
        <f>SUM(C52:C62)</f>
        <v>-119628769</v>
      </c>
      <c r="D63" s="112"/>
      <c r="E63" s="49">
        <f>SUM(E52:E62)</f>
        <v>-8398958</v>
      </c>
      <c r="F63" s="111"/>
      <c r="G63" s="49">
        <f>SUM(G52:G62)</f>
        <v>-120566605</v>
      </c>
      <c r="H63" s="112"/>
      <c r="I63" s="49">
        <f>SUM(I52:I62)</f>
        <v>13713794</v>
      </c>
    </row>
    <row r="64" spans="1:11" ht="21.65" customHeight="1">
      <c r="A64" s="121"/>
      <c r="B64" s="121"/>
      <c r="C64" s="73"/>
      <c r="D64" s="112"/>
      <c r="E64" s="73"/>
      <c r="F64" s="111"/>
      <c r="G64" s="73"/>
      <c r="H64" s="112"/>
      <c r="I64" s="73"/>
    </row>
    <row r="65" spans="1:12" ht="21.65" customHeight="1">
      <c r="A65" s="109" t="s">
        <v>190</v>
      </c>
      <c r="B65" s="110"/>
      <c r="C65" s="46"/>
      <c r="D65" s="112"/>
      <c r="E65" s="112"/>
      <c r="F65" s="112"/>
      <c r="G65" s="112"/>
      <c r="H65" s="112"/>
      <c r="I65" s="112"/>
    </row>
    <row r="66" spans="1:12" ht="21.65" customHeight="1">
      <c r="A66" s="116" t="s">
        <v>191</v>
      </c>
      <c r="B66" s="115"/>
      <c r="C66" s="46">
        <v>-7260145</v>
      </c>
      <c r="D66" s="111"/>
      <c r="E66" s="122">
        <v>0</v>
      </c>
      <c r="F66" s="111"/>
      <c r="G66" s="122">
        <v>0</v>
      </c>
      <c r="H66" s="111"/>
      <c r="I66" s="122">
        <v>0</v>
      </c>
      <c r="J66" s="128"/>
    </row>
    <row r="67" spans="1:12" ht="21.65" customHeight="1">
      <c r="A67" s="129" t="s">
        <v>192</v>
      </c>
      <c r="B67" s="115">
        <v>5.3</v>
      </c>
      <c r="C67" s="46">
        <v>-10882834</v>
      </c>
      <c r="D67" s="111"/>
      <c r="E67" s="46">
        <v>-16106156</v>
      </c>
      <c r="F67" s="111"/>
      <c r="G67" s="46">
        <v>-4472029</v>
      </c>
      <c r="H67" s="111"/>
      <c r="I67" s="46">
        <v>-10116171</v>
      </c>
      <c r="J67" s="128"/>
    </row>
    <row r="68" spans="1:12" ht="21.65" customHeight="1">
      <c r="A68" s="116" t="s">
        <v>193</v>
      </c>
      <c r="B68" s="115"/>
      <c r="C68" s="46">
        <v>-149882831</v>
      </c>
      <c r="D68" s="111"/>
      <c r="E68" s="46">
        <v>-89988954</v>
      </c>
      <c r="F68" s="111"/>
      <c r="G68" s="46">
        <v>-149882831</v>
      </c>
      <c r="H68" s="111"/>
      <c r="I68" s="46">
        <v>-89988954</v>
      </c>
      <c r="J68" s="128"/>
      <c r="K68" s="103"/>
      <c r="L68" s="103"/>
    </row>
    <row r="69" spans="1:12" ht="21.65" customHeight="1">
      <c r="A69" s="116" t="s">
        <v>194</v>
      </c>
      <c r="B69" s="115">
        <v>23</v>
      </c>
      <c r="C69" s="46">
        <v>-2875</v>
      </c>
      <c r="D69" s="111"/>
      <c r="E69" s="46">
        <v>-2650</v>
      </c>
      <c r="F69" s="111"/>
      <c r="G69" s="46">
        <v>0</v>
      </c>
      <c r="H69" s="111"/>
      <c r="I69" s="46">
        <v>0</v>
      </c>
      <c r="J69" s="128"/>
      <c r="K69" s="103"/>
      <c r="L69" s="103"/>
    </row>
    <row r="70" spans="1:12" ht="21.65" customHeight="1">
      <c r="A70" s="116" t="s">
        <v>195</v>
      </c>
      <c r="B70" s="127"/>
      <c r="C70" s="46">
        <v>-4410012</v>
      </c>
      <c r="D70" s="111"/>
      <c r="E70" s="46">
        <v>-4368551</v>
      </c>
      <c r="F70" s="111"/>
      <c r="G70" s="46">
        <v>-3186737</v>
      </c>
      <c r="H70" s="111"/>
      <c r="I70" s="46">
        <v>-2948737</v>
      </c>
      <c r="J70" s="128"/>
      <c r="K70" s="103"/>
      <c r="L70" s="103"/>
    </row>
    <row r="71" spans="1:12" ht="21.65" customHeight="1">
      <c r="A71" s="121" t="s">
        <v>196</v>
      </c>
      <c r="B71" s="121"/>
      <c r="C71" s="49">
        <f>SUM(C66:C70)</f>
        <v>-172438697</v>
      </c>
      <c r="D71" s="112"/>
      <c r="E71" s="49">
        <f>SUM(E66:E70)</f>
        <v>-110466311</v>
      </c>
      <c r="F71" s="112"/>
      <c r="G71" s="49">
        <f>SUM(G66:G70)</f>
        <v>-157541597</v>
      </c>
      <c r="H71" s="112"/>
      <c r="I71" s="49">
        <f>SUM(I66:I70)</f>
        <v>-103053862</v>
      </c>
      <c r="K71" s="103"/>
      <c r="L71" s="103"/>
    </row>
    <row r="72" spans="1:12" ht="21.65" customHeight="1">
      <c r="K72" s="103"/>
      <c r="L72" s="103"/>
    </row>
    <row r="73" spans="1:12" ht="21.65" customHeight="1">
      <c r="A73" s="103" t="s">
        <v>197</v>
      </c>
      <c r="C73" s="124">
        <f>C40+C63+C71</f>
        <v>58484436</v>
      </c>
      <c r="D73" s="112"/>
      <c r="E73" s="46">
        <f>E40+E63+E71</f>
        <v>-2519980.9999998808</v>
      </c>
      <c r="F73" s="112"/>
      <c r="G73" s="124">
        <f>G40+G63+G71</f>
        <v>72230389</v>
      </c>
      <c r="H73" s="112"/>
      <c r="I73" s="46">
        <f>I40+I63+I71</f>
        <v>-8766309</v>
      </c>
      <c r="K73" s="103"/>
      <c r="L73" s="103"/>
    </row>
    <row r="74" spans="1:12" ht="21.65" customHeight="1">
      <c r="A74" s="103" t="s">
        <v>198</v>
      </c>
      <c r="C74" s="130">
        <v>477798633</v>
      </c>
      <c r="D74" s="111"/>
      <c r="E74" s="130">
        <v>480318614</v>
      </c>
      <c r="F74" s="111"/>
      <c r="G74" s="130">
        <v>424466766</v>
      </c>
      <c r="H74" s="111"/>
      <c r="I74" s="130">
        <v>433233075</v>
      </c>
      <c r="K74" s="103"/>
      <c r="L74" s="103"/>
    </row>
    <row r="75" spans="1:12" ht="21.65" customHeight="1" thickBot="1">
      <c r="A75" s="110" t="s">
        <v>199</v>
      </c>
      <c r="B75" s="87">
        <v>5.0999999999999996</v>
      </c>
      <c r="C75" s="131">
        <f>SUM(C73:C74)</f>
        <v>536283069</v>
      </c>
      <c r="D75" s="112"/>
      <c r="E75" s="131">
        <f>SUM(E73:E74)</f>
        <v>477798633.00000012</v>
      </c>
      <c r="F75" s="112"/>
      <c r="G75" s="131">
        <f>SUM(G73:G74)</f>
        <v>496697155</v>
      </c>
      <c r="H75" s="112"/>
      <c r="I75" s="131">
        <f>SUM(I73:I74)</f>
        <v>424466766</v>
      </c>
      <c r="K75" s="103"/>
      <c r="L75" s="103"/>
    </row>
    <row r="76" spans="1:12" ht="21.65" customHeight="1" thickTop="1">
      <c r="C76" s="52"/>
      <c r="E76" s="52"/>
      <c r="G76" s="52"/>
      <c r="I76" s="52"/>
      <c r="K76" s="103"/>
      <c r="L76" s="103"/>
    </row>
    <row r="77" spans="1:12" ht="21.65" customHeight="1">
      <c r="C77" s="111"/>
      <c r="E77" s="111"/>
      <c r="G77" s="111"/>
      <c r="I77" s="111"/>
      <c r="K77" s="103"/>
      <c r="L77" s="103"/>
    </row>
    <row r="78" spans="1:12" ht="21.65" customHeight="1">
      <c r="A78" s="116"/>
      <c r="C78" s="111"/>
      <c r="E78" s="111"/>
      <c r="G78" s="111"/>
      <c r="I78" s="111"/>
      <c r="K78" s="103"/>
      <c r="L78" s="103"/>
    </row>
    <row r="79" spans="1:12" ht="21.65" customHeight="1">
      <c r="J79" s="103"/>
      <c r="K79" s="103"/>
      <c r="L79" s="103"/>
    </row>
    <row r="80" spans="1:12" ht="21.65" customHeight="1">
      <c r="J80" s="103"/>
      <c r="K80" s="103"/>
      <c r="L80" s="103"/>
    </row>
    <row r="81" spans="1:12" ht="21.65" customHeight="1">
      <c r="J81" s="103"/>
      <c r="K81" s="103"/>
      <c r="L81" s="103"/>
    </row>
    <row r="82" spans="1:12" ht="21.65" customHeight="1">
      <c r="J82" s="103"/>
      <c r="K82" s="103"/>
      <c r="L82" s="103"/>
    </row>
    <row r="83" spans="1:12" ht="21.65" customHeight="1">
      <c r="J83" s="103"/>
      <c r="K83" s="103"/>
      <c r="L83" s="103"/>
    </row>
    <row r="84" spans="1:12" ht="21.65" customHeight="1">
      <c r="J84" s="103"/>
      <c r="K84" s="103"/>
      <c r="L84" s="103"/>
    </row>
    <row r="85" spans="1:12" ht="21.65" customHeight="1">
      <c r="J85" s="103"/>
      <c r="K85" s="103"/>
      <c r="L85" s="103"/>
    </row>
    <row r="86" spans="1:12" ht="21.65" customHeight="1">
      <c r="J86" s="103"/>
      <c r="K86" s="103"/>
      <c r="L86" s="103"/>
    </row>
    <row r="87" spans="1:12" ht="21.65" customHeight="1">
      <c r="A87" s="132"/>
      <c r="J87" s="103"/>
      <c r="K87" s="103"/>
      <c r="L87" s="103"/>
    </row>
    <row r="88" spans="1:12" ht="21.65" customHeight="1">
      <c r="J88" s="103"/>
      <c r="K88" s="103"/>
      <c r="L88" s="103"/>
    </row>
    <row r="89" spans="1:12" ht="21.65" customHeight="1">
      <c r="J89" s="103"/>
      <c r="K89" s="103"/>
      <c r="L89" s="103"/>
    </row>
    <row r="90" spans="1:12" ht="20.25" customHeight="1">
      <c r="A90" s="103" t="s">
        <v>28</v>
      </c>
      <c r="B90" s="110"/>
      <c r="C90" s="77"/>
      <c r="D90" s="110"/>
      <c r="E90" s="77"/>
      <c r="F90" s="83"/>
      <c r="G90" s="77"/>
      <c r="H90" s="83"/>
      <c r="I90" s="77"/>
      <c r="J90" s="103"/>
      <c r="K90" s="103"/>
      <c r="L90" s="103"/>
    </row>
    <row r="91" spans="1:12" ht="20.25" customHeight="1">
      <c r="E91" s="83"/>
      <c r="F91" s="83"/>
      <c r="G91" s="83"/>
      <c r="H91" s="83"/>
      <c r="I91" s="83"/>
      <c r="J91" s="103"/>
      <c r="K91" s="103"/>
      <c r="L91" s="103"/>
    </row>
    <row r="92" spans="1:12" ht="20.25" customHeight="1">
      <c r="J92" s="103"/>
      <c r="K92" s="103"/>
      <c r="L92" s="103"/>
    </row>
    <row r="93" spans="1:12" ht="20.25" customHeight="1">
      <c r="J93" s="103"/>
      <c r="K93" s="103"/>
      <c r="L93" s="103"/>
    </row>
    <row r="94" spans="1:12" ht="20.25" customHeight="1">
      <c r="J94" s="103"/>
      <c r="K94" s="103"/>
      <c r="L94" s="103"/>
    </row>
    <row r="95" spans="1:12" ht="20.25" customHeight="1">
      <c r="J95" s="103"/>
      <c r="K95" s="103"/>
      <c r="L95" s="103"/>
    </row>
    <row r="96" spans="1:12" ht="20.25" customHeight="1">
      <c r="J96" s="103"/>
      <c r="K96" s="103"/>
      <c r="L96" s="103"/>
    </row>
    <row r="97" s="103" customFormat="1" ht="20.25" customHeight="1"/>
    <row r="98" s="103" customFormat="1" ht="20.25" customHeight="1"/>
    <row r="99" s="103" customFormat="1" ht="20.25" customHeight="1"/>
    <row r="100" s="103" customFormat="1" ht="20.25" customHeight="1"/>
    <row r="101" s="103" customFormat="1" ht="20.25" customHeight="1"/>
    <row r="102" s="103" customFormat="1" ht="20.25" customHeight="1"/>
    <row r="103" s="103" customFormat="1" ht="20.25" customHeight="1"/>
    <row r="104" s="103" customFormat="1" ht="20.25" customHeight="1"/>
    <row r="105" s="103" customFormat="1" ht="20.25" customHeight="1"/>
    <row r="106" s="103" customFormat="1" ht="20.25" customHeight="1"/>
    <row r="107" s="103" customFormat="1" ht="20.25" customHeight="1"/>
    <row r="108" s="103" customFormat="1" ht="20.25" customHeight="1"/>
    <row r="109" s="103" customFormat="1" ht="20.25" customHeight="1"/>
    <row r="110" s="103" customFormat="1" ht="20.25" customHeight="1"/>
    <row r="111" s="103" customFormat="1" ht="20.25" customHeight="1"/>
  </sheetData>
  <mergeCells count="16">
    <mergeCell ref="A45:I45"/>
    <mergeCell ref="C47:E47"/>
    <mergeCell ref="G47:I47"/>
    <mergeCell ref="C48:E48"/>
    <mergeCell ref="G48:I48"/>
    <mergeCell ref="A44:I44"/>
    <mergeCell ref="A1:I1"/>
    <mergeCell ref="A2:I2"/>
    <mergeCell ref="A3:I3"/>
    <mergeCell ref="A4:I4"/>
    <mergeCell ref="C6:E6"/>
    <mergeCell ref="G6:I6"/>
    <mergeCell ref="C7:E7"/>
    <mergeCell ref="G7:I7"/>
    <mergeCell ref="A42:I42"/>
    <mergeCell ref="A43:I43"/>
  </mergeCells>
  <pageMargins left="0.8" right="0.3" top="1" bottom="0.5" header="0.5" footer="0.3"/>
  <pageSetup paperSize="9" scale="69" orientation="portrait" r:id="rId1"/>
  <headerFooter alignWithMargins="0"/>
  <rowBreaks count="1" manualBreakCount="1">
    <brk id="41" max="16383" man="1"/>
  </rowBreaks>
</worksheet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ASSET</vt:lpstr>
      <vt:lpstr>LIABILITIES</vt:lpstr>
      <vt:lpstr>PL </vt:lpstr>
      <vt:lpstr>SHAREHOLDER-CONSOL</vt:lpstr>
      <vt:lpstr>SHAREHOLDER-COMPANY</vt:lpstr>
      <vt:lpstr>CASH FLOW</vt:lpstr>
    </vt:vector>
  </TitlesOfParts>
  <Manager/>
  <Company>Deloitte Touche Tohmatsu Services, Inc.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ppremchit@deloitte.com</dc:creator>
  <cp:keywords/>
  <dc:description/>
  <cp:lastModifiedBy>nvanichabull@deloitte.com</cp:lastModifiedBy>
  <cp:revision/>
  <cp:lastPrinted>2026-02-26T09:12:51Z</cp:lastPrinted>
  <dcterms:created xsi:type="dcterms:W3CDTF">2020-02-12T04:32:08Z</dcterms:created>
  <dcterms:modified xsi:type="dcterms:W3CDTF">2026-02-26T09:12:52Z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2021-10-14T06:30:54Z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1c870cad-f51d-4bd7-adcc-54bbfe1dac5b</vt:lpwstr>
  </property>
  <property fmtid="{D5CDD505-2E9C-101B-9397-08002B2CF9AE}" pid="8" name="MSIP_Label_ea60d57e-af5b-4752-ac57-3e4f28ca11dc_ContentBits">
    <vt:lpwstr>0</vt:lpwstr>
  </property>
</Properties>
</file>