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Z:\(15) QUARTER 3 (25-68)\PRTR (1649788)\"/>
    </mc:Choice>
  </mc:AlternateContent>
  <xr:revisionPtr revIDLastSave="0" documentId="13_ncr:1_{E546EB6F-D22F-4B53-8B9D-921BE0B99829}" xr6:coauthVersionLast="47" xr6:coauthVersionMax="47" xr10:uidLastSave="{00000000-0000-0000-0000-000000000000}"/>
  <bookViews>
    <workbookView xWindow="-110" yWindow="-110" windowWidth="19420" windowHeight="10300" tabRatio="758" activeTab="6" xr2:uid="{00000000-000D-0000-FFFF-FFFF00000000}"/>
  </bookViews>
  <sheets>
    <sheet name="ASSET" sheetId="1" r:id="rId1"/>
    <sheet name="LIABILITIES" sheetId="2" r:id="rId2"/>
    <sheet name="PL 3 M" sheetId="11" r:id="rId3"/>
    <sheet name="PL 9M" sheetId="12" r:id="rId4"/>
    <sheet name="SHAREHOLDER-Consol" sheetId="9" r:id="rId5"/>
    <sheet name="SHAREHOLDER-COMPANY" sheetId="5" r:id="rId6"/>
    <sheet name="CASH FLOW" sheetId="6" r:id="rId7"/>
  </sheets>
  <externalReferences>
    <externalReference r:id="rId8"/>
  </externalReferences>
  <definedNames>
    <definedName name="_xlnm.Print_Area" localSheetId="4">'SHAREHOLDER-Consol'!$A$1:$AH$29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0" i="6" l="1"/>
  <c r="H70" i="6"/>
  <c r="F70" i="6"/>
  <c r="D70" i="6"/>
  <c r="S28" i="9"/>
  <c r="H44" i="2"/>
  <c r="D53" i="6"/>
  <c r="H61" i="6"/>
  <c r="AH25" i="9"/>
  <c r="AF19" i="9" l="1"/>
  <c r="S19" i="9"/>
  <c r="F38" i="11"/>
  <c r="D19" i="1"/>
  <c r="J24" i="6"/>
  <c r="L38" i="12" l="1"/>
  <c r="D61" i="6"/>
  <c r="F61" i="6"/>
  <c r="J61" i="6"/>
  <c r="H13" i="6"/>
  <c r="D13" i="6"/>
  <c r="R19" i="5"/>
  <c r="O19" i="5"/>
  <c r="U19" i="5" s="1"/>
  <c r="I19" i="5"/>
  <c r="G19" i="5"/>
  <c r="D19" i="5"/>
  <c r="AF28" i="9"/>
  <c r="H38" i="12"/>
  <c r="F38" i="12"/>
  <c r="W19" i="5" l="1"/>
  <c r="AD23" i="9"/>
  <c r="AH23" i="9" s="1"/>
  <c r="AD27" i="9"/>
  <c r="AH27" i="9" s="1"/>
  <c r="R14" i="5" l="1"/>
  <c r="O14" i="5"/>
  <c r="I14" i="5"/>
  <c r="G14" i="5"/>
  <c r="D14" i="5"/>
  <c r="AB16" i="9"/>
  <c r="Y16" i="9"/>
  <c r="V16" i="9"/>
  <c r="P18" i="9"/>
  <c r="M18" i="9"/>
  <c r="J18" i="9"/>
  <c r="G18" i="9"/>
  <c r="D18" i="9"/>
  <c r="P16" i="9"/>
  <c r="M16" i="9"/>
  <c r="J16" i="9"/>
  <c r="G16" i="9"/>
  <c r="D16" i="9"/>
  <c r="U14" i="5" l="1"/>
  <c r="W14" i="5" s="1"/>
  <c r="AH18" i="9"/>
  <c r="AD16" i="9"/>
  <c r="AH16" i="9" s="1"/>
  <c r="L36" i="12"/>
  <c r="H36" i="12"/>
  <c r="F36" i="12"/>
  <c r="L31" i="12"/>
  <c r="H31" i="12"/>
  <c r="F31" i="12"/>
  <c r="L18" i="12"/>
  <c r="J18" i="12"/>
  <c r="H18" i="12"/>
  <c r="F18" i="12"/>
  <c r="L13" i="12"/>
  <c r="J13" i="12"/>
  <c r="H13" i="12"/>
  <c r="F13" i="12"/>
  <c r="J20" i="12" l="1"/>
  <c r="J23" i="12" s="1"/>
  <c r="J25" i="12" s="1"/>
  <c r="F20" i="12"/>
  <c r="F23" i="12" s="1"/>
  <c r="F26" i="12" s="1"/>
  <c r="L20" i="12"/>
  <c r="L23" i="12" s="1"/>
  <c r="L25" i="12" s="1"/>
  <c r="L26" i="12" s="1"/>
  <c r="H20" i="12"/>
  <c r="H23" i="12" s="1"/>
  <c r="H25" i="12" s="1"/>
  <c r="H26" i="12" s="1"/>
  <c r="D18" i="2"/>
  <c r="D25" i="2"/>
  <c r="J26" i="12" l="1"/>
  <c r="J36" i="12" s="1"/>
  <c r="L20" i="5"/>
  <c r="H11" i="6"/>
  <c r="H24" i="6" s="1"/>
  <c r="F25" i="12"/>
  <c r="D11" i="6" s="1"/>
  <c r="D26" i="2"/>
  <c r="R20" i="5"/>
  <c r="O20" i="5"/>
  <c r="I20" i="5"/>
  <c r="G20" i="5"/>
  <c r="D20" i="5"/>
  <c r="R15" i="5"/>
  <c r="O15" i="5"/>
  <c r="I15" i="5"/>
  <c r="G15" i="5"/>
  <c r="D15" i="5"/>
  <c r="AB19" i="9"/>
  <c r="Y19" i="9"/>
  <c r="V19" i="9"/>
  <c r="P19" i="9"/>
  <c r="M19" i="9"/>
  <c r="J19" i="9"/>
  <c r="G19" i="9"/>
  <c r="D19" i="9"/>
  <c r="AD19" i="9" l="1"/>
  <c r="J38" i="12"/>
  <c r="J31" i="12"/>
  <c r="AD28" i="9"/>
  <c r="AH28" i="9" s="1"/>
  <c r="R21" i="5"/>
  <c r="O21" i="5"/>
  <c r="L21" i="5"/>
  <c r="H43" i="2" s="1"/>
  <c r="I21" i="5"/>
  <c r="G21" i="5"/>
  <c r="D21" i="5"/>
  <c r="U20" i="5"/>
  <c r="W20" i="5" s="1"/>
  <c r="U18" i="5"/>
  <c r="W18" i="5" s="1"/>
  <c r="AF29" i="9"/>
  <c r="D46" i="2" s="1"/>
  <c r="Y29" i="9"/>
  <c r="V29" i="9"/>
  <c r="S29" i="9"/>
  <c r="D43" i="2" s="1"/>
  <c r="P29" i="9"/>
  <c r="M29" i="9"/>
  <c r="J29" i="9"/>
  <c r="G29" i="9"/>
  <c r="D29" i="9"/>
  <c r="AD22" i="9"/>
  <c r="AB22" i="9"/>
  <c r="AB29" i="9" l="1"/>
  <c r="D44" i="2" s="1"/>
  <c r="U21" i="5"/>
  <c r="W21" i="5"/>
  <c r="AD29" i="9"/>
  <c r="AH22" i="9"/>
  <c r="AH29" i="9" s="1"/>
  <c r="F29" i="1" l="1"/>
  <c r="H29" i="1" l="1"/>
  <c r="U13" i="5" l="1"/>
  <c r="H36" i="11" l="1"/>
  <c r="L36" i="11"/>
  <c r="F36" i="11"/>
  <c r="L31" i="11"/>
  <c r="F31" i="11"/>
  <c r="H31" i="11"/>
  <c r="AH19" i="9" l="1"/>
  <c r="U15" i="5"/>
  <c r="W13" i="5"/>
  <c r="AB15" i="9"/>
  <c r="AD15" i="9"/>
  <c r="AH15" i="9" s="1"/>
  <c r="Y20" i="9"/>
  <c r="V20" i="9"/>
  <c r="P20" i="9"/>
  <c r="M20" i="9"/>
  <c r="J20" i="9"/>
  <c r="G20" i="9"/>
  <c r="D45" i="2"/>
  <c r="W15" i="5" l="1"/>
  <c r="S20" i="9"/>
  <c r="L18" i="11" l="1"/>
  <c r="L13" i="11"/>
  <c r="H18" i="11"/>
  <c r="H13" i="11"/>
  <c r="L20" i="11" l="1"/>
  <c r="L23" i="11" s="1"/>
  <c r="L25" i="11" s="1"/>
  <c r="H20" i="11"/>
  <c r="H23" i="11" s="1"/>
  <c r="H25" i="11" s="1"/>
  <c r="H26" i="11" l="1"/>
  <c r="L26" i="11"/>
  <c r="F19" i="1"/>
  <c r="H19" i="1"/>
  <c r="J19" i="1"/>
  <c r="I16" i="5" l="1"/>
  <c r="F25" i="2" l="1"/>
  <c r="H25" i="2" l="1"/>
  <c r="W16" i="5" l="1"/>
  <c r="D20" i="9" l="1"/>
  <c r="G16" i="5" l="1"/>
  <c r="AF20" i="9" l="1"/>
  <c r="F45" i="2" l="1"/>
  <c r="J45" i="2"/>
  <c r="AB20" i="9" l="1"/>
  <c r="AD20" i="9" l="1"/>
  <c r="F24" i="6" l="1"/>
  <c r="J33" i="6" l="1"/>
  <c r="J38" i="6" s="1"/>
  <c r="AH20" i="9" l="1"/>
  <c r="F33" i="6" l="1"/>
  <c r="F38" i="6" s="1"/>
  <c r="J47" i="2" l="1"/>
  <c r="F47" i="2"/>
  <c r="J25" i="2"/>
  <c r="J18" i="2"/>
  <c r="F18" i="2"/>
  <c r="J29" i="1"/>
  <c r="J30" i="1" l="1"/>
  <c r="F30" i="1"/>
  <c r="F26" i="2"/>
  <c r="J26" i="2"/>
  <c r="U16" i="5"/>
  <c r="R16" i="5"/>
  <c r="O16" i="5"/>
  <c r="D16" i="5"/>
  <c r="J48" i="2" l="1"/>
  <c r="F48" i="2"/>
  <c r="L16" i="5" l="1"/>
  <c r="F72" i="6" l="1"/>
  <c r="F74" i="6" s="1"/>
  <c r="J72" i="6"/>
  <c r="J74" i="6" s="1"/>
  <c r="H18" i="2" l="1"/>
  <c r="H26" i="2" s="1"/>
  <c r="J13" i="11"/>
  <c r="D29" i="1" l="1"/>
  <c r="H30" i="1"/>
  <c r="J18" i="11"/>
  <c r="J20" i="11" l="1"/>
  <c r="J23" i="11" s="1"/>
  <c r="D30" i="1"/>
  <c r="F13" i="11"/>
  <c r="J26" i="11" l="1"/>
  <c r="J36" i="11" s="1"/>
  <c r="J25" i="11"/>
  <c r="F18" i="11"/>
  <c r="F20" i="11" s="1"/>
  <c r="F23" i="11" s="1"/>
  <c r="J38" i="11" l="1"/>
  <c r="H33" i="6"/>
  <c r="H38" i="6" s="1"/>
  <c r="H72" i="6" s="1"/>
  <c r="H74" i="6" s="1"/>
  <c r="H45" i="2"/>
  <c r="H47" i="2" s="1"/>
  <c r="J31" i="11" l="1"/>
  <c r="H48" i="2"/>
  <c r="F25" i="11" l="1"/>
  <c r="F26" i="11"/>
  <c r="D24" i="6" l="1"/>
  <c r="D33" i="6" s="1"/>
  <c r="D38" i="6" s="1"/>
  <c r="D47" i="2"/>
  <c r="D48" i="2" l="1"/>
  <c r="D72" i="6"/>
  <c r="D74" i="6" s="1"/>
</calcChain>
</file>

<file path=xl/sharedStrings.xml><?xml version="1.0" encoding="utf-8"?>
<sst xmlns="http://schemas.openxmlformats.org/spreadsheetml/2006/main" count="359" uniqueCount="199">
  <si>
    <t>PRTR  GROUP  PUBLIC COMPANY  LIMITED  AND  ITS  SUBSIDIARIES</t>
  </si>
  <si>
    <r>
      <t>STATEMENTS  OF  FINANCIAL  POSITION</t>
    </r>
    <r>
      <rPr>
        <sz val="10"/>
        <rFont val="Times New Roman"/>
        <family val="1"/>
      </rPr>
      <t xml:space="preserve">  </t>
    </r>
  </si>
  <si>
    <r>
      <t xml:space="preserve">AS  AT  SEPTEMBER  </t>
    </r>
    <r>
      <rPr>
        <b/>
        <sz val="12"/>
        <rFont val="Times New Roman"/>
        <family val="1"/>
      </rPr>
      <t>30,  2025</t>
    </r>
  </si>
  <si>
    <t>Unit : Baht</t>
  </si>
  <si>
    <t>Notes</t>
  </si>
  <si>
    <t>CONSOLIDATED</t>
  </si>
  <si>
    <t>SEPARATE</t>
  </si>
  <si>
    <t>FINANCIAL  STATEMENTS</t>
  </si>
  <si>
    <t>As at</t>
  </si>
  <si>
    <t>September 30,</t>
  </si>
  <si>
    <t>December 31,</t>
  </si>
  <si>
    <t>“Unaudited”</t>
  </si>
  <si>
    <t>ASSETS</t>
  </si>
  <si>
    <t>CURRENT  ASSETS</t>
  </si>
  <si>
    <t>Cash and cash equivalents</t>
  </si>
  <si>
    <t>Trade and other current receivables</t>
  </si>
  <si>
    <t>Short-term loans to related companies</t>
  </si>
  <si>
    <t>-</t>
  </si>
  <si>
    <t>Refundable withholding tax</t>
  </si>
  <si>
    <t>Other current assets</t>
  </si>
  <si>
    <t>Total Current Assets</t>
  </si>
  <si>
    <t>NON-CURRENT  ASSETS</t>
  </si>
  <si>
    <t>Restricted bank deposits</t>
  </si>
  <si>
    <t>Investment in subsidiaries</t>
  </si>
  <si>
    <t>Leasehold improvements and equipment</t>
  </si>
  <si>
    <t>Goodwill</t>
  </si>
  <si>
    <t>Other intangible assets</t>
  </si>
  <si>
    <t xml:space="preserve">Deferred tax assets </t>
  </si>
  <si>
    <t>Other non-current assets</t>
  </si>
  <si>
    <t>Total Non-current Assets</t>
  </si>
  <si>
    <t>TOTAL  ASSETS</t>
  </si>
  <si>
    <t>See condensed notes to the financial statements</t>
  </si>
  <si>
    <r>
      <t>STATEMENTS  OF  FINANCIAL  POSITION</t>
    </r>
    <r>
      <rPr>
        <sz val="10"/>
        <rFont val="Times New Roman"/>
        <family val="1"/>
      </rPr>
      <t xml:space="preserve">  (CONTINUED)</t>
    </r>
  </si>
  <si>
    <t xml:space="preserve">    LIABILITIES  AND  SHAREHOLDERS’  EQUITY</t>
  </si>
  <si>
    <t xml:space="preserve">CURRENT  LIABILITIES </t>
  </si>
  <si>
    <t>Trade and other current payables</t>
  </si>
  <si>
    <t xml:space="preserve">Current portion of lease liabilities </t>
  </si>
  <si>
    <t>Corporate income tax payable</t>
  </si>
  <si>
    <t>Other current liabilities - undue output tax</t>
  </si>
  <si>
    <t>Total Current Liabilities</t>
  </si>
  <si>
    <t xml:space="preserve">NON-CURRENT  LIABILITIES </t>
  </si>
  <si>
    <t>Lease liabilities</t>
  </si>
  <si>
    <t>Provision for dismantling cost</t>
  </si>
  <si>
    <t xml:space="preserve">Non-current provision for employee benefits </t>
  </si>
  <si>
    <t>Other non-current liabilities</t>
  </si>
  <si>
    <t>Total Non-current Liabilities</t>
  </si>
  <si>
    <t>TOTAL  LIABILITIES</t>
  </si>
  <si>
    <t xml:space="preserve">SHAREHOLDERS’  EQUITY </t>
  </si>
  <si>
    <t xml:space="preserve">SHARE  CAPITAL  </t>
  </si>
  <si>
    <t>Authorized share capital</t>
  </si>
  <si>
    <t>600,000,000 ordinary shares of Baht 0.50 each</t>
  </si>
  <si>
    <t>Issued and paid-up share capital</t>
  </si>
  <si>
    <t xml:space="preserve">600,000,000 ordinary shares of Baht 0.50 each, </t>
  </si>
  <si>
    <t>fully paid</t>
  </si>
  <si>
    <t>Share premium on ordinary shares</t>
  </si>
  <si>
    <t>Surplus on business combination under common control</t>
  </si>
  <si>
    <t xml:space="preserve">Surplus arising from change in ownership interest </t>
  </si>
  <si>
    <t>in a subsidiary</t>
  </si>
  <si>
    <t>RETAINED  EARNINGS</t>
  </si>
  <si>
    <t xml:space="preserve">Appropriated </t>
  </si>
  <si>
    <t xml:space="preserve">Legal reserve  </t>
  </si>
  <si>
    <t xml:space="preserve">Unappropriated </t>
  </si>
  <si>
    <t>Other components of shareholders’ equity</t>
  </si>
  <si>
    <t>Total shareholders’ equity of the parent company</t>
  </si>
  <si>
    <t>Non-controlling interests</t>
  </si>
  <si>
    <t xml:space="preserve">TOTAL  SHAREHOLDERS’  EQUITY </t>
  </si>
  <si>
    <t xml:space="preserve">TOTAL  LIABILITIES  AND  SHAREHOLDERS’  EQUITY </t>
  </si>
  <si>
    <t>STATEMENTS  OF  COMPREHENSIVE  INCOME</t>
  </si>
  <si>
    <r>
      <t xml:space="preserve">FOR  THE  THREE-MONTH  PERIOD  ENDED  SEPTEMBER  </t>
    </r>
    <r>
      <rPr>
        <b/>
        <sz val="12"/>
        <rFont val="Times New Roman"/>
        <family val="1"/>
      </rPr>
      <t>30,  2025</t>
    </r>
  </si>
  <si>
    <t>“UNAUDITED”</t>
  </si>
  <si>
    <t>REVENUES</t>
  </si>
  <si>
    <t>Revenue from rendering of services</t>
  </si>
  <si>
    <t>Other income</t>
  </si>
  <si>
    <t>TAS 1.82.1</t>
  </si>
  <si>
    <t>Total Revenues</t>
  </si>
  <si>
    <t>EXPENSES</t>
  </si>
  <si>
    <t>Cost of rendering of services</t>
  </si>
  <si>
    <t xml:space="preserve">Administrative expenses </t>
  </si>
  <si>
    <t>Total Expenses</t>
  </si>
  <si>
    <t>Profit from operating activities</t>
  </si>
  <si>
    <t>Finance income</t>
  </si>
  <si>
    <t>Finance costs</t>
  </si>
  <si>
    <t>TAS 1.85</t>
  </si>
  <si>
    <t>Profit before income tax</t>
  </si>
  <si>
    <t>TAS 1.82.4, 12.77</t>
  </si>
  <si>
    <t>Income tax</t>
  </si>
  <si>
    <t>Profit for the periods</t>
  </si>
  <si>
    <t>Total comprehensive income for the periods</t>
  </si>
  <si>
    <t/>
  </si>
  <si>
    <t>Profit (loss) attributable to:</t>
  </si>
  <si>
    <t>Owners of the parent company</t>
  </si>
  <si>
    <t>Cash received from operation</t>
  </si>
  <si>
    <t>Total comprehensive income (loss) attributable to:</t>
  </si>
  <si>
    <t>Basic earnings per share (Baht per share)</t>
  </si>
  <si>
    <t xml:space="preserve">Weighted average number of ordinary share (Shares) </t>
  </si>
  <si>
    <r>
      <t xml:space="preserve">FOR  THE  NINE-MONTH  PERIOD  ENDED  SEPTEMBER  </t>
    </r>
    <r>
      <rPr>
        <b/>
        <sz val="12"/>
        <rFont val="Times New Roman"/>
        <family val="1"/>
      </rPr>
      <t>30,  2025</t>
    </r>
  </si>
  <si>
    <t xml:space="preserve">STATEMENT  OF  CHANGES  IN  SHAREHOLDERS’  EQUITY  </t>
  </si>
  <si>
    <t>CONSOLIDATED  FINANCIAL  STATEMENTS</t>
  </si>
  <si>
    <t>Note</t>
  </si>
  <si>
    <t>Attributions to owners of the parent</t>
  </si>
  <si>
    <t>Total</t>
  </si>
  <si>
    <t>Non-controlling</t>
  </si>
  <si>
    <t xml:space="preserve">Issued and </t>
  </si>
  <si>
    <t>Premium on</t>
  </si>
  <si>
    <t xml:space="preserve">Surplus on </t>
  </si>
  <si>
    <t>Retained earnings</t>
  </si>
  <si>
    <t>attributions</t>
  </si>
  <si>
    <t>interests</t>
  </si>
  <si>
    <t>shareholders’</t>
  </si>
  <si>
    <t>paid-up</t>
  </si>
  <si>
    <t>ordinary</t>
  </si>
  <si>
    <t xml:space="preserve">business combination </t>
  </si>
  <si>
    <t xml:space="preserve">changing in </t>
  </si>
  <si>
    <t>Appropriated</t>
  </si>
  <si>
    <t>Unappropriated</t>
  </si>
  <si>
    <t xml:space="preserve">Actuarial gain on </t>
  </si>
  <si>
    <t xml:space="preserve"> to owners </t>
  </si>
  <si>
    <t>equity</t>
  </si>
  <si>
    <t>share capital</t>
  </si>
  <si>
    <t>shares</t>
  </si>
  <si>
    <t xml:space="preserve">under common </t>
  </si>
  <si>
    <t>portion of investment</t>
  </si>
  <si>
    <t>Legal reserve</t>
  </si>
  <si>
    <t xml:space="preserve">remeasurements of </t>
  </si>
  <si>
    <t xml:space="preserve">of items that will </t>
  </si>
  <si>
    <t xml:space="preserve">other components of </t>
  </si>
  <si>
    <t>of the parent</t>
  </si>
  <si>
    <t>control</t>
  </si>
  <si>
    <t xml:space="preserve"> in a subsidiary</t>
  </si>
  <si>
    <t>defined employee</t>
  </si>
  <si>
    <t xml:space="preserve">not be reclassified </t>
  </si>
  <si>
    <t>shareholders’ equity</t>
  </si>
  <si>
    <t>benefit plans</t>
  </si>
  <si>
    <t>to profit or loss</t>
  </si>
  <si>
    <t>Beginning balances as at January 1, 2024</t>
  </si>
  <si>
    <t>Dividends paid</t>
  </si>
  <si>
    <t>Dividends to owner of the Company’s subsidiaries</t>
  </si>
  <si>
    <t>paid to non-controlling interests</t>
  </si>
  <si>
    <t>Total comprehensive income (loss) for the period</t>
  </si>
  <si>
    <t>Ending balances as at September 30, 2024</t>
  </si>
  <si>
    <t>Beginning balances as at January 1, 2025</t>
  </si>
  <si>
    <t xml:space="preserve">Change in non-controlling interests </t>
  </si>
  <si>
    <t>arising from new investment in a subsidiary</t>
  </si>
  <si>
    <t>Ending balances as at September 30, 2025</t>
  </si>
  <si>
    <r>
      <t xml:space="preserve">STATEMENT  OF  CHANGES  IN  SHAREHOLDERS’  EQUITY  </t>
    </r>
    <r>
      <rPr>
        <sz val="10"/>
        <rFont val="Times New Roman"/>
        <family val="1"/>
      </rPr>
      <t>(CONTINUED)</t>
    </r>
  </si>
  <si>
    <t>SEPARATE  FINANCIAL  STATEMENTS</t>
  </si>
  <si>
    <t xml:space="preserve">Premium on </t>
  </si>
  <si>
    <t>Income tax of items</t>
  </si>
  <si>
    <t>that will not be reclassified</t>
  </si>
  <si>
    <t>defined benefit plans</t>
  </si>
  <si>
    <t>Total comprehensive income for the period</t>
  </si>
  <si>
    <t>STATEMENTS  OF  CASH  FLOWS</t>
  </si>
  <si>
    <r>
      <t>FOR  THE  NINE-MONTH  PERIOD  ENDED  SEPTEMBER</t>
    </r>
    <r>
      <rPr>
        <b/>
        <sz val="12"/>
        <rFont val="Times New Roman"/>
        <family val="1"/>
      </rPr>
      <t xml:space="preserve">  30,  2025</t>
    </r>
  </si>
  <si>
    <t>CASH  FLOWS  FROM  OPERATING ACTIVITIES</t>
  </si>
  <si>
    <t>Net profit for the periods</t>
  </si>
  <si>
    <t>Adjustments</t>
  </si>
  <si>
    <t xml:space="preserve">Income tax </t>
  </si>
  <si>
    <t xml:space="preserve">(Reversal) Expected credit losses </t>
  </si>
  <si>
    <t>Depreciation</t>
  </si>
  <si>
    <t>Amortization</t>
  </si>
  <si>
    <t>Loss from disposal of equipment</t>
  </si>
  <si>
    <t>Gain on lease termination</t>
  </si>
  <si>
    <t>Employee benefits expenses</t>
  </si>
  <si>
    <t>Dividend income</t>
  </si>
  <si>
    <t xml:space="preserve">Profit from operation before changes in </t>
  </si>
  <si>
    <t>operating assets and liabilities</t>
  </si>
  <si>
    <t>Operating assets (increase) decrease</t>
  </si>
  <si>
    <t>Operating liabilities increase (decrease)</t>
  </si>
  <si>
    <t>Other current liabilities</t>
  </si>
  <si>
    <t>Cash received from employee benefit obligations</t>
  </si>
  <si>
    <t>Cash paid for employee benefit obligations</t>
  </si>
  <si>
    <t>Cash received from refundable withholding tax</t>
  </si>
  <si>
    <t>Cash paid for withholding tax</t>
  </si>
  <si>
    <t>Net cash provided by (used in) operating activities</t>
  </si>
  <si>
    <r>
      <t>STATEMENTS  OF  CASH  FLOWS</t>
    </r>
    <r>
      <rPr>
        <sz val="10"/>
        <rFont val="Times New Roman"/>
        <family val="1"/>
      </rPr>
      <t xml:space="preserve"> (CONTINUED)</t>
    </r>
  </si>
  <si>
    <t>CASH  FLOWS  FROM  INVESTING  ACTIVITIES</t>
  </si>
  <si>
    <t>Cash received from short-term loans to related companies</t>
  </si>
  <si>
    <t>Cash paid for short-term loans to related companies</t>
  </si>
  <si>
    <t xml:space="preserve">Cash paid for purchase of a subsidiary </t>
  </si>
  <si>
    <t xml:space="preserve">      net with cash received</t>
  </si>
  <si>
    <t>Cash received from disposal of leasehold improvements</t>
  </si>
  <si>
    <t xml:space="preserve">and equipment </t>
  </si>
  <si>
    <t xml:space="preserve">Cash paid for purchases of leasehold improvements </t>
  </si>
  <si>
    <t>Cash paid for purchases of other intangible assets</t>
  </si>
  <si>
    <t>Cash received from interest</t>
  </si>
  <si>
    <t>Cash received from dividend from subsidiaries</t>
  </si>
  <si>
    <t>Net cash provided by (used in) investing activities</t>
  </si>
  <si>
    <t>CASH  FLOWS  FROM  FINANCING  ACTIVITIES</t>
  </si>
  <si>
    <t>Cash paid for short-term borrowings</t>
  </si>
  <si>
    <t xml:space="preserve">Cash paid for lease liabilities </t>
  </si>
  <si>
    <t>4.2 and 4.3</t>
  </si>
  <si>
    <t>Dividends paid to Company's shareholders</t>
  </si>
  <si>
    <t xml:space="preserve">Dividends to paid to non-controlling interests </t>
  </si>
  <si>
    <t>of subsidiary</t>
  </si>
  <si>
    <t>Cash paid for interest</t>
  </si>
  <si>
    <t>Net cash used in financing activities</t>
  </si>
  <si>
    <t>Net decrease in cash and cash equivalents</t>
  </si>
  <si>
    <t>Cash and cash equivalents as at January 1,</t>
  </si>
  <si>
    <t xml:space="preserve">Cash and cash equivalents as at September 30,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</si>
</sst>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&quot;฿&quot;#,##0;[Red]\-&quot;฿&quot;#,##0"/>
    <numFmt numFmtId="167" formatCode="_-* #,##0_-;\-* #,##0_-;_-* &quot;-&quot;??_-;_-@_-"/>
    <numFmt numFmtId="168" formatCode="\-"/>
    <numFmt numFmtId="169" formatCode="_(* #,##0_);_(* \(#,##0\);_(* &quot;-&quot;??_);_(@_)"/>
    <numFmt numFmtId="170" formatCode="#,##0;\(#,##0\)"/>
    <numFmt numFmtId="171" formatCode="_(* #,##0_);_(* \(#,##0\);_(* &quot;-&quot;????_);_(@_)"/>
    <numFmt numFmtId="172" formatCode="_(* #,##0_);_(* \(#,##0\);_(* &quot;-&quot;??????_);_(@_)"/>
    <numFmt numFmtId="173" formatCode="_(* #,##0.00000_);_(* \(#,##0.00000\);_(* &quot;-&quot;?????_);_(@_)"/>
  </numFmts>
  <fonts count="26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4"/>
      <name val="Cordia New"/>
      <family val="2"/>
    </font>
    <font>
      <sz val="12"/>
      <name val="Times New Roman"/>
      <family val="1"/>
    </font>
    <font>
      <sz val="10"/>
      <name val="Arial"/>
      <family val="2"/>
    </font>
    <font>
      <sz val="18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6"/>
      <name val="AngsanaUPC"/>
      <family val="1"/>
      <charset val="222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sz val="14"/>
      <name val="Angsana New"/>
      <family val="1"/>
    </font>
    <font>
      <sz val="14"/>
      <name val="Cordia New"/>
      <family val="2"/>
    </font>
    <font>
      <sz val="16"/>
      <name val="Angsana New"/>
      <family val="1"/>
    </font>
    <font>
      <b/>
      <sz val="11"/>
      <color theme="1"/>
      <name val="Angsana New"/>
      <family val="1"/>
    </font>
    <font>
      <sz val="11"/>
      <color theme="1"/>
      <name val="Angsana New"/>
      <family val="1"/>
    </font>
    <font>
      <b/>
      <sz val="12"/>
      <color theme="1"/>
      <name val="Angsana New"/>
      <family val="1"/>
    </font>
    <font>
      <b/>
      <sz val="14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6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3" fillId="0" borderId="0" applyFont="0" applyFill="0" applyBorder="0" applyAlignment="0" applyProtection="0"/>
    <xf numFmtId="0" fontId="13" fillId="0" borderId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0" borderId="0"/>
    <xf numFmtId="37" fontId="16" fillId="0" borderId="0"/>
    <xf numFmtId="37" fontId="15" fillId="0" borderId="0"/>
    <xf numFmtId="0" fontId="8" fillId="0" borderId="0"/>
    <xf numFmtId="4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0" fillId="0" borderId="0"/>
    <xf numFmtId="43" fontId="1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5">
    <xf numFmtId="0" fontId="0" fillId="0" borderId="0" xfId="0"/>
    <xf numFmtId="37" fontId="7" fillId="0" borderId="0" xfId="5" applyNumberFormat="1" applyFont="1" applyFill="1" applyAlignment="1">
      <alignment vertical="center"/>
    </xf>
    <xf numFmtId="37" fontId="7" fillId="0" borderId="2" xfId="5" applyNumberFormat="1" applyFont="1" applyFill="1" applyBorder="1" applyAlignment="1">
      <alignment vertical="center"/>
    </xf>
    <xf numFmtId="165" fontId="7" fillId="0" borderId="0" xfId="5" applyFont="1" applyFill="1" applyAlignment="1">
      <alignment vertical="center"/>
    </xf>
    <xf numFmtId="167" fontId="7" fillId="0" borderId="0" xfId="5" applyNumberFormat="1" applyFont="1" applyFill="1" applyAlignment="1">
      <alignment vertical="center"/>
    </xf>
    <xf numFmtId="37" fontId="7" fillId="0" borderId="4" xfId="5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vertical="center"/>
    </xf>
    <xf numFmtId="169" fontId="7" fillId="0" borderId="0" xfId="1" applyNumberFormat="1" applyFont="1" applyFill="1" applyBorder="1" applyAlignment="1">
      <alignment horizontal="right" vertical="center"/>
    </xf>
    <xf numFmtId="165" fontId="4" fillId="0" borderId="0" xfId="5" applyFont="1" applyFill="1" applyAlignment="1">
      <alignment vertical="center"/>
    </xf>
    <xf numFmtId="165" fontId="3" fillId="0" borderId="0" xfId="5" applyFont="1" applyFill="1" applyAlignment="1">
      <alignment vertical="center"/>
    </xf>
    <xf numFmtId="165" fontId="5" fillId="0" borderId="0" xfId="5" applyFont="1" applyFill="1" applyAlignment="1">
      <alignment vertical="center"/>
    </xf>
    <xf numFmtId="169" fontId="7" fillId="0" borderId="0" xfId="8" applyNumberFormat="1" applyFont="1" applyFill="1" applyAlignment="1">
      <alignment vertical="center"/>
    </xf>
    <xf numFmtId="169" fontId="10" fillId="0" borderId="0" xfId="8" applyNumberFormat="1" applyFont="1" applyFill="1" applyAlignment="1">
      <alignment horizontal="center" vertical="center"/>
    </xf>
    <xf numFmtId="169" fontId="7" fillId="0" borderId="2" xfId="8" applyNumberFormat="1" applyFont="1" applyFill="1" applyBorder="1" applyAlignment="1">
      <alignment vertical="center"/>
    </xf>
    <xf numFmtId="169" fontId="5" fillId="0" borderId="0" xfId="8" applyNumberFormat="1" applyFont="1" applyFill="1" applyAlignment="1">
      <alignment vertical="center"/>
    </xf>
    <xf numFmtId="169" fontId="10" fillId="0" borderId="0" xfId="8" applyNumberFormat="1" applyFont="1" applyFill="1" applyBorder="1" applyAlignment="1">
      <alignment horizontal="center" vertical="center"/>
    </xf>
    <xf numFmtId="169" fontId="5" fillId="0" borderId="0" xfId="8" applyNumberFormat="1" applyFont="1" applyFill="1" applyBorder="1" applyAlignment="1">
      <alignment horizontal="right" vertical="center"/>
    </xf>
    <xf numFmtId="169" fontId="7" fillId="0" borderId="0" xfId="8" applyNumberFormat="1" applyFont="1" applyFill="1" applyBorder="1" applyAlignment="1">
      <alignment horizontal="right" vertical="center"/>
    </xf>
    <xf numFmtId="169" fontId="7" fillId="0" borderId="0" xfId="1" applyNumberFormat="1" applyFont="1" applyFill="1" applyAlignment="1">
      <alignment vertical="center"/>
    </xf>
    <xf numFmtId="0" fontId="3" fillId="0" borderId="0" xfId="11" applyFont="1" applyFill="1" applyAlignment="1">
      <alignment horizontal="center" vertical="center"/>
    </xf>
    <xf numFmtId="0" fontId="3" fillId="0" borderId="0" xfId="11" applyFont="1" applyFill="1" applyBorder="1" applyAlignment="1">
      <alignment horizontal="center" vertical="center"/>
    </xf>
    <xf numFmtId="0" fontId="3" fillId="0" borderId="0" xfId="11" applyFont="1" applyFill="1" applyAlignment="1">
      <alignment vertical="center"/>
    </xf>
    <xf numFmtId="41" fontId="4" fillId="0" borderId="0" xfId="13" applyNumberFormat="1" applyFont="1" applyFill="1" applyBorder="1" applyAlignment="1">
      <alignment horizontal="center" vertical="center"/>
    </xf>
    <xf numFmtId="169" fontId="4" fillId="0" borderId="0" xfId="9" applyNumberFormat="1" applyFont="1" applyFill="1" applyBorder="1" applyAlignment="1">
      <alignment horizontal="center" vertical="center"/>
    </xf>
    <xf numFmtId="169" fontId="4" fillId="0" borderId="0" xfId="13" applyNumberFormat="1" applyFont="1" applyFill="1" applyAlignment="1">
      <alignment horizontal="right" vertical="center"/>
    </xf>
    <xf numFmtId="169" fontId="4" fillId="0" borderId="0" xfId="13" applyNumberFormat="1" applyFont="1" applyFill="1" applyBorder="1" applyAlignment="1">
      <alignment horizontal="center" vertical="center"/>
    </xf>
    <xf numFmtId="169" fontId="7" fillId="0" borderId="0" xfId="13" applyNumberFormat="1" applyFont="1" applyFill="1" applyBorder="1" applyAlignment="1">
      <alignment vertical="center"/>
    </xf>
    <xf numFmtId="169" fontId="7" fillId="0" borderId="0" xfId="13" applyNumberFormat="1" applyFont="1" applyFill="1" applyAlignment="1">
      <alignment vertical="center"/>
    </xf>
    <xf numFmtId="165" fontId="7" fillId="0" borderId="0" xfId="13" applyFont="1" applyFill="1" applyAlignment="1">
      <alignment vertical="center"/>
    </xf>
    <xf numFmtId="171" fontId="7" fillId="0" borderId="0" xfId="5" applyNumberFormat="1" applyFont="1" applyFill="1" applyAlignment="1">
      <alignment vertical="center"/>
    </xf>
    <xf numFmtId="171" fontId="7" fillId="0" borderId="5" xfId="5" applyNumberFormat="1" applyFont="1" applyFill="1" applyBorder="1" applyAlignment="1">
      <alignment vertical="center"/>
    </xf>
    <xf numFmtId="43" fontId="7" fillId="0" borderId="0" xfId="1" applyFont="1" applyFill="1" applyAlignment="1">
      <alignment vertical="center"/>
    </xf>
    <xf numFmtId="169" fontId="7" fillId="0" borderId="0" xfId="5" applyNumberFormat="1" applyFont="1" applyFill="1" applyAlignment="1">
      <alignment horizontal="right" vertical="center"/>
    </xf>
    <xf numFmtId="167" fontId="4" fillId="0" borderId="3" xfId="5" applyNumberFormat="1" applyFont="1" applyFill="1" applyBorder="1" applyAlignment="1">
      <alignment horizontal="right" vertical="center"/>
    </xf>
    <xf numFmtId="41" fontId="4" fillId="0" borderId="3" xfId="13" applyNumberFormat="1" applyFont="1" applyFill="1" applyBorder="1" applyAlignment="1">
      <alignment horizontal="center" vertical="center"/>
    </xf>
    <xf numFmtId="169" fontId="4" fillId="0" borderId="3" xfId="9" applyNumberFormat="1" applyFont="1" applyFill="1" applyBorder="1" applyAlignment="1">
      <alignment horizontal="right" vertical="center"/>
    </xf>
    <xf numFmtId="169" fontId="4" fillId="0" borderId="0" xfId="1" applyNumberFormat="1" applyFont="1" applyFill="1" applyBorder="1" applyAlignment="1">
      <alignment horizontal="center" vertical="center"/>
    </xf>
    <xf numFmtId="169" fontId="4" fillId="0" borderId="3" xfId="1" applyNumberFormat="1" applyFont="1" applyFill="1" applyBorder="1" applyAlignment="1">
      <alignment horizontal="right" vertical="center"/>
    </xf>
    <xf numFmtId="41" fontId="4" fillId="0" borderId="0" xfId="13" applyNumberFormat="1" applyFont="1" applyFill="1" applyBorder="1" applyAlignment="1">
      <alignment vertical="center"/>
    </xf>
    <xf numFmtId="165" fontId="4" fillId="0" borderId="0" xfId="5" applyFont="1" applyFill="1" applyAlignment="1">
      <alignment horizontal="right" vertical="center"/>
    </xf>
    <xf numFmtId="165" fontId="4" fillId="0" borderId="0" xfId="5" applyFont="1" applyFill="1" applyBorder="1" applyAlignment="1">
      <alignment horizontal="center" vertical="center"/>
    </xf>
    <xf numFmtId="169" fontId="4" fillId="0" borderId="3" xfId="5" applyNumberFormat="1" applyFont="1" applyFill="1" applyBorder="1" applyAlignment="1">
      <alignment horizontal="right" vertical="center"/>
    </xf>
    <xf numFmtId="169" fontId="4" fillId="0" borderId="0" xfId="5" applyNumberFormat="1" applyFont="1" applyFill="1" applyAlignment="1">
      <alignment vertical="center"/>
    </xf>
    <xf numFmtId="169" fontId="4" fillId="0" borderId="0" xfId="5" applyNumberFormat="1" applyFont="1" applyFill="1" applyBorder="1" applyAlignment="1">
      <alignment horizontal="center" vertical="center"/>
    </xf>
    <xf numFmtId="169" fontId="4" fillId="0" borderId="0" xfId="5" applyNumberFormat="1" applyFont="1" applyFill="1" applyBorder="1" applyAlignment="1">
      <alignment horizontal="right" vertical="center"/>
    </xf>
    <xf numFmtId="37" fontId="7" fillId="0" borderId="0" xfId="5" applyNumberFormat="1" applyFont="1" applyFill="1" applyBorder="1" applyAlignment="1">
      <alignment horizontal="right" vertical="center"/>
    </xf>
    <xf numFmtId="167" fontId="4" fillId="0" borderId="0" xfId="5" applyNumberFormat="1" applyFont="1" applyFill="1" applyBorder="1" applyAlignment="1">
      <alignment vertical="center"/>
    </xf>
    <xf numFmtId="167" fontId="4" fillId="0" borderId="0" xfId="5" applyNumberFormat="1" applyFont="1" applyFill="1" applyBorder="1" applyAlignment="1">
      <alignment horizontal="right" vertical="center"/>
    </xf>
    <xf numFmtId="169" fontId="4" fillId="0" borderId="0" xfId="9" applyNumberFormat="1" applyFont="1" applyFill="1" applyBorder="1" applyAlignment="1">
      <alignment horizontal="right" vertical="center"/>
    </xf>
    <xf numFmtId="171" fontId="7" fillId="0" borderId="1" xfId="5" applyNumberFormat="1" applyFont="1" applyFill="1" applyBorder="1" applyAlignment="1">
      <alignment vertical="center"/>
    </xf>
    <xf numFmtId="43" fontId="4" fillId="0" borderId="0" xfId="12" applyFont="1" applyFill="1" applyBorder="1" applyAlignment="1">
      <alignment horizontal="center" vertical="center"/>
    </xf>
    <xf numFmtId="43" fontId="4" fillId="0" borderId="0" xfId="12" applyFont="1" applyFill="1" applyAlignment="1">
      <alignment vertical="center"/>
    </xf>
    <xf numFmtId="43" fontId="4" fillId="0" borderId="0" xfId="1" applyFont="1" applyFill="1" applyAlignment="1">
      <alignment vertical="center"/>
    </xf>
    <xf numFmtId="167" fontId="7" fillId="0" borderId="0" xfId="5" applyNumberFormat="1" applyFont="1" applyFill="1" applyBorder="1" applyAlignment="1">
      <alignment horizontal="center" vertical="center"/>
    </xf>
    <xf numFmtId="169" fontId="7" fillId="0" borderId="5" xfId="8" applyNumberFormat="1" applyFont="1" applyFill="1" applyBorder="1" applyAlignment="1">
      <alignment vertical="center"/>
    </xf>
    <xf numFmtId="169" fontId="7" fillId="0" borderId="0" xfId="8" applyNumberFormat="1" applyFont="1" applyFill="1" applyBorder="1" applyAlignment="1">
      <alignment vertical="center"/>
    </xf>
    <xf numFmtId="171" fontId="7" fillId="0" borderId="2" xfId="5" applyNumberFormat="1" applyFont="1" applyFill="1" applyBorder="1" applyAlignment="1">
      <alignment vertical="center"/>
    </xf>
    <xf numFmtId="43" fontId="3" fillId="0" borderId="0" xfId="1" applyFont="1" applyFill="1" applyAlignment="1">
      <alignment vertical="center"/>
    </xf>
    <xf numFmtId="43" fontId="5" fillId="0" borderId="0" xfId="1" applyFont="1" applyFill="1" applyAlignment="1">
      <alignment vertical="center"/>
    </xf>
    <xf numFmtId="43" fontId="14" fillId="0" borderId="0" xfId="1" applyFont="1" applyFill="1" applyAlignment="1">
      <alignment vertical="center"/>
    </xf>
    <xf numFmtId="43" fontId="12" fillId="0" borderId="0" xfId="1" applyFont="1" applyFill="1" applyAlignment="1">
      <alignment vertical="center"/>
    </xf>
    <xf numFmtId="171" fontId="7" fillId="0" borderId="0" xfId="5" applyNumberFormat="1" applyFont="1" applyFill="1" applyBorder="1" applyAlignment="1">
      <alignment vertical="center"/>
    </xf>
    <xf numFmtId="37" fontId="7" fillId="0" borderId="0" xfId="5" applyNumberFormat="1" applyFont="1" applyFill="1" applyBorder="1" applyAlignment="1">
      <alignment vertical="center"/>
    </xf>
    <xf numFmtId="165" fontId="4" fillId="0" borderId="0" xfId="5" applyFont="1" applyFill="1" applyBorder="1" applyAlignment="1">
      <alignment horizontal="right" vertical="center"/>
    </xf>
    <xf numFmtId="165" fontId="7" fillId="0" borderId="0" xfId="13" applyFont="1" applyFill="1" applyBorder="1" applyAlignment="1">
      <alignment vertical="center"/>
    </xf>
    <xf numFmtId="171" fontId="7" fillId="0" borderId="3" xfId="5" applyNumberFormat="1" applyFont="1" applyFill="1" applyBorder="1" applyAlignment="1">
      <alignment vertical="center"/>
    </xf>
    <xf numFmtId="43" fontId="7" fillId="0" borderId="0" xfId="1" applyFont="1" applyFill="1" applyBorder="1" applyAlignment="1">
      <alignment horizontal="right" vertical="center"/>
    </xf>
    <xf numFmtId="169" fontId="4" fillId="0" borderId="0" xfId="1" applyNumberFormat="1" applyFont="1" applyFill="1" applyAlignment="1">
      <alignment horizontal="center" vertical="center"/>
    </xf>
    <xf numFmtId="169" fontId="7" fillId="0" borderId="1" xfId="1" applyNumberFormat="1" applyFont="1" applyFill="1" applyBorder="1" applyAlignment="1">
      <alignment vertical="center"/>
    </xf>
    <xf numFmtId="169" fontId="7" fillId="0" borderId="1" xfId="8" applyNumberFormat="1" applyFont="1" applyFill="1" applyBorder="1" applyAlignment="1">
      <alignment vertical="center"/>
    </xf>
    <xf numFmtId="167" fontId="7" fillId="0" borderId="0" xfId="5" applyNumberFormat="1" applyFont="1" applyFill="1" applyBorder="1" applyAlignment="1">
      <alignment vertical="center"/>
    </xf>
    <xf numFmtId="167" fontId="7" fillId="0" borderId="0" xfId="5" applyNumberFormat="1" applyFont="1" applyFill="1" applyBorder="1" applyAlignment="1">
      <alignment horizontal="right" vertical="center"/>
    </xf>
    <xf numFmtId="168" fontId="5" fillId="0" borderId="0" xfId="5" applyNumberFormat="1" applyFont="1" applyFill="1" applyBorder="1" applyAlignment="1">
      <alignment horizontal="center" vertical="center"/>
    </xf>
    <xf numFmtId="168" fontId="7" fillId="0" borderId="0" xfId="13" applyNumberFormat="1" applyFont="1" applyFill="1" applyBorder="1" applyAlignment="1">
      <alignment horizontal="center" vertical="center"/>
    </xf>
    <xf numFmtId="172" fontId="4" fillId="0" borderId="0" xfId="24" applyNumberFormat="1" applyFont="1" applyFill="1" applyAlignment="1">
      <alignment horizontal="center" vertical="center"/>
    </xf>
    <xf numFmtId="169" fontId="7" fillId="0" borderId="0" xfId="5" applyNumberFormat="1" applyFont="1" applyFill="1" applyBorder="1" applyAlignment="1">
      <alignment horizontal="center" vertical="center"/>
    </xf>
    <xf numFmtId="168" fontId="7" fillId="0" borderId="1" xfId="13" applyNumberFormat="1" applyFont="1" applyFill="1" applyBorder="1" applyAlignment="1">
      <alignment horizontal="center" vertical="center"/>
    </xf>
    <xf numFmtId="169" fontId="7" fillId="0" borderId="3" xfId="8" applyNumberFormat="1" applyFont="1" applyFill="1" applyBorder="1" applyAlignment="1">
      <alignment horizontal="right" vertical="center"/>
    </xf>
    <xf numFmtId="168" fontId="7" fillId="0" borderId="0" xfId="5" applyNumberFormat="1" applyFont="1" applyFill="1" applyBorder="1" applyAlignment="1">
      <alignment horizontal="center" vertical="center"/>
    </xf>
    <xf numFmtId="173" fontId="7" fillId="0" borderId="0" xfId="5" applyNumberFormat="1" applyFont="1" applyFill="1" applyAlignment="1">
      <alignment vertical="center"/>
    </xf>
    <xf numFmtId="169" fontId="7" fillId="0" borderId="3" xfId="8" applyNumberFormat="1" applyFont="1" applyFill="1" applyBorder="1" applyAlignment="1">
      <alignment vertical="center"/>
    </xf>
    <xf numFmtId="169" fontId="4" fillId="0" borderId="0" xfId="1" applyNumberFormat="1" applyFont="1" applyFill="1" applyAlignment="1">
      <alignment vertical="center"/>
    </xf>
    <xf numFmtId="0" fontId="7" fillId="0" borderId="0" xfId="17" applyFont="1" applyAlignment="1">
      <alignment vertical="center"/>
    </xf>
    <xf numFmtId="0" fontId="3" fillId="0" borderId="0" xfId="17" applyFont="1" applyAlignment="1">
      <alignment horizontal="center" vertical="center"/>
    </xf>
    <xf numFmtId="0" fontId="4" fillId="0" borderId="0" xfId="17" applyFont="1" applyAlignment="1">
      <alignment vertical="center"/>
    </xf>
    <xf numFmtId="0" fontId="5" fillId="0" borderId="0" xfId="17" applyFont="1" applyAlignment="1">
      <alignment horizontal="right" vertical="center"/>
    </xf>
    <xf numFmtId="0" fontId="12" fillId="0" borderId="0" xfId="10" applyFont="1" applyAlignment="1">
      <alignment vertical="center"/>
    </xf>
    <xf numFmtId="0" fontId="3" fillId="0" borderId="0" xfId="17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4" applyFont="1" applyAlignment="1">
      <alignment vertical="center"/>
    </xf>
    <xf numFmtId="41" fontId="4" fillId="0" borderId="0" xfId="17" applyNumberFormat="1" applyFont="1" applyAlignment="1">
      <alignment vertical="center"/>
    </xf>
    <xf numFmtId="0" fontId="4" fillId="0" borderId="0" xfId="10" applyFont="1" applyAlignment="1">
      <alignment vertical="center"/>
    </xf>
    <xf numFmtId="0" fontId="4" fillId="0" borderId="0" xfId="17" applyFont="1" applyAlignment="1">
      <alignment horizontal="center" vertical="center"/>
    </xf>
    <xf numFmtId="169" fontId="7" fillId="0" borderId="0" xfId="17" applyNumberFormat="1" applyFont="1" applyAlignment="1">
      <alignment vertical="center"/>
    </xf>
    <xf numFmtId="0" fontId="4" fillId="0" borderId="0" xfId="4" applyFont="1" applyAlignment="1">
      <alignment vertical="center"/>
    </xf>
    <xf numFmtId="168" fontId="4" fillId="0" borderId="0" xfId="17" applyNumberFormat="1" applyFont="1" applyAlignment="1">
      <alignment horizontal="center" vertical="center"/>
    </xf>
    <xf numFmtId="37" fontId="4" fillId="0" borderId="0" xfId="17" applyNumberFormat="1" applyFont="1" applyAlignment="1">
      <alignment horizontal="center" vertical="center"/>
    </xf>
    <xf numFmtId="41" fontId="4" fillId="0" borderId="0" xfId="17" applyNumberFormat="1" applyFont="1" applyAlignment="1">
      <alignment horizontal="center" vertical="center"/>
    </xf>
    <xf numFmtId="37" fontId="4" fillId="0" borderId="0" xfId="17" applyNumberFormat="1" applyFont="1" applyAlignment="1">
      <alignment vertical="center"/>
    </xf>
    <xf numFmtId="37" fontId="4" fillId="0" borderId="0" xfId="10" applyNumberFormat="1" applyFont="1" applyAlignment="1">
      <alignment vertical="center"/>
    </xf>
    <xf numFmtId="0" fontId="4" fillId="0" borderId="0" xfId="16" applyFont="1" applyAlignment="1">
      <alignment vertical="center"/>
    </xf>
    <xf numFmtId="0" fontId="9" fillId="0" borderId="0" xfId="10" applyFont="1" applyAlignment="1">
      <alignment vertical="center"/>
    </xf>
    <xf numFmtId="0" fontId="3" fillId="0" borderId="0" xfId="4" applyFont="1" applyAlignment="1">
      <alignment horizontal="center" vertical="center"/>
    </xf>
    <xf numFmtId="0" fontId="3" fillId="0" borderId="0" xfId="4" quotePrefix="1" applyFont="1" applyAlignment="1">
      <alignment horizontal="center" vertical="center"/>
    </xf>
    <xf numFmtId="0" fontId="7" fillId="0" borderId="0" xfId="4" applyFont="1" applyAlignment="1">
      <alignment vertical="center"/>
    </xf>
    <xf numFmtId="0" fontId="5" fillId="0" borderId="0" xfId="4" applyFont="1" applyAlignment="1">
      <alignment horizontal="right" vertical="center"/>
    </xf>
    <xf numFmtId="0" fontId="5" fillId="0" borderId="0" xfId="4" applyFont="1" applyAlignment="1">
      <alignment vertical="center"/>
    </xf>
    <xf numFmtId="0" fontId="11" fillId="0" borderId="0" xfId="10" applyFont="1" applyAlignment="1">
      <alignment horizontal="center" vertical="center" wrapText="1"/>
    </xf>
    <xf numFmtId="0" fontId="3" fillId="0" borderId="0" xfId="4" applyFont="1" applyAlignment="1">
      <alignment horizontal="right" vertical="center"/>
    </xf>
    <xf numFmtId="41" fontId="7" fillId="0" borderId="0" xfId="4" applyNumberFormat="1" applyFont="1" applyAlignment="1">
      <alignment vertical="center"/>
    </xf>
    <xf numFmtId="169" fontId="7" fillId="0" borderId="0" xfId="4" applyNumberFormat="1" applyFont="1" applyAlignment="1">
      <alignment vertical="center"/>
    </xf>
    <xf numFmtId="0" fontId="4" fillId="0" borderId="0" xfId="4" applyFont="1" applyAlignment="1">
      <alignment horizontal="center" vertical="center"/>
    </xf>
    <xf numFmtId="0" fontId="4" fillId="0" borderId="0" xfId="4" quotePrefix="1" applyFont="1" applyAlignment="1">
      <alignment horizontal="left" vertical="center"/>
    </xf>
    <xf numFmtId="168" fontId="4" fillId="0" borderId="0" xfId="4" applyNumberFormat="1" applyFont="1" applyAlignment="1">
      <alignment horizontal="center" vertical="center"/>
    </xf>
    <xf numFmtId="167" fontId="4" fillId="0" borderId="0" xfId="4" applyNumberFormat="1" applyFont="1" applyAlignment="1">
      <alignment vertical="center"/>
    </xf>
    <xf numFmtId="0" fontId="7" fillId="0" borderId="0" xfId="16" applyFont="1" applyAlignment="1">
      <alignment vertical="center"/>
    </xf>
    <xf numFmtId="0" fontId="4" fillId="0" borderId="0" xfId="4" quotePrefix="1" applyFont="1" applyAlignment="1">
      <alignment horizontal="left" vertical="center" indent="2"/>
    </xf>
    <xf numFmtId="0" fontId="4" fillId="0" borderId="0" xfId="10" applyFont="1" applyAlignment="1">
      <alignment horizontal="center" vertical="center"/>
    </xf>
    <xf numFmtId="10" fontId="7" fillId="0" borderId="0" xfId="61" applyNumberFormat="1" applyFont="1" applyFill="1" applyAlignment="1">
      <alignment vertical="center"/>
    </xf>
    <xf numFmtId="167" fontId="7" fillId="0" borderId="1" xfId="5" applyNumberFormat="1" applyFont="1" applyFill="1" applyBorder="1" applyAlignment="1">
      <alignment horizontal="center" vertical="center"/>
    </xf>
    <xf numFmtId="169" fontId="7" fillId="0" borderId="0" xfId="1" applyNumberFormat="1" applyFont="1" applyFill="1" applyBorder="1" applyAlignment="1">
      <alignment horizontal="center" vertical="center"/>
    </xf>
    <xf numFmtId="171" fontId="21" fillId="0" borderId="0" xfId="5" applyNumberFormat="1" applyFont="1" applyFill="1" applyBorder="1" applyAlignment="1">
      <alignment vertical="center"/>
    </xf>
    <xf numFmtId="9" fontId="7" fillId="0" borderId="0" xfId="61" applyFont="1" applyFill="1" applyBorder="1" applyAlignment="1">
      <alignment vertical="center"/>
    </xf>
    <xf numFmtId="167" fontId="4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167" fontId="7" fillId="0" borderId="0" xfId="2" applyNumberFormat="1" applyFont="1" applyAlignment="1">
      <alignment vertical="center"/>
    </xf>
    <xf numFmtId="2" fontId="7" fillId="0" borderId="0" xfId="2" applyNumberFormat="1" applyFont="1" applyAlignment="1">
      <alignment vertical="center"/>
    </xf>
    <xf numFmtId="0" fontId="3" fillId="0" borderId="0" xfId="2" applyFont="1" applyAlignment="1">
      <alignment horizontal="center" vertical="center"/>
    </xf>
    <xf numFmtId="164" fontId="7" fillId="0" borderId="0" xfId="2" applyNumberFormat="1" applyFont="1" applyAlignment="1">
      <alignment vertical="center"/>
    </xf>
    <xf numFmtId="0" fontId="7" fillId="0" borderId="0" xfId="3" applyFont="1" applyAlignment="1">
      <alignment horizontal="left" vertical="center" indent="2"/>
    </xf>
    <xf numFmtId="0" fontId="7" fillId="0" borderId="0" xfId="4" applyFont="1" applyAlignment="1">
      <alignment horizontal="center" vertical="center"/>
    </xf>
    <xf numFmtId="37" fontId="7" fillId="0" borderId="0" xfId="2" applyNumberFormat="1" applyFont="1" applyAlignment="1">
      <alignment vertical="center"/>
    </xf>
    <xf numFmtId="0" fontId="7" fillId="0" borderId="0" xfId="2" applyFont="1" applyAlignment="1">
      <alignment horizontal="left" vertical="center" indent="4"/>
    </xf>
    <xf numFmtId="37" fontId="7" fillId="0" borderId="2" xfId="2" applyNumberFormat="1" applyFont="1" applyBorder="1" applyAlignment="1">
      <alignment horizontal="right" vertical="center"/>
    </xf>
    <xf numFmtId="37" fontId="7" fillId="0" borderId="0" xfId="2" applyNumberFormat="1" applyFont="1" applyAlignment="1">
      <alignment horizontal="right" vertical="center"/>
    </xf>
    <xf numFmtId="0" fontId="3" fillId="0" borderId="0" xfId="2" applyFont="1" applyAlignment="1">
      <alignment vertical="center"/>
    </xf>
    <xf numFmtId="37" fontId="7" fillId="0" borderId="3" xfId="2" applyNumberFormat="1" applyFont="1" applyBorder="1" applyAlignment="1">
      <alignment vertical="center"/>
    </xf>
    <xf numFmtId="0" fontId="7" fillId="0" borderId="0" xfId="3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37" fontId="7" fillId="0" borderId="0" xfId="4" applyNumberFormat="1" applyFont="1" applyAlignment="1">
      <alignment vertical="center"/>
    </xf>
    <xf numFmtId="0" fontId="7" fillId="0" borderId="0" xfId="2" applyFont="1" applyAlignment="1">
      <alignment horizontal="left" vertical="center" indent="5"/>
    </xf>
    <xf numFmtId="37" fontId="7" fillId="0" borderId="2" xfId="2" applyNumberFormat="1" applyFont="1" applyBorder="1" applyAlignment="1">
      <alignment vertical="center"/>
    </xf>
    <xf numFmtId="0" fontId="7" fillId="0" borderId="0" xfId="3" quotePrefix="1" applyFont="1" applyAlignment="1">
      <alignment horizontal="left" vertical="center" indent="2"/>
    </xf>
    <xf numFmtId="0" fontId="4" fillId="0" borderId="0" xfId="2" applyFont="1" applyAlignment="1">
      <alignment horizontal="left" vertical="center" indent="2"/>
    </xf>
    <xf numFmtId="0" fontId="7" fillId="0" borderId="0" xfId="2" applyFont="1" applyAlignment="1">
      <alignment horizontal="left" vertical="center" indent="2"/>
    </xf>
    <xf numFmtId="0" fontId="7" fillId="0" borderId="0" xfId="3" applyFont="1" applyAlignment="1">
      <alignment horizontal="left" vertical="center" indent="4"/>
    </xf>
    <xf numFmtId="0" fontId="7" fillId="0" borderId="0" xfId="3" applyFont="1" applyAlignment="1">
      <alignment horizontal="left" vertical="center" indent="5"/>
    </xf>
    <xf numFmtId="0" fontId="7" fillId="0" borderId="0" xfId="3" applyFont="1" applyAlignment="1">
      <alignment vertical="center"/>
    </xf>
    <xf numFmtId="37" fontId="7" fillId="0" borderId="0" xfId="4" applyNumberFormat="1" applyFont="1" applyAlignment="1">
      <alignment horizontal="right" vertical="center"/>
    </xf>
    <xf numFmtId="37" fontId="7" fillId="0" borderId="1" xfId="2" applyNumberFormat="1" applyFont="1" applyBorder="1" applyAlignment="1">
      <alignment vertical="center"/>
    </xf>
    <xf numFmtId="37" fontId="7" fillId="0" borderId="4" xfId="2" applyNumberFormat="1" applyFont="1" applyBorder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quotePrefix="1" applyFont="1" applyAlignment="1">
      <alignment horizontal="left" vertical="center"/>
    </xf>
    <xf numFmtId="0" fontId="5" fillId="0" borderId="0" xfId="3" quotePrefix="1" applyFont="1" applyAlignment="1">
      <alignment horizontal="center"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left" vertical="center" wrapText="1"/>
    </xf>
    <xf numFmtId="0" fontId="10" fillId="0" borderId="0" xfId="3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 indent="4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70" fontId="3" fillId="0" borderId="0" xfId="3" quotePrefix="1" applyNumberFormat="1" applyFont="1" applyAlignment="1">
      <alignment horizontal="left" vertical="center" indent="1"/>
    </xf>
    <xf numFmtId="170" fontId="5" fillId="0" borderId="0" xfId="3" applyNumberFormat="1" applyFont="1" applyAlignment="1">
      <alignment horizontal="left" vertical="center"/>
    </xf>
    <xf numFmtId="170" fontId="7" fillId="0" borderId="0" xfId="3" applyNumberFormat="1" applyFont="1" applyAlignment="1">
      <alignment horizontal="center" vertical="center"/>
    </xf>
    <xf numFmtId="170" fontId="10" fillId="0" borderId="0" xfId="3" applyNumberFormat="1" applyFont="1" applyAlignment="1">
      <alignment horizontal="center" vertical="center"/>
    </xf>
    <xf numFmtId="170" fontId="5" fillId="0" borderId="0" xfId="3" applyNumberFormat="1" applyFont="1" applyAlignment="1">
      <alignment vertical="center"/>
    </xf>
    <xf numFmtId="170" fontId="3" fillId="0" borderId="0" xfId="3" applyNumberFormat="1" applyFont="1" applyAlignment="1">
      <alignment horizontal="right" vertical="center"/>
    </xf>
    <xf numFmtId="170" fontId="5" fillId="0" borderId="0" xfId="3" quotePrefix="1" applyNumberFormat="1" applyFont="1" applyAlignment="1">
      <alignment horizontal="left" vertical="center"/>
    </xf>
    <xf numFmtId="170" fontId="3" fillId="0" borderId="0" xfId="3" applyNumberFormat="1" applyFont="1" applyAlignment="1">
      <alignment vertical="center"/>
    </xf>
    <xf numFmtId="170" fontId="5" fillId="0" borderId="0" xfId="3" quotePrefix="1" applyNumberFormat="1" applyFont="1" applyAlignment="1">
      <alignment horizontal="left" vertical="center" indent="1"/>
    </xf>
    <xf numFmtId="169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4" fillId="0" borderId="0" xfId="3" applyFont="1"/>
    <xf numFmtId="0" fontId="7" fillId="0" borderId="0" xfId="3" applyFont="1"/>
    <xf numFmtId="0" fontId="12" fillId="0" borderId="0" xfId="3" applyFont="1"/>
    <xf numFmtId="0" fontId="4" fillId="0" borderId="0" xfId="3" applyFont="1"/>
    <xf numFmtId="0" fontId="14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37" fontId="7" fillId="0" borderId="0" xfId="3" applyNumberFormat="1" applyFont="1" applyAlignment="1">
      <alignment vertical="center"/>
    </xf>
    <xf numFmtId="37" fontId="14" fillId="0" borderId="0" xfId="3" applyNumberFormat="1" applyFont="1" applyAlignment="1">
      <alignment vertical="center"/>
    </xf>
    <xf numFmtId="3" fontId="24" fillId="0" borderId="0" xfId="0" applyNumberFormat="1" applyFont="1"/>
    <xf numFmtId="37" fontId="7" fillId="0" borderId="0" xfId="17" applyNumberFormat="1" applyFont="1" applyAlignment="1">
      <alignment horizontal="right" vertical="center"/>
    </xf>
    <xf numFmtId="37" fontId="7" fillId="0" borderId="0" xfId="17" applyNumberFormat="1" applyFont="1" applyAlignment="1">
      <alignment vertical="center"/>
    </xf>
    <xf numFmtId="3" fontId="7" fillId="0" borderId="0" xfId="3" applyNumberFormat="1" applyFont="1" applyAlignment="1">
      <alignment vertical="center"/>
    </xf>
    <xf numFmtId="0" fontId="7" fillId="0" borderId="0" xfId="19" applyFont="1" applyAlignment="1">
      <alignment horizontal="center" vertical="center"/>
    </xf>
    <xf numFmtId="0" fontId="7" fillId="0" borderId="0" xfId="19" applyFont="1" applyAlignment="1">
      <alignment horizontal="left" vertical="center" indent="2"/>
    </xf>
    <xf numFmtId="0" fontId="7" fillId="0" borderId="0" xfId="0" applyFont="1" applyAlignment="1">
      <alignment horizontal="left" vertical="center"/>
    </xf>
    <xf numFmtId="0" fontId="7" fillId="0" borderId="0" xfId="3" applyFont="1" applyAlignment="1">
      <alignment horizontal="left" vertical="center" indent="1"/>
    </xf>
    <xf numFmtId="41" fontId="7" fillId="0" borderId="0" xfId="17" applyNumberFormat="1" applyFont="1" applyAlignment="1">
      <alignment horizontal="right" vertical="center"/>
    </xf>
    <xf numFmtId="41" fontId="7" fillId="0" borderId="1" xfId="17" applyNumberFormat="1" applyFont="1" applyBorder="1" applyAlignment="1">
      <alignment horizontal="right" vertical="center"/>
    </xf>
    <xf numFmtId="0" fontId="7" fillId="0" borderId="0" xfId="3" quotePrefix="1" applyFont="1" applyAlignment="1">
      <alignment horizontal="left" vertical="center" indent="4"/>
    </xf>
    <xf numFmtId="37" fontId="7" fillId="0" borderId="0" xfId="3" applyNumberFormat="1" applyFont="1" applyAlignment="1">
      <alignment horizontal="right" vertical="center"/>
    </xf>
    <xf numFmtId="0" fontId="7" fillId="0" borderId="0" xfId="3" quotePrefix="1" applyFont="1" applyAlignment="1">
      <alignment horizontal="left" vertical="center" indent="5"/>
    </xf>
    <xf numFmtId="3" fontId="22" fillId="0" borderId="0" xfId="0" applyNumberFormat="1" applyFont="1"/>
    <xf numFmtId="3" fontId="12" fillId="0" borderId="0" xfId="3" applyNumberFormat="1" applyFont="1" applyAlignment="1">
      <alignment vertical="center"/>
    </xf>
    <xf numFmtId="169" fontId="7" fillId="0" borderId="0" xfId="3" applyNumberFormat="1" applyFont="1" applyAlignment="1">
      <alignment vertical="center"/>
    </xf>
    <xf numFmtId="3" fontId="25" fillId="0" borderId="0" xfId="0" applyNumberFormat="1" applyFont="1"/>
    <xf numFmtId="0" fontId="7" fillId="0" borderId="0" xfId="19" quotePrefix="1" applyFont="1" applyAlignment="1">
      <alignment horizontal="left" vertical="center" indent="4"/>
    </xf>
    <xf numFmtId="0" fontId="7" fillId="0" borderId="0" xfId="19" quotePrefix="1" applyFont="1" applyAlignment="1">
      <alignment horizontal="left" vertical="center" indent="2"/>
    </xf>
    <xf numFmtId="3" fontId="23" fillId="0" borderId="0" xfId="0" applyNumberFormat="1" applyFont="1"/>
    <xf numFmtId="167" fontId="14" fillId="0" borderId="0" xfId="2" applyNumberFormat="1" applyFont="1" applyAlignment="1">
      <alignment vertical="center"/>
    </xf>
    <xf numFmtId="167" fontId="12" fillId="0" borderId="0" xfId="2" applyNumberFormat="1" applyFont="1" applyAlignment="1">
      <alignment vertical="center"/>
    </xf>
    <xf numFmtId="0" fontId="5" fillId="0" borderId="0" xfId="19" applyFont="1" applyAlignment="1">
      <alignment horizontal="center" vertical="center"/>
    </xf>
    <xf numFmtId="0" fontId="7" fillId="0" borderId="0" xfId="19" applyFont="1" applyAlignment="1">
      <alignment horizontal="left" vertical="center" indent="4"/>
    </xf>
    <xf numFmtId="0" fontId="7" fillId="0" borderId="0" xfId="3" quotePrefix="1" applyFont="1" applyAlignment="1">
      <alignment horizontal="left" vertical="center"/>
    </xf>
    <xf numFmtId="171" fontId="7" fillId="0" borderId="0" xfId="3" applyNumberFormat="1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quotePrefix="1" applyFont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3" fillId="0" borderId="0" xfId="3" applyFont="1" applyAlignment="1">
      <alignment horizontal="center" vertical="center"/>
    </xf>
    <xf numFmtId="0" fontId="3" fillId="0" borderId="0" xfId="3" quotePrefix="1" applyFont="1" applyAlignment="1">
      <alignment horizontal="center" vertical="center"/>
    </xf>
    <xf numFmtId="0" fontId="5" fillId="0" borderId="1" xfId="3" applyFont="1" applyBorder="1" applyAlignment="1">
      <alignment horizontal="right" vertical="center"/>
    </xf>
    <xf numFmtId="49" fontId="3" fillId="0" borderId="0" xfId="3" applyNumberFormat="1" applyFont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3" fillId="0" borderId="0" xfId="4" quotePrefix="1" applyFont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/>
    </xf>
    <xf numFmtId="0" fontId="5" fillId="0" borderId="1" xfId="4" applyFont="1" applyBorder="1" applyAlignment="1">
      <alignment horizontal="right" vertical="center"/>
    </xf>
    <xf numFmtId="0" fontId="3" fillId="0" borderId="1" xfId="4" applyFont="1" applyBorder="1" applyAlignment="1">
      <alignment horizontal="center" vertical="center"/>
    </xf>
    <xf numFmtId="0" fontId="3" fillId="0" borderId="1" xfId="11" applyFont="1" applyFill="1" applyBorder="1" applyAlignment="1">
      <alignment horizontal="center" vertical="center"/>
    </xf>
    <xf numFmtId="0" fontId="3" fillId="0" borderId="0" xfId="17" applyFont="1" applyAlignment="1">
      <alignment horizontal="center" vertical="center"/>
    </xf>
    <xf numFmtId="0" fontId="3" fillId="0" borderId="1" xfId="17" applyFont="1" applyBorder="1" applyAlignment="1">
      <alignment horizontal="center" vertical="center"/>
    </xf>
    <xf numFmtId="0" fontId="3" fillId="0" borderId="5" xfId="17" applyFont="1" applyBorder="1" applyAlignment="1">
      <alignment horizontal="center" vertical="center"/>
    </xf>
    <xf numFmtId="0" fontId="5" fillId="0" borderId="1" xfId="17" applyFont="1" applyBorder="1" applyAlignment="1">
      <alignment horizontal="right" vertical="center"/>
    </xf>
    <xf numFmtId="0" fontId="3" fillId="0" borderId="0" xfId="17" quotePrefix="1" applyFont="1" applyAlignment="1">
      <alignment horizontal="center" vertical="center"/>
    </xf>
  </cellXfs>
  <cellStyles count="62">
    <cellStyle name="Comma" xfId="1" builtinId="3"/>
    <cellStyle name="Comma 2" xfId="5" xr:uid="{00000000-0005-0000-0000-000001000000}"/>
    <cellStyle name="Comma 2 10 2" xfId="8" xr:uid="{00000000-0005-0000-0000-000002000000}"/>
    <cellStyle name="Comma 2 2" xfId="13" xr:uid="{00000000-0005-0000-0000-000003000000}"/>
    <cellStyle name="Comma 2 2 2" xfId="20" xr:uid="{00000000-0005-0000-0000-000004000000}"/>
    <cellStyle name="Comma 2 2 2 2" xfId="25" xr:uid="{E53C8DB4-94BD-4066-B759-09A232B79538}"/>
    <cellStyle name="Comma 2 2 3" xfId="24" xr:uid="{3F909294-DE78-41DB-B701-5762F9A13809}"/>
    <cellStyle name="Comma 2 2 4" xfId="43" xr:uid="{7959AA41-759A-45B6-AB83-01490895F5D0}"/>
    <cellStyle name="Comma 2 2 5" xfId="52" xr:uid="{1F1CC091-93F6-4380-9409-D4E9A0F9A200}"/>
    <cellStyle name="Comma 2 3" xfId="37" xr:uid="{B61EE157-EE53-4D44-90E9-CFB3BB0A5A4D}"/>
    <cellStyle name="Comma 2 3 2" xfId="60" xr:uid="{C3D196E1-14CD-4D2C-B3FA-1837D8ACB22C}"/>
    <cellStyle name="Comma 2 4" xfId="23" xr:uid="{5A10A733-14ED-4449-BD42-670AF972106C}"/>
    <cellStyle name="Comma 2 5" xfId="42" xr:uid="{3B7308B2-D5CC-4ACC-9414-9D60FC96D451}"/>
    <cellStyle name="Comma 2 6" xfId="51" xr:uid="{6DF81D30-2A26-42D5-B216-D7749706131F}"/>
    <cellStyle name="Comma 262" xfId="18" xr:uid="{00000000-0005-0000-0000-000005000000}"/>
    <cellStyle name="Comma 263" xfId="12" xr:uid="{00000000-0005-0000-0000-000006000000}"/>
    <cellStyle name="Comma 3" xfId="9" xr:uid="{00000000-0005-0000-0000-000007000000}"/>
    <cellStyle name="Comma 3 2" xfId="27" xr:uid="{3F01C11B-7C67-4D77-BB9B-FC65D8D3A0D8}"/>
    <cellStyle name="Comma 3 2 2" xfId="45" xr:uid="{1BBD4BC6-1196-44AE-A944-242A7BC002DD}"/>
    <cellStyle name="Comma 3 2 3" xfId="54" xr:uid="{D0F61BEA-C976-47CB-8A4E-488DE2793FAF}"/>
    <cellStyle name="Comma 3 3" xfId="28" xr:uid="{D13ABC05-31DE-46A4-928B-46A98D9BFD77}"/>
    <cellStyle name="Comma 3 3 2" xfId="46" xr:uid="{CDC4DD99-B1B6-4EBF-910E-E96DA49ED808}"/>
    <cellStyle name="Comma 3 3 3" xfId="55" xr:uid="{A90F4E48-CFE4-4D41-80A1-945AA42881C0}"/>
    <cellStyle name="Comma 3 4" xfId="29" xr:uid="{E346DAEF-7CD6-487B-9D55-0D71B0E08117}"/>
    <cellStyle name="Comma 3 4 2" xfId="47" xr:uid="{939FD20D-6F99-4858-A389-087720709EC2}"/>
    <cellStyle name="Comma 3 4 3" xfId="56" xr:uid="{AC9F139B-C1F9-4657-B05B-E8D8A3A87A61}"/>
    <cellStyle name="Comma 3 5" xfId="26" xr:uid="{06A7455F-23BF-4562-A342-A1BEAFC8BC5A}"/>
    <cellStyle name="Comma 3 6" xfId="44" xr:uid="{D9E7C336-E6DB-4CA4-8ACA-BD26E32A37BA}"/>
    <cellStyle name="Comma 3 7" xfId="53" xr:uid="{60A7DCF8-8C35-48C5-A666-3ED463D3CA7A}"/>
    <cellStyle name="Comma 4" xfId="30" xr:uid="{617C8329-BB56-4BBA-801D-81E35472A9D9}"/>
    <cellStyle name="Comma 4 2" xfId="31" xr:uid="{5D267854-1C73-4DCC-BA58-E35A70AB0282}"/>
    <cellStyle name="Comma 4 2 2" xfId="49" xr:uid="{B5AC0545-1D47-4C55-982B-0B0F9E87AE81}"/>
    <cellStyle name="Comma 4 2 3" xfId="58" xr:uid="{FE8C6BBA-E75B-47F5-AB76-21E8824D102D}"/>
    <cellStyle name="Comma 4 3" xfId="14" xr:uid="{00000000-0005-0000-0000-000008000000}"/>
    <cellStyle name="Comma 4 4" xfId="48" xr:uid="{600E1179-DDC1-4DAB-8FB8-876BB22D036C}"/>
    <cellStyle name="Comma 4 5" xfId="57" xr:uid="{5EF7ACE7-3E2A-47C8-8475-49E744623488}"/>
    <cellStyle name="Comma 5" xfId="22" xr:uid="{5431B5FA-EE5A-4FF1-AE17-D2D9BE46C5A2}"/>
    <cellStyle name="Comma 6" xfId="41" xr:uid="{B5A4C7E0-7B23-4CBD-B34A-C4AF7A70F08E}"/>
    <cellStyle name="Comma 7" xfId="50" xr:uid="{5E6EAC9B-B18C-4902-81A7-CA8FED9BACDE}"/>
    <cellStyle name="Currency 2" xfId="36" xr:uid="{36C71696-EF20-4C19-A3D4-9655DBE86AE9}"/>
    <cellStyle name="Currency 3" xfId="38" xr:uid="{4C973561-37D3-4822-857F-A362E7CC14CC}"/>
    <cellStyle name="Currency_Draft FS 2003" xfId="11" xr:uid="{00000000-0005-0000-0000-000009000000}"/>
    <cellStyle name="Normal" xfId="0" builtinId="0"/>
    <cellStyle name="Normal 2" xfId="3" xr:uid="{00000000-0005-0000-0000-00000B000000}"/>
    <cellStyle name="Normal 2 10" xfId="17" xr:uid="{00000000-0005-0000-0000-00000C000000}"/>
    <cellStyle name="Normal 2 2" xfId="4" xr:uid="{00000000-0005-0000-0000-00000D000000}"/>
    <cellStyle name="Normal 2 2 2" xfId="15" xr:uid="{00000000-0005-0000-0000-00000E000000}"/>
    <cellStyle name="Normal 2 2 8" xfId="21" xr:uid="{00000000-0005-0000-0000-00000F000000}"/>
    <cellStyle name="Normal 2 3" xfId="32" xr:uid="{46A55DD4-F79B-430D-AB30-A7695934674B}"/>
    <cellStyle name="Normal 2 3 3 2 4" xfId="19" xr:uid="{00000000-0005-0000-0000-000010000000}"/>
    <cellStyle name="Normal 2 4" xfId="34" xr:uid="{0CB696BF-2DEE-435E-8D77-DAB2D1819F5C}"/>
    <cellStyle name="Normal 3" xfId="2" xr:uid="{00000000-0005-0000-0000-000011000000}"/>
    <cellStyle name="Normal 3 10 2 4" xfId="7" xr:uid="{00000000-0005-0000-0000-000012000000}"/>
    <cellStyle name="Normal 3 2" xfId="35" xr:uid="{D20A9501-2547-4ACA-8CF7-5AD514BCB129}"/>
    <cellStyle name="Normal 3 2 2 2" xfId="16" xr:uid="{00000000-0005-0000-0000-000013000000}"/>
    <cellStyle name="Normal 4" xfId="6" xr:uid="{00000000-0005-0000-0000-000014000000}"/>
    <cellStyle name="Normal 5" xfId="33" xr:uid="{6DE565DE-12C3-489B-81C8-9FD02FBA689B}"/>
    <cellStyle name="Normal 6" xfId="39" xr:uid="{3DC2F648-B9F7-4B3A-A453-D8A9192DABD1}"/>
    <cellStyle name="Normal 7" xfId="40" xr:uid="{25712781-28A2-4DAE-AE23-3E1B2D21E73D}"/>
    <cellStyle name="Normal 8" xfId="59" xr:uid="{AC36919B-86FB-4877-B9F1-1B7E810E65A6}"/>
    <cellStyle name="Normal_SMS02Y" xfId="10" xr:uid="{00000000-0005-0000-0000-000015000000}"/>
    <cellStyle name="Percent" xfId="61" builtinId="5"/>
  </cellStyles>
  <dxfs count="0"/>
  <tableStyles count="1" defaultTableStyle="TableStyleMedium2" defaultPivotStyle="PivotStyleLight16">
    <tableStyle name="Invisible" pivot="0" table="0" count="0" xr9:uid="{D061222C-FFBE-40AC-9DAE-DD53459B2653}"/>
  </tableStyles>
  <colors>
    <mruColors>
      <color rgb="FF00FFFF"/>
      <color rgb="FF99FF99"/>
      <color rgb="FFCC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Q2025\Audit%20Q.1Y2025\TB\9.Conso%20Combined%20Lead_Mar25.xlsx" TargetMode="External"/><Relationship Id="rId1" Type="http://schemas.openxmlformats.org/officeDocument/2006/relationships/externalLinkPath" Target="file:///T:\Q2025\Audit%20Q.1Y2025\TB\9.Conso%20Combined%20Lead_Mar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so"/>
      <sheetName val="Conso_Grouping_Cof"/>
      <sheetName val="Elim BI"/>
      <sheetName val="Lead - PRTR Group"/>
      <sheetName val="Lead - PRTR Recruit"/>
      <sheetName val="Lead - PRTR ES"/>
      <sheetName val="Lead - BLSM"/>
      <sheetName val="Lead - NEX"/>
      <sheetName val="Lead - Pinno"/>
      <sheetName val="Lead - PRTR BPO"/>
      <sheetName val="Lead - PRTR EXE"/>
      <sheetName val="Lead - Global"/>
      <sheetName val="Consol- 12month"/>
      <sheetName val="Elim-12month"/>
      <sheetName val="Elim sub-sub"/>
      <sheetName val="segment"/>
      <sheetName val="segment (all)"/>
      <sheetName val="CF Matrix - Conso"/>
      <sheetName val="CF Matrix - Seperate"/>
      <sheetName val="Supplementary"/>
      <sheetName val="Supplm-SeveranceEBO"/>
      <sheetName val="กำไรขาดทุนเบ็ดเสร็จ"/>
      <sheetName val="Before"/>
      <sheetName val="กำไร 3 M"/>
      <sheetName val="งบดุล"/>
      <sheetName val="งบดุล 2"/>
      <sheetName val="กระแสเงินสด"/>
      <sheetName val="ส่วนผู้ถือหุ้น-รวม"/>
      <sheetName val="ส่วนผู้ถือหุ้น-เฉพาะ"/>
      <sheetName val="คำนวณหุ้นสามัญถัวเฉลี่ย"/>
      <sheetName val="การถือหุ้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21">
          <cell r="D21">
            <v>0</v>
          </cell>
          <cell r="G21">
            <v>0</v>
          </cell>
          <cell r="I21">
            <v>0</v>
          </cell>
          <cell r="L21">
            <v>0</v>
          </cell>
          <cell r="O21">
            <v>0</v>
          </cell>
          <cell r="X21"/>
          <cell r="AA21"/>
        </row>
        <row r="31">
          <cell r="D31">
            <v>0</v>
          </cell>
          <cell r="G31">
            <v>0</v>
          </cell>
          <cell r="I31">
            <v>0</v>
          </cell>
          <cell r="L31">
            <v>0</v>
          </cell>
          <cell r="O31">
            <v>0</v>
          </cell>
        </row>
      </sheetData>
      <sheetData sheetId="28" refreshError="1">
        <row r="18">
          <cell r="D18">
            <v>0</v>
          </cell>
          <cell r="F18">
            <v>0</v>
          </cell>
          <cell r="H18">
            <v>0</v>
          </cell>
          <cell r="P18"/>
        </row>
        <row r="25">
          <cell r="D25">
            <v>0</v>
          </cell>
          <cell r="F25">
            <v>0</v>
          </cell>
          <cell r="H25">
            <v>0</v>
          </cell>
          <cell r="M25">
            <v>0</v>
          </cell>
          <cell r="P25">
            <v>0</v>
          </cell>
        </row>
      </sheetData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V50"/>
  <sheetViews>
    <sheetView view="pageBreakPreview" topLeftCell="A31" zoomScale="85" zoomScaleNormal="70" zoomScaleSheetLayoutView="85" workbookViewId="0">
      <selection activeCell="A7" sqref="A1:XFD1048576"/>
    </sheetView>
  </sheetViews>
  <sheetFormatPr defaultColWidth="7.81640625" defaultRowHeight="21" customHeight="1" x14ac:dyDescent="0.35"/>
  <cols>
    <col min="1" max="1" width="48.1796875" style="124" customWidth="1"/>
    <col min="2" max="2" width="6.54296875" style="125" bestFit="1" customWidth="1"/>
    <col min="3" max="3" width="1.1796875" style="124" customWidth="1"/>
    <col min="4" max="4" width="15.81640625" style="124" customWidth="1"/>
    <col min="5" max="5" width="1.1796875" style="124" customWidth="1"/>
    <col min="6" max="6" width="15.81640625" style="124" customWidth="1"/>
    <col min="7" max="7" width="1.1796875" style="124" customWidth="1"/>
    <col min="8" max="8" width="15.81640625" style="124" customWidth="1"/>
    <col min="9" max="9" width="1.1796875" style="124" customWidth="1"/>
    <col min="10" max="10" width="15.81640625" style="124" customWidth="1"/>
    <col min="11" max="11" width="14.1796875" style="123" bestFit="1" customWidth="1"/>
    <col min="12" max="12" width="2.81640625" style="123" customWidth="1"/>
    <col min="13" max="13" width="14.1796875" style="123" bestFit="1" customWidth="1"/>
    <col min="14" max="14" width="2.1796875" style="124" customWidth="1"/>
    <col min="15" max="15" width="14.81640625" style="124" bestFit="1" customWidth="1"/>
    <col min="16" max="16" width="3.1796875" style="124" customWidth="1"/>
    <col min="17" max="17" width="13.81640625" style="124" bestFit="1" customWidth="1"/>
    <col min="18" max="16384" width="7.81640625" style="124"/>
  </cols>
  <sheetData>
    <row r="1" spans="1:22" ht="20.5" customHeight="1" x14ac:dyDescent="0.3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22" ht="21" customHeight="1" x14ac:dyDescent="0.35">
      <c r="A2" s="215" t="s">
        <v>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22" ht="21" customHeight="1" x14ac:dyDescent="0.35">
      <c r="A3" s="216" t="s">
        <v>2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22" ht="21" customHeight="1" x14ac:dyDescent="0.35">
      <c r="A4" s="217" t="s">
        <v>3</v>
      </c>
      <c r="B4" s="217"/>
      <c r="C4" s="217"/>
      <c r="D4" s="217"/>
      <c r="E4" s="217"/>
      <c r="F4" s="217"/>
      <c r="G4" s="217"/>
      <c r="H4" s="217"/>
      <c r="I4" s="217"/>
      <c r="J4" s="217"/>
    </row>
    <row r="5" spans="1:22" ht="9" customHeight="1" x14ac:dyDescent="0.35"/>
    <row r="6" spans="1:22" ht="21" customHeight="1" x14ac:dyDescent="0.35">
      <c r="B6" s="126" t="s">
        <v>4</v>
      </c>
      <c r="D6" s="215" t="s">
        <v>5</v>
      </c>
      <c r="E6" s="215"/>
      <c r="F6" s="215"/>
      <c r="H6" s="215" t="s">
        <v>6</v>
      </c>
      <c r="I6" s="215"/>
      <c r="J6" s="215"/>
    </row>
    <row r="7" spans="1:22" ht="21" customHeight="1" x14ac:dyDescent="0.35">
      <c r="D7" s="215" t="s">
        <v>7</v>
      </c>
      <c r="E7" s="215"/>
      <c r="F7" s="215"/>
      <c r="H7" s="215" t="s">
        <v>7</v>
      </c>
      <c r="I7" s="215"/>
      <c r="J7" s="215"/>
    </row>
    <row r="8" spans="1:22" s="127" customFormat="1" ht="21" customHeight="1" x14ac:dyDescent="0.35">
      <c r="B8" s="128"/>
      <c r="C8" s="126"/>
      <c r="D8" s="126" t="s">
        <v>8</v>
      </c>
      <c r="E8" s="126"/>
      <c r="F8" s="126" t="s">
        <v>8</v>
      </c>
      <c r="G8" s="126"/>
      <c r="H8" s="126" t="s">
        <v>8</v>
      </c>
      <c r="I8" s="126"/>
      <c r="J8" s="126" t="s">
        <v>8</v>
      </c>
      <c r="K8" s="129"/>
      <c r="L8" s="129"/>
      <c r="M8" s="129"/>
    </row>
    <row r="9" spans="1:22" s="127" customFormat="1" ht="21" customHeight="1" x14ac:dyDescent="0.35">
      <c r="B9" s="128"/>
      <c r="C9" s="126"/>
      <c r="D9" s="126" t="s">
        <v>9</v>
      </c>
      <c r="E9" s="126"/>
      <c r="F9" s="126" t="s">
        <v>10</v>
      </c>
      <c r="G9" s="126"/>
      <c r="H9" s="126" t="s">
        <v>9</v>
      </c>
      <c r="I9" s="126"/>
      <c r="J9" s="126" t="s">
        <v>10</v>
      </c>
      <c r="K9" s="129"/>
      <c r="L9" s="129"/>
      <c r="M9" s="129"/>
    </row>
    <row r="10" spans="1:22" s="127" customFormat="1" ht="21" customHeight="1" x14ac:dyDescent="0.35">
      <c r="A10" s="130"/>
      <c r="B10" s="128"/>
      <c r="C10" s="126"/>
      <c r="D10" s="126">
        <v>2025</v>
      </c>
      <c r="E10" s="126"/>
      <c r="F10" s="126">
        <v>2024</v>
      </c>
      <c r="G10" s="126"/>
      <c r="H10" s="126">
        <v>2025</v>
      </c>
      <c r="I10" s="126"/>
      <c r="J10" s="126">
        <v>2024</v>
      </c>
      <c r="K10" s="129"/>
      <c r="L10" s="129"/>
      <c r="M10" s="129"/>
    </row>
    <row r="11" spans="1:22" s="127" customFormat="1" ht="21" customHeight="1" x14ac:dyDescent="0.35">
      <c r="A11" s="130"/>
      <c r="B11" s="128"/>
      <c r="C11" s="126"/>
      <c r="D11" s="126" t="s">
        <v>11</v>
      </c>
      <c r="E11" s="126"/>
      <c r="F11" s="126"/>
      <c r="G11" s="126"/>
      <c r="H11" s="126" t="s">
        <v>11</v>
      </c>
      <c r="I11" s="126"/>
      <c r="J11" s="126"/>
      <c r="K11" s="129"/>
      <c r="L11" s="129"/>
      <c r="M11" s="129"/>
    </row>
    <row r="12" spans="1:22" s="127" customFormat="1" ht="21" customHeight="1" x14ac:dyDescent="0.35">
      <c r="A12" s="131" t="s">
        <v>12</v>
      </c>
      <c r="B12" s="128"/>
      <c r="D12" s="126"/>
      <c r="E12" s="126"/>
      <c r="K12" s="129"/>
      <c r="L12" s="129"/>
      <c r="M12" s="129"/>
    </row>
    <row r="13" spans="1:22" s="127" customFormat="1" ht="21" customHeight="1" x14ac:dyDescent="0.35">
      <c r="A13" s="124" t="s">
        <v>13</v>
      </c>
      <c r="B13" s="128"/>
      <c r="C13" s="132"/>
      <c r="D13" s="1"/>
      <c r="E13" s="1"/>
      <c r="F13" s="132"/>
      <c r="G13" s="132"/>
      <c r="H13" s="132"/>
      <c r="I13" s="132"/>
      <c r="J13" s="132"/>
      <c r="K13" s="129"/>
      <c r="L13" s="129"/>
      <c r="M13" s="129"/>
    </row>
    <row r="14" spans="1:22" s="127" customFormat="1" ht="21" customHeight="1" x14ac:dyDescent="0.35">
      <c r="A14" s="133" t="s">
        <v>14</v>
      </c>
      <c r="B14" s="134">
        <v>4.0999999999999996</v>
      </c>
      <c r="C14" s="1"/>
      <c r="D14" s="1">
        <v>472533500</v>
      </c>
      <c r="E14" s="1"/>
      <c r="F14" s="1">
        <v>477798633</v>
      </c>
      <c r="G14" s="1"/>
      <c r="H14" s="1">
        <v>442195404</v>
      </c>
      <c r="I14" s="1"/>
      <c r="J14" s="1">
        <v>424466766</v>
      </c>
      <c r="K14" s="122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</row>
    <row r="15" spans="1:22" s="127" customFormat="1" ht="21" customHeight="1" x14ac:dyDescent="0.35">
      <c r="A15" s="133" t="s">
        <v>15</v>
      </c>
      <c r="B15" s="134">
        <v>5</v>
      </c>
      <c r="C15" s="135"/>
      <c r="D15" s="1">
        <v>1301132992</v>
      </c>
      <c r="E15" s="1"/>
      <c r="F15" s="1">
        <v>1285514529</v>
      </c>
      <c r="G15" s="135"/>
      <c r="H15" s="1">
        <v>1277735929</v>
      </c>
      <c r="I15" s="1"/>
      <c r="J15" s="1">
        <v>1283918656</v>
      </c>
      <c r="K15" s="70"/>
      <c r="L15" s="70"/>
      <c r="M15" s="70"/>
      <c r="N15" s="70"/>
      <c r="O15" s="70"/>
      <c r="P15" s="70"/>
      <c r="Q15" s="70"/>
      <c r="R15" s="129"/>
      <c r="S15" s="129"/>
      <c r="T15" s="129"/>
      <c r="U15" s="129"/>
    </row>
    <row r="16" spans="1:22" s="127" customFormat="1" ht="21" customHeight="1" x14ac:dyDescent="0.35">
      <c r="A16" s="133" t="s">
        <v>16</v>
      </c>
      <c r="B16" s="134">
        <v>17.2</v>
      </c>
      <c r="C16" s="1"/>
      <c r="D16" s="73" t="s">
        <v>17</v>
      </c>
      <c r="E16" s="73"/>
      <c r="F16" s="73" t="s">
        <v>17</v>
      </c>
      <c r="G16" s="1"/>
      <c r="H16" s="1">
        <v>51100000</v>
      </c>
      <c r="I16" s="1"/>
      <c r="J16" s="1">
        <v>41300000</v>
      </c>
      <c r="K16" s="70"/>
      <c r="L16" s="70"/>
      <c r="M16" s="70"/>
      <c r="N16" s="70"/>
      <c r="O16" s="70"/>
      <c r="P16" s="70"/>
      <c r="Q16" s="70"/>
      <c r="R16" s="129"/>
      <c r="S16" s="129"/>
      <c r="T16" s="129"/>
      <c r="U16" s="129"/>
    </row>
    <row r="17" spans="1:21" s="127" customFormat="1" ht="21" customHeight="1" x14ac:dyDescent="0.35">
      <c r="A17" s="133" t="s">
        <v>18</v>
      </c>
      <c r="B17" s="134"/>
      <c r="C17" s="1"/>
      <c r="D17" s="1">
        <v>265025517</v>
      </c>
      <c r="E17" s="1"/>
      <c r="F17" s="1">
        <v>287702607</v>
      </c>
      <c r="G17" s="1"/>
      <c r="H17" s="1">
        <v>253633246</v>
      </c>
      <c r="I17" s="1"/>
      <c r="J17" s="1">
        <v>281918141</v>
      </c>
      <c r="K17" s="70"/>
      <c r="L17" s="70"/>
      <c r="M17" s="70"/>
      <c r="N17" s="70"/>
      <c r="O17" s="122"/>
      <c r="P17" s="70"/>
      <c r="Q17" s="70"/>
      <c r="R17" s="129"/>
      <c r="S17" s="129"/>
      <c r="T17" s="129"/>
      <c r="U17" s="129"/>
    </row>
    <row r="18" spans="1:21" s="127" customFormat="1" ht="21" customHeight="1" x14ac:dyDescent="0.35">
      <c r="A18" s="133" t="s">
        <v>19</v>
      </c>
      <c r="B18" s="134"/>
      <c r="C18" s="1"/>
      <c r="D18" s="1">
        <v>12136889</v>
      </c>
      <c r="E18" s="1"/>
      <c r="F18" s="1">
        <v>14903122</v>
      </c>
      <c r="G18" s="1"/>
      <c r="H18" s="1">
        <v>8004977</v>
      </c>
      <c r="I18" s="1"/>
      <c r="J18" s="1">
        <v>12532978</v>
      </c>
      <c r="K18" s="70"/>
      <c r="L18" s="70"/>
      <c r="M18" s="70"/>
      <c r="N18" s="70"/>
      <c r="O18" s="70"/>
      <c r="P18" s="70"/>
      <c r="Q18" s="70"/>
      <c r="R18" s="129"/>
      <c r="S18" s="129"/>
      <c r="T18" s="129"/>
      <c r="U18" s="129"/>
    </row>
    <row r="19" spans="1:21" s="127" customFormat="1" ht="21" customHeight="1" x14ac:dyDescent="0.35">
      <c r="A19" s="136" t="s">
        <v>20</v>
      </c>
      <c r="B19" s="128"/>
      <c r="C19" s="135"/>
      <c r="D19" s="2">
        <f>SUM(D14:D18)</f>
        <v>2050828898</v>
      </c>
      <c r="E19" s="62"/>
      <c r="F19" s="2">
        <f>SUM(F14:F18)</f>
        <v>2065918891</v>
      </c>
      <c r="G19" s="135"/>
      <c r="H19" s="2">
        <f>SUM(H14:H18)</f>
        <v>2032669556</v>
      </c>
      <c r="I19" s="62"/>
      <c r="J19" s="2">
        <f>SUM(J14:J18)</f>
        <v>2044136541</v>
      </c>
      <c r="K19" s="70"/>
      <c r="L19" s="70"/>
      <c r="M19" s="70"/>
      <c r="N19" s="70"/>
      <c r="O19" s="70"/>
      <c r="P19" s="70"/>
      <c r="Q19" s="70"/>
      <c r="R19" s="129"/>
      <c r="S19" s="129"/>
      <c r="T19" s="129"/>
      <c r="U19" s="129"/>
    </row>
    <row r="20" spans="1:21" s="127" customFormat="1" ht="21" customHeight="1" x14ac:dyDescent="0.35">
      <c r="A20" s="136"/>
      <c r="B20" s="128"/>
      <c r="C20" s="135"/>
      <c r="D20" s="135"/>
      <c r="E20" s="135"/>
      <c r="F20" s="135"/>
      <c r="G20" s="135"/>
      <c r="H20" s="135"/>
      <c r="I20" s="135"/>
      <c r="J20" s="135"/>
      <c r="K20" s="70"/>
      <c r="L20" s="4"/>
      <c r="M20" s="4"/>
      <c r="N20" s="3"/>
      <c r="O20" s="3"/>
      <c r="Q20" s="129"/>
      <c r="R20" s="129"/>
      <c r="S20" s="129"/>
      <c r="T20" s="129"/>
      <c r="U20" s="129"/>
    </row>
    <row r="21" spans="1:21" s="127" customFormat="1" ht="21" customHeight="1" x14ac:dyDescent="0.35">
      <c r="A21" s="124" t="s">
        <v>21</v>
      </c>
      <c r="B21" s="128"/>
      <c r="K21" s="70"/>
      <c r="L21" s="4"/>
      <c r="M21" s="4"/>
      <c r="N21" s="3"/>
      <c r="O21" s="3"/>
      <c r="Q21" s="129"/>
      <c r="R21" s="129"/>
      <c r="S21" s="129"/>
      <c r="T21" s="129"/>
      <c r="U21" s="129"/>
    </row>
    <row r="22" spans="1:21" s="127" customFormat="1" ht="21" customHeight="1" x14ac:dyDescent="0.35">
      <c r="A22" s="133" t="s">
        <v>22</v>
      </c>
      <c r="B22" s="134"/>
      <c r="C22" s="1"/>
      <c r="D22" s="1">
        <v>1053842</v>
      </c>
      <c r="E22" s="1"/>
      <c r="F22" s="1">
        <v>1053842</v>
      </c>
      <c r="G22" s="1"/>
      <c r="H22" s="70">
        <v>929471</v>
      </c>
      <c r="I22" s="1"/>
      <c r="J22" s="1">
        <v>929471</v>
      </c>
      <c r="K22" s="70"/>
      <c r="L22" s="70"/>
      <c r="M22" s="70"/>
      <c r="N22" s="70"/>
      <c r="O22" s="70"/>
      <c r="P22" s="70"/>
      <c r="Q22" s="70"/>
      <c r="R22" s="129"/>
      <c r="S22" s="129"/>
      <c r="T22" s="129"/>
      <c r="U22" s="129"/>
    </row>
    <row r="23" spans="1:21" s="127" customFormat="1" ht="21" customHeight="1" x14ac:dyDescent="0.35">
      <c r="A23" s="133" t="s">
        <v>23</v>
      </c>
      <c r="B23" s="134">
        <v>17.100000000000001</v>
      </c>
      <c r="C23" s="1"/>
      <c r="D23" s="73">
        <v>0</v>
      </c>
      <c r="E23" s="72"/>
      <c r="F23" s="73">
        <v>0</v>
      </c>
      <c r="G23" s="1"/>
      <c r="H23" s="70">
        <v>139998520</v>
      </c>
      <c r="I23" s="1"/>
      <c r="J23" s="1">
        <v>99999320</v>
      </c>
      <c r="K23" s="70"/>
      <c r="L23" s="70"/>
      <c r="M23" s="70"/>
      <c r="N23" s="70"/>
      <c r="O23" s="70"/>
      <c r="P23" s="70"/>
      <c r="Q23" s="70"/>
      <c r="R23" s="129"/>
      <c r="S23" s="129"/>
      <c r="T23" s="129"/>
      <c r="U23" s="129"/>
    </row>
    <row r="24" spans="1:21" s="127" customFormat="1" ht="21" customHeight="1" x14ac:dyDescent="0.35">
      <c r="A24" s="133" t="s">
        <v>24</v>
      </c>
      <c r="B24" s="134">
        <v>6</v>
      </c>
      <c r="C24" s="1"/>
      <c r="D24" s="1">
        <v>39094460</v>
      </c>
      <c r="E24" s="135"/>
      <c r="F24" s="135">
        <v>48453277</v>
      </c>
      <c r="G24" s="1"/>
      <c r="H24" s="53">
        <v>15875615</v>
      </c>
      <c r="I24" s="1"/>
      <c r="J24" s="1">
        <v>23324260</v>
      </c>
      <c r="K24" s="70"/>
      <c r="L24" s="70"/>
      <c r="M24" s="70"/>
      <c r="N24" s="70"/>
      <c r="O24" s="70"/>
      <c r="P24" s="70"/>
      <c r="Q24" s="70"/>
      <c r="R24" s="129"/>
      <c r="S24" s="129"/>
      <c r="T24" s="129"/>
      <c r="U24" s="129"/>
    </row>
    <row r="25" spans="1:21" s="127" customFormat="1" ht="21" customHeight="1" x14ac:dyDescent="0.35">
      <c r="A25" s="133" t="s">
        <v>25</v>
      </c>
      <c r="B25" s="128">
        <v>19</v>
      </c>
      <c r="C25" s="1"/>
      <c r="D25" s="1">
        <v>29173353</v>
      </c>
      <c r="E25" s="135"/>
      <c r="F25" s="73">
        <v>0</v>
      </c>
      <c r="G25" s="1"/>
      <c r="H25" s="73">
        <v>0</v>
      </c>
      <c r="I25" s="1"/>
      <c r="J25" s="73">
        <v>0</v>
      </c>
      <c r="K25" s="70"/>
      <c r="L25" s="70"/>
      <c r="M25" s="70"/>
      <c r="N25" s="70"/>
      <c r="O25" s="70"/>
      <c r="P25" s="70"/>
      <c r="Q25" s="70"/>
      <c r="R25" s="129"/>
      <c r="S25" s="129"/>
      <c r="T25" s="129"/>
      <c r="U25" s="129"/>
    </row>
    <row r="26" spans="1:21" s="127" customFormat="1" ht="21" customHeight="1" x14ac:dyDescent="0.35">
      <c r="A26" s="133" t="s">
        <v>26</v>
      </c>
      <c r="B26" s="134">
        <v>7</v>
      </c>
      <c r="C26" s="1"/>
      <c r="D26" s="1">
        <v>95650598</v>
      </c>
      <c r="E26" s="135"/>
      <c r="F26" s="135">
        <v>92109728</v>
      </c>
      <c r="G26" s="1"/>
      <c r="H26" s="70">
        <v>21181254</v>
      </c>
      <c r="I26" s="1"/>
      <c r="J26" s="1">
        <v>21323784</v>
      </c>
      <c r="K26" s="70"/>
      <c r="L26" s="70"/>
      <c r="M26" s="70"/>
      <c r="N26" s="70"/>
      <c r="O26" s="70"/>
      <c r="P26" s="70"/>
      <c r="Q26" s="70"/>
      <c r="R26" s="129"/>
      <c r="S26" s="129"/>
      <c r="T26" s="129"/>
      <c r="U26" s="129"/>
    </row>
    <row r="27" spans="1:21" s="127" customFormat="1" ht="21" customHeight="1" x14ac:dyDescent="0.35">
      <c r="A27" s="133" t="s">
        <v>27</v>
      </c>
      <c r="B27" s="134">
        <v>8</v>
      </c>
      <c r="C27" s="1"/>
      <c r="D27" s="1">
        <v>34608260</v>
      </c>
      <c r="E27" s="135"/>
      <c r="F27" s="135">
        <v>27669108</v>
      </c>
      <c r="G27" s="1"/>
      <c r="H27" s="70">
        <v>5004696</v>
      </c>
      <c r="I27" s="135"/>
      <c r="J27" s="1">
        <v>3436091</v>
      </c>
      <c r="K27" s="70"/>
      <c r="L27" s="70"/>
      <c r="M27" s="70"/>
      <c r="N27" s="70"/>
      <c r="O27" s="70"/>
      <c r="P27" s="70"/>
      <c r="Q27" s="70"/>
      <c r="R27" s="129"/>
      <c r="S27" s="129"/>
      <c r="T27" s="129"/>
      <c r="U27" s="129"/>
    </row>
    <row r="28" spans="1:21" s="127" customFormat="1" ht="21" customHeight="1" x14ac:dyDescent="0.35">
      <c r="A28" s="133" t="s">
        <v>28</v>
      </c>
      <c r="B28" s="128">
        <v>9</v>
      </c>
      <c r="C28" s="1"/>
      <c r="D28" s="1">
        <v>114173654</v>
      </c>
      <c r="E28" s="135"/>
      <c r="F28" s="135">
        <v>91923277</v>
      </c>
      <c r="G28" s="1"/>
      <c r="H28" s="70">
        <v>106425828</v>
      </c>
      <c r="I28" s="135"/>
      <c r="J28" s="1">
        <v>84314291</v>
      </c>
      <c r="K28" s="70"/>
      <c r="L28" s="70"/>
      <c r="M28" s="70"/>
      <c r="N28" s="70"/>
      <c r="O28" s="70"/>
      <c r="P28" s="70"/>
      <c r="Q28" s="70"/>
      <c r="R28" s="129"/>
      <c r="S28" s="129"/>
      <c r="T28" s="129"/>
      <c r="U28" s="129"/>
    </row>
    <row r="29" spans="1:21" s="127" customFormat="1" ht="21" customHeight="1" x14ac:dyDescent="0.35">
      <c r="A29" s="136" t="s">
        <v>29</v>
      </c>
      <c r="B29" s="128"/>
      <c r="C29" s="135"/>
      <c r="D29" s="137">
        <f>SUM(D22:D28)</f>
        <v>313754167</v>
      </c>
      <c r="E29" s="138"/>
      <c r="F29" s="137">
        <f>SUM(F22:F28)</f>
        <v>261209232</v>
      </c>
      <c r="G29" s="135"/>
      <c r="H29" s="137">
        <f>SUM(H22:H28)</f>
        <v>289415384</v>
      </c>
      <c r="I29" s="138"/>
      <c r="J29" s="137">
        <f>SUM(J22:J28)</f>
        <v>233327217</v>
      </c>
      <c r="K29" s="70"/>
      <c r="L29" s="70"/>
      <c r="M29" s="70"/>
      <c r="N29" s="70"/>
      <c r="O29" s="70"/>
      <c r="P29" s="70"/>
      <c r="Q29" s="70"/>
      <c r="R29" s="129"/>
      <c r="S29" s="129"/>
      <c r="T29" s="129"/>
      <c r="U29" s="129"/>
    </row>
    <row r="30" spans="1:21" s="127" customFormat="1" ht="21" customHeight="1" thickBot="1" x14ac:dyDescent="0.4">
      <c r="A30" s="139" t="s">
        <v>30</v>
      </c>
      <c r="B30" s="126"/>
      <c r="C30" s="135"/>
      <c r="D30" s="140">
        <f>D19+D29</f>
        <v>2364583065</v>
      </c>
      <c r="E30" s="135"/>
      <c r="F30" s="140">
        <f>F19+F29</f>
        <v>2327128123</v>
      </c>
      <c r="G30" s="135"/>
      <c r="H30" s="140">
        <f>H19+H29</f>
        <v>2322084940</v>
      </c>
      <c r="I30" s="135"/>
      <c r="J30" s="140">
        <f>J19+J29</f>
        <v>2277463758</v>
      </c>
      <c r="K30" s="70"/>
      <c r="L30" s="70"/>
      <c r="M30" s="70"/>
      <c r="N30" s="70"/>
      <c r="O30" s="70"/>
      <c r="P30" s="70"/>
      <c r="Q30" s="70"/>
      <c r="R30" s="129"/>
      <c r="S30" s="129"/>
      <c r="T30" s="129"/>
      <c r="U30" s="129"/>
    </row>
    <row r="31" spans="1:21" s="127" customFormat="1" ht="21" customHeight="1" thickTop="1" x14ac:dyDescent="0.35">
      <c r="A31" s="139"/>
      <c r="B31" s="126"/>
      <c r="C31" s="135"/>
      <c r="D31" s="135"/>
      <c r="E31" s="135"/>
      <c r="F31" s="135"/>
      <c r="G31" s="135"/>
      <c r="H31" s="135"/>
      <c r="I31" s="135"/>
      <c r="J31" s="135"/>
      <c r="K31" s="71"/>
      <c r="L31" s="4"/>
      <c r="M31" s="4"/>
      <c r="N31" s="3"/>
      <c r="O31" s="3"/>
      <c r="Q31" s="129"/>
      <c r="R31" s="129"/>
      <c r="S31" s="129"/>
      <c r="T31" s="129"/>
      <c r="U31" s="129"/>
    </row>
    <row r="32" spans="1:21" s="127" customFormat="1" ht="21" customHeight="1" x14ac:dyDescent="0.35">
      <c r="A32" s="139"/>
      <c r="B32" s="126"/>
      <c r="C32" s="135"/>
      <c r="D32" s="135"/>
      <c r="E32" s="135"/>
      <c r="F32" s="135"/>
      <c r="G32" s="135"/>
      <c r="H32" s="135"/>
      <c r="I32" s="135"/>
      <c r="J32" s="135"/>
      <c r="K32" s="71"/>
      <c r="L32" s="4"/>
      <c r="M32" s="4"/>
      <c r="N32" s="3"/>
      <c r="O32" s="3"/>
      <c r="Q32" s="129"/>
      <c r="R32" s="129"/>
      <c r="S32" s="129"/>
      <c r="T32" s="129"/>
      <c r="U32" s="129"/>
    </row>
    <row r="33" spans="1:21" s="127" customFormat="1" ht="21" customHeight="1" x14ac:dyDescent="0.35">
      <c r="A33" s="139"/>
      <c r="B33" s="126"/>
      <c r="C33" s="135"/>
      <c r="D33" s="135"/>
      <c r="E33" s="135"/>
      <c r="F33" s="135"/>
      <c r="G33" s="135"/>
      <c r="H33" s="135"/>
      <c r="I33" s="135"/>
      <c r="J33" s="135"/>
      <c r="K33" s="71"/>
      <c r="L33" s="4"/>
      <c r="M33" s="4"/>
      <c r="N33" s="3"/>
      <c r="O33" s="3"/>
      <c r="Q33" s="129"/>
      <c r="R33" s="129"/>
      <c r="S33" s="129"/>
      <c r="T33" s="129"/>
      <c r="U33" s="129"/>
    </row>
    <row r="34" spans="1:21" s="127" customFormat="1" ht="21" customHeight="1" x14ac:dyDescent="0.35">
      <c r="A34" s="139"/>
      <c r="B34" s="126"/>
      <c r="C34" s="135"/>
      <c r="D34" s="135"/>
      <c r="E34" s="135"/>
      <c r="F34" s="135"/>
      <c r="G34" s="135"/>
      <c r="H34" s="135"/>
      <c r="I34" s="135"/>
      <c r="J34" s="135"/>
      <c r="K34" s="71"/>
      <c r="L34" s="4"/>
      <c r="M34" s="4"/>
      <c r="N34" s="3"/>
      <c r="O34" s="3"/>
      <c r="Q34" s="129"/>
      <c r="R34" s="129"/>
      <c r="S34" s="129"/>
      <c r="T34" s="129"/>
      <c r="U34" s="129"/>
    </row>
    <row r="35" spans="1:21" s="127" customFormat="1" ht="21" customHeight="1" x14ac:dyDescent="0.35">
      <c r="A35" s="139"/>
      <c r="B35" s="126"/>
      <c r="C35" s="135"/>
      <c r="D35" s="135"/>
      <c r="E35" s="135"/>
      <c r="F35" s="135"/>
      <c r="G35" s="135"/>
      <c r="H35" s="135"/>
      <c r="I35" s="135"/>
      <c r="J35" s="135"/>
      <c r="K35" s="71"/>
      <c r="L35" s="4"/>
      <c r="M35" s="4"/>
      <c r="N35" s="3"/>
      <c r="O35" s="3"/>
      <c r="Q35" s="129"/>
      <c r="R35" s="129"/>
      <c r="S35" s="129"/>
      <c r="T35" s="129"/>
      <c r="U35" s="129"/>
    </row>
    <row r="36" spans="1:21" s="127" customFormat="1" ht="21" customHeight="1" x14ac:dyDescent="0.35">
      <c r="A36" s="139"/>
      <c r="B36" s="126"/>
      <c r="C36" s="135"/>
      <c r="D36" s="135"/>
      <c r="E36" s="135"/>
      <c r="F36" s="135"/>
      <c r="G36" s="135"/>
      <c r="H36" s="135"/>
      <c r="I36" s="135"/>
      <c r="J36" s="135"/>
      <c r="K36" s="71"/>
      <c r="L36" s="4"/>
      <c r="M36" s="4"/>
      <c r="N36" s="3"/>
      <c r="O36" s="3"/>
      <c r="Q36" s="129"/>
      <c r="R36" s="129"/>
      <c r="S36" s="129"/>
      <c r="T36" s="129"/>
      <c r="U36" s="129"/>
    </row>
    <row r="37" spans="1:21" s="127" customFormat="1" ht="21" customHeight="1" x14ac:dyDescent="0.35">
      <c r="A37" s="139"/>
      <c r="B37" s="126"/>
      <c r="C37" s="135"/>
      <c r="D37" s="135"/>
      <c r="E37" s="135"/>
      <c r="F37" s="135"/>
      <c r="G37" s="135"/>
      <c r="H37" s="135"/>
      <c r="I37" s="135"/>
      <c r="J37" s="135"/>
      <c r="K37" s="71"/>
      <c r="L37" s="4"/>
      <c r="M37" s="4"/>
      <c r="N37" s="3"/>
      <c r="O37" s="3"/>
      <c r="Q37" s="129"/>
      <c r="R37" s="129"/>
      <c r="S37" s="129"/>
      <c r="T37" s="129"/>
      <c r="U37" s="129"/>
    </row>
    <row r="38" spans="1:21" s="127" customFormat="1" ht="21" customHeight="1" x14ac:dyDescent="0.35">
      <c r="A38" s="139"/>
      <c r="B38" s="126"/>
      <c r="C38" s="135"/>
      <c r="D38" s="135"/>
      <c r="E38" s="135"/>
      <c r="F38" s="135"/>
      <c r="G38" s="135"/>
      <c r="H38" s="135"/>
      <c r="I38" s="135"/>
      <c r="J38" s="135"/>
      <c r="K38" s="71"/>
      <c r="L38" s="4"/>
      <c r="M38" s="4"/>
      <c r="N38" s="3"/>
      <c r="O38" s="3"/>
      <c r="Q38" s="129"/>
      <c r="R38" s="129"/>
      <c r="S38" s="129"/>
      <c r="T38" s="129"/>
      <c r="U38" s="129"/>
    </row>
    <row r="39" spans="1:21" s="127" customFormat="1" ht="21" customHeight="1" x14ac:dyDescent="0.35">
      <c r="A39" s="139"/>
      <c r="B39" s="126"/>
      <c r="C39" s="135"/>
      <c r="D39" s="135"/>
      <c r="E39" s="135"/>
      <c r="F39" s="135"/>
      <c r="G39" s="135"/>
      <c r="H39" s="135"/>
      <c r="I39" s="135"/>
      <c r="J39" s="135"/>
      <c r="K39" s="71"/>
      <c r="L39" s="4"/>
      <c r="M39" s="4"/>
      <c r="N39" s="3"/>
      <c r="O39" s="3"/>
      <c r="Q39" s="129"/>
      <c r="R39" s="129"/>
      <c r="S39" s="129"/>
      <c r="T39" s="129"/>
      <c r="U39" s="129"/>
    </row>
    <row r="40" spans="1:21" s="127" customFormat="1" ht="21" customHeight="1" x14ac:dyDescent="0.35">
      <c r="B40" s="126"/>
      <c r="C40" s="135"/>
      <c r="D40" s="135"/>
      <c r="E40" s="135"/>
      <c r="F40" s="135"/>
      <c r="G40" s="135"/>
      <c r="H40" s="135"/>
      <c r="I40" s="135"/>
      <c r="J40" s="135"/>
      <c r="K40" s="71"/>
      <c r="L40" s="4"/>
      <c r="M40" s="4"/>
      <c r="N40" s="3"/>
      <c r="O40" s="3"/>
      <c r="Q40" s="129"/>
      <c r="R40" s="129"/>
      <c r="S40" s="129"/>
      <c r="T40" s="129"/>
      <c r="U40" s="129"/>
    </row>
    <row r="41" spans="1:21" s="127" customFormat="1" ht="21" customHeight="1" x14ac:dyDescent="0.35">
      <c r="B41" s="126"/>
      <c r="C41" s="135"/>
      <c r="D41" s="135"/>
      <c r="E41" s="135"/>
      <c r="F41" s="135"/>
      <c r="G41" s="135"/>
      <c r="H41" s="135"/>
      <c r="I41" s="135"/>
      <c r="J41" s="135"/>
      <c r="K41" s="71"/>
      <c r="L41" s="4"/>
      <c r="M41" s="4"/>
      <c r="N41" s="3"/>
      <c r="O41" s="3"/>
      <c r="Q41" s="129"/>
      <c r="R41" s="129"/>
      <c r="S41" s="129"/>
      <c r="T41" s="129"/>
      <c r="U41" s="129"/>
    </row>
    <row r="42" spans="1:21" s="127" customFormat="1" ht="21" customHeight="1" x14ac:dyDescent="0.35">
      <c r="A42" s="124"/>
      <c r="B42" s="125"/>
      <c r="C42" s="124"/>
      <c r="D42" s="124"/>
      <c r="E42" s="124"/>
      <c r="F42" s="124"/>
      <c r="G42" s="124"/>
      <c r="H42" s="124"/>
      <c r="I42" s="124"/>
      <c r="J42" s="124"/>
      <c r="K42" s="71"/>
      <c r="L42" s="4"/>
      <c r="M42" s="4"/>
      <c r="N42" s="3"/>
      <c r="O42" s="3"/>
      <c r="Q42" s="129"/>
      <c r="R42" s="129"/>
      <c r="S42" s="129"/>
      <c r="T42" s="129"/>
      <c r="U42" s="129"/>
    </row>
    <row r="43" spans="1:21" ht="21" customHeight="1" x14ac:dyDescent="0.35">
      <c r="A43" s="141"/>
      <c r="B43" s="141"/>
      <c r="C43" s="141"/>
      <c r="D43" s="141"/>
      <c r="E43" s="141"/>
      <c r="F43" s="141"/>
      <c r="G43" s="141"/>
      <c r="H43" s="141"/>
      <c r="I43" s="141"/>
      <c r="J43" s="141"/>
    </row>
    <row r="44" spans="1:21" ht="21" customHeight="1" x14ac:dyDescent="0.35">
      <c r="A44" s="141"/>
      <c r="B44" s="141"/>
      <c r="C44" s="141"/>
      <c r="D44" s="141"/>
      <c r="E44" s="141"/>
      <c r="F44" s="141"/>
      <c r="G44" s="141"/>
      <c r="H44" s="141"/>
      <c r="I44" s="141"/>
      <c r="J44" s="141"/>
    </row>
    <row r="45" spans="1:21" ht="21" customHeight="1" x14ac:dyDescent="0.35">
      <c r="A45" s="141"/>
      <c r="B45" s="141"/>
      <c r="C45" s="141"/>
      <c r="D45" s="141"/>
      <c r="E45" s="141"/>
      <c r="F45" s="141"/>
      <c r="G45" s="141"/>
      <c r="H45" s="141"/>
      <c r="I45" s="141"/>
      <c r="J45" s="141"/>
    </row>
    <row r="46" spans="1:21" ht="21" customHeight="1" x14ac:dyDescent="0.35">
      <c r="A46" s="141"/>
      <c r="B46" s="141"/>
      <c r="C46" s="141"/>
      <c r="D46" s="141"/>
      <c r="E46" s="141"/>
      <c r="F46" s="141"/>
      <c r="G46" s="141"/>
      <c r="H46" s="141"/>
      <c r="I46" s="141"/>
      <c r="J46" s="141"/>
    </row>
    <row r="50" spans="1:1" ht="21" customHeight="1" x14ac:dyDescent="0.35">
      <c r="A50" s="127" t="s">
        <v>31</v>
      </c>
    </row>
  </sheetData>
  <mergeCells count="8">
    <mergeCell ref="D7:F7"/>
    <mergeCell ref="H6:J6"/>
    <mergeCell ref="H7:J7"/>
    <mergeCell ref="A1:J1"/>
    <mergeCell ref="A2:J2"/>
    <mergeCell ref="A3:J3"/>
    <mergeCell ref="A4:J4"/>
    <mergeCell ref="D6:F6"/>
  </mergeCells>
  <pageMargins left="0.8" right="0.3" top="1" bottom="0.5" header="0.5" footer="0.3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S53"/>
  <sheetViews>
    <sheetView view="pageBreakPreview" topLeftCell="A20" zoomScale="85" zoomScaleNormal="70" zoomScaleSheetLayoutView="85" workbookViewId="0">
      <selection activeCell="A42" sqref="A42"/>
    </sheetView>
  </sheetViews>
  <sheetFormatPr defaultColWidth="7.81640625" defaultRowHeight="21" customHeight="1" x14ac:dyDescent="0.35"/>
  <cols>
    <col min="1" max="1" width="55.1796875" style="127" customWidth="1"/>
    <col min="2" max="2" width="6.54296875" style="127" bestFit="1" customWidth="1"/>
    <col min="3" max="3" width="1" style="127" customWidth="1"/>
    <col min="4" max="4" width="15.81640625" style="127" customWidth="1"/>
    <col min="5" max="5" width="1.1796875" style="127" customWidth="1"/>
    <col min="6" max="6" width="15.81640625" style="127" customWidth="1"/>
    <col min="7" max="7" width="1.1796875" style="127" customWidth="1"/>
    <col min="8" max="8" width="15.81640625" style="127" customWidth="1"/>
    <col min="9" max="9" width="1.1796875" style="127" customWidth="1"/>
    <col min="10" max="10" width="15.81640625" style="127" customWidth="1"/>
    <col min="11" max="11" width="14.1796875" style="127" bestFit="1" customWidth="1"/>
    <col min="12" max="12" width="3.81640625" style="127" customWidth="1"/>
    <col min="13" max="13" width="14.1796875" style="127" bestFit="1" customWidth="1"/>
    <col min="14" max="14" width="1.81640625" style="127" customWidth="1"/>
    <col min="15" max="15" width="17" style="127" customWidth="1"/>
    <col min="16" max="16" width="2.81640625" style="127" customWidth="1"/>
    <col min="17" max="17" width="13.81640625" style="127" customWidth="1"/>
    <col min="18" max="16384" width="7.81640625" style="127"/>
  </cols>
  <sheetData>
    <row r="1" spans="1:19" s="124" customFormat="1" ht="20.5" customHeight="1" x14ac:dyDescent="0.3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9" s="124" customFormat="1" ht="21" customHeight="1" x14ac:dyDescent="0.35">
      <c r="A2" s="215" t="s">
        <v>32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9" s="124" customFormat="1" ht="21" customHeight="1" x14ac:dyDescent="0.35">
      <c r="A3" s="216" t="s">
        <v>2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9" s="124" customFormat="1" ht="21" customHeight="1" x14ac:dyDescent="0.35">
      <c r="A4" s="217" t="s">
        <v>3</v>
      </c>
      <c r="B4" s="217"/>
      <c r="C4" s="217"/>
      <c r="D4" s="217"/>
      <c r="E4" s="217"/>
      <c r="F4" s="217"/>
      <c r="G4" s="217"/>
      <c r="H4" s="217"/>
      <c r="I4" s="217"/>
      <c r="J4" s="217"/>
    </row>
    <row r="5" spans="1:19" s="124" customFormat="1" ht="9" customHeight="1" x14ac:dyDescent="0.35"/>
    <row r="6" spans="1:19" s="124" customFormat="1" ht="21" customHeight="1" x14ac:dyDescent="0.35">
      <c r="B6" s="126" t="s">
        <v>4</v>
      </c>
      <c r="D6" s="215" t="s">
        <v>5</v>
      </c>
      <c r="E6" s="215"/>
      <c r="F6" s="215"/>
      <c r="G6" s="215" t="s">
        <v>6</v>
      </c>
      <c r="H6" s="215"/>
      <c r="I6" s="215"/>
      <c r="J6" s="215"/>
    </row>
    <row r="7" spans="1:19" s="124" customFormat="1" ht="21" customHeight="1" x14ac:dyDescent="0.35">
      <c r="D7" s="215" t="s">
        <v>7</v>
      </c>
      <c r="E7" s="215"/>
      <c r="F7" s="215"/>
      <c r="G7" s="215" t="s">
        <v>7</v>
      </c>
      <c r="H7" s="215"/>
      <c r="I7" s="215"/>
      <c r="J7" s="215"/>
    </row>
    <row r="8" spans="1:19" ht="21" customHeight="1" x14ac:dyDescent="0.35">
      <c r="D8" s="126" t="s">
        <v>8</v>
      </c>
      <c r="E8" s="126"/>
      <c r="F8" s="126" t="s">
        <v>8</v>
      </c>
      <c r="H8" s="126" t="s">
        <v>8</v>
      </c>
      <c r="I8" s="126"/>
      <c r="J8" s="126" t="s">
        <v>8</v>
      </c>
    </row>
    <row r="9" spans="1:19" ht="21" customHeight="1" x14ac:dyDescent="0.35">
      <c r="D9" s="126" t="s">
        <v>9</v>
      </c>
      <c r="E9" s="126"/>
      <c r="F9" s="126" t="s">
        <v>10</v>
      </c>
      <c r="G9" s="126"/>
      <c r="H9" s="126" t="s">
        <v>9</v>
      </c>
      <c r="I9" s="126"/>
      <c r="J9" s="126" t="s">
        <v>10</v>
      </c>
    </row>
    <row r="10" spans="1:19" ht="21" customHeight="1" x14ac:dyDescent="0.35">
      <c r="D10" s="126">
        <v>2025</v>
      </c>
      <c r="E10" s="126"/>
      <c r="F10" s="126">
        <v>2024</v>
      </c>
      <c r="G10" s="126"/>
      <c r="H10" s="126">
        <v>2025</v>
      </c>
      <c r="I10" s="126"/>
      <c r="J10" s="126">
        <v>2024</v>
      </c>
    </row>
    <row r="11" spans="1:19" ht="21" customHeight="1" x14ac:dyDescent="0.35">
      <c r="D11" s="126" t="s">
        <v>11</v>
      </c>
      <c r="E11" s="126"/>
      <c r="F11" s="126"/>
      <c r="G11" s="126"/>
      <c r="H11" s="126" t="s">
        <v>11</v>
      </c>
      <c r="I11" s="126"/>
      <c r="J11" s="126"/>
    </row>
    <row r="12" spans="1:19" ht="21" customHeight="1" x14ac:dyDescent="0.35">
      <c r="A12" s="131" t="s">
        <v>33</v>
      </c>
      <c r="B12" s="142"/>
      <c r="C12" s="142"/>
      <c r="D12" s="143"/>
    </row>
    <row r="13" spans="1:19" ht="21" customHeight="1" x14ac:dyDescent="0.35">
      <c r="A13" s="124" t="s">
        <v>34</v>
      </c>
      <c r="B13" s="128"/>
      <c r="C13" s="128"/>
      <c r="D13" s="138"/>
      <c r="E13" s="138"/>
      <c r="F13" s="138"/>
      <c r="G13" s="138"/>
      <c r="H13" s="138"/>
      <c r="I13" s="138"/>
      <c r="J13" s="138"/>
    </row>
    <row r="14" spans="1:19" ht="21" customHeight="1" x14ac:dyDescent="0.35">
      <c r="A14" s="133" t="s">
        <v>35</v>
      </c>
      <c r="B14" s="134">
        <v>10</v>
      </c>
      <c r="C14" s="134"/>
      <c r="D14" s="144">
        <v>405268661</v>
      </c>
      <c r="E14" s="144"/>
      <c r="F14" s="144">
        <v>422914746</v>
      </c>
      <c r="G14" s="144"/>
      <c r="H14" s="144">
        <v>377769635</v>
      </c>
      <c r="I14" s="144"/>
      <c r="J14" s="144">
        <v>409041409</v>
      </c>
      <c r="K14" s="70"/>
      <c r="L14" s="70"/>
      <c r="M14" s="70"/>
      <c r="N14" s="70"/>
      <c r="O14" s="70"/>
      <c r="P14" s="70"/>
      <c r="Q14" s="70"/>
      <c r="R14" s="70"/>
      <c r="S14" s="70"/>
    </row>
    <row r="15" spans="1:19" ht="21" customHeight="1" x14ac:dyDescent="0.35">
      <c r="A15" s="133" t="s">
        <v>36</v>
      </c>
      <c r="B15" s="134"/>
      <c r="C15" s="134"/>
      <c r="D15" s="144">
        <v>8582621</v>
      </c>
      <c r="E15" s="144"/>
      <c r="F15" s="144">
        <v>10787337</v>
      </c>
      <c r="G15" s="144"/>
      <c r="H15" s="144">
        <v>1602361</v>
      </c>
      <c r="I15" s="144"/>
      <c r="J15" s="144">
        <v>4654306</v>
      </c>
      <c r="K15" s="70"/>
      <c r="L15" s="70"/>
      <c r="M15" s="70"/>
      <c r="N15" s="70"/>
      <c r="O15" s="70"/>
      <c r="P15" s="70"/>
      <c r="Q15" s="70"/>
      <c r="R15" s="129"/>
    </row>
    <row r="16" spans="1:19" ht="21" customHeight="1" x14ac:dyDescent="0.35">
      <c r="A16" s="133" t="s">
        <v>37</v>
      </c>
      <c r="B16" s="134"/>
      <c r="C16" s="134"/>
      <c r="D16" s="144">
        <v>1022579</v>
      </c>
      <c r="E16" s="144"/>
      <c r="F16" s="144">
        <v>50437</v>
      </c>
      <c r="G16" s="144"/>
      <c r="H16" s="73">
        <v>0</v>
      </c>
      <c r="I16" s="73"/>
      <c r="J16" s="73">
        <v>0</v>
      </c>
      <c r="K16" s="70"/>
      <c r="L16" s="70"/>
      <c r="M16" s="70"/>
      <c r="N16" s="70"/>
      <c r="O16" s="70"/>
      <c r="P16" s="70"/>
      <c r="Q16" s="70"/>
      <c r="R16" s="129"/>
    </row>
    <row r="17" spans="1:18" ht="21" customHeight="1" x14ac:dyDescent="0.35">
      <c r="A17" s="133" t="s">
        <v>38</v>
      </c>
      <c r="B17" s="134"/>
      <c r="C17" s="134"/>
      <c r="D17" s="144">
        <v>63162716</v>
      </c>
      <c r="E17" s="144"/>
      <c r="F17" s="144">
        <v>60907513</v>
      </c>
      <c r="G17" s="144"/>
      <c r="H17" s="144">
        <v>59158336</v>
      </c>
      <c r="I17" s="144"/>
      <c r="J17" s="144">
        <v>58050320</v>
      </c>
      <c r="K17" s="70"/>
      <c r="L17" s="70"/>
      <c r="M17" s="70"/>
      <c r="N17" s="70"/>
      <c r="O17" s="70"/>
      <c r="P17" s="70"/>
      <c r="Q17" s="70"/>
      <c r="R17" s="129"/>
    </row>
    <row r="18" spans="1:18" ht="21" customHeight="1" x14ac:dyDescent="0.35">
      <c r="A18" s="145" t="s">
        <v>39</v>
      </c>
      <c r="B18" s="128"/>
      <c r="C18" s="128"/>
      <c r="D18" s="146">
        <f>SUM(D14:D17)</f>
        <v>478036577</v>
      </c>
      <c r="E18" s="135"/>
      <c r="F18" s="146">
        <f>SUM(F13:F17)</f>
        <v>494660033</v>
      </c>
      <c r="G18" s="135"/>
      <c r="H18" s="146">
        <f>SUM(H14:H17)</f>
        <v>438530332</v>
      </c>
      <c r="I18" s="135"/>
      <c r="J18" s="146">
        <f>SUM(J13:J17)</f>
        <v>471746035</v>
      </c>
      <c r="K18" s="70"/>
      <c r="L18" s="70"/>
      <c r="M18" s="70"/>
      <c r="N18" s="70"/>
      <c r="O18" s="70"/>
      <c r="P18" s="70"/>
      <c r="Q18" s="70"/>
      <c r="R18" s="129"/>
    </row>
    <row r="19" spans="1:18" ht="21" customHeight="1" x14ac:dyDescent="0.35">
      <c r="B19" s="128"/>
      <c r="C19" s="128"/>
      <c r="D19" s="135"/>
      <c r="E19" s="135"/>
      <c r="F19" s="135"/>
      <c r="G19" s="135"/>
      <c r="H19" s="135"/>
      <c r="I19" s="135"/>
      <c r="J19" s="135"/>
      <c r="K19" s="70"/>
      <c r="L19" s="70"/>
      <c r="M19" s="70"/>
      <c r="N19" s="70"/>
      <c r="O19" s="70"/>
      <c r="P19" s="70"/>
      <c r="Q19" s="70"/>
      <c r="R19" s="129"/>
    </row>
    <row r="20" spans="1:18" ht="21" customHeight="1" x14ac:dyDescent="0.35">
      <c r="A20" s="124" t="s">
        <v>40</v>
      </c>
      <c r="B20" s="128"/>
      <c r="C20" s="128"/>
      <c r="I20" s="31"/>
      <c r="K20" s="70"/>
      <c r="L20" s="70"/>
      <c r="M20" s="70"/>
      <c r="N20" s="70"/>
      <c r="O20" s="70"/>
      <c r="P20" s="70"/>
      <c r="Q20" s="70"/>
      <c r="R20" s="129"/>
    </row>
    <row r="21" spans="1:18" ht="21" customHeight="1" x14ac:dyDescent="0.35">
      <c r="A21" s="133" t="s">
        <v>41</v>
      </c>
      <c r="B21" s="134"/>
      <c r="C21" s="134"/>
      <c r="D21" s="144">
        <v>10735386</v>
      </c>
      <c r="E21" s="144"/>
      <c r="F21" s="144">
        <v>14538682</v>
      </c>
      <c r="G21" s="144"/>
      <c r="H21" s="144">
        <v>1774873</v>
      </c>
      <c r="I21" s="144"/>
      <c r="J21" s="144">
        <v>2379714</v>
      </c>
      <c r="K21" s="70"/>
      <c r="L21" s="70"/>
      <c r="M21" s="70"/>
      <c r="N21" s="70"/>
      <c r="O21" s="70"/>
      <c r="P21" s="70"/>
      <c r="Q21" s="70"/>
      <c r="R21" s="129"/>
    </row>
    <row r="22" spans="1:18" ht="21" customHeight="1" x14ac:dyDescent="0.35">
      <c r="A22" s="133" t="s">
        <v>42</v>
      </c>
      <c r="B22" s="134"/>
      <c r="C22" s="134"/>
      <c r="D22" s="144">
        <v>1858101</v>
      </c>
      <c r="E22" s="144"/>
      <c r="F22" s="144">
        <v>2198101</v>
      </c>
      <c r="G22" s="144"/>
      <c r="H22" s="144">
        <v>979333</v>
      </c>
      <c r="I22" s="144"/>
      <c r="J22" s="144">
        <v>1319333</v>
      </c>
      <c r="K22" s="70"/>
      <c r="L22" s="70"/>
      <c r="M22" s="70"/>
      <c r="N22" s="70"/>
      <c r="O22" s="70"/>
      <c r="P22" s="70"/>
      <c r="Q22" s="70"/>
      <c r="R22" s="129"/>
    </row>
    <row r="23" spans="1:18" ht="21" customHeight="1" x14ac:dyDescent="0.35">
      <c r="A23" s="147" t="s">
        <v>43</v>
      </c>
      <c r="B23" s="134">
        <v>11</v>
      </c>
      <c r="C23" s="134"/>
      <c r="D23" s="144">
        <v>152763692</v>
      </c>
      <c r="E23" s="144"/>
      <c r="F23" s="144">
        <v>114354230</v>
      </c>
      <c r="G23" s="144"/>
      <c r="H23" s="144">
        <v>136183598</v>
      </c>
      <c r="I23" s="144"/>
      <c r="J23" s="144">
        <v>107704616</v>
      </c>
      <c r="K23" s="70"/>
      <c r="L23" s="70"/>
      <c r="M23" s="70"/>
      <c r="N23" s="70"/>
      <c r="O23" s="70"/>
      <c r="P23" s="70"/>
      <c r="Q23" s="70"/>
      <c r="R23" s="129"/>
    </row>
    <row r="24" spans="1:18" ht="21" customHeight="1" x14ac:dyDescent="0.35">
      <c r="A24" s="133" t="s">
        <v>44</v>
      </c>
      <c r="B24" s="134"/>
      <c r="C24" s="134"/>
      <c r="D24" s="144">
        <v>34984146</v>
      </c>
      <c r="E24" s="144"/>
      <c r="F24" s="144">
        <v>32896516</v>
      </c>
      <c r="G24" s="144"/>
      <c r="H24" s="144">
        <v>33840360</v>
      </c>
      <c r="I24" s="144"/>
      <c r="J24" s="144">
        <v>32896516</v>
      </c>
      <c r="K24" s="70"/>
      <c r="L24" s="70"/>
      <c r="M24" s="70"/>
      <c r="N24" s="70"/>
      <c r="O24" s="70"/>
      <c r="P24" s="70"/>
      <c r="Q24" s="70"/>
      <c r="R24" s="129"/>
    </row>
    <row r="25" spans="1:18" ht="21" customHeight="1" x14ac:dyDescent="0.35">
      <c r="A25" s="145" t="s">
        <v>45</v>
      </c>
      <c r="B25" s="136"/>
      <c r="C25" s="136"/>
      <c r="D25" s="146">
        <f>SUM(D21:D24)</f>
        <v>200341325</v>
      </c>
      <c r="E25" s="135"/>
      <c r="F25" s="146">
        <f>SUM(F21:F24)</f>
        <v>163987529</v>
      </c>
      <c r="G25" s="135"/>
      <c r="H25" s="146">
        <f>SUM(H21:H24)</f>
        <v>172778164</v>
      </c>
      <c r="I25" s="135"/>
      <c r="J25" s="146">
        <f>SUM(J21:J24)</f>
        <v>144300179</v>
      </c>
      <c r="K25" s="70"/>
      <c r="L25" s="70"/>
      <c r="M25" s="70"/>
      <c r="N25" s="70"/>
      <c r="O25" s="70"/>
      <c r="P25" s="70"/>
      <c r="Q25" s="70"/>
      <c r="R25" s="129"/>
    </row>
    <row r="26" spans="1:18" ht="21" customHeight="1" x14ac:dyDescent="0.35">
      <c r="A26" s="148" t="s">
        <v>46</v>
      </c>
      <c r="B26" s="149"/>
      <c r="C26" s="149"/>
      <c r="D26" s="146">
        <f>D18+D25</f>
        <v>678377902</v>
      </c>
      <c r="E26" s="135"/>
      <c r="F26" s="146">
        <f>F18+F25</f>
        <v>658647562</v>
      </c>
      <c r="G26" s="135"/>
      <c r="H26" s="146">
        <f>H18+H25</f>
        <v>611308496</v>
      </c>
      <c r="I26" s="135"/>
      <c r="J26" s="146">
        <f>J18+J25</f>
        <v>616046214</v>
      </c>
      <c r="K26" s="70"/>
      <c r="L26" s="70"/>
      <c r="M26" s="70"/>
      <c r="N26" s="70"/>
      <c r="O26" s="70"/>
      <c r="P26" s="70"/>
      <c r="Q26" s="70"/>
      <c r="R26" s="129"/>
    </row>
    <row r="27" spans="1:18" ht="21" customHeight="1" x14ac:dyDescent="0.35">
      <c r="A27" s="148"/>
      <c r="B27" s="142"/>
      <c r="C27" s="142"/>
      <c r="D27" s="142"/>
      <c r="E27" s="142"/>
      <c r="F27" s="142"/>
      <c r="G27" s="142"/>
      <c r="H27" s="142"/>
      <c r="I27" s="142"/>
      <c r="J27" s="142"/>
      <c r="K27" s="70"/>
      <c r="L27" s="70"/>
      <c r="M27" s="70"/>
      <c r="N27" s="70"/>
      <c r="O27" s="70"/>
      <c r="P27" s="70"/>
      <c r="Q27" s="70"/>
    </row>
    <row r="28" spans="1:18" ht="21" customHeight="1" x14ac:dyDescent="0.35">
      <c r="A28" s="124" t="s">
        <v>47</v>
      </c>
      <c r="D28" s="138"/>
      <c r="E28" s="138"/>
      <c r="F28" s="138"/>
      <c r="G28" s="138"/>
      <c r="H28" s="138"/>
      <c r="I28" s="138"/>
      <c r="J28" s="138"/>
      <c r="K28" s="70"/>
      <c r="L28" s="70"/>
      <c r="M28" s="70"/>
      <c r="N28" s="70"/>
      <c r="O28" s="70"/>
      <c r="P28" s="70"/>
      <c r="Q28" s="70"/>
    </row>
    <row r="29" spans="1:18" ht="21" customHeight="1" x14ac:dyDescent="0.35">
      <c r="A29" s="124" t="s">
        <v>48</v>
      </c>
      <c r="B29" s="128"/>
      <c r="C29" s="128"/>
      <c r="D29" s="138"/>
      <c r="E29" s="138"/>
      <c r="F29" s="138"/>
      <c r="G29" s="138"/>
      <c r="H29" s="138"/>
      <c r="I29" s="138"/>
      <c r="J29" s="138"/>
      <c r="K29" s="70"/>
      <c r="L29" s="70"/>
      <c r="M29" s="70"/>
      <c r="N29" s="70"/>
      <c r="O29" s="70"/>
      <c r="P29" s="70"/>
      <c r="Q29" s="70"/>
    </row>
    <row r="30" spans="1:18" ht="21" customHeight="1" x14ac:dyDescent="0.35">
      <c r="A30" s="149" t="s">
        <v>49</v>
      </c>
      <c r="B30" s="149"/>
      <c r="C30" s="149"/>
      <c r="D30" s="138"/>
      <c r="E30" s="138"/>
      <c r="F30" s="138"/>
      <c r="G30" s="138"/>
      <c r="H30" s="138"/>
      <c r="I30" s="138"/>
      <c r="J30" s="138"/>
      <c r="K30" s="70"/>
      <c r="L30" s="70"/>
      <c r="M30" s="70"/>
      <c r="N30" s="70"/>
      <c r="O30" s="70"/>
      <c r="P30" s="70"/>
      <c r="Q30" s="70"/>
    </row>
    <row r="31" spans="1:18" ht="21" customHeight="1" thickBot="1" x14ac:dyDescent="0.4">
      <c r="A31" s="150" t="s">
        <v>50</v>
      </c>
      <c r="B31" s="149"/>
      <c r="C31" s="149"/>
      <c r="D31" s="5">
        <v>300000000</v>
      </c>
      <c r="E31" s="138"/>
      <c r="F31" s="5">
        <v>300000000</v>
      </c>
      <c r="G31" s="138"/>
      <c r="H31" s="5">
        <v>300000000</v>
      </c>
      <c r="I31" s="138"/>
      <c r="J31" s="5">
        <v>300000000</v>
      </c>
      <c r="K31" s="70"/>
      <c r="L31" s="70"/>
      <c r="M31" s="70"/>
      <c r="N31" s="70"/>
      <c r="O31" s="70"/>
      <c r="P31" s="70"/>
      <c r="Q31" s="70"/>
    </row>
    <row r="32" spans="1:18" ht="21" customHeight="1" thickTop="1" x14ac:dyDescent="0.35">
      <c r="A32" s="133" t="s">
        <v>51</v>
      </c>
      <c r="B32" s="149"/>
      <c r="C32" s="149"/>
      <c r="D32" s="135"/>
      <c r="E32" s="135"/>
      <c r="F32" s="135"/>
      <c r="G32" s="135"/>
      <c r="H32" s="135"/>
      <c r="I32" s="135"/>
      <c r="J32" s="135"/>
      <c r="K32" s="70"/>
      <c r="L32" s="70"/>
      <c r="M32" s="70"/>
      <c r="N32" s="70"/>
      <c r="O32" s="70"/>
      <c r="P32" s="70"/>
      <c r="Q32" s="70"/>
      <c r="R32" s="129"/>
    </row>
    <row r="33" spans="1:18" ht="21" customHeight="1" x14ac:dyDescent="0.35">
      <c r="A33" s="150" t="s">
        <v>52</v>
      </c>
      <c r="B33" s="149"/>
      <c r="C33" s="149"/>
      <c r="K33" s="70"/>
      <c r="L33" s="70"/>
      <c r="M33" s="70"/>
      <c r="N33" s="70"/>
      <c r="O33" s="70"/>
      <c r="P33" s="70"/>
      <c r="Q33" s="70"/>
      <c r="R33" s="129"/>
    </row>
    <row r="34" spans="1:18" ht="21" customHeight="1" x14ac:dyDescent="0.35">
      <c r="A34" s="151" t="s">
        <v>53</v>
      </c>
      <c r="B34" s="149"/>
      <c r="C34" s="149"/>
      <c r="D34" s="135">
        <v>300000000</v>
      </c>
      <c r="E34" s="135"/>
      <c r="F34" s="135">
        <v>300000000</v>
      </c>
      <c r="G34" s="135"/>
      <c r="H34" s="135">
        <v>300000000</v>
      </c>
      <c r="I34" s="135"/>
      <c r="J34" s="135">
        <v>300000000</v>
      </c>
      <c r="K34" s="70"/>
      <c r="L34" s="70"/>
      <c r="M34" s="70"/>
      <c r="N34" s="70"/>
      <c r="O34" s="70"/>
      <c r="P34" s="70"/>
      <c r="Q34" s="70"/>
      <c r="R34" s="129"/>
    </row>
    <row r="35" spans="1:18" ht="21" customHeight="1" x14ac:dyDescent="0.35">
      <c r="A35" s="152" t="s">
        <v>54</v>
      </c>
      <c r="B35" s="128"/>
      <c r="C35" s="149"/>
      <c r="D35" s="135">
        <v>971405000</v>
      </c>
      <c r="F35" s="135">
        <v>971405000</v>
      </c>
      <c r="H35" s="135">
        <v>971405000</v>
      </c>
      <c r="I35" s="18"/>
      <c r="J35" s="135">
        <v>971405000</v>
      </c>
      <c r="K35" s="70"/>
      <c r="L35" s="70"/>
      <c r="M35" s="70"/>
      <c r="N35" s="70"/>
      <c r="O35" s="70"/>
      <c r="P35" s="70"/>
      <c r="Q35" s="70"/>
      <c r="R35" s="129"/>
    </row>
    <row r="36" spans="1:18" ht="21" customHeight="1" x14ac:dyDescent="0.35">
      <c r="A36" s="152" t="s">
        <v>55</v>
      </c>
      <c r="B36" s="141"/>
      <c r="C36" s="141"/>
      <c r="D36" s="144">
        <v>800010</v>
      </c>
      <c r="E36" s="144"/>
      <c r="F36" s="144">
        <v>800010</v>
      </c>
      <c r="G36" s="153"/>
      <c r="H36" s="73">
        <v>0</v>
      </c>
      <c r="I36" s="73"/>
      <c r="J36" s="73">
        <v>0</v>
      </c>
      <c r="K36" s="70"/>
      <c r="L36" s="70"/>
      <c r="M36" s="70"/>
      <c r="N36" s="70"/>
      <c r="O36" s="70"/>
      <c r="P36" s="70"/>
      <c r="Q36" s="70"/>
      <c r="R36" s="129"/>
    </row>
    <row r="37" spans="1:18" ht="21" customHeight="1" x14ac:dyDescent="0.35">
      <c r="A37" s="152" t="s">
        <v>56</v>
      </c>
      <c r="B37" s="88"/>
      <c r="C37" s="141"/>
      <c r="K37" s="70"/>
      <c r="L37" s="70"/>
      <c r="M37" s="70"/>
      <c r="N37" s="70"/>
      <c r="O37" s="70"/>
      <c r="P37" s="70"/>
      <c r="Q37" s="70"/>
      <c r="R37" s="129"/>
    </row>
    <row r="38" spans="1:18" ht="21" customHeight="1" x14ac:dyDescent="0.35">
      <c r="A38" s="133" t="s">
        <v>57</v>
      </c>
      <c r="B38" s="88"/>
      <c r="C38" s="141"/>
      <c r="D38" s="144">
        <v>6587330</v>
      </c>
      <c r="E38" s="144"/>
      <c r="F38" s="144">
        <v>6587330</v>
      </c>
      <c r="G38" s="153"/>
      <c r="H38" s="73">
        <v>0</v>
      </c>
      <c r="I38" s="73"/>
      <c r="J38" s="73">
        <v>0</v>
      </c>
      <c r="K38" s="70"/>
      <c r="L38" s="70"/>
      <c r="M38" s="70"/>
      <c r="N38" s="70"/>
      <c r="O38" s="70"/>
      <c r="P38" s="70"/>
      <c r="Q38" s="70"/>
      <c r="R38" s="129"/>
    </row>
    <row r="39" spans="1:18" ht="10.75" customHeight="1" x14ac:dyDescent="0.35">
      <c r="A39" s="152"/>
      <c r="B39" s="88"/>
      <c r="C39" s="141"/>
      <c r="D39" s="144"/>
      <c r="E39" s="144"/>
      <c r="F39" s="144"/>
      <c r="G39" s="153"/>
      <c r="H39" s="73"/>
      <c r="I39" s="73"/>
      <c r="J39" s="73"/>
      <c r="K39" s="70"/>
      <c r="L39" s="4"/>
      <c r="M39" s="4"/>
      <c r="N39" s="129"/>
      <c r="O39" s="129"/>
      <c r="P39" s="129"/>
      <c r="Q39" s="129"/>
      <c r="R39" s="129"/>
    </row>
    <row r="40" spans="1:18" ht="21" customHeight="1" x14ac:dyDescent="0.35">
      <c r="A40" s="124" t="s">
        <v>58</v>
      </c>
      <c r="B40" s="88"/>
      <c r="C40" s="136"/>
      <c r="D40" s="135"/>
      <c r="E40" s="135"/>
      <c r="F40" s="135"/>
      <c r="G40" s="135"/>
      <c r="H40" s="135"/>
      <c r="I40" s="135"/>
      <c r="J40" s="135"/>
      <c r="K40" s="70"/>
      <c r="L40" s="4"/>
      <c r="M40" s="4"/>
      <c r="N40" s="129"/>
      <c r="O40" s="129"/>
      <c r="P40" s="129"/>
      <c r="Q40" s="129"/>
      <c r="R40" s="129"/>
    </row>
    <row r="41" spans="1:18" ht="21" customHeight="1" x14ac:dyDescent="0.35">
      <c r="A41" s="149" t="s">
        <v>59</v>
      </c>
      <c r="B41" s="19"/>
      <c r="C41" s="128"/>
      <c r="D41" s="135"/>
      <c r="E41" s="135"/>
      <c r="F41" s="135"/>
      <c r="G41" s="135"/>
      <c r="H41" s="135"/>
      <c r="I41" s="135"/>
      <c r="J41" s="135"/>
      <c r="K41" s="70"/>
      <c r="L41" s="4"/>
      <c r="M41" s="4"/>
      <c r="N41" s="129"/>
      <c r="O41" s="129"/>
      <c r="P41" s="129"/>
      <c r="Q41" s="129"/>
      <c r="R41" s="129"/>
    </row>
    <row r="42" spans="1:18" ht="21" customHeight="1" x14ac:dyDescent="0.35">
      <c r="A42" s="150" t="s">
        <v>60</v>
      </c>
      <c r="B42" s="141">
        <v>12</v>
      </c>
      <c r="C42" s="141"/>
      <c r="D42" s="135">
        <v>30000000</v>
      </c>
      <c r="E42" s="135"/>
      <c r="F42" s="135">
        <v>30000000</v>
      </c>
      <c r="G42" s="135"/>
      <c r="H42" s="135">
        <v>30000000</v>
      </c>
      <c r="I42" s="135"/>
      <c r="J42" s="135">
        <v>30000000</v>
      </c>
      <c r="K42" s="70"/>
      <c r="L42" s="70"/>
      <c r="M42" s="70"/>
      <c r="N42" s="70"/>
      <c r="O42" s="70"/>
      <c r="P42" s="70"/>
      <c r="Q42" s="70"/>
      <c r="R42" s="129"/>
    </row>
    <row r="43" spans="1:18" ht="21" customHeight="1" x14ac:dyDescent="0.35">
      <c r="A43" s="149" t="s">
        <v>61</v>
      </c>
      <c r="B43" s="128"/>
      <c r="C43" s="128"/>
      <c r="D43" s="135">
        <f>'SHAREHOLDER-Consol'!S29</f>
        <v>360767989</v>
      </c>
      <c r="E43" s="135"/>
      <c r="F43" s="135">
        <v>339314841</v>
      </c>
      <c r="G43" s="135"/>
      <c r="H43" s="135">
        <f>'SHAREHOLDER-COMPANY'!L21</f>
        <v>400461292</v>
      </c>
      <c r="I43" s="135"/>
      <c r="J43" s="135">
        <v>351102392</v>
      </c>
      <c r="K43" s="70"/>
      <c r="L43" s="70"/>
      <c r="M43" s="70"/>
      <c r="N43" s="70"/>
      <c r="O43" s="70"/>
      <c r="P43" s="70"/>
      <c r="Q43" s="70"/>
      <c r="R43" s="129"/>
    </row>
    <row r="44" spans="1:18" ht="21" customHeight="1" x14ac:dyDescent="0.35">
      <c r="A44" s="127" t="s">
        <v>62</v>
      </c>
      <c r="B44" s="128"/>
      <c r="C44" s="128"/>
      <c r="D44" s="154">
        <f>'SHAREHOLDER-Consol'!AB29</f>
        <v>10012018</v>
      </c>
      <c r="E44" s="135"/>
      <c r="F44" s="154">
        <v>10012018</v>
      </c>
      <c r="G44" s="135"/>
      <c r="H44" s="154">
        <f>'SHAREHOLDER-COMPANY'!U21</f>
        <v>8910152</v>
      </c>
      <c r="I44" s="135"/>
      <c r="J44" s="154">
        <v>8910152</v>
      </c>
      <c r="K44" s="70"/>
      <c r="L44" s="70"/>
      <c r="M44" s="70"/>
      <c r="N44" s="70"/>
      <c r="O44" s="70"/>
      <c r="P44" s="70"/>
      <c r="Q44" s="70"/>
      <c r="R44" s="129"/>
    </row>
    <row r="45" spans="1:18" ht="21" customHeight="1" x14ac:dyDescent="0.35">
      <c r="A45" s="149" t="s">
        <v>63</v>
      </c>
      <c r="B45" s="128"/>
      <c r="C45" s="128"/>
      <c r="D45" s="45">
        <f>SUM(D32:D44)</f>
        <v>1679572347</v>
      </c>
      <c r="E45" s="144"/>
      <c r="F45" s="45">
        <f>SUM(F32:F44)</f>
        <v>1658119199</v>
      </c>
      <c r="G45" s="153"/>
      <c r="H45" s="45">
        <f>SUM(H32:H44)</f>
        <v>1710776444</v>
      </c>
      <c r="I45" s="45"/>
      <c r="J45" s="45">
        <f>SUM(J32:J44)</f>
        <v>1661417544</v>
      </c>
      <c r="K45" s="70"/>
      <c r="L45" s="70"/>
      <c r="M45" s="70"/>
      <c r="N45" s="70"/>
      <c r="O45" s="70"/>
      <c r="P45" s="70"/>
      <c r="Q45" s="70"/>
      <c r="R45" s="129"/>
    </row>
    <row r="46" spans="1:18" ht="21" customHeight="1" x14ac:dyDescent="0.35">
      <c r="A46" s="127" t="s">
        <v>64</v>
      </c>
      <c r="B46" s="141"/>
      <c r="C46" s="141"/>
      <c r="D46" s="68">
        <f>'SHAREHOLDER-Consol'!AF29</f>
        <v>6632816</v>
      </c>
      <c r="E46" s="6"/>
      <c r="F46" s="68">
        <v>10361362</v>
      </c>
      <c r="G46" s="7"/>
      <c r="H46" s="76">
        <v>0</v>
      </c>
      <c r="I46" s="73"/>
      <c r="J46" s="76">
        <v>0</v>
      </c>
      <c r="K46" s="70"/>
      <c r="L46" s="70"/>
      <c r="M46" s="70"/>
      <c r="N46" s="70"/>
      <c r="O46" s="70"/>
      <c r="P46" s="70"/>
      <c r="Q46" s="70"/>
      <c r="R46" s="129"/>
    </row>
    <row r="47" spans="1:18" ht="21" customHeight="1" x14ac:dyDescent="0.35">
      <c r="A47" s="148" t="s">
        <v>65</v>
      </c>
      <c r="B47" s="149"/>
      <c r="C47" s="149"/>
      <c r="D47" s="154">
        <f>SUM(D45:D46)</f>
        <v>1686205163</v>
      </c>
      <c r="E47" s="135"/>
      <c r="F47" s="154">
        <f>SUM(F45:F46)</f>
        <v>1668480561</v>
      </c>
      <c r="G47" s="135"/>
      <c r="H47" s="154">
        <f>SUM(H45:H46)</f>
        <v>1710776444</v>
      </c>
      <c r="I47" s="135"/>
      <c r="J47" s="154">
        <f>SUM(J45:J46)</f>
        <v>1661417544</v>
      </c>
      <c r="K47" s="70"/>
      <c r="L47" s="70"/>
      <c r="M47" s="70"/>
      <c r="N47" s="70"/>
      <c r="O47" s="70"/>
      <c r="P47" s="70"/>
      <c r="Q47" s="70"/>
      <c r="R47" s="129"/>
    </row>
    <row r="48" spans="1:18" ht="21" customHeight="1" thickBot="1" x14ac:dyDescent="0.4">
      <c r="A48" s="139" t="s">
        <v>66</v>
      </c>
      <c r="B48" s="142"/>
      <c r="C48" s="142"/>
      <c r="D48" s="155">
        <f>D26+D47</f>
        <v>2364583065</v>
      </c>
      <c r="E48" s="135"/>
      <c r="F48" s="155">
        <f>F26+F47</f>
        <v>2327128123</v>
      </c>
      <c r="G48" s="135"/>
      <c r="H48" s="155">
        <f>H26+H47</f>
        <v>2322084940</v>
      </c>
      <c r="I48" s="135"/>
      <c r="J48" s="155">
        <f>J26+J47</f>
        <v>2277463758</v>
      </c>
      <c r="K48" s="70"/>
      <c r="L48" s="70"/>
      <c r="M48" s="70"/>
      <c r="N48" s="70"/>
      <c r="O48" s="70"/>
      <c r="P48" s="70"/>
      <c r="Q48" s="70"/>
      <c r="R48" s="129"/>
    </row>
    <row r="49" spans="1:18" ht="21" customHeight="1" thickTop="1" x14ac:dyDescent="0.35">
      <c r="A49" s="139"/>
      <c r="B49" s="142"/>
      <c r="C49" s="142"/>
      <c r="D49" s="135"/>
      <c r="E49" s="135"/>
      <c r="F49" s="135"/>
      <c r="G49" s="135"/>
      <c r="H49" s="135"/>
      <c r="I49" s="135"/>
      <c r="J49" s="135"/>
      <c r="N49" s="129"/>
      <c r="O49" s="129"/>
      <c r="P49" s="129"/>
      <c r="Q49" s="129"/>
      <c r="R49" s="129"/>
    </row>
    <row r="50" spans="1:18" ht="21" customHeight="1" x14ac:dyDescent="0.35">
      <c r="A50" s="127" t="s">
        <v>31</v>
      </c>
      <c r="B50" s="142"/>
      <c r="C50" s="142"/>
      <c r="D50" s="135"/>
      <c r="E50" s="135"/>
      <c r="F50" s="135"/>
      <c r="G50" s="135"/>
      <c r="H50" s="135"/>
      <c r="I50" s="135"/>
      <c r="J50" s="135"/>
      <c r="N50" s="129"/>
      <c r="O50" s="129"/>
      <c r="P50" s="129"/>
      <c r="Q50" s="129"/>
      <c r="R50" s="129"/>
    </row>
    <row r="51" spans="1:18" ht="21" customHeight="1" x14ac:dyDescent="0.35">
      <c r="B51" s="142"/>
      <c r="C51" s="142"/>
      <c r="D51" s="18"/>
      <c r="E51" s="135"/>
      <c r="F51" s="18"/>
      <c r="G51" s="135"/>
      <c r="H51" s="18"/>
      <c r="I51" s="135"/>
      <c r="J51" s="18"/>
      <c r="N51" s="129"/>
      <c r="O51" s="129"/>
      <c r="P51" s="129"/>
      <c r="Q51" s="129"/>
      <c r="R51" s="129"/>
    </row>
    <row r="52" spans="1:18" ht="21" customHeight="1" x14ac:dyDescent="0.35">
      <c r="D52" s="18"/>
      <c r="E52" s="18"/>
      <c r="F52" s="18"/>
      <c r="G52" s="18"/>
      <c r="H52" s="18"/>
      <c r="I52" s="18"/>
      <c r="J52" s="18"/>
      <c r="N52" s="129"/>
      <c r="O52" s="129"/>
      <c r="P52" s="129"/>
      <c r="Q52" s="129"/>
      <c r="R52" s="129"/>
    </row>
    <row r="53" spans="1:18" ht="21" customHeight="1" x14ac:dyDescent="0.35">
      <c r="D53" s="31"/>
      <c r="F53" s="31"/>
      <c r="H53" s="31"/>
      <c r="J53" s="31"/>
    </row>
  </sheetData>
  <mergeCells count="8">
    <mergeCell ref="D7:F7"/>
    <mergeCell ref="G7:J7"/>
    <mergeCell ref="A1:J1"/>
    <mergeCell ref="A2:J2"/>
    <mergeCell ref="A3:J3"/>
    <mergeCell ref="G6:J6"/>
    <mergeCell ref="A4:J4"/>
    <mergeCell ref="D6:F6"/>
  </mergeCells>
  <pageMargins left="0.8" right="0.3" top="1" bottom="0.5" header="0.5" footer="0.3"/>
  <pageSetup paperSize="9" scale="7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18D0C-5E91-4B01-827F-6C20C41DA3A9}">
  <sheetPr codeName="Sheet3">
    <tabColor rgb="FF00B050"/>
  </sheetPr>
  <dimension ref="A1:W61"/>
  <sheetViews>
    <sheetView view="pageBreakPreview" topLeftCell="C13" zoomScale="70" zoomScaleNormal="80" zoomScaleSheetLayoutView="70" workbookViewId="0">
      <selection activeCell="J18" sqref="J18"/>
    </sheetView>
  </sheetViews>
  <sheetFormatPr defaultColWidth="7.81640625" defaultRowHeight="15.5" x14ac:dyDescent="0.35"/>
  <cols>
    <col min="1" max="1" width="14.81640625" style="165" hidden="1" customWidth="1"/>
    <col min="2" max="2" width="1.453125" style="152" hidden="1" customWidth="1"/>
    <col min="3" max="3" width="50.453125" style="165" customWidth="1"/>
    <col min="4" max="4" width="6.453125" style="165" bestFit="1" customWidth="1"/>
    <col min="5" max="5" width="1.453125" style="152" customWidth="1"/>
    <col min="6" max="6" width="15.81640625" style="152" customWidth="1"/>
    <col min="7" max="7" width="1.453125" style="152" customWidth="1"/>
    <col min="8" max="8" width="15.81640625" style="152" customWidth="1"/>
    <col min="9" max="9" width="1.453125" style="152" customWidth="1"/>
    <col min="10" max="10" width="15.81640625" style="152" customWidth="1"/>
    <col min="11" max="11" width="1.453125" style="152" customWidth="1"/>
    <col min="12" max="12" width="15.81640625" style="152" customWidth="1"/>
    <col min="13" max="13" width="16.81640625" style="3" bestFit="1" customWidth="1"/>
    <col min="14" max="14" width="1.81640625" style="31" customWidth="1"/>
    <col min="15" max="15" width="14.1796875" style="31" customWidth="1"/>
    <col min="16" max="16" width="1.81640625" style="152" customWidth="1"/>
    <col min="17" max="17" width="14.1796875" style="152" customWidth="1"/>
    <col min="18" max="18" width="1.81640625" style="152" customWidth="1"/>
    <col min="19" max="19" width="14.1796875" style="152" customWidth="1"/>
    <col min="20" max="239" width="7.81640625" style="152"/>
    <col min="240" max="241" width="0" style="152" hidden="1" customWidth="1"/>
    <col min="242" max="242" width="53.1796875" style="152" customWidth="1"/>
    <col min="243" max="243" width="9.453125" style="152" customWidth="1"/>
    <col min="244" max="244" width="6.453125" style="152" bestFit="1" customWidth="1"/>
    <col min="245" max="245" width="0" style="152" hidden="1" customWidth="1"/>
    <col min="246" max="246" width="10" style="152" customWidth="1"/>
    <col min="247" max="247" width="1.1796875" style="152" customWidth="1"/>
    <col min="248" max="248" width="10" style="152" customWidth="1"/>
    <col min="249" max="249" width="1.1796875" style="152" customWidth="1"/>
    <col min="250" max="250" width="10" style="152" customWidth="1"/>
    <col min="251" max="251" width="1.1796875" style="152" customWidth="1"/>
    <col min="252" max="252" width="10" style="152" customWidth="1"/>
    <col min="253" max="495" width="7.81640625" style="152"/>
    <col min="496" max="497" width="0" style="152" hidden="1" customWidth="1"/>
    <col min="498" max="498" width="53.1796875" style="152" customWidth="1"/>
    <col min="499" max="499" width="9.453125" style="152" customWidth="1"/>
    <col min="500" max="500" width="6.453125" style="152" bestFit="1" customWidth="1"/>
    <col min="501" max="501" width="0" style="152" hidden="1" customWidth="1"/>
    <col min="502" max="502" width="10" style="152" customWidth="1"/>
    <col min="503" max="503" width="1.1796875" style="152" customWidth="1"/>
    <col min="504" max="504" width="10" style="152" customWidth="1"/>
    <col min="505" max="505" width="1.1796875" style="152" customWidth="1"/>
    <col min="506" max="506" width="10" style="152" customWidth="1"/>
    <col min="507" max="507" width="1.1796875" style="152" customWidth="1"/>
    <col min="508" max="508" width="10" style="152" customWidth="1"/>
    <col min="509" max="751" width="7.81640625" style="152"/>
    <col min="752" max="753" width="0" style="152" hidden="1" customWidth="1"/>
    <col min="754" max="754" width="53.1796875" style="152" customWidth="1"/>
    <col min="755" max="755" width="9.453125" style="152" customWidth="1"/>
    <col min="756" max="756" width="6.453125" style="152" bestFit="1" customWidth="1"/>
    <col min="757" max="757" width="0" style="152" hidden="1" customWidth="1"/>
    <col min="758" max="758" width="10" style="152" customWidth="1"/>
    <col min="759" max="759" width="1.1796875" style="152" customWidth="1"/>
    <col min="760" max="760" width="10" style="152" customWidth="1"/>
    <col min="761" max="761" width="1.1796875" style="152" customWidth="1"/>
    <col min="762" max="762" width="10" style="152" customWidth="1"/>
    <col min="763" max="763" width="1.1796875" style="152" customWidth="1"/>
    <col min="764" max="764" width="10" style="152" customWidth="1"/>
    <col min="765" max="1007" width="7.81640625" style="152"/>
    <col min="1008" max="1009" width="0" style="152" hidden="1" customWidth="1"/>
    <col min="1010" max="1010" width="53.1796875" style="152" customWidth="1"/>
    <col min="1011" max="1011" width="9.453125" style="152" customWidth="1"/>
    <col min="1012" max="1012" width="6.453125" style="152" bestFit="1" customWidth="1"/>
    <col min="1013" max="1013" width="0" style="152" hidden="1" customWidth="1"/>
    <col min="1014" max="1014" width="10" style="152" customWidth="1"/>
    <col min="1015" max="1015" width="1.1796875" style="152" customWidth="1"/>
    <col min="1016" max="1016" width="10" style="152" customWidth="1"/>
    <col min="1017" max="1017" width="1.1796875" style="152" customWidth="1"/>
    <col min="1018" max="1018" width="10" style="152" customWidth="1"/>
    <col min="1019" max="1019" width="1.1796875" style="152" customWidth="1"/>
    <col min="1020" max="1020" width="10" style="152" customWidth="1"/>
    <col min="1021" max="1263" width="7.81640625" style="152"/>
    <col min="1264" max="1265" width="0" style="152" hidden="1" customWidth="1"/>
    <col min="1266" max="1266" width="53.1796875" style="152" customWidth="1"/>
    <col min="1267" max="1267" width="9.453125" style="152" customWidth="1"/>
    <col min="1268" max="1268" width="6.453125" style="152" bestFit="1" customWidth="1"/>
    <col min="1269" max="1269" width="0" style="152" hidden="1" customWidth="1"/>
    <col min="1270" max="1270" width="10" style="152" customWidth="1"/>
    <col min="1271" max="1271" width="1.1796875" style="152" customWidth="1"/>
    <col min="1272" max="1272" width="10" style="152" customWidth="1"/>
    <col min="1273" max="1273" width="1.1796875" style="152" customWidth="1"/>
    <col min="1274" max="1274" width="10" style="152" customWidth="1"/>
    <col min="1275" max="1275" width="1.1796875" style="152" customWidth="1"/>
    <col min="1276" max="1276" width="10" style="152" customWidth="1"/>
    <col min="1277" max="1519" width="7.81640625" style="152"/>
    <col min="1520" max="1521" width="0" style="152" hidden="1" customWidth="1"/>
    <col min="1522" max="1522" width="53.1796875" style="152" customWidth="1"/>
    <col min="1523" max="1523" width="9.453125" style="152" customWidth="1"/>
    <col min="1524" max="1524" width="6.453125" style="152" bestFit="1" customWidth="1"/>
    <col min="1525" max="1525" width="0" style="152" hidden="1" customWidth="1"/>
    <col min="1526" max="1526" width="10" style="152" customWidth="1"/>
    <col min="1527" max="1527" width="1.1796875" style="152" customWidth="1"/>
    <col min="1528" max="1528" width="10" style="152" customWidth="1"/>
    <col min="1529" max="1529" width="1.1796875" style="152" customWidth="1"/>
    <col min="1530" max="1530" width="10" style="152" customWidth="1"/>
    <col min="1531" max="1531" width="1.1796875" style="152" customWidth="1"/>
    <col min="1532" max="1532" width="10" style="152" customWidth="1"/>
    <col min="1533" max="1775" width="7.81640625" style="152"/>
    <col min="1776" max="1777" width="0" style="152" hidden="1" customWidth="1"/>
    <col min="1778" max="1778" width="53.1796875" style="152" customWidth="1"/>
    <col min="1779" max="1779" width="9.453125" style="152" customWidth="1"/>
    <col min="1780" max="1780" width="6.453125" style="152" bestFit="1" customWidth="1"/>
    <col min="1781" max="1781" width="0" style="152" hidden="1" customWidth="1"/>
    <col min="1782" max="1782" width="10" style="152" customWidth="1"/>
    <col min="1783" max="1783" width="1.1796875" style="152" customWidth="1"/>
    <col min="1784" max="1784" width="10" style="152" customWidth="1"/>
    <col min="1785" max="1785" width="1.1796875" style="152" customWidth="1"/>
    <col min="1786" max="1786" width="10" style="152" customWidth="1"/>
    <col min="1787" max="1787" width="1.1796875" style="152" customWidth="1"/>
    <col min="1788" max="1788" width="10" style="152" customWidth="1"/>
    <col min="1789" max="2031" width="7.81640625" style="152"/>
    <col min="2032" max="2033" width="0" style="152" hidden="1" customWidth="1"/>
    <col min="2034" max="2034" width="53.1796875" style="152" customWidth="1"/>
    <col min="2035" max="2035" width="9.453125" style="152" customWidth="1"/>
    <col min="2036" max="2036" width="6.453125" style="152" bestFit="1" customWidth="1"/>
    <col min="2037" max="2037" width="0" style="152" hidden="1" customWidth="1"/>
    <col min="2038" max="2038" width="10" style="152" customWidth="1"/>
    <col min="2039" max="2039" width="1.1796875" style="152" customWidth="1"/>
    <col min="2040" max="2040" width="10" style="152" customWidth="1"/>
    <col min="2041" max="2041" width="1.1796875" style="152" customWidth="1"/>
    <col min="2042" max="2042" width="10" style="152" customWidth="1"/>
    <col min="2043" max="2043" width="1.1796875" style="152" customWidth="1"/>
    <col min="2044" max="2044" width="10" style="152" customWidth="1"/>
    <col min="2045" max="2287" width="7.81640625" style="152"/>
    <col min="2288" max="2289" width="0" style="152" hidden="1" customWidth="1"/>
    <col min="2290" max="2290" width="53.1796875" style="152" customWidth="1"/>
    <col min="2291" max="2291" width="9.453125" style="152" customWidth="1"/>
    <col min="2292" max="2292" width="6.453125" style="152" bestFit="1" customWidth="1"/>
    <col min="2293" max="2293" width="0" style="152" hidden="1" customWidth="1"/>
    <col min="2294" max="2294" width="10" style="152" customWidth="1"/>
    <col min="2295" max="2295" width="1.1796875" style="152" customWidth="1"/>
    <col min="2296" max="2296" width="10" style="152" customWidth="1"/>
    <col min="2297" max="2297" width="1.1796875" style="152" customWidth="1"/>
    <col min="2298" max="2298" width="10" style="152" customWidth="1"/>
    <col min="2299" max="2299" width="1.1796875" style="152" customWidth="1"/>
    <col min="2300" max="2300" width="10" style="152" customWidth="1"/>
    <col min="2301" max="2543" width="7.81640625" style="152"/>
    <col min="2544" max="2545" width="0" style="152" hidden="1" customWidth="1"/>
    <col min="2546" max="2546" width="53.1796875" style="152" customWidth="1"/>
    <col min="2547" max="2547" width="9.453125" style="152" customWidth="1"/>
    <col min="2548" max="2548" width="6.453125" style="152" bestFit="1" customWidth="1"/>
    <col min="2549" max="2549" width="0" style="152" hidden="1" customWidth="1"/>
    <col min="2550" max="2550" width="10" style="152" customWidth="1"/>
    <col min="2551" max="2551" width="1.1796875" style="152" customWidth="1"/>
    <col min="2552" max="2552" width="10" style="152" customWidth="1"/>
    <col min="2553" max="2553" width="1.1796875" style="152" customWidth="1"/>
    <col min="2554" max="2554" width="10" style="152" customWidth="1"/>
    <col min="2555" max="2555" width="1.1796875" style="152" customWidth="1"/>
    <col min="2556" max="2556" width="10" style="152" customWidth="1"/>
    <col min="2557" max="2799" width="7.81640625" style="152"/>
    <col min="2800" max="2801" width="0" style="152" hidden="1" customWidth="1"/>
    <col min="2802" max="2802" width="53.1796875" style="152" customWidth="1"/>
    <col min="2803" max="2803" width="9.453125" style="152" customWidth="1"/>
    <col min="2804" max="2804" width="6.453125" style="152" bestFit="1" customWidth="1"/>
    <col min="2805" max="2805" width="0" style="152" hidden="1" customWidth="1"/>
    <col min="2806" max="2806" width="10" style="152" customWidth="1"/>
    <col min="2807" max="2807" width="1.1796875" style="152" customWidth="1"/>
    <col min="2808" max="2808" width="10" style="152" customWidth="1"/>
    <col min="2809" max="2809" width="1.1796875" style="152" customWidth="1"/>
    <col min="2810" max="2810" width="10" style="152" customWidth="1"/>
    <col min="2811" max="2811" width="1.1796875" style="152" customWidth="1"/>
    <col min="2812" max="2812" width="10" style="152" customWidth="1"/>
    <col min="2813" max="3055" width="7.81640625" style="152"/>
    <col min="3056" max="3057" width="0" style="152" hidden="1" customWidth="1"/>
    <col min="3058" max="3058" width="53.1796875" style="152" customWidth="1"/>
    <col min="3059" max="3059" width="9.453125" style="152" customWidth="1"/>
    <col min="3060" max="3060" width="6.453125" style="152" bestFit="1" customWidth="1"/>
    <col min="3061" max="3061" width="0" style="152" hidden="1" customWidth="1"/>
    <col min="3062" max="3062" width="10" style="152" customWidth="1"/>
    <col min="3063" max="3063" width="1.1796875" style="152" customWidth="1"/>
    <col min="3064" max="3064" width="10" style="152" customWidth="1"/>
    <col min="3065" max="3065" width="1.1796875" style="152" customWidth="1"/>
    <col min="3066" max="3066" width="10" style="152" customWidth="1"/>
    <col min="3067" max="3067" width="1.1796875" style="152" customWidth="1"/>
    <col min="3068" max="3068" width="10" style="152" customWidth="1"/>
    <col min="3069" max="3311" width="7.81640625" style="152"/>
    <col min="3312" max="3313" width="0" style="152" hidden="1" customWidth="1"/>
    <col min="3314" max="3314" width="53.1796875" style="152" customWidth="1"/>
    <col min="3315" max="3315" width="9.453125" style="152" customWidth="1"/>
    <col min="3316" max="3316" width="6.453125" style="152" bestFit="1" customWidth="1"/>
    <col min="3317" max="3317" width="0" style="152" hidden="1" customWidth="1"/>
    <col min="3318" max="3318" width="10" style="152" customWidth="1"/>
    <col min="3319" max="3319" width="1.1796875" style="152" customWidth="1"/>
    <col min="3320" max="3320" width="10" style="152" customWidth="1"/>
    <col min="3321" max="3321" width="1.1796875" style="152" customWidth="1"/>
    <col min="3322" max="3322" width="10" style="152" customWidth="1"/>
    <col min="3323" max="3323" width="1.1796875" style="152" customWidth="1"/>
    <col min="3324" max="3324" width="10" style="152" customWidth="1"/>
    <col min="3325" max="3567" width="7.81640625" style="152"/>
    <col min="3568" max="3569" width="0" style="152" hidden="1" customWidth="1"/>
    <col min="3570" max="3570" width="53.1796875" style="152" customWidth="1"/>
    <col min="3571" max="3571" width="9.453125" style="152" customWidth="1"/>
    <col min="3572" max="3572" width="6.453125" style="152" bestFit="1" customWidth="1"/>
    <col min="3573" max="3573" width="0" style="152" hidden="1" customWidth="1"/>
    <col min="3574" max="3574" width="10" style="152" customWidth="1"/>
    <col min="3575" max="3575" width="1.1796875" style="152" customWidth="1"/>
    <col min="3576" max="3576" width="10" style="152" customWidth="1"/>
    <col min="3577" max="3577" width="1.1796875" style="152" customWidth="1"/>
    <col min="3578" max="3578" width="10" style="152" customWidth="1"/>
    <col min="3579" max="3579" width="1.1796875" style="152" customWidth="1"/>
    <col min="3580" max="3580" width="10" style="152" customWidth="1"/>
    <col min="3581" max="3823" width="7.81640625" style="152"/>
    <col min="3824" max="3825" width="0" style="152" hidden="1" customWidth="1"/>
    <col min="3826" max="3826" width="53.1796875" style="152" customWidth="1"/>
    <col min="3827" max="3827" width="9.453125" style="152" customWidth="1"/>
    <col min="3828" max="3828" width="6.453125" style="152" bestFit="1" customWidth="1"/>
    <col min="3829" max="3829" width="0" style="152" hidden="1" customWidth="1"/>
    <col min="3830" max="3830" width="10" style="152" customWidth="1"/>
    <col min="3831" max="3831" width="1.1796875" style="152" customWidth="1"/>
    <col min="3832" max="3832" width="10" style="152" customWidth="1"/>
    <col min="3833" max="3833" width="1.1796875" style="152" customWidth="1"/>
    <col min="3834" max="3834" width="10" style="152" customWidth="1"/>
    <col min="3835" max="3835" width="1.1796875" style="152" customWidth="1"/>
    <col min="3836" max="3836" width="10" style="152" customWidth="1"/>
    <col min="3837" max="4079" width="7.81640625" style="152"/>
    <col min="4080" max="4081" width="0" style="152" hidden="1" customWidth="1"/>
    <col min="4082" max="4082" width="53.1796875" style="152" customWidth="1"/>
    <col min="4083" max="4083" width="9.453125" style="152" customWidth="1"/>
    <col min="4084" max="4084" width="6.453125" style="152" bestFit="1" customWidth="1"/>
    <col min="4085" max="4085" width="0" style="152" hidden="1" customWidth="1"/>
    <col min="4086" max="4086" width="10" style="152" customWidth="1"/>
    <col min="4087" max="4087" width="1.1796875" style="152" customWidth="1"/>
    <col min="4088" max="4088" width="10" style="152" customWidth="1"/>
    <col min="4089" max="4089" width="1.1796875" style="152" customWidth="1"/>
    <col min="4090" max="4090" width="10" style="152" customWidth="1"/>
    <col min="4091" max="4091" width="1.1796875" style="152" customWidth="1"/>
    <col min="4092" max="4092" width="10" style="152" customWidth="1"/>
    <col min="4093" max="4335" width="7.81640625" style="152"/>
    <col min="4336" max="4337" width="0" style="152" hidden="1" customWidth="1"/>
    <col min="4338" max="4338" width="53.1796875" style="152" customWidth="1"/>
    <col min="4339" max="4339" width="9.453125" style="152" customWidth="1"/>
    <col min="4340" max="4340" width="6.453125" style="152" bestFit="1" customWidth="1"/>
    <col min="4341" max="4341" width="0" style="152" hidden="1" customWidth="1"/>
    <col min="4342" max="4342" width="10" style="152" customWidth="1"/>
    <col min="4343" max="4343" width="1.1796875" style="152" customWidth="1"/>
    <col min="4344" max="4344" width="10" style="152" customWidth="1"/>
    <col min="4345" max="4345" width="1.1796875" style="152" customWidth="1"/>
    <col min="4346" max="4346" width="10" style="152" customWidth="1"/>
    <col min="4347" max="4347" width="1.1796875" style="152" customWidth="1"/>
    <col min="4348" max="4348" width="10" style="152" customWidth="1"/>
    <col min="4349" max="4591" width="7.81640625" style="152"/>
    <col min="4592" max="4593" width="0" style="152" hidden="1" customWidth="1"/>
    <col min="4594" max="4594" width="53.1796875" style="152" customWidth="1"/>
    <col min="4595" max="4595" width="9.453125" style="152" customWidth="1"/>
    <col min="4596" max="4596" width="6.453125" style="152" bestFit="1" customWidth="1"/>
    <col min="4597" max="4597" width="0" style="152" hidden="1" customWidth="1"/>
    <col min="4598" max="4598" width="10" style="152" customWidth="1"/>
    <col min="4599" max="4599" width="1.1796875" style="152" customWidth="1"/>
    <col min="4600" max="4600" width="10" style="152" customWidth="1"/>
    <col min="4601" max="4601" width="1.1796875" style="152" customWidth="1"/>
    <col min="4602" max="4602" width="10" style="152" customWidth="1"/>
    <col min="4603" max="4603" width="1.1796875" style="152" customWidth="1"/>
    <col min="4604" max="4604" width="10" style="152" customWidth="1"/>
    <col min="4605" max="4847" width="7.81640625" style="152"/>
    <col min="4848" max="4849" width="0" style="152" hidden="1" customWidth="1"/>
    <col min="4850" max="4850" width="53.1796875" style="152" customWidth="1"/>
    <col min="4851" max="4851" width="9.453125" style="152" customWidth="1"/>
    <col min="4852" max="4852" width="6.453125" style="152" bestFit="1" customWidth="1"/>
    <col min="4853" max="4853" width="0" style="152" hidden="1" customWidth="1"/>
    <col min="4854" max="4854" width="10" style="152" customWidth="1"/>
    <col min="4855" max="4855" width="1.1796875" style="152" customWidth="1"/>
    <col min="4856" max="4856" width="10" style="152" customWidth="1"/>
    <col min="4857" max="4857" width="1.1796875" style="152" customWidth="1"/>
    <col min="4858" max="4858" width="10" style="152" customWidth="1"/>
    <col min="4859" max="4859" width="1.1796875" style="152" customWidth="1"/>
    <col min="4860" max="4860" width="10" style="152" customWidth="1"/>
    <col min="4861" max="5103" width="7.81640625" style="152"/>
    <col min="5104" max="5105" width="0" style="152" hidden="1" customWidth="1"/>
    <col min="5106" max="5106" width="53.1796875" style="152" customWidth="1"/>
    <col min="5107" max="5107" width="9.453125" style="152" customWidth="1"/>
    <col min="5108" max="5108" width="6.453125" style="152" bestFit="1" customWidth="1"/>
    <col min="5109" max="5109" width="0" style="152" hidden="1" customWidth="1"/>
    <col min="5110" max="5110" width="10" style="152" customWidth="1"/>
    <col min="5111" max="5111" width="1.1796875" style="152" customWidth="1"/>
    <col min="5112" max="5112" width="10" style="152" customWidth="1"/>
    <col min="5113" max="5113" width="1.1796875" style="152" customWidth="1"/>
    <col min="5114" max="5114" width="10" style="152" customWidth="1"/>
    <col min="5115" max="5115" width="1.1796875" style="152" customWidth="1"/>
    <col min="5116" max="5116" width="10" style="152" customWidth="1"/>
    <col min="5117" max="5359" width="7.81640625" style="152"/>
    <col min="5360" max="5361" width="0" style="152" hidden="1" customWidth="1"/>
    <col min="5362" max="5362" width="53.1796875" style="152" customWidth="1"/>
    <col min="5363" max="5363" width="9.453125" style="152" customWidth="1"/>
    <col min="5364" max="5364" width="6.453125" style="152" bestFit="1" customWidth="1"/>
    <col min="5365" max="5365" width="0" style="152" hidden="1" customWidth="1"/>
    <col min="5366" max="5366" width="10" style="152" customWidth="1"/>
    <col min="5367" max="5367" width="1.1796875" style="152" customWidth="1"/>
    <col min="5368" max="5368" width="10" style="152" customWidth="1"/>
    <col min="5369" max="5369" width="1.1796875" style="152" customWidth="1"/>
    <col min="5370" max="5370" width="10" style="152" customWidth="1"/>
    <col min="5371" max="5371" width="1.1796875" style="152" customWidth="1"/>
    <col min="5372" max="5372" width="10" style="152" customWidth="1"/>
    <col min="5373" max="5615" width="7.81640625" style="152"/>
    <col min="5616" max="5617" width="0" style="152" hidden="1" customWidth="1"/>
    <col min="5618" max="5618" width="53.1796875" style="152" customWidth="1"/>
    <col min="5619" max="5619" width="9.453125" style="152" customWidth="1"/>
    <col min="5620" max="5620" width="6.453125" style="152" bestFit="1" customWidth="1"/>
    <col min="5621" max="5621" width="0" style="152" hidden="1" customWidth="1"/>
    <col min="5622" max="5622" width="10" style="152" customWidth="1"/>
    <col min="5623" max="5623" width="1.1796875" style="152" customWidth="1"/>
    <col min="5624" max="5624" width="10" style="152" customWidth="1"/>
    <col min="5625" max="5625" width="1.1796875" style="152" customWidth="1"/>
    <col min="5626" max="5626" width="10" style="152" customWidth="1"/>
    <col min="5627" max="5627" width="1.1796875" style="152" customWidth="1"/>
    <col min="5628" max="5628" width="10" style="152" customWidth="1"/>
    <col min="5629" max="5871" width="7.81640625" style="152"/>
    <col min="5872" max="5873" width="0" style="152" hidden="1" customWidth="1"/>
    <col min="5874" max="5874" width="53.1796875" style="152" customWidth="1"/>
    <col min="5875" max="5875" width="9.453125" style="152" customWidth="1"/>
    <col min="5876" max="5876" width="6.453125" style="152" bestFit="1" customWidth="1"/>
    <col min="5877" max="5877" width="0" style="152" hidden="1" customWidth="1"/>
    <col min="5878" max="5878" width="10" style="152" customWidth="1"/>
    <col min="5879" max="5879" width="1.1796875" style="152" customWidth="1"/>
    <col min="5880" max="5880" width="10" style="152" customWidth="1"/>
    <col min="5881" max="5881" width="1.1796875" style="152" customWidth="1"/>
    <col min="5882" max="5882" width="10" style="152" customWidth="1"/>
    <col min="5883" max="5883" width="1.1796875" style="152" customWidth="1"/>
    <col min="5884" max="5884" width="10" style="152" customWidth="1"/>
    <col min="5885" max="6127" width="7.81640625" style="152"/>
    <col min="6128" max="6129" width="0" style="152" hidden="1" customWidth="1"/>
    <col min="6130" max="6130" width="53.1796875" style="152" customWidth="1"/>
    <col min="6131" max="6131" width="9.453125" style="152" customWidth="1"/>
    <col min="6132" max="6132" width="6.453125" style="152" bestFit="1" customWidth="1"/>
    <col min="6133" max="6133" width="0" style="152" hidden="1" customWidth="1"/>
    <col min="6134" max="6134" width="10" style="152" customWidth="1"/>
    <col min="6135" max="6135" width="1.1796875" style="152" customWidth="1"/>
    <col min="6136" max="6136" width="10" style="152" customWidth="1"/>
    <col min="6137" max="6137" width="1.1796875" style="152" customWidth="1"/>
    <col min="6138" max="6138" width="10" style="152" customWidth="1"/>
    <col min="6139" max="6139" width="1.1796875" style="152" customWidth="1"/>
    <col min="6140" max="6140" width="10" style="152" customWidth="1"/>
    <col min="6141" max="6383" width="7.81640625" style="152"/>
    <col min="6384" max="6385" width="0" style="152" hidden="1" customWidth="1"/>
    <col min="6386" max="6386" width="53.1796875" style="152" customWidth="1"/>
    <col min="6387" max="6387" width="9.453125" style="152" customWidth="1"/>
    <col min="6388" max="6388" width="6.453125" style="152" bestFit="1" customWidth="1"/>
    <col min="6389" max="6389" width="0" style="152" hidden="1" customWidth="1"/>
    <col min="6390" max="6390" width="10" style="152" customWidth="1"/>
    <col min="6391" max="6391" width="1.1796875" style="152" customWidth="1"/>
    <col min="6392" max="6392" width="10" style="152" customWidth="1"/>
    <col min="6393" max="6393" width="1.1796875" style="152" customWidth="1"/>
    <col min="6394" max="6394" width="10" style="152" customWidth="1"/>
    <col min="6395" max="6395" width="1.1796875" style="152" customWidth="1"/>
    <col min="6396" max="6396" width="10" style="152" customWidth="1"/>
    <col min="6397" max="6639" width="7.81640625" style="152"/>
    <col min="6640" max="6641" width="0" style="152" hidden="1" customWidth="1"/>
    <col min="6642" max="6642" width="53.1796875" style="152" customWidth="1"/>
    <col min="6643" max="6643" width="9.453125" style="152" customWidth="1"/>
    <col min="6644" max="6644" width="6.453125" style="152" bestFit="1" customWidth="1"/>
    <col min="6645" max="6645" width="0" style="152" hidden="1" customWidth="1"/>
    <col min="6646" max="6646" width="10" style="152" customWidth="1"/>
    <col min="6647" max="6647" width="1.1796875" style="152" customWidth="1"/>
    <col min="6648" max="6648" width="10" style="152" customWidth="1"/>
    <col min="6649" max="6649" width="1.1796875" style="152" customWidth="1"/>
    <col min="6650" max="6650" width="10" style="152" customWidth="1"/>
    <col min="6651" max="6651" width="1.1796875" style="152" customWidth="1"/>
    <col min="6652" max="6652" width="10" style="152" customWidth="1"/>
    <col min="6653" max="6895" width="7.81640625" style="152"/>
    <col min="6896" max="6897" width="0" style="152" hidden="1" customWidth="1"/>
    <col min="6898" max="6898" width="53.1796875" style="152" customWidth="1"/>
    <col min="6899" max="6899" width="9.453125" style="152" customWidth="1"/>
    <col min="6900" max="6900" width="6.453125" style="152" bestFit="1" customWidth="1"/>
    <col min="6901" max="6901" width="0" style="152" hidden="1" customWidth="1"/>
    <col min="6902" max="6902" width="10" style="152" customWidth="1"/>
    <col min="6903" max="6903" width="1.1796875" style="152" customWidth="1"/>
    <col min="6904" max="6904" width="10" style="152" customWidth="1"/>
    <col min="6905" max="6905" width="1.1796875" style="152" customWidth="1"/>
    <col min="6906" max="6906" width="10" style="152" customWidth="1"/>
    <col min="6907" max="6907" width="1.1796875" style="152" customWidth="1"/>
    <col min="6908" max="6908" width="10" style="152" customWidth="1"/>
    <col min="6909" max="7151" width="7.81640625" style="152"/>
    <col min="7152" max="7153" width="0" style="152" hidden="1" customWidth="1"/>
    <col min="7154" max="7154" width="53.1796875" style="152" customWidth="1"/>
    <col min="7155" max="7155" width="9.453125" style="152" customWidth="1"/>
    <col min="7156" max="7156" width="6.453125" style="152" bestFit="1" customWidth="1"/>
    <col min="7157" max="7157" width="0" style="152" hidden="1" customWidth="1"/>
    <col min="7158" max="7158" width="10" style="152" customWidth="1"/>
    <col min="7159" max="7159" width="1.1796875" style="152" customWidth="1"/>
    <col min="7160" max="7160" width="10" style="152" customWidth="1"/>
    <col min="7161" max="7161" width="1.1796875" style="152" customWidth="1"/>
    <col min="7162" max="7162" width="10" style="152" customWidth="1"/>
    <col min="7163" max="7163" width="1.1796875" style="152" customWidth="1"/>
    <col min="7164" max="7164" width="10" style="152" customWidth="1"/>
    <col min="7165" max="7407" width="7.81640625" style="152"/>
    <col min="7408" max="7409" width="0" style="152" hidden="1" customWidth="1"/>
    <col min="7410" max="7410" width="53.1796875" style="152" customWidth="1"/>
    <col min="7411" max="7411" width="9.453125" style="152" customWidth="1"/>
    <col min="7412" max="7412" width="6.453125" style="152" bestFit="1" customWidth="1"/>
    <col min="7413" max="7413" width="0" style="152" hidden="1" customWidth="1"/>
    <col min="7414" max="7414" width="10" style="152" customWidth="1"/>
    <col min="7415" max="7415" width="1.1796875" style="152" customWidth="1"/>
    <col min="7416" max="7416" width="10" style="152" customWidth="1"/>
    <col min="7417" max="7417" width="1.1796875" style="152" customWidth="1"/>
    <col min="7418" max="7418" width="10" style="152" customWidth="1"/>
    <col min="7419" max="7419" width="1.1796875" style="152" customWidth="1"/>
    <col min="7420" max="7420" width="10" style="152" customWidth="1"/>
    <col min="7421" max="7663" width="7.81640625" style="152"/>
    <col min="7664" max="7665" width="0" style="152" hidden="1" customWidth="1"/>
    <col min="7666" max="7666" width="53.1796875" style="152" customWidth="1"/>
    <col min="7667" max="7667" width="9.453125" style="152" customWidth="1"/>
    <col min="7668" max="7668" width="6.453125" style="152" bestFit="1" customWidth="1"/>
    <col min="7669" max="7669" width="0" style="152" hidden="1" customWidth="1"/>
    <col min="7670" max="7670" width="10" style="152" customWidth="1"/>
    <col min="7671" max="7671" width="1.1796875" style="152" customWidth="1"/>
    <col min="7672" max="7672" width="10" style="152" customWidth="1"/>
    <col min="7673" max="7673" width="1.1796875" style="152" customWidth="1"/>
    <col min="7674" max="7674" width="10" style="152" customWidth="1"/>
    <col min="7675" max="7675" width="1.1796875" style="152" customWidth="1"/>
    <col min="7676" max="7676" width="10" style="152" customWidth="1"/>
    <col min="7677" max="7919" width="7.81640625" style="152"/>
    <col min="7920" max="7921" width="0" style="152" hidden="1" customWidth="1"/>
    <col min="7922" max="7922" width="53.1796875" style="152" customWidth="1"/>
    <col min="7923" max="7923" width="9.453125" style="152" customWidth="1"/>
    <col min="7924" max="7924" width="6.453125" style="152" bestFit="1" customWidth="1"/>
    <col min="7925" max="7925" width="0" style="152" hidden="1" customWidth="1"/>
    <col min="7926" max="7926" width="10" style="152" customWidth="1"/>
    <col min="7927" max="7927" width="1.1796875" style="152" customWidth="1"/>
    <col min="7928" max="7928" width="10" style="152" customWidth="1"/>
    <col min="7929" max="7929" width="1.1796875" style="152" customWidth="1"/>
    <col min="7930" max="7930" width="10" style="152" customWidth="1"/>
    <col min="7931" max="7931" width="1.1796875" style="152" customWidth="1"/>
    <col min="7932" max="7932" width="10" style="152" customWidth="1"/>
    <col min="7933" max="8175" width="7.81640625" style="152"/>
    <col min="8176" max="8177" width="0" style="152" hidden="1" customWidth="1"/>
    <col min="8178" max="8178" width="53.1796875" style="152" customWidth="1"/>
    <col min="8179" max="8179" width="9.453125" style="152" customWidth="1"/>
    <col min="8180" max="8180" width="6.453125" style="152" bestFit="1" customWidth="1"/>
    <col min="8181" max="8181" width="0" style="152" hidden="1" customWidth="1"/>
    <col min="8182" max="8182" width="10" style="152" customWidth="1"/>
    <col min="8183" max="8183" width="1.1796875" style="152" customWidth="1"/>
    <col min="8184" max="8184" width="10" style="152" customWidth="1"/>
    <col min="8185" max="8185" width="1.1796875" style="152" customWidth="1"/>
    <col min="8186" max="8186" width="10" style="152" customWidth="1"/>
    <col min="8187" max="8187" width="1.1796875" style="152" customWidth="1"/>
    <col min="8188" max="8188" width="10" style="152" customWidth="1"/>
    <col min="8189" max="8431" width="7.81640625" style="152"/>
    <col min="8432" max="8433" width="0" style="152" hidden="1" customWidth="1"/>
    <col min="8434" max="8434" width="53.1796875" style="152" customWidth="1"/>
    <col min="8435" max="8435" width="9.453125" style="152" customWidth="1"/>
    <col min="8436" max="8436" width="6.453125" style="152" bestFit="1" customWidth="1"/>
    <col min="8437" max="8437" width="0" style="152" hidden="1" customWidth="1"/>
    <col min="8438" max="8438" width="10" style="152" customWidth="1"/>
    <col min="8439" max="8439" width="1.1796875" style="152" customWidth="1"/>
    <col min="8440" max="8440" width="10" style="152" customWidth="1"/>
    <col min="8441" max="8441" width="1.1796875" style="152" customWidth="1"/>
    <col min="8442" max="8442" width="10" style="152" customWidth="1"/>
    <col min="8443" max="8443" width="1.1796875" style="152" customWidth="1"/>
    <col min="8444" max="8444" width="10" style="152" customWidth="1"/>
    <col min="8445" max="8687" width="7.81640625" style="152"/>
    <col min="8688" max="8689" width="0" style="152" hidden="1" customWidth="1"/>
    <col min="8690" max="8690" width="53.1796875" style="152" customWidth="1"/>
    <col min="8691" max="8691" width="9.453125" style="152" customWidth="1"/>
    <col min="8692" max="8692" width="6.453125" style="152" bestFit="1" customWidth="1"/>
    <col min="8693" max="8693" width="0" style="152" hidden="1" customWidth="1"/>
    <col min="8694" max="8694" width="10" style="152" customWidth="1"/>
    <col min="8695" max="8695" width="1.1796875" style="152" customWidth="1"/>
    <col min="8696" max="8696" width="10" style="152" customWidth="1"/>
    <col min="8697" max="8697" width="1.1796875" style="152" customWidth="1"/>
    <col min="8698" max="8698" width="10" style="152" customWidth="1"/>
    <col min="8699" max="8699" width="1.1796875" style="152" customWidth="1"/>
    <col min="8700" max="8700" width="10" style="152" customWidth="1"/>
    <col min="8701" max="8943" width="7.81640625" style="152"/>
    <col min="8944" max="8945" width="0" style="152" hidden="1" customWidth="1"/>
    <col min="8946" max="8946" width="53.1796875" style="152" customWidth="1"/>
    <col min="8947" max="8947" width="9.453125" style="152" customWidth="1"/>
    <col min="8948" max="8948" width="6.453125" style="152" bestFit="1" customWidth="1"/>
    <col min="8949" max="8949" width="0" style="152" hidden="1" customWidth="1"/>
    <col min="8950" max="8950" width="10" style="152" customWidth="1"/>
    <col min="8951" max="8951" width="1.1796875" style="152" customWidth="1"/>
    <col min="8952" max="8952" width="10" style="152" customWidth="1"/>
    <col min="8953" max="8953" width="1.1796875" style="152" customWidth="1"/>
    <col min="8954" max="8954" width="10" style="152" customWidth="1"/>
    <col min="8955" max="8955" width="1.1796875" style="152" customWidth="1"/>
    <col min="8956" max="8956" width="10" style="152" customWidth="1"/>
    <col min="8957" max="9199" width="7.81640625" style="152"/>
    <col min="9200" max="9201" width="0" style="152" hidden="1" customWidth="1"/>
    <col min="9202" max="9202" width="53.1796875" style="152" customWidth="1"/>
    <col min="9203" max="9203" width="9.453125" style="152" customWidth="1"/>
    <col min="9204" max="9204" width="6.453125" style="152" bestFit="1" customWidth="1"/>
    <col min="9205" max="9205" width="0" style="152" hidden="1" customWidth="1"/>
    <col min="9206" max="9206" width="10" style="152" customWidth="1"/>
    <col min="9207" max="9207" width="1.1796875" style="152" customWidth="1"/>
    <col min="9208" max="9208" width="10" style="152" customWidth="1"/>
    <col min="9209" max="9209" width="1.1796875" style="152" customWidth="1"/>
    <col min="9210" max="9210" width="10" style="152" customWidth="1"/>
    <col min="9211" max="9211" width="1.1796875" style="152" customWidth="1"/>
    <col min="9212" max="9212" width="10" style="152" customWidth="1"/>
    <col min="9213" max="9455" width="7.81640625" style="152"/>
    <col min="9456" max="9457" width="0" style="152" hidden="1" customWidth="1"/>
    <col min="9458" max="9458" width="53.1796875" style="152" customWidth="1"/>
    <col min="9459" max="9459" width="9.453125" style="152" customWidth="1"/>
    <col min="9460" max="9460" width="6.453125" style="152" bestFit="1" customWidth="1"/>
    <col min="9461" max="9461" width="0" style="152" hidden="1" customWidth="1"/>
    <col min="9462" max="9462" width="10" style="152" customWidth="1"/>
    <col min="9463" max="9463" width="1.1796875" style="152" customWidth="1"/>
    <col min="9464" max="9464" width="10" style="152" customWidth="1"/>
    <col min="9465" max="9465" width="1.1796875" style="152" customWidth="1"/>
    <col min="9466" max="9466" width="10" style="152" customWidth="1"/>
    <col min="9467" max="9467" width="1.1796875" style="152" customWidth="1"/>
    <col min="9468" max="9468" width="10" style="152" customWidth="1"/>
    <col min="9469" max="9711" width="7.81640625" style="152"/>
    <col min="9712" max="9713" width="0" style="152" hidden="1" customWidth="1"/>
    <col min="9714" max="9714" width="53.1796875" style="152" customWidth="1"/>
    <col min="9715" max="9715" width="9.453125" style="152" customWidth="1"/>
    <col min="9716" max="9716" width="6.453125" style="152" bestFit="1" customWidth="1"/>
    <col min="9717" max="9717" width="0" style="152" hidden="1" customWidth="1"/>
    <col min="9718" max="9718" width="10" style="152" customWidth="1"/>
    <col min="9719" max="9719" width="1.1796875" style="152" customWidth="1"/>
    <col min="9720" max="9720" width="10" style="152" customWidth="1"/>
    <col min="9721" max="9721" width="1.1796875" style="152" customWidth="1"/>
    <col min="9722" max="9722" width="10" style="152" customWidth="1"/>
    <col min="9723" max="9723" width="1.1796875" style="152" customWidth="1"/>
    <col min="9724" max="9724" width="10" style="152" customWidth="1"/>
    <col min="9725" max="9967" width="7.81640625" style="152"/>
    <col min="9968" max="9969" width="0" style="152" hidden="1" customWidth="1"/>
    <col min="9970" max="9970" width="53.1796875" style="152" customWidth="1"/>
    <col min="9971" max="9971" width="9.453125" style="152" customWidth="1"/>
    <col min="9972" max="9972" width="6.453125" style="152" bestFit="1" customWidth="1"/>
    <col min="9973" max="9973" width="0" style="152" hidden="1" customWidth="1"/>
    <col min="9974" max="9974" width="10" style="152" customWidth="1"/>
    <col min="9975" max="9975" width="1.1796875" style="152" customWidth="1"/>
    <col min="9976" max="9976" width="10" style="152" customWidth="1"/>
    <col min="9977" max="9977" width="1.1796875" style="152" customWidth="1"/>
    <col min="9978" max="9978" width="10" style="152" customWidth="1"/>
    <col min="9979" max="9979" width="1.1796875" style="152" customWidth="1"/>
    <col min="9980" max="9980" width="10" style="152" customWidth="1"/>
    <col min="9981" max="10223" width="7.81640625" style="152"/>
    <col min="10224" max="10225" width="0" style="152" hidden="1" customWidth="1"/>
    <col min="10226" max="10226" width="53.1796875" style="152" customWidth="1"/>
    <col min="10227" max="10227" width="9.453125" style="152" customWidth="1"/>
    <col min="10228" max="10228" width="6.453125" style="152" bestFit="1" customWidth="1"/>
    <col min="10229" max="10229" width="0" style="152" hidden="1" customWidth="1"/>
    <col min="10230" max="10230" width="10" style="152" customWidth="1"/>
    <col min="10231" max="10231" width="1.1796875" style="152" customWidth="1"/>
    <col min="10232" max="10232" width="10" style="152" customWidth="1"/>
    <col min="10233" max="10233" width="1.1796875" style="152" customWidth="1"/>
    <col min="10234" max="10234" width="10" style="152" customWidth="1"/>
    <col min="10235" max="10235" width="1.1796875" style="152" customWidth="1"/>
    <col min="10236" max="10236" width="10" style="152" customWidth="1"/>
    <col min="10237" max="10479" width="7.81640625" style="152"/>
    <col min="10480" max="10481" width="0" style="152" hidden="1" customWidth="1"/>
    <col min="10482" max="10482" width="53.1796875" style="152" customWidth="1"/>
    <col min="10483" max="10483" width="9.453125" style="152" customWidth="1"/>
    <col min="10484" max="10484" width="6.453125" style="152" bestFit="1" customWidth="1"/>
    <col min="10485" max="10485" width="0" style="152" hidden="1" customWidth="1"/>
    <col min="10486" max="10486" width="10" style="152" customWidth="1"/>
    <col min="10487" max="10487" width="1.1796875" style="152" customWidth="1"/>
    <col min="10488" max="10488" width="10" style="152" customWidth="1"/>
    <col min="10489" max="10489" width="1.1796875" style="152" customWidth="1"/>
    <col min="10490" max="10490" width="10" style="152" customWidth="1"/>
    <col min="10491" max="10491" width="1.1796875" style="152" customWidth="1"/>
    <col min="10492" max="10492" width="10" style="152" customWidth="1"/>
    <col min="10493" max="10735" width="7.81640625" style="152"/>
    <col min="10736" max="10737" width="0" style="152" hidden="1" customWidth="1"/>
    <col min="10738" max="10738" width="53.1796875" style="152" customWidth="1"/>
    <col min="10739" max="10739" width="9.453125" style="152" customWidth="1"/>
    <col min="10740" max="10740" width="6.453125" style="152" bestFit="1" customWidth="1"/>
    <col min="10741" max="10741" width="0" style="152" hidden="1" customWidth="1"/>
    <col min="10742" max="10742" width="10" style="152" customWidth="1"/>
    <col min="10743" max="10743" width="1.1796875" style="152" customWidth="1"/>
    <col min="10744" max="10744" width="10" style="152" customWidth="1"/>
    <col min="10745" max="10745" width="1.1796875" style="152" customWidth="1"/>
    <col min="10746" max="10746" width="10" style="152" customWidth="1"/>
    <col min="10747" max="10747" width="1.1796875" style="152" customWidth="1"/>
    <col min="10748" max="10748" width="10" style="152" customWidth="1"/>
    <col min="10749" max="10991" width="7.81640625" style="152"/>
    <col min="10992" max="10993" width="0" style="152" hidden="1" customWidth="1"/>
    <col min="10994" max="10994" width="53.1796875" style="152" customWidth="1"/>
    <col min="10995" max="10995" width="9.453125" style="152" customWidth="1"/>
    <col min="10996" max="10996" width="6.453125" style="152" bestFit="1" customWidth="1"/>
    <col min="10997" max="10997" width="0" style="152" hidden="1" customWidth="1"/>
    <col min="10998" max="10998" width="10" style="152" customWidth="1"/>
    <col min="10999" max="10999" width="1.1796875" style="152" customWidth="1"/>
    <col min="11000" max="11000" width="10" style="152" customWidth="1"/>
    <col min="11001" max="11001" width="1.1796875" style="152" customWidth="1"/>
    <col min="11002" max="11002" width="10" style="152" customWidth="1"/>
    <col min="11003" max="11003" width="1.1796875" style="152" customWidth="1"/>
    <col min="11004" max="11004" width="10" style="152" customWidth="1"/>
    <col min="11005" max="11247" width="7.81640625" style="152"/>
    <col min="11248" max="11249" width="0" style="152" hidden="1" customWidth="1"/>
    <col min="11250" max="11250" width="53.1796875" style="152" customWidth="1"/>
    <col min="11251" max="11251" width="9.453125" style="152" customWidth="1"/>
    <col min="11252" max="11252" width="6.453125" style="152" bestFit="1" customWidth="1"/>
    <col min="11253" max="11253" width="0" style="152" hidden="1" customWidth="1"/>
    <col min="11254" max="11254" width="10" style="152" customWidth="1"/>
    <col min="11255" max="11255" width="1.1796875" style="152" customWidth="1"/>
    <col min="11256" max="11256" width="10" style="152" customWidth="1"/>
    <col min="11257" max="11257" width="1.1796875" style="152" customWidth="1"/>
    <col min="11258" max="11258" width="10" style="152" customWidth="1"/>
    <col min="11259" max="11259" width="1.1796875" style="152" customWidth="1"/>
    <col min="11260" max="11260" width="10" style="152" customWidth="1"/>
    <col min="11261" max="11503" width="7.81640625" style="152"/>
    <col min="11504" max="11505" width="0" style="152" hidden="1" customWidth="1"/>
    <col min="11506" max="11506" width="53.1796875" style="152" customWidth="1"/>
    <col min="11507" max="11507" width="9.453125" style="152" customWidth="1"/>
    <col min="11508" max="11508" width="6.453125" style="152" bestFit="1" customWidth="1"/>
    <col min="11509" max="11509" width="0" style="152" hidden="1" customWidth="1"/>
    <col min="11510" max="11510" width="10" style="152" customWidth="1"/>
    <col min="11511" max="11511" width="1.1796875" style="152" customWidth="1"/>
    <col min="11512" max="11512" width="10" style="152" customWidth="1"/>
    <col min="11513" max="11513" width="1.1796875" style="152" customWidth="1"/>
    <col min="11514" max="11514" width="10" style="152" customWidth="1"/>
    <col min="11515" max="11515" width="1.1796875" style="152" customWidth="1"/>
    <col min="11516" max="11516" width="10" style="152" customWidth="1"/>
    <col min="11517" max="11759" width="7.81640625" style="152"/>
    <col min="11760" max="11761" width="0" style="152" hidden="1" customWidth="1"/>
    <col min="11762" max="11762" width="53.1796875" style="152" customWidth="1"/>
    <col min="11763" max="11763" width="9.453125" style="152" customWidth="1"/>
    <col min="11764" max="11764" width="6.453125" style="152" bestFit="1" customWidth="1"/>
    <col min="11765" max="11765" width="0" style="152" hidden="1" customWidth="1"/>
    <col min="11766" max="11766" width="10" style="152" customWidth="1"/>
    <col min="11767" max="11767" width="1.1796875" style="152" customWidth="1"/>
    <col min="11768" max="11768" width="10" style="152" customWidth="1"/>
    <col min="11769" max="11769" width="1.1796875" style="152" customWidth="1"/>
    <col min="11770" max="11770" width="10" style="152" customWidth="1"/>
    <col min="11771" max="11771" width="1.1796875" style="152" customWidth="1"/>
    <col min="11772" max="11772" width="10" style="152" customWidth="1"/>
    <col min="11773" max="12015" width="7.81640625" style="152"/>
    <col min="12016" max="12017" width="0" style="152" hidden="1" customWidth="1"/>
    <col min="12018" max="12018" width="53.1796875" style="152" customWidth="1"/>
    <col min="12019" max="12019" width="9.453125" style="152" customWidth="1"/>
    <col min="12020" max="12020" width="6.453125" style="152" bestFit="1" customWidth="1"/>
    <col min="12021" max="12021" width="0" style="152" hidden="1" customWidth="1"/>
    <col min="12022" max="12022" width="10" style="152" customWidth="1"/>
    <col min="12023" max="12023" width="1.1796875" style="152" customWidth="1"/>
    <col min="12024" max="12024" width="10" style="152" customWidth="1"/>
    <col min="12025" max="12025" width="1.1796875" style="152" customWidth="1"/>
    <col min="12026" max="12026" width="10" style="152" customWidth="1"/>
    <col min="12027" max="12027" width="1.1796875" style="152" customWidth="1"/>
    <col min="12028" max="12028" width="10" style="152" customWidth="1"/>
    <col min="12029" max="12271" width="7.81640625" style="152"/>
    <col min="12272" max="12273" width="0" style="152" hidden="1" customWidth="1"/>
    <col min="12274" max="12274" width="53.1796875" style="152" customWidth="1"/>
    <col min="12275" max="12275" width="9.453125" style="152" customWidth="1"/>
    <col min="12276" max="12276" width="6.453125" style="152" bestFit="1" customWidth="1"/>
    <col min="12277" max="12277" width="0" style="152" hidden="1" customWidth="1"/>
    <col min="12278" max="12278" width="10" style="152" customWidth="1"/>
    <col min="12279" max="12279" width="1.1796875" style="152" customWidth="1"/>
    <col min="12280" max="12280" width="10" style="152" customWidth="1"/>
    <col min="12281" max="12281" width="1.1796875" style="152" customWidth="1"/>
    <col min="12282" max="12282" width="10" style="152" customWidth="1"/>
    <col min="12283" max="12283" width="1.1796875" style="152" customWidth="1"/>
    <col min="12284" max="12284" width="10" style="152" customWidth="1"/>
    <col min="12285" max="12527" width="7.81640625" style="152"/>
    <col min="12528" max="12529" width="0" style="152" hidden="1" customWidth="1"/>
    <col min="12530" max="12530" width="53.1796875" style="152" customWidth="1"/>
    <col min="12531" max="12531" width="9.453125" style="152" customWidth="1"/>
    <col min="12532" max="12532" width="6.453125" style="152" bestFit="1" customWidth="1"/>
    <col min="12533" max="12533" width="0" style="152" hidden="1" customWidth="1"/>
    <col min="12534" max="12534" width="10" style="152" customWidth="1"/>
    <col min="12535" max="12535" width="1.1796875" style="152" customWidth="1"/>
    <col min="12536" max="12536" width="10" style="152" customWidth="1"/>
    <col min="12537" max="12537" width="1.1796875" style="152" customWidth="1"/>
    <col min="12538" max="12538" width="10" style="152" customWidth="1"/>
    <col min="12539" max="12539" width="1.1796875" style="152" customWidth="1"/>
    <col min="12540" max="12540" width="10" style="152" customWidth="1"/>
    <col min="12541" max="12783" width="7.81640625" style="152"/>
    <col min="12784" max="12785" width="0" style="152" hidden="1" customWidth="1"/>
    <col min="12786" max="12786" width="53.1796875" style="152" customWidth="1"/>
    <col min="12787" max="12787" width="9.453125" style="152" customWidth="1"/>
    <col min="12788" max="12788" width="6.453125" style="152" bestFit="1" customWidth="1"/>
    <col min="12789" max="12789" width="0" style="152" hidden="1" customWidth="1"/>
    <col min="12790" max="12790" width="10" style="152" customWidth="1"/>
    <col min="12791" max="12791" width="1.1796875" style="152" customWidth="1"/>
    <col min="12792" max="12792" width="10" style="152" customWidth="1"/>
    <col min="12793" max="12793" width="1.1796875" style="152" customWidth="1"/>
    <col min="12794" max="12794" width="10" style="152" customWidth="1"/>
    <col min="12795" max="12795" width="1.1796875" style="152" customWidth="1"/>
    <col min="12796" max="12796" width="10" style="152" customWidth="1"/>
    <col min="12797" max="13039" width="7.81640625" style="152"/>
    <col min="13040" max="13041" width="0" style="152" hidden="1" customWidth="1"/>
    <col min="13042" max="13042" width="53.1796875" style="152" customWidth="1"/>
    <col min="13043" max="13043" width="9.453125" style="152" customWidth="1"/>
    <col min="13044" max="13044" width="6.453125" style="152" bestFit="1" customWidth="1"/>
    <col min="13045" max="13045" width="0" style="152" hidden="1" customWidth="1"/>
    <col min="13046" max="13046" width="10" style="152" customWidth="1"/>
    <col min="13047" max="13047" width="1.1796875" style="152" customWidth="1"/>
    <col min="13048" max="13048" width="10" style="152" customWidth="1"/>
    <col min="13049" max="13049" width="1.1796875" style="152" customWidth="1"/>
    <col min="13050" max="13050" width="10" style="152" customWidth="1"/>
    <col min="13051" max="13051" width="1.1796875" style="152" customWidth="1"/>
    <col min="13052" max="13052" width="10" style="152" customWidth="1"/>
    <col min="13053" max="13295" width="7.81640625" style="152"/>
    <col min="13296" max="13297" width="0" style="152" hidden="1" customWidth="1"/>
    <col min="13298" max="13298" width="53.1796875" style="152" customWidth="1"/>
    <col min="13299" max="13299" width="9.453125" style="152" customWidth="1"/>
    <col min="13300" max="13300" width="6.453125" style="152" bestFit="1" customWidth="1"/>
    <col min="13301" max="13301" width="0" style="152" hidden="1" customWidth="1"/>
    <col min="13302" max="13302" width="10" style="152" customWidth="1"/>
    <col min="13303" max="13303" width="1.1796875" style="152" customWidth="1"/>
    <col min="13304" max="13304" width="10" style="152" customWidth="1"/>
    <col min="13305" max="13305" width="1.1796875" style="152" customWidth="1"/>
    <col min="13306" max="13306" width="10" style="152" customWidth="1"/>
    <col min="13307" max="13307" width="1.1796875" style="152" customWidth="1"/>
    <col min="13308" max="13308" width="10" style="152" customWidth="1"/>
    <col min="13309" max="13551" width="7.81640625" style="152"/>
    <col min="13552" max="13553" width="0" style="152" hidden="1" customWidth="1"/>
    <col min="13554" max="13554" width="53.1796875" style="152" customWidth="1"/>
    <col min="13555" max="13555" width="9.453125" style="152" customWidth="1"/>
    <col min="13556" max="13556" width="6.453125" style="152" bestFit="1" customWidth="1"/>
    <col min="13557" max="13557" width="0" style="152" hidden="1" customWidth="1"/>
    <col min="13558" max="13558" width="10" style="152" customWidth="1"/>
    <col min="13559" max="13559" width="1.1796875" style="152" customWidth="1"/>
    <col min="13560" max="13560" width="10" style="152" customWidth="1"/>
    <col min="13561" max="13561" width="1.1796875" style="152" customWidth="1"/>
    <col min="13562" max="13562" width="10" style="152" customWidth="1"/>
    <col min="13563" max="13563" width="1.1796875" style="152" customWidth="1"/>
    <col min="13564" max="13564" width="10" style="152" customWidth="1"/>
    <col min="13565" max="13807" width="7.81640625" style="152"/>
    <col min="13808" max="13809" width="0" style="152" hidden="1" customWidth="1"/>
    <col min="13810" max="13810" width="53.1796875" style="152" customWidth="1"/>
    <col min="13811" max="13811" width="9.453125" style="152" customWidth="1"/>
    <col min="13812" max="13812" width="6.453125" style="152" bestFit="1" customWidth="1"/>
    <col min="13813" max="13813" width="0" style="152" hidden="1" customWidth="1"/>
    <col min="13814" max="13814" width="10" style="152" customWidth="1"/>
    <col min="13815" max="13815" width="1.1796875" style="152" customWidth="1"/>
    <col min="13816" max="13816" width="10" style="152" customWidth="1"/>
    <col min="13817" max="13817" width="1.1796875" style="152" customWidth="1"/>
    <col min="13818" max="13818" width="10" style="152" customWidth="1"/>
    <col min="13819" max="13819" width="1.1796875" style="152" customWidth="1"/>
    <col min="13820" max="13820" width="10" style="152" customWidth="1"/>
    <col min="13821" max="14063" width="7.81640625" style="152"/>
    <col min="14064" max="14065" width="0" style="152" hidden="1" customWidth="1"/>
    <col min="14066" max="14066" width="53.1796875" style="152" customWidth="1"/>
    <col min="14067" max="14067" width="9.453125" style="152" customWidth="1"/>
    <col min="14068" max="14068" width="6.453125" style="152" bestFit="1" customWidth="1"/>
    <col min="14069" max="14069" width="0" style="152" hidden="1" customWidth="1"/>
    <col min="14070" max="14070" width="10" style="152" customWidth="1"/>
    <col min="14071" max="14071" width="1.1796875" style="152" customWidth="1"/>
    <col min="14072" max="14072" width="10" style="152" customWidth="1"/>
    <col min="14073" max="14073" width="1.1796875" style="152" customWidth="1"/>
    <col min="14074" max="14074" width="10" style="152" customWidth="1"/>
    <col min="14075" max="14075" width="1.1796875" style="152" customWidth="1"/>
    <col min="14076" max="14076" width="10" style="152" customWidth="1"/>
    <col min="14077" max="14319" width="7.81640625" style="152"/>
    <col min="14320" max="14321" width="0" style="152" hidden="1" customWidth="1"/>
    <col min="14322" max="14322" width="53.1796875" style="152" customWidth="1"/>
    <col min="14323" max="14323" width="9.453125" style="152" customWidth="1"/>
    <col min="14324" max="14324" width="6.453125" style="152" bestFit="1" customWidth="1"/>
    <col min="14325" max="14325" width="0" style="152" hidden="1" customWidth="1"/>
    <col min="14326" max="14326" width="10" style="152" customWidth="1"/>
    <col min="14327" max="14327" width="1.1796875" style="152" customWidth="1"/>
    <col min="14328" max="14328" width="10" style="152" customWidth="1"/>
    <col min="14329" max="14329" width="1.1796875" style="152" customWidth="1"/>
    <col min="14330" max="14330" width="10" style="152" customWidth="1"/>
    <col min="14331" max="14331" width="1.1796875" style="152" customWidth="1"/>
    <col min="14332" max="14332" width="10" style="152" customWidth="1"/>
    <col min="14333" max="14575" width="7.81640625" style="152"/>
    <col min="14576" max="14577" width="0" style="152" hidden="1" customWidth="1"/>
    <col min="14578" max="14578" width="53.1796875" style="152" customWidth="1"/>
    <col min="14579" max="14579" width="9.453125" style="152" customWidth="1"/>
    <col min="14580" max="14580" width="6.453125" style="152" bestFit="1" customWidth="1"/>
    <col min="14581" max="14581" width="0" style="152" hidden="1" customWidth="1"/>
    <col min="14582" max="14582" width="10" style="152" customWidth="1"/>
    <col min="14583" max="14583" width="1.1796875" style="152" customWidth="1"/>
    <col min="14584" max="14584" width="10" style="152" customWidth="1"/>
    <col min="14585" max="14585" width="1.1796875" style="152" customWidth="1"/>
    <col min="14586" max="14586" width="10" style="152" customWidth="1"/>
    <col min="14587" max="14587" width="1.1796875" style="152" customWidth="1"/>
    <col min="14588" max="14588" width="10" style="152" customWidth="1"/>
    <col min="14589" max="14831" width="7.81640625" style="152"/>
    <col min="14832" max="14833" width="0" style="152" hidden="1" customWidth="1"/>
    <col min="14834" max="14834" width="53.1796875" style="152" customWidth="1"/>
    <col min="14835" max="14835" width="9.453125" style="152" customWidth="1"/>
    <col min="14836" max="14836" width="6.453125" style="152" bestFit="1" customWidth="1"/>
    <col min="14837" max="14837" width="0" style="152" hidden="1" customWidth="1"/>
    <col min="14838" max="14838" width="10" style="152" customWidth="1"/>
    <col min="14839" max="14839" width="1.1796875" style="152" customWidth="1"/>
    <col min="14840" max="14840" width="10" style="152" customWidth="1"/>
    <col min="14841" max="14841" width="1.1796875" style="152" customWidth="1"/>
    <col min="14842" max="14842" width="10" style="152" customWidth="1"/>
    <col min="14843" max="14843" width="1.1796875" style="152" customWidth="1"/>
    <col min="14844" max="14844" width="10" style="152" customWidth="1"/>
    <col min="14845" max="15087" width="7.81640625" style="152"/>
    <col min="15088" max="15089" width="0" style="152" hidden="1" customWidth="1"/>
    <col min="15090" max="15090" width="53.1796875" style="152" customWidth="1"/>
    <col min="15091" max="15091" width="9.453125" style="152" customWidth="1"/>
    <col min="15092" max="15092" width="6.453125" style="152" bestFit="1" customWidth="1"/>
    <col min="15093" max="15093" width="0" style="152" hidden="1" customWidth="1"/>
    <col min="15094" max="15094" width="10" style="152" customWidth="1"/>
    <col min="15095" max="15095" width="1.1796875" style="152" customWidth="1"/>
    <col min="15096" max="15096" width="10" style="152" customWidth="1"/>
    <col min="15097" max="15097" width="1.1796875" style="152" customWidth="1"/>
    <col min="15098" max="15098" width="10" style="152" customWidth="1"/>
    <col min="15099" max="15099" width="1.1796875" style="152" customWidth="1"/>
    <col min="15100" max="15100" width="10" style="152" customWidth="1"/>
    <col min="15101" max="15343" width="7.81640625" style="152"/>
    <col min="15344" max="15345" width="0" style="152" hidden="1" customWidth="1"/>
    <col min="15346" max="15346" width="53.1796875" style="152" customWidth="1"/>
    <col min="15347" max="15347" width="9.453125" style="152" customWidth="1"/>
    <col min="15348" max="15348" width="6.453125" style="152" bestFit="1" customWidth="1"/>
    <col min="15349" max="15349" width="0" style="152" hidden="1" customWidth="1"/>
    <col min="15350" max="15350" width="10" style="152" customWidth="1"/>
    <col min="15351" max="15351" width="1.1796875" style="152" customWidth="1"/>
    <col min="15352" max="15352" width="10" style="152" customWidth="1"/>
    <col min="15353" max="15353" width="1.1796875" style="152" customWidth="1"/>
    <col min="15354" max="15354" width="10" style="152" customWidth="1"/>
    <col min="15355" max="15355" width="1.1796875" style="152" customWidth="1"/>
    <col min="15356" max="15356" width="10" style="152" customWidth="1"/>
    <col min="15357" max="15599" width="7.81640625" style="152"/>
    <col min="15600" max="15601" width="0" style="152" hidden="1" customWidth="1"/>
    <col min="15602" max="15602" width="53.1796875" style="152" customWidth="1"/>
    <col min="15603" max="15603" width="9.453125" style="152" customWidth="1"/>
    <col min="15604" max="15604" width="6.453125" style="152" bestFit="1" customWidth="1"/>
    <col min="15605" max="15605" width="0" style="152" hidden="1" customWidth="1"/>
    <col min="15606" max="15606" width="10" style="152" customWidth="1"/>
    <col min="15607" max="15607" width="1.1796875" style="152" customWidth="1"/>
    <col min="15608" max="15608" width="10" style="152" customWidth="1"/>
    <col min="15609" max="15609" width="1.1796875" style="152" customWidth="1"/>
    <col min="15610" max="15610" width="10" style="152" customWidth="1"/>
    <col min="15611" max="15611" width="1.1796875" style="152" customWidth="1"/>
    <col min="15612" max="15612" width="10" style="152" customWidth="1"/>
    <col min="15613" max="15855" width="7.81640625" style="152"/>
    <col min="15856" max="15857" width="0" style="152" hidden="1" customWidth="1"/>
    <col min="15858" max="15858" width="53.1796875" style="152" customWidth="1"/>
    <col min="15859" max="15859" width="9.453125" style="152" customWidth="1"/>
    <col min="15860" max="15860" width="6.453125" style="152" bestFit="1" customWidth="1"/>
    <col min="15861" max="15861" width="0" style="152" hidden="1" customWidth="1"/>
    <col min="15862" max="15862" width="10" style="152" customWidth="1"/>
    <col min="15863" max="15863" width="1.1796875" style="152" customWidth="1"/>
    <col min="15864" max="15864" width="10" style="152" customWidth="1"/>
    <col min="15865" max="15865" width="1.1796875" style="152" customWidth="1"/>
    <col min="15866" max="15866" width="10" style="152" customWidth="1"/>
    <col min="15867" max="15867" width="1.1796875" style="152" customWidth="1"/>
    <col min="15868" max="15868" width="10" style="152" customWidth="1"/>
    <col min="15869" max="16111" width="7.81640625" style="152"/>
    <col min="16112" max="16113" width="0" style="152" hidden="1" customWidth="1"/>
    <col min="16114" max="16114" width="53.1796875" style="152" customWidth="1"/>
    <col min="16115" max="16115" width="9.453125" style="152" customWidth="1"/>
    <col min="16116" max="16116" width="6.453125" style="152" bestFit="1" customWidth="1"/>
    <col min="16117" max="16117" width="0" style="152" hidden="1" customWidth="1"/>
    <col min="16118" max="16118" width="10" style="152" customWidth="1"/>
    <col min="16119" max="16119" width="1.1796875" style="152" customWidth="1"/>
    <col min="16120" max="16120" width="10" style="152" customWidth="1"/>
    <col min="16121" max="16121" width="1.1796875" style="152" customWidth="1"/>
    <col min="16122" max="16122" width="10" style="152" customWidth="1"/>
    <col min="16123" max="16123" width="1.1796875" style="152" customWidth="1"/>
    <col min="16124" max="16124" width="10" style="152" customWidth="1"/>
    <col min="16125" max="16384" width="7.81640625" style="152"/>
  </cols>
  <sheetData>
    <row r="1" spans="1:23" s="156" customFormat="1" ht="20.5" customHeight="1" x14ac:dyDescent="0.3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8"/>
      <c r="N1" s="52"/>
      <c r="O1" s="52"/>
    </row>
    <row r="2" spans="1:23" s="156" customFormat="1" ht="20.149999999999999" customHeight="1" x14ac:dyDescent="0.35">
      <c r="A2" s="218" t="s">
        <v>67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8"/>
      <c r="N2" s="52"/>
      <c r="O2" s="52"/>
    </row>
    <row r="3" spans="1:23" s="156" customFormat="1" ht="20.149999999999999" customHeight="1" x14ac:dyDescent="0.35">
      <c r="A3" s="219" t="s">
        <v>68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8"/>
      <c r="N3" s="52"/>
      <c r="O3" s="52"/>
    </row>
    <row r="4" spans="1:23" s="156" customFormat="1" ht="20.149999999999999" customHeight="1" x14ac:dyDescent="0.35">
      <c r="A4" s="219" t="s">
        <v>69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8"/>
      <c r="N4" s="52"/>
      <c r="O4" s="52"/>
    </row>
    <row r="5" spans="1:23" s="156" customFormat="1" ht="20.149999999999999" customHeight="1" x14ac:dyDescent="0.35">
      <c r="A5" s="220" t="s">
        <v>3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8"/>
      <c r="N5" s="52"/>
      <c r="O5" s="52"/>
    </row>
    <row r="6" spans="1:23" s="124" customFormat="1" ht="9" customHeight="1" x14ac:dyDescent="0.35">
      <c r="B6" s="125"/>
      <c r="N6" s="52"/>
      <c r="O6" s="52"/>
    </row>
    <row r="7" spans="1:23" s="157" customFormat="1" ht="21.65" customHeight="1" x14ac:dyDescent="0.35">
      <c r="B7" s="158" t="s">
        <v>4</v>
      </c>
      <c r="C7" s="158"/>
      <c r="D7" s="159" t="s">
        <v>4</v>
      </c>
      <c r="F7" s="221" t="s">
        <v>5</v>
      </c>
      <c r="G7" s="221"/>
      <c r="H7" s="221"/>
      <c r="I7" s="218" t="s">
        <v>6</v>
      </c>
      <c r="J7" s="218"/>
      <c r="K7" s="218"/>
      <c r="L7" s="218"/>
      <c r="M7" s="9"/>
      <c r="N7" s="57"/>
      <c r="O7" s="57"/>
    </row>
    <row r="8" spans="1:23" s="157" customFormat="1" ht="21.65" customHeight="1" x14ac:dyDescent="0.35">
      <c r="B8" s="158"/>
      <c r="C8" s="158"/>
      <c r="F8" s="218" t="s">
        <v>7</v>
      </c>
      <c r="G8" s="218"/>
      <c r="H8" s="218"/>
      <c r="J8" s="218" t="s">
        <v>7</v>
      </c>
      <c r="K8" s="218"/>
      <c r="L8" s="218"/>
      <c r="M8" s="9"/>
      <c r="N8" s="57"/>
      <c r="O8" s="57"/>
    </row>
    <row r="9" spans="1:23" s="162" customFormat="1" ht="21.65" customHeight="1" x14ac:dyDescent="0.35">
      <c r="A9" s="160"/>
      <c r="B9" s="161"/>
      <c r="C9" s="161"/>
      <c r="F9" s="159">
        <v>2025</v>
      </c>
      <c r="G9" s="159"/>
      <c r="H9" s="159">
        <v>2024</v>
      </c>
      <c r="I9" s="159"/>
      <c r="J9" s="159">
        <v>2025</v>
      </c>
      <c r="K9" s="159"/>
      <c r="L9" s="159">
        <v>2024</v>
      </c>
      <c r="M9" s="10"/>
      <c r="N9" s="58"/>
      <c r="O9" s="58"/>
    </row>
    <row r="10" spans="1:23" ht="21.65" customHeight="1" x14ac:dyDescent="0.35">
      <c r="A10" s="163"/>
      <c r="C10" s="156" t="s">
        <v>70</v>
      </c>
      <c r="D10" s="141"/>
      <c r="F10" s="164"/>
      <c r="G10" s="164"/>
      <c r="H10" s="164"/>
      <c r="I10" s="164"/>
      <c r="J10" s="164"/>
      <c r="K10" s="164"/>
    </row>
    <row r="11" spans="1:23" ht="21.65" customHeight="1" x14ac:dyDescent="0.35">
      <c r="C11" s="133" t="s">
        <v>71</v>
      </c>
      <c r="D11" s="141"/>
      <c r="F11" s="11">
        <v>1902524859</v>
      </c>
      <c r="G11" s="12"/>
      <c r="H11" s="11">
        <v>1822358648</v>
      </c>
      <c r="I11" s="12"/>
      <c r="J11" s="11">
        <v>1800843226</v>
      </c>
      <c r="K11" s="11"/>
      <c r="L11" s="11">
        <v>1741196839</v>
      </c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21.65" customHeight="1" x14ac:dyDescent="0.35">
      <c r="C12" s="133" t="s">
        <v>72</v>
      </c>
      <c r="D12" s="152"/>
      <c r="F12" s="11">
        <v>1002287</v>
      </c>
      <c r="G12" s="12"/>
      <c r="H12" s="11">
        <v>741667</v>
      </c>
      <c r="I12" s="12"/>
      <c r="J12" s="11">
        <v>12147180</v>
      </c>
      <c r="K12" s="11"/>
      <c r="L12" s="11">
        <v>11061278</v>
      </c>
      <c r="M12" s="118"/>
      <c r="N12" s="3"/>
      <c r="O12" s="3"/>
      <c r="P12" s="3"/>
      <c r="Q12" s="3"/>
      <c r="R12" s="3"/>
      <c r="S12" s="3"/>
    </row>
    <row r="13" spans="1:23" ht="21.65" customHeight="1" x14ac:dyDescent="0.35">
      <c r="A13" s="166" t="s">
        <v>73</v>
      </c>
      <c r="C13" s="167" t="s">
        <v>74</v>
      </c>
      <c r="D13" s="164"/>
      <c r="F13" s="13">
        <f>SUM(F11:F12)</f>
        <v>1903527146</v>
      </c>
      <c r="G13" s="12"/>
      <c r="H13" s="13">
        <f>SUM(H11:H12)</f>
        <v>1823100315</v>
      </c>
      <c r="I13" s="12"/>
      <c r="J13" s="13">
        <f>SUM(J11:J12)</f>
        <v>1812990406</v>
      </c>
      <c r="K13" s="55"/>
      <c r="L13" s="13">
        <f>SUM(L11:L12)</f>
        <v>1752258117</v>
      </c>
      <c r="N13" s="3"/>
      <c r="O13" s="3"/>
      <c r="P13" s="3"/>
      <c r="Q13" s="3"/>
      <c r="R13" s="3"/>
      <c r="S13" s="3"/>
    </row>
    <row r="14" spans="1:23" ht="21.65" customHeight="1" x14ac:dyDescent="0.35">
      <c r="C14" s="166"/>
      <c r="D14" s="141"/>
      <c r="F14" s="14"/>
      <c r="G14" s="12"/>
      <c r="H14" s="14"/>
      <c r="I14" s="12"/>
      <c r="J14" s="14"/>
      <c r="K14" s="14"/>
      <c r="L14" s="14"/>
      <c r="N14" s="3"/>
      <c r="O14" s="3"/>
      <c r="P14" s="3"/>
      <c r="Q14" s="3"/>
      <c r="R14" s="3"/>
      <c r="S14" s="3"/>
    </row>
    <row r="15" spans="1:23" ht="21.65" customHeight="1" x14ac:dyDescent="0.35">
      <c r="C15" s="156" t="s">
        <v>75</v>
      </c>
      <c r="D15" s="141"/>
      <c r="F15" s="14"/>
      <c r="G15" s="12"/>
      <c r="H15" s="14"/>
      <c r="I15" s="12"/>
      <c r="J15" s="14"/>
      <c r="K15" s="14"/>
      <c r="L15" s="14"/>
      <c r="N15" s="3"/>
      <c r="O15" s="3"/>
      <c r="P15" s="3"/>
      <c r="Q15" s="3"/>
      <c r="R15" s="3"/>
      <c r="S15" s="3"/>
    </row>
    <row r="16" spans="1:23" ht="21.65" customHeight="1" x14ac:dyDescent="0.35">
      <c r="C16" s="133" t="s">
        <v>76</v>
      </c>
      <c r="D16" s="141"/>
      <c r="F16" s="11">
        <v>1726154621</v>
      </c>
      <c r="G16" s="11"/>
      <c r="H16" s="11">
        <v>1642015838</v>
      </c>
      <c r="I16" s="11"/>
      <c r="J16" s="11">
        <v>1663743127</v>
      </c>
      <c r="K16" s="11"/>
      <c r="L16" s="11">
        <v>1606309845</v>
      </c>
      <c r="N16" s="3"/>
      <c r="O16" s="3"/>
      <c r="P16" s="3"/>
      <c r="Q16" s="3"/>
      <c r="R16" s="3"/>
      <c r="S16" s="3"/>
    </row>
    <row r="17" spans="1:19" ht="21.65" customHeight="1" x14ac:dyDescent="0.35">
      <c r="C17" s="133" t="s">
        <v>77</v>
      </c>
      <c r="D17" s="152"/>
      <c r="F17" s="11">
        <v>106046207</v>
      </c>
      <c r="G17" s="11"/>
      <c r="H17" s="11">
        <v>111036782</v>
      </c>
      <c r="I17" s="11"/>
      <c r="J17" s="11">
        <v>80486361</v>
      </c>
      <c r="K17" s="11"/>
      <c r="L17" s="11">
        <v>85946252</v>
      </c>
      <c r="N17" s="3"/>
      <c r="O17" s="3"/>
      <c r="P17" s="3"/>
      <c r="Q17" s="3"/>
      <c r="R17" s="3"/>
      <c r="S17" s="3"/>
    </row>
    <row r="18" spans="1:19" ht="21.65" customHeight="1" x14ac:dyDescent="0.35">
      <c r="C18" s="167" t="s">
        <v>78</v>
      </c>
      <c r="D18" s="152"/>
      <c r="F18" s="13">
        <f>SUM(F16:F17)</f>
        <v>1832200828</v>
      </c>
      <c r="G18" s="12"/>
      <c r="H18" s="13">
        <f>SUM(H16:H17)</f>
        <v>1753052620</v>
      </c>
      <c r="I18" s="12"/>
      <c r="J18" s="13">
        <f>SUM(J16:J17)</f>
        <v>1744229488</v>
      </c>
      <c r="K18" s="55"/>
      <c r="L18" s="13">
        <f>SUM(L16:L17)</f>
        <v>1692256097</v>
      </c>
      <c r="N18" s="3"/>
      <c r="O18" s="3"/>
      <c r="P18" s="3"/>
      <c r="Q18" s="3"/>
      <c r="R18" s="3"/>
      <c r="S18" s="3"/>
    </row>
    <row r="19" spans="1:19" ht="21.65" customHeight="1" x14ac:dyDescent="0.35">
      <c r="C19" s="150"/>
      <c r="D19" s="152"/>
      <c r="F19" s="11"/>
      <c r="G19" s="12"/>
      <c r="H19" s="11"/>
      <c r="I19" s="12"/>
      <c r="J19" s="11"/>
      <c r="K19" s="11"/>
      <c r="L19" s="11"/>
      <c r="N19" s="3"/>
      <c r="O19" s="3"/>
      <c r="P19" s="3"/>
      <c r="Q19" s="3"/>
      <c r="R19" s="3"/>
      <c r="S19" s="3"/>
    </row>
    <row r="20" spans="1:19" ht="21.65" customHeight="1" x14ac:dyDescent="0.35">
      <c r="C20" s="168" t="s">
        <v>79</v>
      </c>
      <c r="D20" s="152"/>
      <c r="F20" s="53">
        <f>F13-F18</f>
        <v>71326318</v>
      </c>
      <c r="G20" s="53"/>
      <c r="H20" s="53">
        <f>H13-H18</f>
        <v>70047695</v>
      </c>
      <c r="I20" s="53"/>
      <c r="J20" s="53">
        <f>J13-J18</f>
        <v>68760918</v>
      </c>
      <c r="K20" s="53"/>
      <c r="L20" s="53">
        <f>L13-L18</f>
        <v>60002020</v>
      </c>
      <c r="N20" s="3"/>
      <c r="O20" s="3"/>
      <c r="P20" s="3"/>
      <c r="Q20" s="3"/>
      <c r="R20" s="3"/>
      <c r="S20" s="3"/>
    </row>
    <row r="21" spans="1:19" ht="21.65" customHeight="1" x14ac:dyDescent="0.35">
      <c r="C21" s="152" t="s">
        <v>80</v>
      </c>
      <c r="D21" s="152"/>
      <c r="F21" s="53">
        <v>1928871</v>
      </c>
      <c r="G21" s="53"/>
      <c r="H21" s="53">
        <v>1975344</v>
      </c>
      <c r="I21" s="53"/>
      <c r="J21" s="53">
        <v>2213688</v>
      </c>
      <c r="K21" s="53"/>
      <c r="L21" s="53">
        <v>2187270</v>
      </c>
      <c r="N21" s="3"/>
      <c r="O21" s="3"/>
      <c r="P21" s="3"/>
      <c r="Q21" s="3"/>
      <c r="R21" s="3"/>
      <c r="S21" s="3"/>
    </row>
    <row r="22" spans="1:19" ht="21.65" customHeight="1" x14ac:dyDescent="0.35">
      <c r="C22" s="152" t="s">
        <v>81</v>
      </c>
      <c r="D22" s="152"/>
      <c r="F22" s="53">
        <v>1094083</v>
      </c>
      <c r="G22" s="53"/>
      <c r="H22" s="53">
        <v>1034520</v>
      </c>
      <c r="I22" s="53"/>
      <c r="J22" s="53">
        <v>758600</v>
      </c>
      <c r="K22" s="53"/>
      <c r="L22" s="53">
        <v>680960</v>
      </c>
      <c r="N22" s="3"/>
      <c r="O22" s="3"/>
      <c r="P22" s="3"/>
      <c r="Q22" s="3"/>
      <c r="R22" s="3"/>
      <c r="S22" s="3"/>
    </row>
    <row r="23" spans="1:19" ht="21.65" customHeight="1" x14ac:dyDescent="0.35">
      <c r="A23" s="166" t="s">
        <v>82</v>
      </c>
      <c r="C23" s="168" t="s">
        <v>83</v>
      </c>
      <c r="D23" s="162"/>
      <c r="E23" s="141"/>
      <c r="F23" s="54">
        <f>F20+F21-F22</f>
        <v>72161106</v>
      </c>
      <c r="G23" s="12"/>
      <c r="H23" s="54">
        <f>H20+H21-H22</f>
        <v>70988519</v>
      </c>
      <c r="I23" s="12"/>
      <c r="J23" s="54">
        <f>J20+J21-J22</f>
        <v>70216006</v>
      </c>
      <c r="K23" s="55"/>
      <c r="L23" s="54">
        <f>L20+L21-L22</f>
        <v>61508330</v>
      </c>
      <c r="N23" s="3"/>
      <c r="O23" s="3"/>
      <c r="P23" s="3"/>
      <c r="Q23" s="3"/>
      <c r="R23" s="3"/>
      <c r="S23" s="3"/>
    </row>
    <row r="24" spans="1:19" ht="21.65" customHeight="1" x14ac:dyDescent="0.35">
      <c r="A24" s="166" t="s">
        <v>84</v>
      </c>
      <c r="C24" s="152" t="s">
        <v>85</v>
      </c>
      <c r="D24" s="141">
        <v>8</v>
      </c>
      <c r="E24" s="141"/>
      <c r="F24" s="119">
        <v>13553020</v>
      </c>
      <c r="G24" s="53"/>
      <c r="H24" s="119">
        <v>13787398</v>
      </c>
      <c r="I24" s="53"/>
      <c r="J24" s="119">
        <v>13269351</v>
      </c>
      <c r="K24" s="53"/>
      <c r="L24" s="119">
        <v>11834628</v>
      </c>
      <c r="N24" s="3"/>
      <c r="O24" s="3"/>
      <c r="P24" s="3"/>
      <c r="Q24" s="3"/>
      <c r="R24" s="3"/>
      <c r="S24" s="3"/>
    </row>
    <row r="25" spans="1:19" ht="21.65" customHeight="1" x14ac:dyDescent="0.35">
      <c r="A25" s="166" t="s">
        <v>82</v>
      </c>
      <c r="C25" s="168" t="s">
        <v>86</v>
      </c>
      <c r="D25" s="162"/>
      <c r="E25" s="141"/>
      <c r="F25" s="69">
        <f>F23-F24</f>
        <v>58608086</v>
      </c>
      <c r="G25" s="12"/>
      <c r="H25" s="69">
        <f>H23-H24</f>
        <v>57201121</v>
      </c>
      <c r="I25" s="12"/>
      <c r="J25" s="69">
        <f>J23-J24</f>
        <v>56946655</v>
      </c>
      <c r="K25" s="55"/>
      <c r="L25" s="69">
        <f>L23-L24</f>
        <v>49673702</v>
      </c>
      <c r="N25" s="3"/>
      <c r="O25" s="3"/>
      <c r="P25" s="3"/>
      <c r="Q25" s="3"/>
      <c r="R25" s="3"/>
      <c r="S25" s="3"/>
    </row>
    <row r="26" spans="1:19" ht="21.65" customHeight="1" thickBot="1" x14ac:dyDescent="0.4">
      <c r="A26" s="166"/>
      <c r="C26" s="169" t="s">
        <v>87</v>
      </c>
      <c r="D26" s="162"/>
      <c r="E26" s="141"/>
      <c r="F26" s="77">
        <f>F23-F24</f>
        <v>58608086</v>
      </c>
      <c r="G26" s="55"/>
      <c r="H26" s="77">
        <f>H25</f>
        <v>57201121</v>
      </c>
      <c r="I26" s="55"/>
      <c r="J26" s="77">
        <f>J23-J24</f>
        <v>56946655</v>
      </c>
      <c r="K26" s="55"/>
      <c r="L26" s="77">
        <f>L25</f>
        <v>49673702</v>
      </c>
      <c r="N26" s="3"/>
      <c r="O26" s="3"/>
      <c r="P26" s="3"/>
      <c r="Q26" s="3"/>
      <c r="R26" s="3"/>
      <c r="S26" s="3"/>
    </row>
    <row r="27" spans="1:19" ht="21.65" customHeight="1" thickTop="1" x14ac:dyDescent="0.35">
      <c r="A27" s="163"/>
      <c r="C27" s="170" t="s">
        <v>88</v>
      </c>
      <c r="D27" s="171"/>
      <c r="E27" s="172"/>
      <c r="F27" s="82"/>
      <c r="H27" s="82"/>
      <c r="J27" s="16"/>
      <c r="K27" s="16"/>
      <c r="L27" s="16"/>
      <c r="N27" s="3"/>
      <c r="O27" s="3"/>
      <c r="P27" s="3"/>
      <c r="Q27" s="3"/>
      <c r="R27" s="3"/>
      <c r="S27" s="3"/>
    </row>
    <row r="28" spans="1:19" ht="21.65" customHeight="1" x14ac:dyDescent="0.35">
      <c r="A28" s="163"/>
      <c r="C28" s="169" t="s">
        <v>89</v>
      </c>
      <c r="D28" s="171"/>
      <c r="E28" s="173"/>
      <c r="F28" s="16"/>
      <c r="H28" s="16"/>
      <c r="J28" s="16"/>
      <c r="K28" s="16"/>
      <c r="L28" s="16"/>
      <c r="N28" s="3"/>
      <c r="O28" s="3"/>
      <c r="P28" s="3"/>
      <c r="Q28" s="3"/>
      <c r="R28" s="3"/>
      <c r="S28" s="3"/>
    </row>
    <row r="29" spans="1:19" ht="21.65" customHeight="1" x14ac:dyDescent="0.35">
      <c r="A29" s="163"/>
      <c r="C29" s="133" t="s">
        <v>90</v>
      </c>
      <c r="D29" s="171"/>
      <c r="E29" s="173"/>
      <c r="F29" s="53">
        <v>59190410</v>
      </c>
      <c r="G29" s="53"/>
      <c r="H29" s="53">
        <v>58933085</v>
      </c>
      <c r="I29" s="53"/>
      <c r="J29" s="53">
        <v>56946655</v>
      </c>
      <c r="K29" s="53"/>
      <c r="L29" s="53">
        <v>49673702</v>
      </c>
      <c r="N29" s="3"/>
      <c r="O29" s="3"/>
      <c r="P29" s="3"/>
      <c r="Q29" s="3"/>
      <c r="R29" s="3"/>
      <c r="S29" s="3"/>
    </row>
    <row r="30" spans="1:19" ht="21.65" customHeight="1" x14ac:dyDescent="0.35">
      <c r="A30" s="163"/>
      <c r="C30" s="133" t="s">
        <v>64</v>
      </c>
      <c r="D30" s="171"/>
      <c r="E30" s="173"/>
      <c r="F30" s="7">
        <v>-582324</v>
      </c>
      <c r="H30" s="7">
        <v>-1731964</v>
      </c>
      <c r="J30" s="78">
        <v>0</v>
      </c>
      <c r="K30" s="72"/>
      <c r="L30" s="78">
        <v>0</v>
      </c>
      <c r="N30" s="3"/>
      <c r="O30" s="3"/>
      <c r="P30" s="3"/>
      <c r="Q30" s="3"/>
      <c r="R30" s="3"/>
      <c r="S30" s="3"/>
    </row>
    <row r="31" spans="1:19" ht="21.65" customHeight="1" thickBot="1" x14ac:dyDescent="0.4">
      <c r="A31" s="163"/>
      <c r="C31" s="169" t="s">
        <v>86</v>
      </c>
      <c r="D31" s="171"/>
      <c r="E31" s="173"/>
      <c r="F31" s="80">
        <f>SUM(F29:F30)</f>
        <v>58608086</v>
      </c>
      <c r="H31" s="80">
        <f>SUM(H29:H30)</f>
        <v>57201121</v>
      </c>
      <c r="J31" s="80">
        <f>SUM(J29:J30)</f>
        <v>56946655</v>
      </c>
      <c r="K31" s="72"/>
      <c r="L31" s="80">
        <f>SUM(L29:L30)</f>
        <v>49673702</v>
      </c>
      <c r="N31" s="3"/>
      <c r="O31" s="3"/>
      <c r="P31" s="3"/>
      <c r="Q31" s="3"/>
      <c r="R31" s="3"/>
      <c r="S31" s="3"/>
    </row>
    <row r="32" spans="1:19" ht="21.65" customHeight="1" thickTop="1" x14ac:dyDescent="0.35">
      <c r="A32" s="163" t="s">
        <v>91</v>
      </c>
      <c r="C32" s="171"/>
      <c r="D32" s="171"/>
      <c r="E32" s="173"/>
      <c r="F32" s="17"/>
      <c r="G32" s="11"/>
      <c r="H32" s="17"/>
      <c r="I32" s="11"/>
      <c r="J32" s="17"/>
      <c r="K32" s="17"/>
      <c r="L32" s="17"/>
      <c r="N32" s="3"/>
      <c r="O32" s="3"/>
      <c r="P32" s="3"/>
      <c r="Q32" s="3"/>
      <c r="R32" s="3"/>
      <c r="S32" s="3"/>
    </row>
    <row r="33" spans="1:19" ht="21.65" customHeight="1" x14ac:dyDescent="0.35">
      <c r="A33" s="163"/>
      <c r="C33" s="169" t="s">
        <v>92</v>
      </c>
      <c r="D33" s="171"/>
      <c r="E33" s="173"/>
      <c r="F33" s="16"/>
      <c r="H33" s="16"/>
      <c r="J33" s="16"/>
      <c r="K33" s="16"/>
      <c r="L33" s="16"/>
      <c r="N33" s="3"/>
      <c r="O33" s="3"/>
      <c r="P33" s="3"/>
      <c r="Q33" s="3"/>
      <c r="R33" s="3"/>
      <c r="S33" s="3"/>
    </row>
    <row r="34" spans="1:19" ht="21.65" customHeight="1" x14ac:dyDescent="0.35">
      <c r="A34" s="163"/>
      <c r="C34" s="133" t="s">
        <v>90</v>
      </c>
      <c r="D34" s="171"/>
      <c r="E34" s="173"/>
      <c r="F34" s="7">
        <v>59190410</v>
      </c>
      <c r="H34" s="7">
        <v>58933085</v>
      </c>
      <c r="J34" s="7">
        <v>56946655</v>
      </c>
      <c r="K34" s="7"/>
      <c r="L34" s="7">
        <v>49673702</v>
      </c>
      <c r="N34" s="3"/>
      <c r="O34" s="3"/>
      <c r="P34" s="3"/>
      <c r="Q34" s="3"/>
      <c r="R34" s="3"/>
      <c r="S34" s="3"/>
    </row>
    <row r="35" spans="1:19" ht="21.65" customHeight="1" x14ac:dyDescent="0.35">
      <c r="A35" s="163"/>
      <c r="C35" s="133" t="s">
        <v>64</v>
      </c>
      <c r="D35" s="171"/>
      <c r="E35" s="173"/>
      <c r="F35" s="7">
        <v>-582324</v>
      </c>
      <c r="H35" s="7">
        <v>-1731964</v>
      </c>
      <c r="J35" s="78">
        <v>0</v>
      </c>
      <c r="L35" s="78">
        <v>0</v>
      </c>
      <c r="N35" s="3"/>
      <c r="O35" s="3"/>
      <c r="P35" s="3"/>
      <c r="Q35" s="3"/>
      <c r="R35" s="3"/>
      <c r="S35" s="3"/>
    </row>
    <row r="36" spans="1:19" ht="21.65" customHeight="1" thickBot="1" x14ac:dyDescent="0.4">
      <c r="A36" s="163"/>
      <c r="C36" s="169" t="s">
        <v>87</v>
      </c>
      <c r="D36" s="171"/>
      <c r="E36" s="173"/>
      <c r="F36" s="80">
        <f>SUM(F34:F35)</f>
        <v>58608086</v>
      </c>
      <c r="H36" s="80">
        <f>SUM(H34:H35)</f>
        <v>57201121</v>
      </c>
      <c r="J36" s="80">
        <f>SUM(J34:J35)</f>
        <v>56946655</v>
      </c>
      <c r="K36" s="72"/>
      <c r="L36" s="80">
        <f>SUM(L34:L35)</f>
        <v>49673702</v>
      </c>
      <c r="N36" s="3"/>
      <c r="O36" s="3"/>
      <c r="P36" s="3"/>
      <c r="Q36" s="3"/>
      <c r="R36" s="3"/>
      <c r="S36" s="3"/>
    </row>
    <row r="37" spans="1:19" ht="21.65" customHeight="1" thickTop="1" x14ac:dyDescent="0.35">
      <c r="A37" s="163"/>
      <c r="C37" s="171"/>
      <c r="D37" s="171"/>
      <c r="E37" s="173"/>
      <c r="F37" s="82"/>
      <c r="H37" s="82"/>
      <c r="J37" s="82"/>
      <c r="K37" s="72"/>
      <c r="L37" s="82"/>
      <c r="N37" s="3"/>
      <c r="O37" s="3"/>
      <c r="P37" s="3"/>
      <c r="Q37" s="3"/>
      <c r="R37" s="3"/>
      <c r="S37" s="3"/>
    </row>
    <row r="38" spans="1:19" ht="21.65" customHeight="1" x14ac:dyDescent="0.35">
      <c r="A38" s="163"/>
      <c r="C38" s="174" t="s">
        <v>93</v>
      </c>
      <c r="D38" s="141">
        <v>13</v>
      </c>
      <c r="E38" s="175"/>
      <c r="F38" s="66">
        <f>F29/F39</f>
        <v>9.8650683333333336E-2</v>
      </c>
      <c r="G38" s="66"/>
      <c r="H38" s="66">
        <v>0.1</v>
      </c>
      <c r="I38" s="66"/>
      <c r="J38" s="66">
        <f>J29/J39</f>
        <v>9.4911091666666669E-2</v>
      </c>
      <c r="K38" s="66"/>
      <c r="L38" s="66">
        <v>0.08</v>
      </c>
      <c r="N38" s="3"/>
      <c r="O38" s="3"/>
      <c r="P38" s="3"/>
      <c r="Q38" s="3"/>
      <c r="R38" s="3"/>
      <c r="S38" s="3"/>
    </row>
    <row r="39" spans="1:19" ht="21.65" customHeight="1" x14ac:dyDescent="0.35">
      <c r="A39" s="163"/>
      <c r="C39" s="174" t="s">
        <v>94</v>
      </c>
      <c r="D39" s="141">
        <v>13</v>
      </c>
      <c r="E39" s="175"/>
      <c r="F39" s="75">
        <v>600000000</v>
      </c>
      <c r="G39" s="15"/>
      <c r="H39" s="75">
        <v>600000000</v>
      </c>
      <c r="I39" s="15"/>
      <c r="J39" s="75">
        <v>600000000</v>
      </c>
      <c r="K39" s="17"/>
      <c r="L39" s="75">
        <v>600000000</v>
      </c>
      <c r="N39" s="3"/>
      <c r="O39" s="3"/>
      <c r="P39" s="3"/>
      <c r="Q39" s="3"/>
      <c r="R39" s="3"/>
      <c r="S39" s="3"/>
    </row>
    <row r="40" spans="1:19" ht="21.65" customHeight="1" x14ac:dyDescent="0.35">
      <c r="A40" s="163"/>
      <c r="C40" s="176"/>
      <c r="D40" s="177"/>
      <c r="E40" s="175"/>
      <c r="F40" s="32"/>
      <c r="G40" s="15"/>
      <c r="H40" s="32"/>
      <c r="I40" s="15"/>
      <c r="J40" s="7"/>
      <c r="K40" s="7"/>
      <c r="L40" s="32"/>
      <c r="N40" s="3"/>
      <c r="O40" s="3"/>
      <c r="P40" s="3"/>
      <c r="Q40" s="3"/>
      <c r="R40" s="3"/>
      <c r="S40" s="3"/>
    </row>
    <row r="41" spans="1:19" ht="21.65" customHeight="1" x14ac:dyDescent="0.35">
      <c r="A41" s="163"/>
      <c r="C41" s="178" t="s">
        <v>88</v>
      </c>
      <c r="D41" s="171"/>
      <c r="E41" s="173"/>
      <c r="H41" s="31"/>
      <c r="N41" s="3"/>
      <c r="O41" s="3"/>
      <c r="P41" s="3"/>
      <c r="Q41" s="3"/>
      <c r="R41" s="3"/>
      <c r="S41" s="3"/>
    </row>
    <row r="42" spans="1:19" ht="21.65" customHeight="1" x14ac:dyDescent="0.35">
      <c r="A42" s="163"/>
      <c r="C42" s="178"/>
      <c r="D42" s="171"/>
      <c r="E42" s="173"/>
    </row>
    <row r="43" spans="1:19" ht="21.65" customHeight="1" x14ac:dyDescent="0.35">
      <c r="A43" s="163"/>
      <c r="C43" s="178"/>
      <c r="D43" s="171"/>
      <c r="E43" s="173"/>
    </row>
    <row r="44" spans="1:19" ht="21.65" customHeight="1" x14ac:dyDescent="0.35">
      <c r="A44" s="163"/>
      <c r="C44" s="178"/>
      <c r="D44" s="171"/>
      <c r="E44" s="173"/>
    </row>
    <row r="45" spans="1:19" ht="21.65" customHeight="1" x14ac:dyDescent="0.35">
      <c r="A45" s="163"/>
      <c r="C45" s="178"/>
      <c r="D45" s="171"/>
      <c r="E45" s="173"/>
    </row>
    <row r="46" spans="1:19" ht="21.65" customHeight="1" x14ac:dyDescent="0.35">
      <c r="A46" s="163"/>
      <c r="D46" s="141"/>
      <c r="E46" s="141"/>
      <c r="F46" s="141"/>
      <c r="G46" s="141"/>
      <c r="H46" s="141"/>
      <c r="I46" s="141"/>
      <c r="J46" s="141"/>
      <c r="K46" s="141"/>
      <c r="L46" s="141"/>
    </row>
    <row r="47" spans="1:19" ht="21.65" customHeight="1" x14ac:dyDescent="0.35">
      <c r="A47" s="152"/>
      <c r="D47" s="152"/>
    </row>
    <row r="48" spans="1:19" ht="21.65" customHeight="1" x14ac:dyDescent="0.35">
      <c r="A48" s="152"/>
      <c r="C48" s="152"/>
      <c r="D48" s="152"/>
    </row>
    <row r="49" spans="3:15" s="152" customFormat="1" ht="21.65" customHeight="1" x14ac:dyDescent="0.35">
      <c r="C49" s="165" t="s">
        <v>31</v>
      </c>
      <c r="M49" s="3"/>
      <c r="N49" s="31"/>
      <c r="O49" s="31"/>
    </row>
    <row r="50" spans="3:15" s="152" customFormat="1" ht="20.149999999999999" customHeight="1" x14ac:dyDescent="0.35">
      <c r="F50" s="179"/>
      <c r="G50" s="180"/>
      <c r="H50" s="179"/>
      <c r="I50" s="180"/>
      <c r="J50" s="179"/>
      <c r="K50" s="180"/>
      <c r="L50" s="179"/>
      <c r="M50" s="3"/>
      <c r="N50" s="31"/>
      <c r="O50" s="31"/>
    </row>
    <row r="51" spans="3:15" s="152" customFormat="1" ht="20.149999999999999" customHeight="1" x14ac:dyDescent="0.35">
      <c r="F51" s="179"/>
      <c r="G51" s="180"/>
      <c r="H51" s="179"/>
      <c r="I51" s="180"/>
      <c r="J51" s="179"/>
      <c r="K51" s="180"/>
      <c r="L51" s="179"/>
      <c r="M51" s="3"/>
      <c r="N51" s="31"/>
      <c r="O51" s="31"/>
    </row>
    <row r="52" spans="3:15" s="152" customFormat="1" ht="20.149999999999999" customHeight="1" x14ac:dyDescent="0.35">
      <c r="M52" s="3"/>
      <c r="N52" s="31"/>
      <c r="O52" s="31"/>
    </row>
    <row r="53" spans="3:15" s="152" customFormat="1" ht="20.149999999999999" customHeight="1" x14ac:dyDescent="0.35">
      <c r="M53" s="3"/>
      <c r="N53" s="31"/>
      <c r="O53" s="31"/>
    </row>
    <row r="54" spans="3:15" s="152" customFormat="1" ht="20.149999999999999" customHeight="1" x14ac:dyDescent="0.35">
      <c r="M54" s="3"/>
      <c r="N54" s="31"/>
      <c r="O54" s="31"/>
    </row>
    <row r="55" spans="3:15" s="152" customFormat="1" ht="20.149999999999999" customHeight="1" x14ac:dyDescent="0.35">
      <c r="M55" s="3"/>
      <c r="N55" s="31"/>
      <c r="O55" s="31"/>
    </row>
    <row r="56" spans="3:15" s="152" customFormat="1" ht="20.149999999999999" customHeight="1" x14ac:dyDescent="0.35">
      <c r="M56" s="3"/>
      <c r="N56" s="31"/>
      <c r="O56" s="31"/>
    </row>
    <row r="57" spans="3:15" s="152" customFormat="1" ht="20.149999999999999" customHeight="1" x14ac:dyDescent="0.35">
      <c r="M57" s="3"/>
      <c r="N57" s="31"/>
      <c r="O57" s="31"/>
    </row>
    <row r="58" spans="3:15" s="152" customFormat="1" ht="20.149999999999999" customHeight="1" x14ac:dyDescent="0.35">
      <c r="M58" s="3"/>
      <c r="N58" s="31"/>
      <c r="O58" s="31"/>
    </row>
    <row r="59" spans="3:15" s="152" customFormat="1" ht="20.149999999999999" customHeight="1" x14ac:dyDescent="0.35">
      <c r="M59" s="3"/>
      <c r="N59" s="31"/>
      <c r="O59" s="31"/>
    </row>
    <row r="60" spans="3:15" s="152" customFormat="1" ht="20.149999999999999" customHeight="1" x14ac:dyDescent="0.35">
      <c r="M60" s="3"/>
      <c r="N60" s="31"/>
      <c r="O60" s="31"/>
    </row>
    <row r="61" spans="3:15" s="152" customFormat="1" ht="20.149999999999999" customHeight="1" x14ac:dyDescent="0.35">
      <c r="M61" s="3"/>
      <c r="N61" s="31"/>
      <c r="O61" s="31"/>
    </row>
  </sheetData>
  <mergeCells count="9">
    <mergeCell ref="F8:H8"/>
    <mergeCell ref="J8:L8"/>
    <mergeCell ref="A1:L1"/>
    <mergeCell ref="A2:L2"/>
    <mergeCell ref="A3:L3"/>
    <mergeCell ref="A4:L4"/>
    <mergeCell ref="A5:L5"/>
    <mergeCell ref="F7:H7"/>
    <mergeCell ref="I7:L7"/>
  </mergeCells>
  <pageMargins left="0.8" right="0.3" top="1" bottom="0.5" header="0.5" footer="0.3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B56D-027B-4BC7-944A-15278E64C715}">
  <sheetPr>
    <tabColor rgb="FF00B050"/>
  </sheetPr>
  <dimension ref="A1:W61"/>
  <sheetViews>
    <sheetView view="pageBreakPreview" topLeftCell="C20" zoomScale="70" zoomScaleNormal="70" zoomScaleSheetLayoutView="70" workbookViewId="0">
      <selection activeCell="J37" sqref="J37"/>
    </sheetView>
  </sheetViews>
  <sheetFormatPr defaultColWidth="7.81640625" defaultRowHeight="15.5" x14ac:dyDescent="0.35"/>
  <cols>
    <col min="1" max="1" width="14.81640625" style="165" hidden="1" customWidth="1"/>
    <col min="2" max="2" width="1.453125" style="152" hidden="1" customWidth="1"/>
    <col min="3" max="3" width="52.54296875" style="165" customWidth="1"/>
    <col min="4" max="4" width="6.453125" style="165" bestFit="1" customWidth="1"/>
    <col min="5" max="5" width="1.453125" style="152" customWidth="1"/>
    <col min="6" max="6" width="15.81640625" style="152" customWidth="1"/>
    <col min="7" max="7" width="1.453125" style="152" customWidth="1"/>
    <col min="8" max="8" width="15.81640625" style="152" customWidth="1"/>
    <col min="9" max="9" width="1.453125" style="152" customWidth="1"/>
    <col min="10" max="10" width="15.81640625" style="152" customWidth="1"/>
    <col min="11" max="11" width="1.453125" style="152" customWidth="1"/>
    <col min="12" max="12" width="15.81640625" style="152" customWidth="1"/>
    <col min="13" max="13" width="14.1796875" style="3" customWidth="1"/>
    <col min="14" max="14" width="1.81640625" style="31" customWidth="1"/>
    <col min="15" max="15" width="14.1796875" style="31" customWidth="1"/>
    <col min="16" max="16" width="1.81640625" style="152" customWidth="1"/>
    <col min="17" max="17" width="14.1796875" style="152" customWidth="1"/>
    <col min="18" max="18" width="1.81640625" style="152" customWidth="1"/>
    <col min="19" max="19" width="14.1796875" style="152" customWidth="1"/>
    <col min="20" max="239" width="7.81640625" style="152"/>
    <col min="240" max="241" width="0" style="152" hidden="1" customWidth="1"/>
    <col min="242" max="242" width="53.1796875" style="152" customWidth="1"/>
    <col min="243" max="243" width="9.453125" style="152" customWidth="1"/>
    <col min="244" max="244" width="6.453125" style="152" bestFit="1" customWidth="1"/>
    <col min="245" max="245" width="0" style="152" hidden="1" customWidth="1"/>
    <col min="246" max="246" width="10" style="152" customWidth="1"/>
    <col min="247" max="247" width="1.1796875" style="152" customWidth="1"/>
    <col min="248" max="248" width="10" style="152" customWidth="1"/>
    <col min="249" max="249" width="1.1796875" style="152" customWidth="1"/>
    <col min="250" max="250" width="10" style="152" customWidth="1"/>
    <col min="251" max="251" width="1.1796875" style="152" customWidth="1"/>
    <col min="252" max="252" width="10" style="152" customWidth="1"/>
    <col min="253" max="495" width="7.81640625" style="152"/>
    <col min="496" max="497" width="0" style="152" hidden="1" customWidth="1"/>
    <col min="498" max="498" width="53.1796875" style="152" customWidth="1"/>
    <col min="499" max="499" width="9.453125" style="152" customWidth="1"/>
    <col min="500" max="500" width="6.453125" style="152" bestFit="1" customWidth="1"/>
    <col min="501" max="501" width="0" style="152" hidden="1" customWidth="1"/>
    <col min="502" max="502" width="10" style="152" customWidth="1"/>
    <col min="503" max="503" width="1.1796875" style="152" customWidth="1"/>
    <col min="504" max="504" width="10" style="152" customWidth="1"/>
    <col min="505" max="505" width="1.1796875" style="152" customWidth="1"/>
    <col min="506" max="506" width="10" style="152" customWidth="1"/>
    <col min="507" max="507" width="1.1796875" style="152" customWidth="1"/>
    <col min="508" max="508" width="10" style="152" customWidth="1"/>
    <col min="509" max="751" width="7.81640625" style="152"/>
    <col min="752" max="753" width="0" style="152" hidden="1" customWidth="1"/>
    <col min="754" max="754" width="53.1796875" style="152" customWidth="1"/>
    <col min="755" max="755" width="9.453125" style="152" customWidth="1"/>
    <col min="756" max="756" width="6.453125" style="152" bestFit="1" customWidth="1"/>
    <col min="757" max="757" width="0" style="152" hidden="1" customWidth="1"/>
    <col min="758" max="758" width="10" style="152" customWidth="1"/>
    <col min="759" max="759" width="1.1796875" style="152" customWidth="1"/>
    <col min="760" max="760" width="10" style="152" customWidth="1"/>
    <col min="761" max="761" width="1.1796875" style="152" customWidth="1"/>
    <col min="762" max="762" width="10" style="152" customWidth="1"/>
    <col min="763" max="763" width="1.1796875" style="152" customWidth="1"/>
    <col min="764" max="764" width="10" style="152" customWidth="1"/>
    <col min="765" max="1007" width="7.81640625" style="152"/>
    <col min="1008" max="1009" width="0" style="152" hidden="1" customWidth="1"/>
    <col min="1010" max="1010" width="53.1796875" style="152" customWidth="1"/>
    <col min="1011" max="1011" width="9.453125" style="152" customWidth="1"/>
    <col min="1012" max="1012" width="6.453125" style="152" bestFit="1" customWidth="1"/>
    <col min="1013" max="1013" width="0" style="152" hidden="1" customWidth="1"/>
    <col min="1014" max="1014" width="10" style="152" customWidth="1"/>
    <col min="1015" max="1015" width="1.1796875" style="152" customWidth="1"/>
    <col min="1016" max="1016" width="10" style="152" customWidth="1"/>
    <col min="1017" max="1017" width="1.1796875" style="152" customWidth="1"/>
    <col min="1018" max="1018" width="10" style="152" customWidth="1"/>
    <col min="1019" max="1019" width="1.1796875" style="152" customWidth="1"/>
    <col min="1020" max="1020" width="10" style="152" customWidth="1"/>
    <col min="1021" max="1263" width="7.81640625" style="152"/>
    <col min="1264" max="1265" width="0" style="152" hidden="1" customWidth="1"/>
    <col min="1266" max="1266" width="53.1796875" style="152" customWidth="1"/>
    <col min="1267" max="1267" width="9.453125" style="152" customWidth="1"/>
    <col min="1268" max="1268" width="6.453125" style="152" bestFit="1" customWidth="1"/>
    <col min="1269" max="1269" width="0" style="152" hidden="1" customWidth="1"/>
    <col min="1270" max="1270" width="10" style="152" customWidth="1"/>
    <col min="1271" max="1271" width="1.1796875" style="152" customWidth="1"/>
    <col min="1272" max="1272" width="10" style="152" customWidth="1"/>
    <col min="1273" max="1273" width="1.1796875" style="152" customWidth="1"/>
    <col min="1274" max="1274" width="10" style="152" customWidth="1"/>
    <col min="1275" max="1275" width="1.1796875" style="152" customWidth="1"/>
    <col min="1276" max="1276" width="10" style="152" customWidth="1"/>
    <col min="1277" max="1519" width="7.81640625" style="152"/>
    <col min="1520" max="1521" width="0" style="152" hidden="1" customWidth="1"/>
    <col min="1522" max="1522" width="53.1796875" style="152" customWidth="1"/>
    <col min="1523" max="1523" width="9.453125" style="152" customWidth="1"/>
    <col min="1524" max="1524" width="6.453125" style="152" bestFit="1" customWidth="1"/>
    <col min="1525" max="1525" width="0" style="152" hidden="1" customWidth="1"/>
    <col min="1526" max="1526" width="10" style="152" customWidth="1"/>
    <col min="1527" max="1527" width="1.1796875" style="152" customWidth="1"/>
    <col min="1528" max="1528" width="10" style="152" customWidth="1"/>
    <col min="1529" max="1529" width="1.1796875" style="152" customWidth="1"/>
    <col min="1530" max="1530" width="10" style="152" customWidth="1"/>
    <col min="1531" max="1531" width="1.1796875" style="152" customWidth="1"/>
    <col min="1532" max="1532" width="10" style="152" customWidth="1"/>
    <col min="1533" max="1775" width="7.81640625" style="152"/>
    <col min="1776" max="1777" width="0" style="152" hidden="1" customWidth="1"/>
    <col min="1778" max="1778" width="53.1796875" style="152" customWidth="1"/>
    <col min="1779" max="1779" width="9.453125" style="152" customWidth="1"/>
    <col min="1780" max="1780" width="6.453125" style="152" bestFit="1" customWidth="1"/>
    <col min="1781" max="1781" width="0" style="152" hidden="1" customWidth="1"/>
    <col min="1782" max="1782" width="10" style="152" customWidth="1"/>
    <col min="1783" max="1783" width="1.1796875" style="152" customWidth="1"/>
    <col min="1784" max="1784" width="10" style="152" customWidth="1"/>
    <col min="1785" max="1785" width="1.1796875" style="152" customWidth="1"/>
    <col min="1786" max="1786" width="10" style="152" customWidth="1"/>
    <col min="1787" max="1787" width="1.1796875" style="152" customWidth="1"/>
    <col min="1788" max="1788" width="10" style="152" customWidth="1"/>
    <col min="1789" max="2031" width="7.81640625" style="152"/>
    <col min="2032" max="2033" width="0" style="152" hidden="1" customWidth="1"/>
    <col min="2034" max="2034" width="53.1796875" style="152" customWidth="1"/>
    <col min="2035" max="2035" width="9.453125" style="152" customWidth="1"/>
    <col min="2036" max="2036" width="6.453125" style="152" bestFit="1" customWidth="1"/>
    <col min="2037" max="2037" width="0" style="152" hidden="1" customWidth="1"/>
    <col min="2038" max="2038" width="10" style="152" customWidth="1"/>
    <col min="2039" max="2039" width="1.1796875" style="152" customWidth="1"/>
    <col min="2040" max="2040" width="10" style="152" customWidth="1"/>
    <col min="2041" max="2041" width="1.1796875" style="152" customWidth="1"/>
    <col min="2042" max="2042" width="10" style="152" customWidth="1"/>
    <col min="2043" max="2043" width="1.1796875" style="152" customWidth="1"/>
    <col min="2044" max="2044" width="10" style="152" customWidth="1"/>
    <col min="2045" max="2287" width="7.81640625" style="152"/>
    <col min="2288" max="2289" width="0" style="152" hidden="1" customWidth="1"/>
    <col min="2290" max="2290" width="53.1796875" style="152" customWidth="1"/>
    <col min="2291" max="2291" width="9.453125" style="152" customWidth="1"/>
    <col min="2292" max="2292" width="6.453125" style="152" bestFit="1" customWidth="1"/>
    <col min="2293" max="2293" width="0" style="152" hidden="1" customWidth="1"/>
    <col min="2294" max="2294" width="10" style="152" customWidth="1"/>
    <col min="2295" max="2295" width="1.1796875" style="152" customWidth="1"/>
    <col min="2296" max="2296" width="10" style="152" customWidth="1"/>
    <col min="2297" max="2297" width="1.1796875" style="152" customWidth="1"/>
    <col min="2298" max="2298" width="10" style="152" customWidth="1"/>
    <col min="2299" max="2299" width="1.1796875" style="152" customWidth="1"/>
    <col min="2300" max="2300" width="10" style="152" customWidth="1"/>
    <col min="2301" max="2543" width="7.81640625" style="152"/>
    <col min="2544" max="2545" width="0" style="152" hidden="1" customWidth="1"/>
    <col min="2546" max="2546" width="53.1796875" style="152" customWidth="1"/>
    <col min="2547" max="2547" width="9.453125" style="152" customWidth="1"/>
    <col min="2548" max="2548" width="6.453125" style="152" bestFit="1" customWidth="1"/>
    <col min="2549" max="2549" width="0" style="152" hidden="1" customWidth="1"/>
    <col min="2550" max="2550" width="10" style="152" customWidth="1"/>
    <col min="2551" max="2551" width="1.1796875" style="152" customWidth="1"/>
    <col min="2552" max="2552" width="10" style="152" customWidth="1"/>
    <col min="2553" max="2553" width="1.1796875" style="152" customWidth="1"/>
    <col min="2554" max="2554" width="10" style="152" customWidth="1"/>
    <col min="2555" max="2555" width="1.1796875" style="152" customWidth="1"/>
    <col min="2556" max="2556" width="10" style="152" customWidth="1"/>
    <col min="2557" max="2799" width="7.81640625" style="152"/>
    <col min="2800" max="2801" width="0" style="152" hidden="1" customWidth="1"/>
    <col min="2802" max="2802" width="53.1796875" style="152" customWidth="1"/>
    <col min="2803" max="2803" width="9.453125" style="152" customWidth="1"/>
    <col min="2804" max="2804" width="6.453125" style="152" bestFit="1" customWidth="1"/>
    <col min="2805" max="2805" width="0" style="152" hidden="1" customWidth="1"/>
    <col min="2806" max="2806" width="10" style="152" customWidth="1"/>
    <col min="2807" max="2807" width="1.1796875" style="152" customWidth="1"/>
    <col min="2808" max="2808" width="10" style="152" customWidth="1"/>
    <col min="2809" max="2809" width="1.1796875" style="152" customWidth="1"/>
    <col min="2810" max="2810" width="10" style="152" customWidth="1"/>
    <col min="2811" max="2811" width="1.1796875" style="152" customWidth="1"/>
    <col min="2812" max="2812" width="10" style="152" customWidth="1"/>
    <col min="2813" max="3055" width="7.81640625" style="152"/>
    <col min="3056" max="3057" width="0" style="152" hidden="1" customWidth="1"/>
    <col min="3058" max="3058" width="53.1796875" style="152" customWidth="1"/>
    <col min="3059" max="3059" width="9.453125" style="152" customWidth="1"/>
    <col min="3060" max="3060" width="6.453125" style="152" bestFit="1" customWidth="1"/>
    <col min="3061" max="3061" width="0" style="152" hidden="1" customWidth="1"/>
    <col min="3062" max="3062" width="10" style="152" customWidth="1"/>
    <col min="3063" max="3063" width="1.1796875" style="152" customWidth="1"/>
    <col min="3064" max="3064" width="10" style="152" customWidth="1"/>
    <col min="3065" max="3065" width="1.1796875" style="152" customWidth="1"/>
    <col min="3066" max="3066" width="10" style="152" customWidth="1"/>
    <col min="3067" max="3067" width="1.1796875" style="152" customWidth="1"/>
    <col min="3068" max="3068" width="10" style="152" customWidth="1"/>
    <col min="3069" max="3311" width="7.81640625" style="152"/>
    <col min="3312" max="3313" width="0" style="152" hidden="1" customWidth="1"/>
    <col min="3314" max="3314" width="53.1796875" style="152" customWidth="1"/>
    <col min="3315" max="3315" width="9.453125" style="152" customWidth="1"/>
    <col min="3316" max="3316" width="6.453125" style="152" bestFit="1" customWidth="1"/>
    <col min="3317" max="3317" width="0" style="152" hidden="1" customWidth="1"/>
    <col min="3318" max="3318" width="10" style="152" customWidth="1"/>
    <col min="3319" max="3319" width="1.1796875" style="152" customWidth="1"/>
    <col min="3320" max="3320" width="10" style="152" customWidth="1"/>
    <col min="3321" max="3321" width="1.1796875" style="152" customWidth="1"/>
    <col min="3322" max="3322" width="10" style="152" customWidth="1"/>
    <col min="3323" max="3323" width="1.1796875" style="152" customWidth="1"/>
    <col min="3324" max="3324" width="10" style="152" customWidth="1"/>
    <col min="3325" max="3567" width="7.81640625" style="152"/>
    <col min="3568" max="3569" width="0" style="152" hidden="1" customWidth="1"/>
    <col min="3570" max="3570" width="53.1796875" style="152" customWidth="1"/>
    <col min="3571" max="3571" width="9.453125" style="152" customWidth="1"/>
    <col min="3572" max="3572" width="6.453125" style="152" bestFit="1" customWidth="1"/>
    <col min="3573" max="3573" width="0" style="152" hidden="1" customWidth="1"/>
    <col min="3574" max="3574" width="10" style="152" customWidth="1"/>
    <col min="3575" max="3575" width="1.1796875" style="152" customWidth="1"/>
    <col min="3576" max="3576" width="10" style="152" customWidth="1"/>
    <col min="3577" max="3577" width="1.1796875" style="152" customWidth="1"/>
    <col min="3578" max="3578" width="10" style="152" customWidth="1"/>
    <col min="3579" max="3579" width="1.1796875" style="152" customWidth="1"/>
    <col min="3580" max="3580" width="10" style="152" customWidth="1"/>
    <col min="3581" max="3823" width="7.81640625" style="152"/>
    <col min="3824" max="3825" width="0" style="152" hidden="1" customWidth="1"/>
    <col min="3826" max="3826" width="53.1796875" style="152" customWidth="1"/>
    <col min="3827" max="3827" width="9.453125" style="152" customWidth="1"/>
    <col min="3828" max="3828" width="6.453125" style="152" bestFit="1" customWidth="1"/>
    <col min="3829" max="3829" width="0" style="152" hidden="1" customWidth="1"/>
    <col min="3830" max="3830" width="10" style="152" customWidth="1"/>
    <col min="3831" max="3831" width="1.1796875" style="152" customWidth="1"/>
    <col min="3832" max="3832" width="10" style="152" customWidth="1"/>
    <col min="3833" max="3833" width="1.1796875" style="152" customWidth="1"/>
    <col min="3834" max="3834" width="10" style="152" customWidth="1"/>
    <col min="3835" max="3835" width="1.1796875" style="152" customWidth="1"/>
    <col min="3836" max="3836" width="10" style="152" customWidth="1"/>
    <col min="3837" max="4079" width="7.81640625" style="152"/>
    <col min="4080" max="4081" width="0" style="152" hidden="1" customWidth="1"/>
    <col min="4082" max="4082" width="53.1796875" style="152" customWidth="1"/>
    <col min="4083" max="4083" width="9.453125" style="152" customWidth="1"/>
    <col min="4084" max="4084" width="6.453125" style="152" bestFit="1" customWidth="1"/>
    <col min="4085" max="4085" width="0" style="152" hidden="1" customWidth="1"/>
    <col min="4086" max="4086" width="10" style="152" customWidth="1"/>
    <col min="4087" max="4087" width="1.1796875" style="152" customWidth="1"/>
    <col min="4088" max="4088" width="10" style="152" customWidth="1"/>
    <col min="4089" max="4089" width="1.1796875" style="152" customWidth="1"/>
    <col min="4090" max="4090" width="10" style="152" customWidth="1"/>
    <col min="4091" max="4091" width="1.1796875" style="152" customWidth="1"/>
    <col min="4092" max="4092" width="10" style="152" customWidth="1"/>
    <col min="4093" max="4335" width="7.81640625" style="152"/>
    <col min="4336" max="4337" width="0" style="152" hidden="1" customWidth="1"/>
    <col min="4338" max="4338" width="53.1796875" style="152" customWidth="1"/>
    <col min="4339" max="4339" width="9.453125" style="152" customWidth="1"/>
    <col min="4340" max="4340" width="6.453125" style="152" bestFit="1" customWidth="1"/>
    <col min="4341" max="4341" width="0" style="152" hidden="1" customWidth="1"/>
    <col min="4342" max="4342" width="10" style="152" customWidth="1"/>
    <col min="4343" max="4343" width="1.1796875" style="152" customWidth="1"/>
    <col min="4344" max="4344" width="10" style="152" customWidth="1"/>
    <col min="4345" max="4345" width="1.1796875" style="152" customWidth="1"/>
    <col min="4346" max="4346" width="10" style="152" customWidth="1"/>
    <col min="4347" max="4347" width="1.1796875" style="152" customWidth="1"/>
    <col min="4348" max="4348" width="10" style="152" customWidth="1"/>
    <col min="4349" max="4591" width="7.81640625" style="152"/>
    <col min="4592" max="4593" width="0" style="152" hidden="1" customWidth="1"/>
    <col min="4594" max="4594" width="53.1796875" style="152" customWidth="1"/>
    <col min="4595" max="4595" width="9.453125" style="152" customWidth="1"/>
    <col min="4596" max="4596" width="6.453125" style="152" bestFit="1" customWidth="1"/>
    <col min="4597" max="4597" width="0" style="152" hidden="1" customWidth="1"/>
    <col min="4598" max="4598" width="10" style="152" customWidth="1"/>
    <col min="4599" max="4599" width="1.1796875" style="152" customWidth="1"/>
    <col min="4600" max="4600" width="10" style="152" customWidth="1"/>
    <col min="4601" max="4601" width="1.1796875" style="152" customWidth="1"/>
    <col min="4602" max="4602" width="10" style="152" customWidth="1"/>
    <col min="4603" max="4603" width="1.1796875" style="152" customWidth="1"/>
    <col min="4604" max="4604" width="10" style="152" customWidth="1"/>
    <col min="4605" max="4847" width="7.81640625" style="152"/>
    <col min="4848" max="4849" width="0" style="152" hidden="1" customWidth="1"/>
    <col min="4850" max="4850" width="53.1796875" style="152" customWidth="1"/>
    <col min="4851" max="4851" width="9.453125" style="152" customWidth="1"/>
    <col min="4852" max="4852" width="6.453125" style="152" bestFit="1" customWidth="1"/>
    <col min="4853" max="4853" width="0" style="152" hidden="1" customWidth="1"/>
    <col min="4854" max="4854" width="10" style="152" customWidth="1"/>
    <col min="4855" max="4855" width="1.1796875" style="152" customWidth="1"/>
    <col min="4856" max="4856" width="10" style="152" customWidth="1"/>
    <col min="4857" max="4857" width="1.1796875" style="152" customWidth="1"/>
    <col min="4858" max="4858" width="10" style="152" customWidth="1"/>
    <col min="4859" max="4859" width="1.1796875" style="152" customWidth="1"/>
    <col min="4860" max="4860" width="10" style="152" customWidth="1"/>
    <col min="4861" max="5103" width="7.81640625" style="152"/>
    <col min="5104" max="5105" width="0" style="152" hidden="1" customWidth="1"/>
    <col min="5106" max="5106" width="53.1796875" style="152" customWidth="1"/>
    <col min="5107" max="5107" width="9.453125" style="152" customWidth="1"/>
    <col min="5108" max="5108" width="6.453125" style="152" bestFit="1" customWidth="1"/>
    <col min="5109" max="5109" width="0" style="152" hidden="1" customWidth="1"/>
    <col min="5110" max="5110" width="10" style="152" customWidth="1"/>
    <col min="5111" max="5111" width="1.1796875" style="152" customWidth="1"/>
    <col min="5112" max="5112" width="10" style="152" customWidth="1"/>
    <col min="5113" max="5113" width="1.1796875" style="152" customWidth="1"/>
    <col min="5114" max="5114" width="10" style="152" customWidth="1"/>
    <col min="5115" max="5115" width="1.1796875" style="152" customWidth="1"/>
    <col min="5116" max="5116" width="10" style="152" customWidth="1"/>
    <col min="5117" max="5359" width="7.81640625" style="152"/>
    <col min="5360" max="5361" width="0" style="152" hidden="1" customWidth="1"/>
    <col min="5362" max="5362" width="53.1796875" style="152" customWidth="1"/>
    <col min="5363" max="5363" width="9.453125" style="152" customWidth="1"/>
    <col min="5364" max="5364" width="6.453125" style="152" bestFit="1" customWidth="1"/>
    <col min="5365" max="5365" width="0" style="152" hidden="1" customWidth="1"/>
    <col min="5366" max="5366" width="10" style="152" customWidth="1"/>
    <col min="5367" max="5367" width="1.1796875" style="152" customWidth="1"/>
    <col min="5368" max="5368" width="10" style="152" customWidth="1"/>
    <col min="5369" max="5369" width="1.1796875" style="152" customWidth="1"/>
    <col min="5370" max="5370" width="10" style="152" customWidth="1"/>
    <col min="5371" max="5371" width="1.1796875" style="152" customWidth="1"/>
    <col min="5372" max="5372" width="10" style="152" customWidth="1"/>
    <col min="5373" max="5615" width="7.81640625" style="152"/>
    <col min="5616" max="5617" width="0" style="152" hidden="1" customWidth="1"/>
    <col min="5618" max="5618" width="53.1796875" style="152" customWidth="1"/>
    <col min="5619" max="5619" width="9.453125" style="152" customWidth="1"/>
    <col min="5620" max="5620" width="6.453125" style="152" bestFit="1" customWidth="1"/>
    <col min="5621" max="5621" width="0" style="152" hidden="1" customWidth="1"/>
    <col min="5622" max="5622" width="10" style="152" customWidth="1"/>
    <col min="5623" max="5623" width="1.1796875" style="152" customWidth="1"/>
    <col min="5624" max="5624" width="10" style="152" customWidth="1"/>
    <col min="5625" max="5625" width="1.1796875" style="152" customWidth="1"/>
    <col min="5626" max="5626" width="10" style="152" customWidth="1"/>
    <col min="5627" max="5627" width="1.1796875" style="152" customWidth="1"/>
    <col min="5628" max="5628" width="10" style="152" customWidth="1"/>
    <col min="5629" max="5871" width="7.81640625" style="152"/>
    <col min="5872" max="5873" width="0" style="152" hidden="1" customWidth="1"/>
    <col min="5874" max="5874" width="53.1796875" style="152" customWidth="1"/>
    <col min="5875" max="5875" width="9.453125" style="152" customWidth="1"/>
    <col min="5876" max="5876" width="6.453125" style="152" bestFit="1" customWidth="1"/>
    <col min="5877" max="5877" width="0" style="152" hidden="1" customWidth="1"/>
    <col min="5878" max="5878" width="10" style="152" customWidth="1"/>
    <col min="5879" max="5879" width="1.1796875" style="152" customWidth="1"/>
    <col min="5880" max="5880" width="10" style="152" customWidth="1"/>
    <col min="5881" max="5881" width="1.1796875" style="152" customWidth="1"/>
    <col min="5882" max="5882" width="10" style="152" customWidth="1"/>
    <col min="5883" max="5883" width="1.1796875" style="152" customWidth="1"/>
    <col min="5884" max="5884" width="10" style="152" customWidth="1"/>
    <col min="5885" max="6127" width="7.81640625" style="152"/>
    <col min="6128" max="6129" width="0" style="152" hidden="1" customWidth="1"/>
    <col min="6130" max="6130" width="53.1796875" style="152" customWidth="1"/>
    <col min="6131" max="6131" width="9.453125" style="152" customWidth="1"/>
    <col min="6132" max="6132" width="6.453125" style="152" bestFit="1" customWidth="1"/>
    <col min="6133" max="6133" width="0" style="152" hidden="1" customWidth="1"/>
    <col min="6134" max="6134" width="10" style="152" customWidth="1"/>
    <col min="6135" max="6135" width="1.1796875" style="152" customWidth="1"/>
    <col min="6136" max="6136" width="10" style="152" customWidth="1"/>
    <col min="6137" max="6137" width="1.1796875" style="152" customWidth="1"/>
    <col min="6138" max="6138" width="10" style="152" customWidth="1"/>
    <col min="6139" max="6139" width="1.1796875" style="152" customWidth="1"/>
    <col min="6140" max="6140" width="10" style="152" customWidth="1"/>
    <col min="6141" max="6383" width="7.81640625" style="152"/>
    <col min="6384" max="6385" width="0" style="152" hidden="1" customWidth="1"/>
    <col min="6386" max="6386" width="53.1796875" style="152" customWidth="1"/>
    <col min="6387" max="6387" width="9.453125" style="152" customWidth="1"/>
    <col min="6388" max="6388" width="6.453125" style="152" bestFit="1" customWidth="1"/>
    <col min="6389" max="6389" width="0" style="152" hidden="1" customWidth="1"/>
    <col min="6390" max="6390" width="10" style="152" customWidth="1"/>
    <col min="6391" max="6391" width="1.1796875" style="152" customWidth="1"/>
    <col min="6392" max="6392" width="10" style="152" customWidth="1"/>
    <col min="6393" max="6393" width="1.1796875" style="152" customWidth="1"/>
    <col min="6394" max="6394" width="10" style="152" customWidth="1"/>
    <col min="6395" max="6395" width="1.1796875" style="152" customWidth="1"/>
    <col min="6396" max="6396" width="10" style="152" customWidth="1"/>
    <col min="6397" max="6639" width="7.81640625" style="152"/>
    <col min="6640" max="6641" width="0" style="152" hidden="1" customWidth="1"/>
    <col min="6642" max="6642" width="53.1796875" style="152" customWidth="1"/>
    <col min="6643" max="6643" width="9.453125" style="152" customWidth="1"/>
    <col min="6644" max="6644" width="6.453125" style="152" bestFit="1" customWidth="1"/>
    <col min="6645" max="6645" width="0" style="152" hidden="1" customWidth="1"/>
    <col min="6646" max="6646" width="10" style="152" customWidth="1"/>
    <col min="6647" max="6647" width="1.1796875" style="152" customWidth="1"/>
    <col min="6648" max="6648" width="10" style="152" customWidth="1"/>
    <col min="6649" max="6649" width="1.1796875" style="152" customWidth="1"/>
    <col min="6650" max="6650" width="10" style="152" customWidth="1"/>
    <col min="6651" max="6651" width="1.1796875" style="152" customWidth="1"/>
    <col min="6652" max="6652" width="10" style="152" customWidth="1"/>
    <col min="6653" max="6895" width="7.81640625" style="152"/>
    <col min="6896" max="6897" width="0" style="152" hidden="1" customWidth="1"/>
    <col min="6898" max="6898" width="53.1796875" style="152" customWidth="1"/>
    <col min="6899" max="6899" width="9.453125" style="152" customWidth="1"/>
    <col min="6900" max="6900" width="6.453125" style="152" bestFit="1" customWidth="1"/>
    <col min="6901" max="6901" width="0" style="152" hidden="1" customWidth="1"/>
    <col min="6902" max="6902" width="10" style="152" customWidth="1"/>
    <col min="6903" max="6903" width="1.1796875" style="152" customWidth="1"/>
    <col min="6904" max="6904" width="10" style="152" customWidth="1"/>
    <col min="6905" max="6905" width="1.1796875" style="152" customWidth="1"/>
    <col min="6906" max="6906" width="10" style="152" customWidth="1"/>
    <col min="6907" max="6907" width="1.1796875" style="152" customWidth="1"/>
    <col min="6908" max="6908" width="10" style="152" customWidth="1"/>
    <col min="6909" max="7151" width="7.81640625" style="152"/>
    <col min="7152" max="7153" width="0" style="152" hidden="1" customWidth="1"/>
    <col min="7154" max="7154" width="53.1796875" style="152" customWidth="1"/>
    <col min="7155" max="7155" width="9.453125" style="152" customWidth="1"/>
    <col min="7156" max="7156" width="6.453125" style="152" bestFit="1" customWidth="1"/>
    <col min="7157" max="7157" width="0" style="152" hidden="1" customWidth="1"/>
    <col min="7158" max="7158" width="10" style="152" customWidth="1"/>
    <col min="7159" max="7159" width="1.1796875" style="152" customWidth="1"/>
    <col min="7160" max="7160" width="10" style="152" customWidth="1"/>
    <col min="7161" max="7161" width="1.1796875" style="152" customWidth="1"/>
    <col min="7162" max="7162" width="10" style="152" customWidth="1"/>
    <col min="7163" max="7163" width="1.1796875" style="152" customWidth="1"/>
    <col min="7164" max="7164" width="10" style="152" customWidth="1"/>
    <col min="7165" max="7407" width="7.81640625" style="152"/>
    <col min="7408" max="7409" width="0" style="152" hidden="1" customWidth="1"/>
    <col min="7410" max="7410" width="53.1796875" style="152" customWidth="1"/>
    <col min="7411" max="7411" width="9.453125" style="152" customWidth="1"/>
    <col min="7412" max="7412" width="6.453125" style="152" bestFit="1" customWidth="1"/>
    <col min="7413" max="7413" width="0" style="152" hidden="1" customWidth="1"/>
    <col min="7414" max="7414" width="10" style="152" customWidth="1"/>
    <col min="7415" max="7415" width="1.1796875" style="152" customWidth="1"/>
    <col min="7416" max="7416" width="10" style="152" customWidth="1"/>
    <col min="7417" max="7417" width="1.1796875" style="152" customWidth="1"/>
    <col min="7418" max="7418" width="10" style="152" customWidth="1"/>
    <col min="7419" max="7419" width="1.1796875" style="152" customWidth="1"/>
    <col min="7420" max="7420" width="10" style="152" customWidth="1"/>
    <col min="7421" max="7663" width="7.81640625" style="152"/>
    <col min="7664" max="7665" width="0" style="152" hidden="1" customWidth="1"/>
    <col min="7666" max="7666" width="53.1796875" style="152" customWidth="1"/>
    <col min="7667" max="7667" width="9.453125" style="152" customWidth="1"/>
    <col min="7668" max="7668" width="6.453125" style="152" bestFit="1" customWidth="1"/>
    <col min="7669" max="7669" width="0" style="152" hidden="1" customWidth="1"/>
    <col min="7670" max="7670" width="10" style="152" customWidth="1"/>
    <col min="7671" max="7671" width="1.1796875" style="152" customWidth="1"/>
    <col min="7672" max="7672" width="10" style="152" customWidth="1"/>
    <col min="7673" max="7673" width="1.1796875" style="152" customWidth="1"/>
    <col min="7674" max="7674" width="10" style="152" customWidth="1"/>
    <col min="7675" max="7675" width="1.1796875" style="152" customWidth="1"/>
    <col min="7676" max="7676" width="10" style="152" customWidth="1"/>
    <col min="7677" max="7919" width="7.81640625" style="152"/>
    <col min="7920" max="7921" width="0" style="152" hidden="1" customWidth="1"/>
    <col min="7922" max="7922" width="53.1796875" style="152" customWidth="1"/>
    <col min="7923" max="7923" width="9.453125" style="152" customWidth="1"/>
    <col min="7924" max="7924" width="6.453125" style="152" bestFit="1" customWidth="1"/>
    <col min="7925" max="7925" width="0" style="152" hidden="1" customWidth="1"/>
    <col min="7926" max="7926" width="10" style="152" customWidth="1"/>
    <col min="7927" max="7927" width="1.1796875" style="152" customWidth="1"/>
    <col min="7928" max="7928" width="10" style="152" customWidth="1"/>
    <col min="7929" max="7929" width="1.1796875" style="152" customWidth="1"/>
    <col min="7930" max="7930" width="10" style="152" customWidth="1"/>
    <col min="7931" max="7931" width="1.1796875" style="152" customWidth="1"/>
    <col min="7932" max="7932" width="10" style="152" customWidth="1"/>
    <col min="7933" max="8175" width="7.81640625" style="152"/>
    <col min="8176" max="8177" width="0" style="152" hidden="1" customWidth="1"/>
    <col min="8178" max="8178" width="53.1796875" style="152" customWidth="1"/>
    <col min="8179" max="8179" width="9.453125" style="152" customWidth="1"/>
    <col min="8180" max="8180" width="6.453125" style="152" bestFit="1" customWidth="1"/>
    <col min="8181" max="8181" width="0" style="152" hidden="1" customWidth="1"/>
    <col min="8182" max="8182" width="10" style="152" customWidth="1"/>
    <col min="8183" max="8183" width="1.1796875" style="152" customWidth="1"/>
    <col min="8184" max="8184" width="10" style="152" customWidth="1"/>
    <col min="8185" max="8185" width="1.1796875" style="152" customWidth="1"/>
    <col min="8186" max="8186" width="10" style="152" customWidth="1"/>
    <col min="8187" max="8187" width="1.1796875" style="152" customWidth="1"/>
    <col min="8188" max="8188" width="10" style="152" customWidth="1"/>
    <col min="8189" max="8431" width="7.81640625" style="152"/>
    <col min="8432" max="8433" width="0" style="152" hidden="1" customWidth="1"/>
    <col min="8434" max="8434" width="53.1796875" style="152" customWidth="1"/>
    <col min="8435" max="8435" width="9.453125" style="152" customWidth="1"/>
    <col min="8436" max="8436" width="6.453125" style="152" bestFit="1" customWidth="1"/>
    <col min="8437" max="8437" width="0" style="152" hidden="1" customWidth="1"/>
    <col min="8438" max="8438" width="10" style="152" customWidth="1"/>
    <col min="8439" max="8439" width="1.1796875" style="152" customWidth="1"/>
    <col min="8440" max="8440" width="10" style="152" customWidth="1"/>
    <col min="8441" max="8441" width="1.1796875" style="152" customWidth="1"/>
    <col min="8442" max="8442" width="10" style="152" customWidth="1"/>
    <col min="8443" max="8443" width="1.1796875" style="152" customWidth="1"/>
    <col min="8444" max="8444" width="10" style="152" customWidth="1"/>
    <col min="8445" max="8687" width="7.81640625" style="152"/>
    <col min="8688" max="8689" width="0" style="152" hidden="1" customWidth="1"/>
    <col min="8690" max="8690" width="53.1796875" style="152" customWidth="1"/>
    <col min="8691" max="8691" width="9.453125" style="152" customWidth="1"/>
    <col min="8692" max="8692" width="6.453125" style="152" bestFit="1" customWidth="1"/>
    <col min="8693" max="8693" width="0" style="152" hidden="1" customWidth="1"/>
    <col min="8694" max="8694" width="10" style="152" customWidth="1"/>
    <col min="8695" max="8695" width="1.1796875" style="152" customWidth="1"/>
    <col min="8696" max="8696" width="10" style="152" customWidth="1"/>
    <col min="8697" max="8697" width="1.1796875" style="152" customWidth="1"/>
    <col min="8698" max="8698" width="10" style="152" customWidth="1"/>
    <col min="8699" max="8699" width="1.1796875" style="152" customWidth="1"/>
    <col min="8700" max="8700" width="10" style="152" customWidth="1"/>
    <col min="8701" max="8943" width="7.81640625" style="152"/>
    <col min="8944" max="8945" width="0" style="152" hidden="1" customWidth="1"/>
    <col min="8946" max="8946" width="53.1796875" style="152" customWidth="1"/>
    <col min="8947" max="8947" width="9.453125" style="152" customWidth="1"/>
    <col min="8948" max="8948" width="6.453125" style="152" bestFit="1" customWidth="1"/>
    <col min="8949" max="8949" width="0" style="152" hidden="1" customWidth="1"/>
    <col min="8950" max="8950" width="10" style="152" customWidth="1"/>
    <col min="8951" max="8951" width="1.1796875" style="152" customWidth="1"/>
    <col min="8952" max="8952" width="10" style="152" customWidth="1"/>
    <col min="8953" max="8953" width="1.1796875" style="152" customWidth="1"/>
    <col min="8954" max="8954" width="10" style="152" customWidth="1"/>
    <col min="8955" max="8955" width="1.1796875" style="152" customWidth="1"/>
    <col min="8956" max="8956" width="10" style="152" customWidth="1"/>
    <col min="8957" max="9199" width="7.81640625" style="152"/>
    <col min="9200" max="9201" width="0" style="152" hidden="1" customWidth="1"/>
    <col min="9202" max="9202" width="53.1796875" style="152" customWidth="1"/>
    <col min="9203" max="9203" width="9.453125" style="152" customWidth="1"/>
    <col min="9204" max="9204" width="6.453125" style="152" bestFit="1" customWidth="1"/>
    <col min="9205" max="9205" width="0" style="152" hidden="1" customWidth="1"/>
    <col min="9206" max="9206" width="10" style="152" customWidth="1"/>
    <col min="9207" max="9207" width="1.1796875" style="152" customWidth="1"/>
    <col min="9208" max="9208" width="10" style="152" customWidth="1"/>
    <col min="9209" max="9209" width="1.1796875" style="152" customWidth="1"/>
    <col min="9210" max="9210" width="10" style="152" customWidth="1"/>
    <col min="9211" max="9211" width="1.1796875" style="152" customWidth="1"/>
    <col min="9212" max="9212" width="10" style="152" customWidth="1"/>
    <col min="9213" max="9455" width="7.81640625" style="152"/>
    <col min="9456" max="9457" width="0" style="152" hidden="1" customWidth="1"/>
    <col min="9458" max="9458" width="53.1796875" style="152" customWidth="1"/>
    <col min="9459" max="9459" width="9.453125" style="152" customWidth="1"/>
    <col min="9460" max="9460" width="6.453125" style="152" bestFit="1" customWidth="1"/>
    <col min="9461" max="9461" width="0" style="152" hidden="1" customWidth="1"/>
    <col min="9462" max="9462" width="10" style="152" customWidth="1"/>
    <col min="9463" max="9463" width="1.1796875" style="152" customWidth="1"/>
    <col min="9464" max="9464" width="10" style="152" customWidth="1"/>
    <col min="9465" max="9465" width="1.1796875" style="152" customWidth="1"/>
    <col min="9466" max="9466" width="10" style="152" customWidth="1"/>
    <col min="9467" max="9467" width="1.1796875" style="152" customWidth="1"/>
    <col min="9468" max="9468" width="10" style="152" customWidth="1"/>
    <col min="9469" max="9711" width="7.81640625" style="152"/>
    <col min="9712" max="9713" width="0" style="152" hidden="1" customWidth="1"/>
    <col min="9714" max="9714" width="53.1796875" style="152" customWidth="1"/>
    <col min="9715" max="9715" width="9.453125" style="152" customWidth="1"/>
    <col min="9716" max="9716" width="6.453125" style="152" bestFit="1" customWidth="1"/>
    <col min="9717" max="9717" width="0" style="152" hidden="1" customWidth="1"/>
    <col min="9718" max="9718" width="10" style="152" customWidth="1"/>
    <col min="9719" max="9719" width="1.1796875" style="152" customWidth="1"/>
    <col min="9720" max="9720" width="10" style="152" customWidth="1"/>
    <col min="9721" max="9721" width="1.1796875" style="152" customWidth="1"/>
    <col min="9722" max="9722" width="10" style="152" customWidth="1"/>
    <col min="9723" max="9723" width="1.1796875" style="152" customWidth="1"/>
    <col min="9724" max="9724" width="10" style="152" customWidth="1"/>
    <col min="9725" max="9967" width="7.81640625" style="152"/>
    <col min="9968" max="9969" width="0" style="152" hidden="1" customWidth="1"/>
    <col min="9970" max="9970" width="53.1796875" style="152" customWidth="1"/>
    <col min="9971" max="9971" width="9.453125" style="152" customWidth="1"/>
    <col min="9972" max="9972" width="6.453125" style="152" bestFit="1" customWidth="1"/>
    <col min="9973" max="9973" width="0" style="152" hidden="1" customWidth="1"/>
    <col min="9974" max="9974" width="10" style="152" customWidth="1"/>
    <col min="9975" max="9975" width="1.1796875" style="152" customWidth="1"/>
    <col min="9976" max="9976" width="10" style="152" customWidth="1"/>
    <col min="9977" max="9977" width="1.1796875" style="152" customWidth="1"/>
    <col min="9978" max="9978" width="10" style="152" customWidth="1"/>
    <col min="9979" max="9979" width="1.1796875" style="152" customWidth="1"/>
    <col min="9980" max="9980" width="10" style="152" customWidth="1"/>
    <col min="9981" max="10223" width="7.81640625" style="152"/>
    <col min="10224" max="10225" width="0" style="152" hidden="1" customWidth="1"/>
    <col min="10226" max="10226" width="53.1796875" style="152" customWidth="1"/>
    <col min="10227" max="10227" width="9.453125" style="152" customWidth="1"/>
    <col min="10228" max="10228" width="6.453125" style="152" bestFit="1" customWidth="1"/>
    <col min="10229" max="10229" width="0" style="152" hidden="1" customWidth="1"/>
    <col min="10230" max="10230" width="10" style="152" customWidth="1"/>
    <col min="10231" max="10231" width="1.1796875" style="152" customWidth="1"/>
    <col min="10232" max="10232" width="10" style="152" customWidth="1"/>
    <col min="10233" max="10233" width="1.1796875" style="152" customWidth="1"/>
    <col min="10234" max="10234" width="10" style="152" customWidth="1"/>
    <col min="10235" max="10235" width="1.1796875" style="152" customWidth="1"/>
    <col min="10236" max="10236" width="10" style="152" customWidth="1"/>
    <col min="10237" max="10479" width="7.81640625" style="152"/>
    <col min="10480" max="10481" width="0" style="152" hidden="1" customWidth="1"/>
    <col min="10482" max="10482" width="53.1796875" style="152" customWidth="1"/>
    <col min="10483" max="10483" width="9.453125" style="152" customWidth="1"/>
    <col min="10484" max="10484" width="6.453125" style="152" bestFit="1" customWidth="1"/>
    <col min="10485" max="10485" width="0" style="152" hidden="1" customWidth="1"/>
    <col min="10486" max="10486" width="10" style="152" customWidth="1"/>
    <col min="10487" max="10487" width="1.1796875" style="152" customWidth="1"/>
    <col min="10488" max="10488" width="10" style="152" customWidth="1"/>
    <col min="10489" max="10489" width="1.1796875" style="152" customWidth="1"/>
    <col min="10490" max="10490" width="10" style="152" customWidth="1"/>
    <col min="10491" max="10491" width="1.1796875" style="152" customWidth="1"/>
    <col min="10492" max="10492" width="10" style="152" customWidth="1"/>
    <col min="10493" max="10735" width="7.81640625" style="152"/>
    <col min="10736" max="10737" width="0" style="152" hidden="1" customWidth="1"/>
    <col min="10738" max="10738" width="53.1796875" style="152" customWidth="1"/>
    <col min="10739" max="10739" width="9.453125" style="152" customWidth="1"/>
    <col min="10740" max="10740" width="6.453125" style="152" bestFit="1" customWidth="1"/>
    <col min="10741" max="10741" width="0" style="152" hidden="1" customWidth="1"/>
    <col min="10742" max="10742" width="10" style="152" customWidth="1"/>
    <col min="10743" max="10743" width="1.1796875" style="152" customWidth="1"/>
    <col min="10744" max="10744" width="10" style="152" customWidth="1"/>
    <col min="10745" max="10745" width="1.1796875" style="152" customWidth="1"/>
    <col min="10746" max="10746" width="10" style="152" customWidth="1"/>
    <col min="10747" max="10747" width="1.1796875" style="152" customWidth="1"/>
    <col min="10748" max="10748" width="10" style="152" customWidth="1"/>
    <col min="10749" max="10991" width="7.81640625" style="152"/>
    <col min="10992" max="10993" width="0" style="152" hidden="1" customWidth="1"/>
    <col min="10994" max="10994" width="53.1796875" style="152" customWidth="1"/>
    <col min="10995" max="10995" width="9.453125" style="152" customWidth="1"/>
    <col min="10996" max="10996" width="6.453125" style="152" bestFit="1" customWidth="1"/>
    <col min="10997" max="10997" width="0" style="152" hidden="1" customWidth="1"/>
    <col min="10998" max="10998" width="10" style="152" customWidth="1"/>
    <col min="10999" max="10999" width="1.1796875" style="152" customWidth="1"/>
    <col min="11000" max="11000" width="10" style="152" customWidth="1"/>
    <col min="11001" max="11001" width="1.1796875" style="152" customWidth="1"/>
    <col min="11002" max="11002" width="10" style="152" customWidth="1"/>
    <col min="11003" max="11003" width="1.1796875" style="152" customWidth="1"/>
    <col min="11004" max="11004" width="10" style="152" customWidth="1"/>
    <col min="11005" max="11247" width="7.81640625" style="152"/>
    <col min="11248" max="11249" width="0" style="152" hidden="1" customWidth="1"/>
    <col min="11250" max="11250" width="53.1796875" style="152" customWidth="1"/>
    <col min="11251" max="11251" width="9.453125" style="152" customWidth="1"/>
    <col min="11252" max="11252" width="6.453125" style="152" bestFit="1" customWidth="1"/>
    <col min="11253" max="11253" width="0" style="152" hidden="1" customWidth="1"/>
    <col min="11254" max="11254" width="10" style="152" customWidth="1"/>
    <col min="11255" max="11255" width="1.1796875" style="152" customWidth="1"/>
    <col min="11256" max="11256" width="10" style="152" customWidth="1"/>
    <col min="11257" max="11257" width="1.1796875" style="152" customWidth="1"/>
    <col min="11258" max="11258" width="10" style="152" customWidth="1"/>
    <col min="11259" max="11259" width="1.1796875" style="152" customWidth="1"/>
    <col min="11260" max="11260" width="10" style="152" customWidth="1"/>
    <col min="11261" max="11503" width="7.81640625" style="152"/>
    <col min="11504" max="11505" width="0" style="152" hidden="1" customWidth="1"/>
    <col min="11506" max="11506" width="53.1796875" style="152" customWidth="1"/>
    <col min="11507" max="11507" width="9.453125" style="152" customWidth="1"/>
    <col min="11508" max="11508" width="6.453125" style="152" bestFit="1" customWidth="1"/>
    <col min="11509" max="11509" width="0" style="152" hidden="1" customWidth="1"/>
    <col min="11510" max="11510" width="10" style="152" customWidth="1"/>
    <col min="11511" max="11511" width="1.1796875" style="152" customWidth="1"/>
    <col min="11512" max="11512" width="10" style="152" customWidth="1"/>
    <col min="11513" max="11513" width="1.1796875" style="152" customWidth="1"/>
    <col min="11514" max="11514" width="10" style="152" customWidth="1"/>
    <col min="11515" max="11515" width="1.1796875" style="152" customWidth="1"/>
    <col min="11516" max="11516" width="10" style="152" customWidth="1"/>
    <col min="11517" max="11759" width="7.81640625" style="152"/>
    <col min="11760" max="11761" width="0" style="152" hidden="1" customWidth="1"/>
    <col min="11762" max="11762" width="53.1796875" style="152" customWidth="1"/>
    <col min="11763" max="11763" width="9.453125" style="152" customWidth="1"/>
    <col min="11764" max="11764" width="6.453125" style="152" bestFit="1" customWidth="1"/>
    <col min="11765" max="11765" width="0" style="152" hidden="1" customWidth="1"/>
    <col min="11766" max="11766" width="10" style="152" customWidth="1"/>
    <col min="11767" max="11767" width="1.1796875" style="152" customWidth="1"/>
    <col min="11768" max="11768" width="10" style="152" customWidth="1"/>
    <col min="11769" max="11769" width="1.1796875" style="152" customWidth="1"/>
    <col min="11770" max="11770" width="10" style="152" customWidth="1"/>
    <col min="11771" max="11771" width="1.1796875" style="152" customWidth="1"/>
    <col min="11772" max="11772" width="10" style="152" customWidth="1"/>
    <col min="11773" max="12015" width="7.81640625" style="152"/>
    <col min="12016" max="12017" width="0" style="152" hidden="1" customWidth="1"/>
    <col min="12018" max="12018" width="53.1796875" style="152" customWidth="1"/>
    <col min="12019" max="12019" width="9.453125" style="152" customWidth="1"/>
    <col min="12020" max="12020" width="6.453125" style="152" bestFit="1" customWidth="1"/>
    <col min="12021" max="12021" width="0" style="152" hidden="1" customWidth="1"/>
    <col min="12022" max="12022" width="10" style="152" customWidth="1"/>
    <col min="12023" max="12023" width="1.1796875" style="152" customWidth="1"/>
    <col min="12024" max="12024" width="10" style="152" customWidth="1"/>
    <col min="12025" max="12025" width="1.1796875" style="152" customWidth="1"/>
    <col min="12026" max="12026" width="10" style="152" customWidth="1"/>
    <col min="12027" max="12027" width="1.1796875" style="152" customWidth="1"/>
    <col min="12028" max="12028" width="10" style="152" customWidth="1"/>
    <col min="12029" max="12271" width="7.81640625" style="152"/>
    <col min="12272" max="12273" width="0" style="152" hidden="1" customWidth="1"/>
    <col min="12274" max="12274" width="53.1796875" style="152" customWidth="1"/>
    <col min="12275" max="12275" width="9.453125" style="152" customWidth="1"/>
    <col min="12276" max="12276" width="6.453125" style="152" bestFit="1" customWidth="1"/>
    <col min="12277" max="12277" width="0" style="152" hidden="1" customWidth="1"/>
    <col min="12278" max="12278" width="10" style="152" customWidth="1"/>
    <col min="12279" max="12279" width="1.1796875" style="152" customWidth="1"/>
    <col min="12280" max="12280" width="10" style="152" customWidth="1"/>
    <col min="12281" max="12281" width="1.1796875" style="152" customWidth="1"/>
    <col min="12282" max="12282" width="10" style="152" customWidth="1"/>
    <col min="12283" max="12283" width="1.1796875" style="152" customWidth="1"/>
    <col min="12284" max="12284" width="10" style="152" customWidth="1"/>
    <col min="12285" max="12527" width="7.81640625" style="152"/>
    <col min="12528" max="12529" width="0" style="152" hidden="1" customWidth="1"/>
    <col min="12530" max="12530" width="53.1796875" style="152" customWidth="1"/>
    <col min="12531" max="12531" width="9.453125" style="152" customWidth="1"/>
    <col min="12532" max="12532" width="6.453125" style="152" bestFit="1" customWidth="1"/>
    <col min="12533" max="12533" width="0" style="152" hidden="1" customWidth="1"/>
    <col min="12534" max="12534" width="10" style="152" customWidth="1"/>
    <col min="12535" max="12535" width="1.1796875" style="152" customWidth="1"/>
    <col min="12536" max="12536" width="10" style="152" customWidth="1"/>
    <col min="12537" max="12537" width="1.1796875" style="152" customWidth="1"/>
    <col min="12538" max="12538" width="10" style="152" customWidth="1"/>
    <col min="12539" max="12539" width="1.1796875" style="152" customWidth="1"/>
    <col min="12540" max="12540" width="10" style="152" customWidth="1"/>
    <col min="12541" max="12783" width="7.81640625" style="152"/>
    <col min="12784" max="12785" width="0" style="152" hidden="1" customWidth="1"/>
    <col min="12786" max="12786" width="53.1796875" style="152" customWidth="1"/>
    <col min="12787" max="12787" width="9.453125" style="152" customWidth="1"/>
    <col min="12788" max="12788" width="6.453125" style="152" bestFit="1" customWidth="1"/>
    <col min="12789" max="12789" width="0" style="152" hidden="1" customWidth="1"/>
    <col min="12790" max="12790" width="10" style="152" customWidth="1"/>
    <col min="12791" max="12791" width="1.1796875" style="152" customWidth="1"/>
    <col min="12792" max="12792" width="10" style="152" customWidth="1"/>
    <col min="12793" max="12793" width="1.1796875" style="152" customWidth="1"/>
    <col min="12794" max="12794" width="10" style="152" customWidth="1"/>
    <col min="12795" max="12795" width="1.1796875" style="152" customWidth="1"/>
    <col min="12796" max="12796" width="10" style="152" customWidth="1"/>
    <col min="12797" max="13039" width="7.81640625" style="152"/>
    <col min="13040" max="13041" width="0" style="152" hidden="1" customWidth="1"/>
    <col min="13042" max="13042" width="53.1796875" style="152" customWidth="1"/>
    <col min="13043" max="13043" width="9.453125" style="152" customWidth="1"/>
    <col min="13044" max="13044" width="6.453125" style="152" bestFit="1" customWidth="1"/>
    <col min="13045" max="13045" width="0" style="152" hidden="1" customWidth="1"/>
    <col min="13046" max="13046" width="10" style="152" customWidth="1"/>
    <col min="13047" max="13047" width="1.1796875" style="152" customWidth="1"/>
    <col min="13048" max="13048" width="10" style="152" customWidth="1"/>
    <col min="13049" max="13049" width="1.1796875" style="152" customWidth="1"/>
    <col min="13050" max="13050" width="10" style="152" customWidth="1"/>
    <col min="13051" max="13051" width="1.1796875" style="152" customWidth="1"/>
    <col min="13052" max="13052" width="10" style="152" customWidth="1"/>
    <col min="13053" max="13295" width="7.81640625" style="152"/>
    <col min="13296" max="13297" width="0" style="152" hidden="1" customWidth="1"/>
    <col min="13298" max="13298" width="53.1796875" style="152" customWidth="1"/>
    <col min="13299" max="13299" width="9.453125" style="152" customWidth="1"/>
    <col min="13300" max="13300" width="6.453125" style="152" bestFit="1" customWidth="1"/>
    <col min="13301" max="13301" width="0" style="152" hidden="1" customWidth="1"/>
    <col min="13302" max="13302" width="10" style="152" customWidth="1"/>
    <col min="13303" max="13303" width="1.1796875" style="152" customWidth="1"/>
    <col min="13304" max="13304" width="10" style="152" customWidth="1"/>
    <col min="13305" max="13305" width="1.1796875" style="152" customWidth="1"/>
    <col min="13306" max="13306" width="10" style="152" customWidth="1"/>
    <col min="13307" max="13307" width="1.1796875" style="152" customWidth="1"/>
    <col min="13308" max="13308" width="10" style="152" customWidth="1"/>
    <col min="13309" max="13551" width="7.81640625" style="152"/>
    <col min="13552" max="13553" width="0" style="152" hidden="1" customWidth="1"/>
    <col min="13554" max="13554" width="53.1796875" style="152" customWidth="1"/>
    <col min="13555" max="13555" width="9.453125" style="152" customWidth="1"/>
    <col min="13556" max="13556" width="6.453125" style="152" bestFit="1" customWidth="1"/>
    <col min="13557" max="13557" width="0" style="152" hidden="1" customWidth="1"/>
    <col min="13558" max="13558" width="10" style="152" customWidth="1"/>
    <col min="13559" max="13559" width="1.1796875" style="152" customWidth="1"/>
    <col min="13560" max="13560" width="10" style="152" customWidth="1"/>
    <col min="13561" max="13561" width="1.1796875" style="152" customWidth="1"/>
    <col min="13562" max="13562" width="10" style="152" customWidth="1"/>
    <col min="13563" max="13563" width="1.1796875" style="152" customWidth="1"/>
    <col min="13564" max="13564" width="10" style="152" customWidth="1"/>
    <col min="13565" max="13807" width="7.81640625" style="152"/>
    <col min="13808" max="13809" width="0" style="152" hidden="1" customWidth="1"/>
    <col min="13810" max="13810" width="53.1796875" style="152" customWidth="1"/>
    <col min="13811" max="13811" width="9.453125" style="152" customWidth="1"/>
    <col min="13812" max="13812" width="6.453125" style="152" bestFit="1" customWidth="1"/>
    <col min="13813" max="13813" width="0" style="152" hidden="1" customWidth="1"/>
    <col min="13814" max="13814" width="10" style="152" customWidth="1"/>
    <col min="13815" max="13815" width="1.1796875" style="152" customWidth="1"/>
    <col min="13816" max="13816" width="10" style="152" customWidth="1"/>
    <col min="13817" max="13817" width="1.1796875" style="152" customWidth="1"/>
    <col min="13818" max="13818" width="10" style="152" customWidth="1"/>
    <col min="13819" max="13819" width="1.1796875" style="152" customWidth="1"/>
    <col min="13820" max="13820" width="10" style="152" customWidth="1"/>
    <col min="13821" max="14063" width="7.81640625" style="152"/>
    <col min="14064" max="14065" width="0" style="152" hidden="1" customWidth="1"/>
    <col min="14066" max="14066" width="53.1796875" style="152" customWidth="1"/>
    <col min="14067" max="14067" width="9.453125" style="152" customWidth="1"/>
    <col min="14068" max="14068" width="6.453125" style="152" bestFit="1" customWidth="1"/>
    <col min="14069" max="14069" width="0" style="152" hidden="1" customWidth="1"/>
    <col min="14070" max="14070" width="10" style="152" customWidth="1"/>
    <col min="14071" max="14071" width="1.1796875" style="152" customWidth="1"/>
    <col min="14072" max="14072" width="10" style="152" customWidth="1"/>
    <col min="14073" max="14073" width="1.1796875" style="152" customWidth="1"/>
    <col min="14074" max="14074" width="10" style="152" customWidth="1"/>
    <col min="14075" max="14075" width="1.1796875" style="152" customWidth="1"/>
    <col min="14076" max="14076" width="10" style="152" customWidth="1"/>
    <col min="14077" max="14319" width="7.81640625" style="152"/>
    <col min="14320" max="14321" width="0" style="152" hidden="1" customWidth="1"/>
    <col min="14322" max="14322" width="53.1796875" style="152" customWidth="1"/>
    <col min="14323" max="14323" width="9.453125" style="152" customWidth="1"/>
    <col min="14324" max="14324" width="6.453125" style="152" bestFit="1" customWidth="1"/>
    <col min="14325" max="14325" width="0" style="152" hidden="1" customWidth="1"/>
    <col min="14326" max="14326" width="10" style="152" customWidth="1"/>
    <col min="14327" max="14327" width="1.1796875" style="152" customWidth="1"/>
    <col min="14328" max="14328" width="10" style="152" customWidth="1"/>
    <col min="14329" max="14329" width="1.1796875" style="152" customWidth="1"/>
    <col min="14330" max="14330" width="10" style="152" customWidth="1"/>
    <col min="14331" max="14331" width="1.1796875" style="152" customWidth="1"/>
    <col min="14332" max="14332" width="10" style="152" customWidth="1"/>
    <col min="14333" max="14575" width="7.81640625" style="152"/>
    <col min="14576" max="14577" width="0" style="152" hidden="1" customWidth="1"/>
    <col min="14578" max="14578" width="53.1796875" style="152" customWidth="1"/>
    <col min="14579" max="14579" width="9.453125" style="152" customWidth="1"/>
    <col min="14580" max="14580" width="6.453125" style="152" bestFit="1" customWidth="1"/>
    <col min="14581" max="14581" width="0" style="152" hidden="1" customWidth="1"/>
    <col min="14582" max="14582" width="10" style="152" customWidth="1"/>
    <col min="14583" max="14583" width="1.1796875" style="152" customWidth="1"/>
    <col min="14584" max="14584" width="10" style="152" customWidth="1"/>
    <col min="14585" max="14585" width="1.1796875" style="152" customWidth="1"/>
    <col min="14586" max="14586" width="10" style="152" customWidth="1"/>
    <col min="14587" max="14587" width="1.1796875" style="152" customWidth="1"/>
    <col min="14588" max="14588" width="10" style="152" customWidth="1"/>
    <col min="14589" max="14831" width="7.81640625" style="152"/>
    <col min="14832" max="14833" width="0" style="152" hidden="1" customWidth="1"/>
    <col min="14834" max="14834" width="53.1796875" style="152" customWidth="1"/>
    <col min="14835" max="14835" width="9.453125" style="152" customWidth="1"/>
    <col min="14836" max="14836" width="6.453125" style="152" bestFit="1" customWidth="1"/>
    <col min="14837" max="14837" width="0" style="152" hidden="1" customWidth="1"/>
    <col min="14838" max="14838" width="10" style="152" customWidth="1"/>
    <col min="14839" max="14839" width="1.1796875" style="152" customWidth="1"/>
    <col min="14840" max="14840" width="10" style="152" customWidth="1"/>
    <col min="14841" max="14841" width="1.1796875" style="152" customWidth="1"/>
    <col min="14842" max="14842" width="10" style="152" customWidth="1"/>
    <col min="14843" max="14843" width="1.1796875" style="152" customWidth="1"/>
    <col min="14844" max="14844" width="10" style="152" customWidth="1"/>
    <col min="14845" max="15087" width="7.81640625" style="152"/>
    <col min="15088" max="15089" width="0" style="152" hidden="1" customWidth="1"/>
    <col min="15090" max="15090" width="53.1796875" style="152" customWidth="1"/>
    <col min="15091" max="15091" width="9.453125" style="152" customWidth="1"/>
    <col min="15092" max="15092" width="6.453125" style="152" bestFit="1" customWidth="1"/>
    <col min="15093" max="15093" width="0" style="152" hidden="1" customWidth="1"/>
    <col min="15094" max="15094" width="10" style="152" customWidth="1"/>
    <col min="15095" max="15095" width="1.1796875" style="152" customWidth="1"/>
    <col min="15096" max="15096" width="10" style="152" customWidth="1"/>
    <col min="15097" max="15097" width="1.1796875" style="152" customWidth="1"/>
    <col min="15098" max="15098" width="10" style="152" customWidth="1"/>
    <col min="15099" max="15099" width="1.1796875" style="152" customWidth="1"/>
    <col min="15100" max="15100" width="10" style="152" customWidth="1"/>
    <col min="15101" max="15343" width="7.81640625" style="152"/>
    <col min="15344" max="15345" width="0" style="152" hidden="1" customWidth="1"/>
    <col min="15346" max="15346" width="53.1796875" style="152" customWidth="1"/>
    <col min="15347" max="15347" width="9.453125" style="152" customWidth="1"/>
    <col min="15348" max="15348" width="6.453125" style="152" bestFit="1" customWidth="1"/>
    <col min="15349" max="15349" width="0" style="152" hidden="1" customWidth="1"/>
    <col min="15350" max="15350" width="10" style="152" customWidth="1"/>
    <col min="15351" max="15351" width="1.1796875" style="152" customWidth="1"/>
    <col min="15352" max="15352" width="10" style="152" customWidth="1"/>
    <col min="15353" max="15353" width="1.1796875" style="152" customWidth="1"/>
    <col min="15354" max="15354" width="10" style="152" customWidth="1"/>
    <col min="15355" max="15355" width="1.1796875" style="152" customWidth="1"/>
    <col min="15356" max="15356" width="10" style="152" customWidth="1"/>
    <col min="15357" max="15599" width="7.81640625" style="152"/>
    <col min="15600" max="15601" width="0" style="152" hidden="1" customWidth="1"/>
    <col min="15602" max="15602" width="53.1796875" style="152" customWidth="1"/>
    <col min="15603" max="15603" width="9.453125" style="152" customWidth="1"/>
    <col min="15604" max="15604" width="6.453125" style="152" bestFit="1" customWidth="1"/>
    <col min="15605" max="15605" width="0" style="152" hidden="1" customWidth="1"/>
    <col min="15606" max="15606" width="10" style="152" customWidth="1"/>
    <col min="15607" max="15607" width="1.1796875" style="152" customWidth="1"/>
    <col min="15608" max="15608" width="10" style="152" customWidth="1"/>
    <col min="15609" max="15609" width="1.1796875" style="152" customWidth="1"/>
    <col min="15610" max="15610" width="10" style="152" customWidth="1"/>
    <col min="15611" max="15611" width="1.1796875" style="152" customWidth="1"/>
    <col min="15612" max="15612" width="10" style="152" customWidth="1"/>
    <col min="15613" max="15855" width="7.81640625" style="152"/>
    <col min="15856" max="15857" width="0" style="152" hidden="1" customWidth="1"/>
    <col min="15858" max="15858" width="53.1796875" style="152" customWidth="1"/>
    <col min="15859" max="15859" width="9.453125" style="152" customWidth="1"/>
    <col min="15860" max="15860" width="6.453125" style="152" bestFit="1" customWidth="1"/>
    <col min="15861" max="15861" width="0" style="152" hidden="1" customWidth="1"/>
    <col min="15862" max="15862" width="10" style="152" customWidth="1"/>
    <col min="15863" max="15863" width="1.1796875" style="152" customWidth="1"/>
    <col min="15864" max="15864" width="10" style="152" customWidth="1"/>
    <col min="15865" max="15865" width="1.1796875" style="152" customWidth="1"/>
    <col min="15866" max="15866" width="10" style="152" customWidth="1"/>
    <col min="15867" max="15867" width="1.1796875" style="152" customWidth="1"/>
    <col min="15868" max="15868" width="10" style="152" customWidth="1"/>
    <col min="15869" max="16111" width="7.81640625" style="152"/>
    <col min="16112" max="16113" width="0" style="152" hidden="1" customWidth="1"/>
    <col min="16114" max="16114" width="53.1796875" style="152" customWidth="1"/>
    <col min="16115" max="16115" width="9.453125" style="152" customWidth="1"/>
    <col min="16116" max="16116" width="6.453125" style="152" bestFit="1" customWidth="1"/>
    <col min="16117" max="16117" width="0" style="152" hidden="1" customWidth="1"/>
    <col min="16118" max="16118" width="10" style="152" customWidth="1"/>
    <col min="16119" max="16119" width="1.1796875" style="152" customWidth="1"/>
    <col min="16120" max="16120" width="10" style="152" customWidth="1"/>
    <col min="16121" max="16121" width="1.1796875" style="152" customWidth="1"/>
    <col min="16122" max="16122" width="10" style="152" customWidth="1"/>
    <col min="16123" max="16123" width="1.1796875" style="152" customWidth="1"/>
    <col min="16124" max="16124" width="10" style="152" customWidth="1"/>
    <col min="16125" max="16384" width="7.81640625" style="152"/>
  </cols>
  <sheetData>
    <row r="1" spans="1:23" s="156" customFormat="1" ht="20.5" customHeight="1" x14ac:dyDescent="0.35">
      <c r="A1" s="215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8"/>
      <c r="N1" s="52"/>
      <c r="O1" s="52"/>
    </row>
    <row r="2" spans="1:23" s="156" customFormat="1" ht="20.149999999999999" customHeight="1" x14ac:dyDescent="0.35">
      <c r="A2" s="218" t="s">
        <v>67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8"/>
      <c r="N2" s="52"/>
      <c r="O2" s="52"/>
    </row>
    <row r="3" spans="1:23" s="156" customFormat="1" ht="20.149999999999999" customHeight="1" x14ac:dyDescent="0.35">
      <c r="A3" s="219" t="s">
        <v>95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8"/>
      <c r="N3" s="52"/>
      <c r="O3" s="52"/>
    </row>
    <row r="4" spans="1:23" s="156" customFormat="1" ht="20.149999999999999" customHeight="1" x14ac:dyDescent="0.35">
      <c r="A4" s="219" t="s">
        <v>69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8"/>
      <c r="N4" s="52"/>
      <c r="O4" s="52"/>
    </row>
    <row r="5" spans="1:23" s="156" customFormat="1" ht="20.149999999999999" customHeight="1" x14ac:dyDescent="0.35">
      <c r="A5" s="220" t="s">
        <v>3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8"/>
      <c r="N5" s="52"/>
      <c r="O5" s="52"/>
    </row>
    <row r="6" spans="1:23" s="124" customFormat="1" ht="9" customHeight="1" x14ac:dyDescent="0.35">
      <c r="B6" s="125"/>
      <c r="N6" s="52"/>
      <c r="O6" s="52"/>
    </row>
    <row r="7" spans="1:23" s="157" customFormat="1" ht="21.65" customHeight="1" x14ac:dyDescent="0.35">
      <c r="B7" s="158" t="s">
        <v>4</v>
      </c>
      <c r="C7" s="158"/>
      <c r="D7" s="159" t="s">
        <v>4</v>
      </c>
      <c r="F7" s="221" t="s">
        <v>5</v>
      </c>
      <c r="G7" s="221"/>
      <c r="H7" s="221"/>
      <c r="I7" s="218" t="s">
        <v>6</v>
      </c>
      <c r="J7" s="218"/>
      <c r="K7" s="218"/>
      <c r="L7" s="218"/>
      <c r="M7" s="9"/>
      <c r="N7" s="57"/>
      <c r="O7" s="57"/>
    </row>
    <row r="8" spans="1:23" s="157" customFormat="1" ht="21.65" customHeight="1" x14ac:dyDescent="0.35">
      <c r="B8" s="158"/>
      <c r="C8" s="158"/>
      <c r="F8" s="218" t="s">
        <v>7</v>
      </c>
      <c r="G8" s="218"/>
      <c r="H8" s="218"/>
      <c r="J8" s="218" t="s">
        <v>7</v>
      </c>
      <c r="K8" s="218"/>
      <c r="L8" s="218"/>
      <c r="M8" s="9"/>
      <c r="N8" s="57"/>
      <c r="O8" s="57"/>
    </row>
    <row r="9" spans="1:23" s="162" customFormat="1" ht="21.65" customHeight="1" x14ac:dyDescent="0.35">
      <c r="A9" s="160"/>
      <c r="B9" s="161"/>
      <c r="C9" s="161"/>
      <c r="F9" s="159">
        <v>2025</v>
      </c>
      <c r="G9" s="159"/>
      <c r="H9" s="159">
        <v>2024</v>
      </c>
      <c r="I9" s="159"/>
      <c r="J9" s="159">
        <v>2025</v>
      </c>
      <c r="K9" s="159"/>
      <c r="L9" s="159">
        <v>2024</v>
      </c>
      <c r="M9" s="10"/>
      <c r="N9" s="58"/>
      <c r="O9" s="58"/>
    </row>
    <row r="10" spans="1:23" ht="21.65" customHeight="1" x14ac:dyDescent="0.35">
      <c r="A10" s="163"/>
      <c r="C10" s="156" t="s">
        <v>70</v>
      </c>
      <c r="D10" s="141"/>
      <c r="F10" s="164"/>
      <c r="G10" s="164"/>
      <c r="H10" s="164"/>
      <c r="I10" s="164"/>
      <c r="J10" s="164"/>
      <c r="K10" s="164"/>
    </row>
    <row r="11" spans="1:23" ht="21.65" customHeight="1" x14ac:dyDescent="0.35">
      <c r="C11" s="133" t="s">
        <v>71</v>
      </c>
      <c r="D11" s="141"/>
      <c r="F11" s="11">
        <v>5694665421</v>
      </c>
      <c r="G11" s="11"/>
      <c r="H11" s="11">
        <v>5395164535</v>
      </c>
      <c r="I11" s="11"/>
      <c r="J11" s="11">
        <v>5452953707</v>
      </c>
      <c r="K11" s="11"/>
      <c r="L11" s="11">
        <v>5158145603</v>
      </c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21.65" customHeight="1" x14ac:dyDescent="0.35">
      <c r="C12" s="133" t="s">
        <v>72</v>
      </c>
      <c r="D12" s="152"/>
      <c r="F12" s="11">
        <v>2114700</v>
      </c>
      <c r="G12" s="11"/>
      <c r="H12" s="11">
        <v>1870853</v>
      </c>
      <c r="I12" s="11"/>
      <c r="J12" s="11">
        <v>70099811</v>
      </c>
      <c r="K12" s="11"/>
      <c r="L12" s="11">
        <v>65391837</v>
      </c>
      <c r="N12" s="3"/>
      <c r="O12" s="3"/>
      <c r="P12" s="3"/>
      <c r="Q12" s="3"/>
      <c r="R12" s="3"/>
      <c r="S12" s="3"/>
    </row>
    <row r="13" spans="1:23" ht="21.65" customHeight="1" x14ac:dyDescent="0.35">
      <c r="A13" s="166" t="s">
        <v>73</v>
      </c>
      <c r="C13" s="167" t="s">
        <v>74</v>
      </c>
      <c r="D13" s="164"/>
      <c r="F13" s="13">
        <f>SUM(F11:F12)</f>
        <v>5696780121</v>
      </c>
      <c r="G13" s="12"/>
      <c r="H13" s="13">
        <f>SUM(H11:H12)</f>
        <v>5397035388</v>
      </c>
      <c r="I13" s="12"/>
      <c r="J13" s="13">
        <f>SUM(J11:J12)</f>
        <v>5523053518</v>
      </c>
      <c r="K13" s="55"/>
      <c r="L13" s="13">
        <f>SUM(L11:L12)</f>
        <v>5223537440</v>
      </c>
      <c r="N13" s="3"/>
      <c r="O13" s="3"/>
      <c r="P13" s="3"/>
      <c r="Q13" s="3"/>
      <c r="R13" s="3"/>
      <c r="S13" s="3"/>
    </row>
    <row r="14" spans="1:23" ht="21.65" customHeight="1" x14ac:dyDescent="0.35">
      <c r="C14" s="166"/>
      <c r="D14" s="141"/>
      <c r="F14" s="14"/>
      <c r="G14" s="12"/>
      <c r="H14" s="14"/>
      <c r="I14" s="12"/>
      <c r="J14" s="14"/>
      <c r="K14" s="14"/>
      <c r="L14" s="14"/>
      <c r="N14" s="3"/>
      <c r="O14" s="3"/>
      <c r="P14" s="3"/>
      <c r="Q14" s="3"/>
      <c r="R14" s="3"/>
      <c r="S14" s="3"/>
    </row>
    <row r="15" spans="1:23" ht="21.65" customHeight="1" x14ac:dyDescent="0.35">
      <c r="C15" s="156" t="s">
        <v>75</v>
      </c>
      <c r="D15" s="141"/>
      <c r="F15" s="14"/>
      <c r="G15" s="12"/>
      <c r="H15" s="14"/>
      <c r="I15" s="12"/>
      <c r="J15" s="14"/>
      <c r="K15" s="14"/>
      <c r="L15" s="14"/>
      <c r="N15" s="3"/>
      <c r="O15" s="3"/>
      <c r="P15" s="3"/>
      <c r="Q15" s="3"/>
      <c r="R15" s="3"/>
      <c r="S15" s="3"/>
    </row>
    <row r="16" spans="1:23" ht="21.65" customHeight="1" x14ac:dyDescent="0.35">
      <c r="C16" s="133" t="s">
        <v>76</v>
      </c>
      <c r="D16" s="141"/>
      <c r="F16" s="11">
        <v>5184194349</v>
      </c>
      <c r="G16" s="11"/>
      <c r="H16" s="11">
        <v>4873905783</v>
      </c>
      <c r="I16" s="11"/>
      <c r="J16" s="11">
        <v>5052059646</v>
      </c>
      <c r="K16" s="11"/>
      <c r="L16" s="11">
        <v>4766155079</v>
      </c>
      <c r="N16" s="3"/>
      <c r="O16" s="3"/>
      <c r="P16" s="3"/>
      <c r="Q16" s="3"/>
      <c r="R16" s="3"/>
      <c r="S16" s="3"/>
    </row>
    <row r="17" spans="1:19" ht="21.65" customHeight="1" x14ac:dyDescent="0.35">
      <c r="C17" s="133" t="s">
        <v>77</v>
      </c>
      <c r="D17" s="152"/>
      <c r="F17" s="11">
        <v>309410582</v>
      </c>
      <c r="G17" s="11"/>
      <c r="H17" s="11">
        <v>322755770</v>
      </c>
      <c r="I17" s="11"/>
      <c r="J17" s="11">
        <v>238220296</v>
      </c>
      <c r="K17" s="11"/>
      <c r="L17" s="11">
        <v>244595073</v>
      </c>
      <c r="N17" s="3"/>
      <c r="O17" s="3"/>
      <c r="P17" s="3"/>
      <c r="Q17" s="3"/>
      <c r="R17" s="3"/>
      <c r="S17" s="3"/>
    </row>
    <row r="18" spans="1:19" ht="21.65" customHeight="1" x14ac:dyDescent="0.35">
      <c r="C18" s="167" t="s">
        <v>78</v>
      </c>
      <c r="D18" s="152"/>
      <c r="F18" s="13">
        <f>SUM(F16:F17)</f>
        <v>5493604931</v>
      </c>
      <c r="G18" s="12"/>
      <c r="H18" s="13">
        <f>SUM(H16:H17)</f>
        <v>5196661553</v>
      </c>
      <c r="I18" s="12"/>
      <c r="J18" s="13">
        <f>SUM(J16:J17)</f>
        <v>5290279942</v>
      </c>
      <c r="K18" s="55"/>
      <c r="L18" s="13">
        <f>SUM(L16:L17)</f>
        <v>5010750152</v>
      </c>
      <c r="N18" s="3"/>
      <c r="O18" s="3"/>
      <c r="P18" s="3"/>
      <c r="Q18" s="3"/>
      <c r="R18" s="3"/>
      <c r="S18" s="3"/>
    </row>
    <row r="19" spans="1:19" ht="21.65" customHeight="1" x14ac:dyDescent="0.35">
      <c r="C19" s="150"/>
      <c r="D19" s="152"/>
      <c r="F19" s="11"/>
      <c r="G19" s="12"/>
      <c r="H19" s="11"/>
      <c r="I19" s="12"/>
      <c r="J19" s="11"/>
      <c r="K19" s="11"/>
      <c r="L19" s="11"/>
      <c r="N19" s="3"/>
      <c r="O19" s="3"/>
      <c r="P19" s="3"/>
      <c r="Q19" s="3"/>
      <c r="R19" s="3"/>
      <c r="S19" s="3"/>
    </row>
    <row r="20" spans="1:19" ht="21.65" customHeight="1" x14ac:dyDescent="0.35">
      <c r="C20" s="168" t="s">
        <v>79</v>
      </c>
      <c r="D20" s="152"/>
      <c r="F20" s="53">
        <f>F13-F18</f>
        <v>203175190</v>
      </c>
      <c r="G20" s="12"/>
      <c r="H20" s="53">
        <f>H13-H18</f>
        <v>200373835</v>
      </c>
      <c r="I20" s="12"/>
      <c r="J20" s="53">
        <f>J13-J18</f>
        <v>232773576</v>
      </c>
      <c r="K20" s="53"/>
      <c r="L20" s="53">
        <f>L13-L18</f>
        <v>212787288</v>
      </c>
      <c r="N20" s="3"/>
      <c r="O20" s="3"/>
      <c r="P20" s="3"/>
      <c r="Q20" s="3"/>
      <c r="R20" s="3"/>
      <c r="S20" s="3"/>
    </row>
    <row r="21" spans="1:19" ht="21.65" customHeight="1" x14ac:dyDescent="0.35">
      <c r="C21" s="152" t="s">
        <v>80</v>
      </c>
      <c r="D21" s="152"/>
      <c r="F21" s="11">
        <v>6286902</v>
      </c>
      <c r="G21" s="11"/>
      <c r="H21" s="11">
        <v>6826127</v>
      </c>
      <c r="I21" s="11"/>
      <c r="J21" s="11">
        <v>7015816</v>
      </c>
      <c r="K21" s="11"/>
      <c r="L21" s="11">
        <v>7291992</v>
      </c>
      <c r="N21" s="3"/>
      <c r="O21" s="3"/>
      <c r="P21" s="3"/>
      <c r="Q21" s="3"/>
      <c r="R21" s="3"/>
      <c r="S21" s="3"/>
    </row>
    <row r="22" spans="1:19" ht="21.65" customHeight="1" x14ac:dyDescent="0.35">
      <c r="C22" s="152" t="s">
        <v>81</v>
      </c>
      <c r="D22" s="152"/>
      <c r="F22" s="11">
        <v>3331547</v>
      </c>
      <c r="G22" s="11"/>
      <c r="H22" s="11">
        <v>3152483</v>
      </c>
      <c r="I22" s="11"/>
      <c r="J22" s="11">
        <v>2376375</v>
      </c>
      <c r="K22" s="11"/>
      <c r="L22" s="11">
        <v>2076512</v>
      </c>
      <c r="N22" s="3"/>
      <c r="O22" s="3"/>
      <c r="P22" s="3"/>
      <c r="Q22" s="3"/>
      <c r="R22" s="3"/>
      <c r="S22" s="3"/>
    </row>
    <row r="23" spans="1:19" ht="21.65" customHeight="1" x14ac:dyDescent="0.35">
      <c r="A23" s="166" t="s">
        <v>82</v>
      </c>
      <c r="C23" s="168" t="s">
        <v>83</v>
      </c>
      <c r="D23" s="162"/>
      <c r="E23" s="141"/>
      <c r="F23" s="54">
        <f>F20+F21-F22</f>
        <v>206130545</v>
      </c>
      <c r="G23" s="12"/>
      <c r="H23" s="54">
        <f>H20+H21-H22</f>
        <v>204047479</v>
      </c>
      <c r="I23" s="12"/>
      <c r="J23" s="54">
        <f>J20+J21-J22</f>
        <v>237413017</v>
      </c>
      <c r="K23" s="55"/>
      <c r="L23" s="54">
        <f>L20+L21-L22</f>
        <v>218002768</v>
      </c>
      <c r="N23" s="3"/>
      <c r="O23" s="3"/>
      <c r="P23" s="3"/>
      <c r="Q23" s="3"/>
      <c r="R23" s="3"/>
      <c r="S23" s="3"/>
    </row>
    <row r="24" spans="1:19" ht="21.65" customHeight="1" x14ac:dyDescent="0.35">
      <c r="A24" s="166" t="s">
        <v>84</v>
      </c>
      <c r="C24" s="152" t="s">
        <v>85</v>
      </c>
      <c r="D24" s="141">
        <v>8</v>
      </c>
      <c r="E24" s="141"/>
      <c r="F24" s="69">
        <v>38403868</v>
      </c>
      <c r="G24" s="11"/>
      <c r="H24" s="69">
        <v>38819013</v>
      </c>
      <c r="I24" s="11"/>
      <c r="J24" s="69">
        <v>38054117</v>
      </c>
      <c r="K24" s="11"/>
      <c r="L24" s="69">
        <v>35563761</v>
      </c>
      <c r="N24" s="3"/>
      <c r="O24" s="3"/>
      <c r="P24" s="3"/>
      <c r="Q24" s="3"/>
      <c r="R24" s="3"/>
      <c r="S24" s="3"/>
    </row>
    <row r="25" spans="1:19" ht="21.65" customHeight="1" x14ac:dyDescent="0.35">
      <c r="A25" s="166" t="s">
        <v>82</v>
      </c>
      <c r="C25" s="168" t="s">
        <v>86</v>
      </c>
      <c r="D25" s="162"/>
      <c r="E25" s="141"/>
      <c r="F25" s="69">
        <f>F23-F24</f>
        <v>167726677</v>
      </c>
      <c r="G25" s="12"/>
      <c r="H25" s="69">
        <f>H23-H24</f>
        <v>165228466</v>
      </c>
      <c r="I25" s="12"/>
      <c r="J25" s="69">
        <f>J23-J24</f>
        <v>199358900</v>
      </c>
      <c r="K25" s="55"/>
      <c r="L25" s="69">
        <f>L23-L24</f>
        <v>182439007</v>
      </c>
      <c r="N25" s="3"/>
      <c r="O25" s="3"/>
      <c r="P25" s="3"/>
      <c r="Q25" s="3"/>
      <c r="R25" s="3"/>
      <c r="S25" s="3"/>
    </row>
    <row r="26" spans="1:19" ht="21.65" customHeight="1" thickBot="1" x14ac:dyDescent="0.4">
      <c r="A26" s="166"/>
      <c r="C26" s="169" t="s">
        <v>87</v>
      </c>
      <c r="D26" s="162"/>
      <c r="E26" s="141"/>
      <c r="F26" s="77">
        <f>F23-F24</f>
        <v>167726677</v>
      </c>
      <c r="G26" s="55"/>
      <c r="H26" s="77">
        <f>H25</f>
        <v>165228466</v>
      </c>
      <c r="I26" s="55"/>
      <c r="J26" s="77">
        <f>J23-J24</f>
        <v>199358900</v>
      </c>
      <c r="K26" s="55"/>
      <c r="L26" s="77">
        <f>L25</f>
        <v>182439007</v>
      </c>
      <c r="N26" s="3"/>
      <c r="O26" s="3"/>
      <c r="P26" s="3"/>
      <c r="Q26" s="3"/>
      <c r="R26" s="3"/>
      <c r="S26" s="3"/>
    </row>
    <row r="27" spans="1:19" ht="21.65" customHeight="1" thickTop="1" x14ac:dyDescent="0.35">
      <c r="A27" s="163"/>
      <c r="C27" s="170" t="s">
        <v>88</v>
      </c>
      <c r="D27" s="171"/>
      <c r="E27" s="172"/>
      <c r="F27" s="82"/>
      <c r="H27" s="82"/>
      <c r="J27" s="16"/>
      <c r="K27" s="16"/>
      <c r="L27" s="16"/>
      <c r="N27" s="3"/>
      <c r="O27" s="3"/>
      <c r="P27" s="3"/>
      <c r="Q27" s="3"/>
      <c r="R27" s="3"/>
      <c r="S27" s="3"/>
    </row>
    <row r="28" spans="1:19" ht="21.65" customHeight="1" x14ac:dyDescent="0.35">
      <c r="A28" s="163"/>
      <c r="C28" s="169" t="s">
        <v>89</v>
      </c>
      <c r="D28" s="171"/>
      <c r="E28" s="173"/>
      <c r="F28" s="16"/>
      <c r="H28" s="16"/>
      <c r="J28" s="16"/>
      <c r="K28" s="16"/>
      <c r="L28" s="16"/>
      <c r="N28" s="3"/>
      <c r="O28" s="3"/>
      <c r="P28" s="3"/>
      <c r="Q28" s="3"/>
      <c r="R28" s="3"/>
      <c r="S28" s="3"/>
    </row>
    <row r="29" spans="1:19" ht="21.65" customHeight="1" x14ac:dyDescent="0.35">
      <c r="A29" s="163"/>
      <c r="C29" s="133" t="s">
        <v>90</v>
      </c>
      <c r="D29" s="171"/>
      <c r="E29" s="173"/>
      <c r="F29" s="53">
        <v>171453148</v>
      </c>
      <c r="G29" s="12"/>
      <c r="H29" s="53">
        <v>170907150</v>
      </c>
      <c r="I29" s="12"/>
      <c r="J29" s="53">
        <v>199358900</v>
      </c>
      <c r="K29" s="53"/>
      <c r="L29" s="53">
        <v>182439007</v>
      </c>
      <c r="N29" s="3"/>
      <c r="O29" s="3"/>
      <c r="P29" s="3"/>
      <c r="Q29" s="3"/>
      <c r="R29" s="3"/>
      <c r="S29" s="3"/>
    </row>
    <row r="30" spans="1:19" ht="21.65" customHeight="1" x14ac:dyDescent="0.35">
      <c r="A30" s="163"/>
      <c r="C30" s="133" t="s">
        <v>64</v>
      </c>
      <c r="D30" s="171"/>
      <c r="E30" s="173"/>
      <c r="F30" s="120">
        <v>-3726471</v>
      </c>
      <c r="G30" s="53"/>
      <c r="H30" s="120">
        <v>-5678684</v>
      </c>
      <c r="J30" s="78">
        <v>0</v>
      </c>
      <c r="K30" s="72"/>
      <c r="L30" s="78">
        <v>0</v>
      </c>
      <c r="N30" s="3"/>
      <c r="O30" s="3"/>
      <c r="P30" s="3"/>
      <c r="Q30" s="3"/>
      <c r="R30" s="3"/>
      <c r="S30" s="3"/>
    </row>
    <row r="31" spans="1:19" ht="21.65" customHeight="1" thickBot="1" x14ac:dyDescent="0.4">
      <c r="A31" s="163"/>
      <c r="C31" s="169" t="s">
        <v>86</v>
      </c>
      <c r="D31" s="171"/>
      <c r="E31" s="173"/>
      <c r="F31" s="80">
        <f>SUM(F29:F30)</f>
        <v>167726677</v>
      </c>
      <c r="H31" s="80">
        <f>SUM(H29:H30)</f>
        <v>165228466</v>
      </c>
      <c r="J31" s="80">
        <f>SUM(J29:J30)</f>
        <v>199358900</v>
      </c>
      <c r="K31" s="72"/>
      <c r="L31" s="80">
        <f>SUM(L29:L30)</f>
        <v>182439007</v>
      </c>
      <c r="N31" s="3"/>
      <c r="O31" s="3"/>
      <c r="P31" s="3"/>
      <c r="Q31" s="3"/>
      <c r="R31" s="3"/>
      <c r="S31" s="3"/>
    </row>
    <row r="32" spans="1:19" ht="21.65" customHeight="1" thickTop="1" x14ac:dyDescent="0.35">
      <c r="A32" s="163" t="s">
        <v>91</v>
      </c>
      <c r="C32" s="171"/>
      <c r="D32" s="171"/>
      <c r="E32" s="173"/>
      <c r="F32" s="17"/>
      <c r="G32" s="11"/>
      <c r="H32" s="17"/>
      <c r="I32" s="11"/>
      <c r="J32" s="17"/>
      <c r="K32" s="17"/>
      <c r="L32" s="17"/>
      <c r="N32" s="3"/>
      <c r="O32" s="3"/>
      <c r="P32" s="3"/>
      <c r="Q32" s="3"/>
      <c r="R32" s="3"/>
      <c r="S32" s="3"/>
    </row>
    <row r="33" spans="1:19" ht="21.65" customHeight="1" x14ac:dyDescent="0.35">
      <c r="A33" s="163"/>
      <c r="C33" s="169" t="s">
        <v>92</v>
      </c>
      <c r="D33" s="171"/>
      <c r="E33" s="173"/>
      <c r="F33" s="16"/>
      <c r="H33" s="16"/>
      <c r="J33" s="16"/>
      <c r="K33" s="16"/>
      <c r="L33" s="16"/>
      <c r="N33" s="3"/>
      <c r="O33" s="3"/>
      <c r="P33" s="3"/>
      <c r="Q33" s="3"/>
      <c r="R33" s="3"/>
      <c r="S33" s="3"/>
    </row>
    <row r="34" spans="1:19" ht="21.65" customHeight="1" x14ac:dyDescent="0.35">
      <c r="A34" s="163"/>
      <c r="C34" s="133" t="s">
        <v>90</v>
      </c>
      <c r="D34" s="171"/>
      <c r="E34" s="173"/>
      <c r="F34" s="53">
        <v>171453148</v>
      </c>
      <c r="G34" s="12"/>
      <c r="H34" s="53">
        <v>170907150</v>
      </c>
      <c r="I34" s="12"/>
      <c r="J34" s="53">
        <v>199358900</v>
      </c>
      <c r="K34" s="53"/>
      <c r="L34" s="53">
        <v>182439007</v>
      </c>
      <c r="N34" s="3"/>
      <c r="O34" s="3"/>
      <c r="P34" s="3"/>
      <c r="Q34" s="3"/>
      <c r="R34" s="3"/>
      <c r="S34" s="3"/>
    </row>
    <row r="35" spans="1:19" ht="21.65" customHeight="1" x14ac:dyDescent="0.35">
      <c r="A35" s="163"/>
      <c r="C35" s="133" t="s">
        <v>64</v>
      </c>
      <c r="D35" s="171"/>
      <c r="E35" s="173"/>
      <c r="F35" s="120">
        <v>-3726471</v>
      </c>
      <c r="G35" s="53"/>
      <c r="H35" s="120">
        <v>-5678684</v>
      </c>
      <c r="J35" s="78">
        <v>0</v>
      </c>
      <c r="K35" s="72"/>
      <c r="L35" s="78">
        <v>0</v>
      </c>
      <c r="N35" s="3"/>
      <c r="O35" s="3"/>
      <c r="P35" s="3"/>
      <c r="Q35" s="3"/>
      <c r="R35" s="3"/>
      <c r="S35" s="3"/>
    </row>
    <row r="36" spans="1:19" ht="21.65" customHeight="1" thickBot="1" x14ac:dyDescent="0.4">
      <c r="A36" s="163"/>
      <c r="C36" s="169" t="s">
        <v>87</v>
      </c>
      <c r="D36" s="171"/>
      <c r="E36" s="173"/>
      <c r="F36" s="80">
        <f>SUM(F34:F35)</f>
        <v>167726677</v>
      </c>
      <c r="H36" s="80">
        <f>SUM(H34:H35)</f>
        <v>165228466</v>
      </c>
      <c r="J36" s="80">
        <f>SUM(J34:J35)</f>
        <v>199358900</v>
      </c>
      <c r="K36" s="72"/>
      <c r="L36" s="80">
        <f>SUM(L34:L35)</f>
        <v>182439007</v>
      </c>
      <c r="N36" s="3"/>
      <c r="O36" s="3"/>
      <c r="P36" s="3"/>
      <c r="Q36" s="3"/>
      <c r="R36" s="3"/>
      <c r="S36" s="3"/>
    </row>
    <row r="37" spans="1:19" ht="21.65" customHeight="1" thickTop="1" x14ac:dyDescent="0.35">
      <c r="A37" s="163"/>
      <c r="C37" s="171"/>
      <c r="D37" s="171"/>
      <c r="E37" s="173"/>
      <c r="F37" s="82"/>
      <c r="H37" s="82"/>
      <c r="J37" s="82"/>
      <c r="K37" s="72"/>
      <c r="L37" s="82"/>
      <c r="N37" s="3"/>
      <c r="O37" s="3"/>
      <c r="P37" s="3"/>
      <c r="Q37" s="3"/>
      <c r="R37" s="3"/>
      <c r="S37" s="3"/>
    </row>
    <row r="38" spans="1:19" ht="21.65" customHeight="1" x14ac:dyDescent="0.35">
      <c r="A38" s="163"/>
      <c r="C38" s="174" t="s">
        <v>93</v>
      </c>
      <c r="D38" s="141">
        <v>13</v>
      </c>
      <c r="E38" s="175"/>
      <c r="F38" s="66">
        <f>F29/F39</f>
        <v>0.28575524666666668</v>
      </c>
      <c r="H38" s="66">
        <f>H29/H39</f>
        <v>0.28484524999999999</v>
      </c>
      <c r="J38" s="66">
        <f>J29/J39</f>
        <v>0.33226483333333334</v>
      </c>
      <c r="K38" s="17"/>
      <c r="L38" s="66">
        <f>L29/L39</f>
        <v>0.30406501166666666</v>
      </c>
      <c r="N38" s="3"/>
      <c r="O38" s="3"/>
      <c r="P38" s="3"/>
      <c r="Q38" s="3"/>
      <c r="R38" s="3"/>
      <c r="S38" s="3"/>
    </row>
    <row r="39" spans="1:19" ht="21.65" customHeight="1" x14ac:dyDescent="0.35">
      <c r="A39" s="163"/>
      <c r="C39" s="174" t="s">
        <v>94</v>
      </c>
      <c r="D39" s="141">
        <v>13</v>
      </c>
      <c r="E39" s="175"/>
      <c r="F39" s="75">
        <v>600000000</v>
      </c>
      <c r="G39" s="15"/>
      <c r="H39" s="75">
        <v>600000000</v>
      </c>
      <c r="I39" s="15"/>
      <c r="J39" s="75">
        <v>600000000</v>
      </c>
      <c r="K39" s="17"/>
      <c r="L39" s="75">
        <v>600000000</v>
      </c>
      <c r="N39" s="3"/>
      <c r="O39" s="3"/>
      <c r="P39" s="3"/>
      <c r="Q39" s="3"/>
      <c r="R39" s="3"/>
      <c r="S39" s="3"/>
    </row>
    <row r="40" spans="1:19" ht="21.65" customHeight="1" x14ac:dyDescent="0.35">
      <c r="A40" s="163"/>
      <c r="C40" s="176"/>
      <c r="D40" s="177"/>
      <c r="E40" s="175"/>
      <c r="F40" s="32"/>
      <c r="G40" s="15"/>
      <c r="H40" s="32"/>
      <c r="I40" s="15"/>
      <c r="J40" s="7"/>
      <c r="K40" s="7"/>
      <c r="L40" s="32"/>
      <c r="N40" s="3"/>
      <c r="O40" s="3"/>
      <c r="P40" s="3"/>
      <c r="Q40" s="3"/>
      <c r="R40" s="3"/>
      <c r="S40" s="3"/>
    </row>
    <row r="41" spans="1:19" ht="21.65" customHeight="1" x14ac:dyDescent="0.35">
      <c r="A41" s="163"/>
      <c r="C41" s="178" t="s">
        <v>88</v>
      </c>
      <c r="D41" s="171"/>
      <c r="E41" s="173"/>
      <c r="H41" s="31"/>
      <c r="N41" s="3"/>
      <c r="O41" s="3"/>
      <c r="P41" s="3"/>
      <c r="Q41" s="3"/>
      <c r="R41" s="3"/>
      <c r="S41" s="3"/>
    </row>
    <row r="42" spans="1:19" ht="21.65" customHeight="1" x14ac:dyDescent="0.35">
      <c r="A42" s="163"/>
      <c r="C42" s="178"/>
      <c r="D42" s="171"/>
      <c r="E42" s="173"/>
    </row>
    <row r="43" spans="1:19" ht="21.65" customHeight="1" x14ac:dyDescent="0.35">
      <c r="A43" s="163"/>
      <c r="C43" s="178"/>
      <c r="D43" s="171"/>
      <c r="E43" s="173"/>
    </row>
    <row r="44" spans="1:19" ht="21.65" customHeight="1" x14ac:dyDescent="0.35">
      <c r="A44" s="163"/>
      <c r="C44" s="178"/>
      <c r="D44" s="171"/>
      <c r="E44" s="173"/>
    </row>
    <row r="45" spans="1:19" ht="21.65" customHeight="1" x14ac:dyDescent="0.35">
      <c r="A45" s="163"/>
      <c r="C45" s="178"/>
      <c r="D45" s="171"/>
      <c r="E45" s="173"/>
    </row>
    <row r="46" spans="1:19" ht="21.65" customHeight="1" x14ac:dyDescent="0.35">
      <c r="A46" s="163"/>
      <c r="D46" s="141"/>
      <c r="E46" s="141"/>
      <c r="F46" s="141"/>
      <c r="G46" s="141"/>
      <c r="H46" s="141"/>
      <c r="I46" s="141"/>
      <c r="J46" s="141"/>
      <c r="K46" s="141"/>
      <c r="L46" s="141"/>
    </row>
    <row r="47" spans="1:19" ht="21.65" customHeight="1" x14ac:dyDescent="0.35">
      <c r="A47" s="152"/>
      <c r="D47" s="152"/>
    </row>
    <row r="48" spans="1:19" ht="21.65" customHeight="1" x14ac:dyDescent="0.35">
      <c r="A48" s="152"/>
      <c r="C48" s="152"/>
      <c r="D48" s="152"/>
    </row>
    <row r="49" spans="3:15" s="152" customFormat="1" ht="21.65" customHeight="1" x14ac:dyDescent="0.35">
      <c r="C49" s="165" t="s">
        <v>31</v>
      </c>
      <c r="M49" s="3"/>
      <c r="N49" s="31"/>
      <c r="O49" s="31"/>
    </row>
    <row r="50" spans="3:15" s="152" customFormat="1" ht="20.149999999999999" customHeight="1" x14ac:dyDescent="0.35">
      <c r="F50" s="179"/>
      <c r="G50" s="180"/>
      <c r="H50" s="179"/>
      <c r="I50" s="180"/>
      <c r="J50" s="179"/>
      <c r="K50" s="180"/>
      <c r="L50" s="179"/>
      <c r="M50" s="3"/>
      <c r="N50" s="31"/>
      <c r="O50" s="31"/>
    </row>
    <row r="51" spans="3:15" s="152" customFormat="1" ht="20.149999999999999" customHeight="1" x14ac:dyDescent="0.35">
      <c r="F51" s="179"/>
      <c r="G51" s="180"/>
      <c r="H51" s="179"/>
      <c r="I51" s="180"/>
      <c r="J51" s="179"/>
      <c r="K51" s="180"/>
      <c r="L51" s="179"/>
      <c r="M51" s="3"/>
      <c r="N51" s="31"/>
      <c r="O51" s="31"/>
    </row>
    <row r="52" spans="3:15" s="152" customFormat="1" ht="20.149999999999999" customHeight="1" x14ac:dyDescent="0.35">
      <c r="M52" s="3"/>
      <c r="N52" s="31"/>
      <c r="O52" s="31"/>
    </row>
    <row r="53" spans="3:15" s="152" customFormat="1" ht="20.149999999999999" customHeight="1" x14ac:dyDescent="0.35">
      <c r="M53" s="3"/>
      <c r="N53" s="31"/>
      <c r="O53" s="31"/>
    </row>
    <row r="54" spans="3:15" s="152" customFormat="1" ht="20.149999999999999" customHeight="1" x14ac:dyDescent="0.35">
      <c r="M54" s="3"/>
      <c r="N54" s="31"/>
      <c r="O54" s="31"/>
    </row>
    <row r="55" spans="3:15" s="152" customFormat="1" ht="20.149999999999999" customHeight="1" x14ac:dyDescent="0.35">
      <c r="M55" s="3"/>
      <c r="N55" s="31"/>
      <c r="O55" s="31"/>
    </row>
    <row r="56" spans="3:15" s="152" customFormat="1" ht="20.149999999999999" customHeight="1" x14ac:dyDescent="0.35">
      <c r="M56" s="3"/>
      <c r="N56" s="31"/>
      <c r="O56" s="31"/>
    </row>
    <row r="57" spans="3:15" s="152" customFormat="1" ht="20.149999999999999" customHeight="1" x14ac:dyDescent="0.35">
      <c r="M57" s="3"/>
      <c r="N57" s="31"/>
      <c r="O57" s="31"/>
    </row>
    <row r="58" spans="3:15" s="152" customFormat="1" ht="20.149999999999999" customHeight="1" x14ac:dyDescent="0.35">
      <c r="M58" s="3"/>
      <c r="N58" s="31"/>
      <c r="O58" s="31"/>
    </row>
    <row r="59" spans="3:15" s="152" customFormat="1" ht="20.149999999999999" customHeight="1" x14ac:dyDescent="0.35">
      <c r="M59" s="3"/>
      <c r="N59" s="31"/>
      <c r="O59" s="31"/>
    </row>
    <row r="60" spans="3:15" s="152" customFormat="1" ht="20.149999999999999" customHeight="1" x14ac:dyDescent="0.35">
      <c r="M60" s="3"/>
      <c r="N60" s="31"/>
      <c r="O60" s="31"/>
    </row>
    <row r="61" spans="3:15" s="152" customFormat="1" ht="20.149999999999999" customHeight="1" x14ac:dyDescent="0.35">
      <c r="M61" s="3"/>
      <c r="N61" s="31"/>
      <c r="O61" s="31"/>
    </row>
  </sheetData>
  <mergeCells count="9">
    <mergeCell ref="F8:H8"/>
    <mergeCell ref="J8:L8"/>
    <mergeCell ref="A1:L1"/>
    <mergeCell ref="A2:L2"/>
    <mergeCell ref="A3:L3"/>
    <mergeCell ref="A4:L4"/>
    <mergeCell ref="A5:L5"/>
    <mergeCell ref="F7:H7"/>
    <mergeCell ref="I7:L7"/>
  </mergeCells>
  <pageMargins left="0.8" right="0.3" top="1" bottom="0.5" header="0.5" footer="0.3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AI48"/>
  <sheetViews>
    <sheetView view="pageBreakPreview" topLeftCell="A4" zoomScale="70" zoomScaleNormal="60" zoomScaleSheetLayoutView="70" workbookViewId="0">
      <selection activeCell="A13" sqref="A13"/>
    </sheetView>
  </sheetViews>
  <sheetFormatPr defaultColWidth="7.81640625" defaultRowHeight="23" x14ac:dyDescent="0.35"/>
  <cols>
    <col min="1" max="1" width="38.81640625" style="104" customWidth="1"/>
    <col min="2" max="2" width="5.453125" style="104" bestFit="1" customWidth="1"/>
    <col min="3" max="3" width="1.1796875" style="104" customWidth="1"/>
    <col min="4" max="4" width="12.1796875" style="104" bestFit="1" customWidth="1"/>
    <col min="5" max="5" width="1.1796875" style="104" customWidth="1"/>
    <col min="6" max="6" width="0.81640625" style="104" customWidth="1"/>
    <col min="7" max="7" width="12.1796875" style="101" bestFit="1" customWidth="1"/>
    <col min="8" max="8" width="0.54296875" style="104" customWidth="1"/>
    <col min="9" max="9" width="1.54296875" style="104" customWidth="1"/>
    <col min="10" max="10" width="14.54296875" style="104" customWidth="1"/>
    <col min="11" max="11" width="1.1796875" style="104" customWidth="1"/>
    <col min="12" max="12" width="0.81640625" style="104" customWidth="1"/>
    <col min="13" max="13" width="16.81640625" style="104" customWidth="1"/>
    <col min="14" max="15" width="1" style="104" customWidth="1"/>
    <col min="16" max="16" width="11.1796875" style="104" bestFit="1" customWidth="1"/>
    <col min="17" max="17" width="1" style="104" customWidth="1"/>
    <col min="18" max="18" width="1.1796875" style="104" customWidth="1"/>
    <col min="19" max="19" width="12.453125" style="104" customWidth="1"/>
    <col min="20" max="21" width="1.1796875" style="104" customWidth="1"/>
    <col min="22" max="22" width="13.1796875" style="101" customWidth="1"/>
    <col min="23" max="23" width="1.1796875" style="101" customWidth="1"/>
    <col min="24" max="24" width="1.1796875" style="104" customWidth="1"/>
    <col min="25" max="25" width="13.81640625" style="101" customWidth="1"/>
    <col min="26" max="26" width="1.1796875" style="101" customWidth="1"/>
    <col min="27" max="27" width="0.81640625" style="101" customWidth="1"/>
    <col min="28" max="28" width="17.1796875" style="101" customWidth="1"/>
    <col min="29" max="29" width="0.81640625" style="104" customWidth="1"/>
    <col min="30" max="30" width="13.54296875" style="104" customWidth="1"/>
    <col min="31" max="31" width="0.81640625" style="104" customWidth="1"/>
    <col min="32" max="32" width="14.1796875" style="104" customWidth="1"/>
    <col min="33" max="33" width="1" style="104" customWidth="1"/>
    <col min="34" max="34" width="13.1796875" style="104" customWidth="1"/>
    <col min="35" max="35" width="11.1796875" style="104" bestFit="1" customWidth="1"/>
    <col min="36" max="16384" width="7.81640625" style="104"/>
  </cols>
  <sheetData>
    <row r="1" spans="1:35" s="94" customFormat="1" ht="20.5" customHeight="1" x14ac:dyDescent="0.35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</row>
    <row r="2" spans="1:35" s="94" customFormat="1" ht="21" customHeight="1" x14ac:dyDescent="0.35">
      <c r="A2" s="223" t="s">
        <v>96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</row>
    <row r="3" spans="1:35" s="94" customFormat="1" ht="21" customHeight="1" x14ac:dyDescent="0.35">
      <c r="A3" s="223" t="s">
        <v>97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</row>
    <row r="4" spans="1:35" s="94" customFormat="1" ht="21" customHeight="1" x14ac:dyDescent="0.35">
      <c r="A4" s="224" t="s">
        <v>95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</row>
    <row r="5" spans="1:35" s="94" customFormat="1" ht="21" customHeight="1" x14ac:dyDescent="0.35">
      <c r="A5" s="224" t="s">
        <v>69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</row>
    <row r="6" spans="1:35" ht="21" customHeight="1" x14ac:dyDescent="0.35">
      <c r="A6" s="227" t="s">
        <v>3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</row>
    <row r="7" spans="1:35" s="106" customFormat="1" ht="9" customHeight="1" x14ac:dyDescent="0.35">
      <c r="A7" s="105"/>
      <c r="B7" s="105"/>
      <c r="F7" s="105"/>
      <c r="G7" s="107"/>
      <c r="H7" s="105"/>
      <c r="I7" s="105"/>
      <c r="J7" s="105"/>
      <c r="K7" s="105"/>
      <c r="L7" s="105"/>
      <c r="M7" s="105"/>
      <c r="N7" s="105"/>
      <c r="U7" s="105"/>
      <c r="V7" s="107"/>
      <c r="W7" s="86"/>
      <c r="X7" s="105"/>
      <c r="Y7" s="107"/>
      <c r="Z7" s="86"/>
      <c r="AA7" s="86"/>
      <c r="AB7" s="86"/>
      <c r="AC7" s="105"/>
      <c r="AD7" s="105"/>
      <c r="AE7" s="105"/>
      <c r="AF7" s="105"/>
      <c r="AG7" s="105"/>
      <c r="AH7" s="105"/>
    </row>
    <row r="8" spans="1:35" s="89" customFormat="1" ht="21.65" customHeight="1" x14ac:dyDescent="0.35">
      <c r="A8" s="108"/>
      <c r="B8" s="102" t="s">
        <v>4</v>
      </c>
      <c r="C8" s="228" t="s">
        <v>99</v>
      </c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102"/>
      <c r="AD8" s="19" t="s">
        <v>100</v>
      </c>
      <c r="AE8" s="102"/>
      <c r="AF8" s="88" t="s">
        <v>101</v>
      </c>
      <c r="AG8" s="102"/>
      <c r="AH8" s="88" t="s">
        <v>100</v>
      </c>
    </row>
    <row r="9" spans="1:35" s="89" customFormat="1" ht="21.65" customHeight="1" x14ac:dyDescent="0.35">
      <c r="A9" s="108"/>
      <c r="B9" s="108"/>
      <c r="C9" s="225" t="s">
        <v>102</v>
      </c>
      <c r="D9" s="225"/>
      <c r="E9" s="225"/>
      <c r="G9" s="20" t="s">
        <v>103</v>
      </c>
      <c r="J9" s="88" t="s">
        <v>104</v>
      </c>
      <c r="K9" s="88"/>
      <c r="L9" s="88"/>
      <c r="M9" s="88" t="s">
        <v>104</v>
      </c>
      <c r="O9" s="228" t="s">
        <v>105</v>
      </c>
      <c r="P9" s="228"/>
      <c r="Q9" s="228"/>
      <c r="R9" s="223"/>
      <c r="S9" s="223"/>
      <c r="T9" s="102"/>
      <c r="U9" s="102"/>
      <c r="V9" s="229" t="s">
        <v>62</v>
      </c>
      <c r="W9" s="229"/>
      <c r="X9" s="229"/>
      <c r="Y9" s="229"/>
      <c r="Z9" s="229"/>
      <c r="AA9" s="229"/>
      <c r="AB9" s="229"/>
      <c r="AC9" s="102"/>
      <c r="AD9" s="19" t="s">
        <v>106</v>
      </c>
      <c r="AE9" s="102"/>
      <c r="AF9" s="19" t="s">
        <v>107</v>
      </c>
      <c r="AG9" s="102"/>
      <c r="AH9" s="19" t="s">
        <v>108</v>
      </c>
    </row>
    <row r="10" spans="1:35" s="89" customFormat="1" ht="21.65" customHeight="1" x14ac:dyDescent="0.35">
      <c r="A10" s="108"/>
      <c r="B10" s="108"/>
      <c r="C10" s="223" t="s">
        <v>109</v>
      </c>
      <c r="D10" s="223"/>
      <c r="E10" s="223"/>
      <c r="G10" s="19" t="s">
        <v>110</v>
      </c>
      <c r="I10" s="222" t="s">
        <v>111</v>
      </c>
      <c r="J10" s="222"/>
      <c r="K10" s="222"/>
      <c r="L10" s="88"/>
      <c r="M10" s="88" t="s">
        <v>112</v>
      </c>
      <c r="O10" s="223" t="s">
        <v>113</v>
      </c>
      <c r="P10" s="223"/>
      <c r="Q10" s="223"/>
      <c r="R10" s="225" t="s">
        <v>114</v>
      </c>
      <c r="S10" s="225"/>
      <c r="T10" s="225"/>
      <c r="U10" s="222" t="s">
        <v>115</v>
      </c>
      <c r="V10" s="222"/>
      <c r="W10" s="222"/>
      <c r="X10" s="226" t="s">
        <v>85</v>
      </c>
      <c r="Y10" s="226"/>
      <c r="Z10" s="226"/>
      <c r="AA10" s="88"/>
      <c r="AB10" s="20" t="s">
        <v>100</v>
      </c>
      <c r="AC10" s="103"/>
      <c r="AD10" s="19" t="s">
        <v>116</v>
      </c>
      <c r="AE10" s="103"/>
      <c r="AF10" s="102"/>
      <c r="AG10" s="103"/>
      <c r="AH10" s="19" t="s">
        <v>117</v>
      </c>
    </row>
    <row r="11" spans="1:35" s="89" customFormat="1" ht="21.65" customHeight="1" x14ac:dyDescent="0.35">
      <c r="C11" s="223" t="s">
        <v>118</v>
      </c>
      <c r="D11" s="223"/>
      <c r="E11" s="223"/>
      <c r="G11" s="19" t="s">
        <v>119</v>
      </c>
      <c r="J11" s="19" t="s">
        <v>120</v>
      </c>
      <c r="K11" s="19"/>
      <c r="L11" s="19"/>
      <c r="M11" s="19" t="s">
        <v>121</v>
      </c>
      <c r="O11" s="223" t="s">
        <v>122</v>
      </c>
      <c r="P11" s="223"/>
      <c r="Q11" s="223"/>
      <c r="R11" s="223"/>
      <c r="S11" s="223"/>
      <c r="T11" s="223"/>
      <c r="U11" s="222" t="s">
        <v>123</v>
      </c>
      <c r="V11" s="222"/>
      <c r="W11" s="222"/>
      <c r="X11" s="222" t="s">
        <v>124</v>
      </c>
      <c r="Y11" s="222"/>
      <c r="Z11" s="222"/>
      <c r="AA11" s="88"/>
      <c r="AB11" s="88" t="s">
        <v>125</v>
      </c>
      <c r="AD11" s="19" t="s">
        <v>126</v>
      </c>
      <c r="AF11" s="19"/>
    </row>
    <row r="12" spans="1:35" s="89" customFormat="1" ht="21.65" customHeight="1" x14ac:dyDescent="0.35">
      <c r="C12" s="102"/>
      <c r="D12" s="102"/>
      <c r="E12" s="102"/>
      <c r="G12" s="102"/>
      <c r="J12" s="102" t="s">
        <v>127</v>
      </c>
      <c r="K12" s="102"/>
      <c r="M12" s="19" t="s">
        <v>128</v>
      </c>
      <c r="O12" s="102"/>
      <c r="P12" s="102"/>
      <c r="Q12" s="102"/>
      <c r="R12" s="102"/>
      <c r="S12" s="102"/>
      <c r="T12" s="102"/>
      <c r="U12" s="102"/>
      <c r="V12" s="88" t="s">
        <v>129</v>
      </c>
      <c r="W12" s="21"/>
      <c r="X12" s="102"/>
      <c r="Y12" s="102" t="s">
        <v>130</v>
      </c>
      <c r="Z12" s="21"/>
      <c r="AA12" s="21"/>
      <c r="AB12" s="88" t="s">
        <v>131</v>
      </c>
      <c r="AC12" s="102"/>
      <c r="AD12" s="102"/>
      <c r="AE12" s="102"/>
      <c r="AF12" s="102"/>
      <c r="AG12" s="102"/>
      <c r="AH12" s="102"/>
    </row>
    <row r="13" spans="1:35" s="89" customFormat="1" ht="21.65" customHeight="1" x14ac:dyDescent="0.35">
      <c r="C13" s="102"/>
      <c r="D13" s="102"/>
      <c r="E13" s="102"/>
      <c r="G13" s="102"/>
      <c r="O13" s="102"/>
      <c r="P13" s="102"/>
      <c r="Q13" s="102"/>
      <c r="R13" s="102"/>
      <c r="S13" s="102"/>
      <c r="T13" s="102"/>
      <c r="U13" s="102"/>
      <c r="V13" s="88" t="s">
        <v>132</v>
      </c>
      <c r="W13" s="21"/>
      <c r="X13" s="102"/>
      <c r="Y13" s="88" t="s">
        <v>133</v>
      </c>
      <c r="Z13" s="21"/>
      <c r="AA13" s="21"/>
      <c r="AB13" s="88"/>
      <c r="AC13" s="102"/>
      <c r="AD13" s="102"/>
      <c r="AE13" s="102"/>
      <c r="AF13" s="102"/>
      <c r="AG13" s="102"/>
      <c r="AH13" s="102"/>
    </row>
    <row r="14" spans="1:35" ht="21.65" customHeight="1" x14ac:dyDescent="0.35">
      <c r="D14" s="109"/>
      <c r="F14" s="22"/>
      <c r="G14" s="109"/>
      <c r="H14" s="22"/>
      <c r="I14" s="22"/>
      <c r="J14" s="22"/>
      <c r="K14" s="22"/>
      <c r="L14" s="22"/>
      <c r="M14" s="22"/>
      <c r="N14" s="22"/>
      <c r="P14" s="109"/>
      <c r="S14" s="109"/>
      <c r="U14" s="22"/>
      <c r="V14" s="110"/>
      <c r="W14" s="24"/>
      <c r="X14" s="25"/>
      <c r="Y14" s="110"/>
      <c r="Z14" s="24"/>
      <c r="AA14" s="24"/>
      <c r="AB14" s="110"/>
      <c r="AC14" s="26"/>
      <c r="AD14" s="27"/>
      <c r="AE14" s="26"/>
      <c r="AF14" s="27"/>
      <c r="AG14" s="64"/>
      <c r="AH14" s="28"/>
    </row>
    <row r="15" spans="1:35" s="94" customFormat="1" ht="21.65" customHeight="1" x14ac:dyDescent="0.35">
      <c r="A15" s="89" t="s">
        <v>134</v>
      </c>
      <c r="B15" s="89"/>
      <c r="C15" s="111"/>
      <c r="D15" s="44">
        <v>300000000</v>
      </c>
      <c r="E15" s="50"/>
      <c r="F15" s="51"/>
      <c r="G15" s="74">
        <v>971405000</v>
      </c>
      <c r="H15" s="44"/>
      <c r="I15" s="44"/>
      <c r="J15" s="44">
        <v>800010</v>
      </c>
      <c r="K15" s="44"/>
      <c r="L15" s="44"/>
      <c r="M15" s="44">
        <v>6587330</v>
      </c>
      <c r="N15" s="44"/>
      <c r="O15" s="44"/>
      <c r="P15" s="44">
        <v>22818804</v>
      </c>
      <c r="Q15" s="44"/>
      <c r="R15" s="44"/>
      <c r="S15" s="44">
        <v>209158570</v>
      </c>
      <c r="T15" s="39"/>
      <c r="U15" s="40"/>
      <c r="V15" s="44">
        <v>12515022</v>
      </c>
      <c r="W15" s="42"/>
      <c r="X15" s="43"/>
      <c r="Y15" s="44">
        <v>-2503004</v>
      </c>
      <c r="Z15" s="42"/>
      <c r="AA15" s="42"/>
      <c r="AB15" s="48">
        <f>SUM(V15,Y15)</f>
        <v>10012018</v>
      </c>
      <c r="AC15" s="44"/>
      <c r="AD15" s="44">
        <f>SUM(D15:Y15)</f>
        <v>1520781732</v>
      </c>
      <c r="AE15" s="44"/>
      <c r="AF15" s="44">
        <v>17431846</v>
      </c>
      <c r="AG15" s="63"/>
      <c r="AH15" s="44">
        <f t="shared" ref="AH15:AH19" si="0">AD15+AF15</f>
        <v>1538213578</v>
      </c>
      <c r="AI15" s="52"/>
    </row>
    <row r="16" spans="1:35" s="94" customFormat="1" ht="21.65" customHeight="1" x14ac:dyDescent="0.35">
      <c r="A16" s="94" t="s">
        <v>135</v>
      </c>
      <c r="B16" s="111">
        <v>15</v>
      </c>
      <c r="C16" s="111"/>
      <c r="D16" s="113">
        <f>'[1]ส่วนผู้ถือหุ้น-รวม'!$D$31</f>
        <v>0</v>
      </c>
      <c r="E16" s="38"/>
      <c r="F16" s="22"/>
      <c r="G16" s="113">
        <f>'[1]ส่วนผู้ถือหุ้น-รวม'!$L$31</f>
        <v>0</v>
      </c>
      <c r="H16" s="22"/>
      <c r="I16" s="22"/>
      <c r="J16" s="113">
        <f>'[1]ส่วนผู้ถือหุ้น-รวม'!$G$31</f>
        <v>0</v>
      </c>
      <c r="K16" s="113"/>
      <c r="L16" s="113"/>
      <c r="M16" s="113">
        <f>'[1]ส่วนผู้ถือหุ้น-รวม'!$I$31</f>
        <v>0</v>
      </c>
      <c r="N16" s="22"/>
      <c r="O16" s="38"/>
      <c r="P16" s="113">
        <f>'[1]ส่วนผู้ถือหุ้น-รวม'!$O$31</f>
        <v>0</v>
      </c>
      <c r="Q16" s="44"/>
      <c r="R16" s="44"/>
      <c r="S16" s="44">
        <v>-90000000</v>
      </c>
      <c r="T16" s="39"/>
      <c r="U16" s="40"/>
      <c r="V16" s="113">
        <f>'[1]ส่วนผู้ถือหุ้น-รวม'!$U$21</f>
        <v>0</v>
      </c>
      <c r="W16" s="42"/>
      <c r="X16" s="43"/>
      <c r="Y16" s="113">
        <f>'[1]ส่วนผู้ถือหุ้น-รวม'!$X$21</f>
        <v>0</v>
      </c>
      <c r="Z16" s="42"/>
      <c r="AA16" s="42"/>
      <c r="AB16" s="113">
        <f>'[1]ส่วนผู้ถือหุ้น-รวม'!$AA$21</f>
        <v>0</v>
      </c>
      <c r="AC16" s="44"/>
      <c r="AD16" s="44">
        <f>SUM(D16:Y16)</f>
        <v>-90000000</v>
      </c>
      <c r="AE16" s="44"/>
      <c r="AF16" s="113">
        <v>0</v>
      </c>
      <c r="AG16" s="63"/>
      <c r="AH16" s="44">
        <f t="shared" si="0"/>
        <v>-90000000</v>
      </c>
      <c r="AI16" s="52"/>
    </row>
    <row r="17" spans="1:35" s="94" customFormat="1" ht="21.65" customHeight="1" x14ac:dyDescent="0.35">
      <c r="A17" s="94" t="s">
        <v>136</v>
      </c>
      <c r="B17" s="111"/>
      <c r="C17" s="111"/>
      <c r="D17" s="44"/>
      <c r="E17" s="50"/>
      <c r="F17" s="51"/>
      <c r="G17" s="7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39"/>
      <c r="U17" s="40"/>
      <c r="V17" s="44"/>
      <c r="W17" s="42"/>
      <c r="X17" s="43"/>
      <c r="Y17" s="44"/>
      <c r="Z17" s="42"/>
      <c r="AA17" s="42"/>
      <c r="AB17" s="48"/>
      <c r="AC17" s="44"/>
      <c r="AE17" s="44"/>
      <c r="AF17" s="44"/>
      <c r="AG17" s="63"/>
      <c r="AH17" s="44"/>
      <c r="AI17" s="52"/>
    </row>
    <row r="18" spans="1:35" s="94" customFormat="1" ht="21.65" customHeight="1" x14ac:dyDescent="0.35">
      <c r="A18" s="116" t="s">
        <v>137</v>
      </c>
      <c r="B18" s="111">
        <v>15</v>
      </c>
      <c r="C18" s="111"/>
      <c r="D18" s="113">
        <f>'[1]ส่วนผู้ถือหุ้น-รวม'!$D$31</f>
        <v>0</v>
      </c>
      <c r="E18" s="38"/>
      <c r="F18" s="22"/>
      <c r="G18" s="113">
        <f>'[1]ส่วนผู้ถือหุ้น-รวม'!$L$31</f>
        <v>0</v>
      </c>
      <c r="H18" s="22"/>
      <c r="I18" s="22"/>
      <c r="J18" s="113">
        <f>'[1]ส่วนผู้ถือหุ้น-รวม'!$G$31</f>
        <v>0</v>
      </c>
      <c r="K18" s="113"/>
      <c r="L18" s="113"/>
      <c r="M18" s="113">
        <f>'[1]ส่วนผู้ถือหุ้น-รวม'!$I$31</f>
        <v>0</v>
      </c>
      <c r="N18" s="22"/>
      <c r="O18" s="38"/>
      <c r="P18" s="113">
        <f>'[1]ส่วนผู้ถือหุ้น-รวม'!$O$31</f>
        <v>0</v>
      </c>
      <c r="Q18" s="44"/>
      <c r="R18" s="44"/>
      <c r="S18" s="113">
        <v>0</v>
      </c>
      <c r="T18" s="39"/>
      <c r="U18" s="40"/>
      <c r="V18" s="113">
        <v>0</v>
      </c>
      <c r="W18" s="42"/>
      <c r="X18" s="43"/>
      <c r="Y18" s="113">
        <v>0</v>
      </c>
      <c r="Z18" s="42"/>
      <c r="AA18" s="42"/>
      <c r="AB18" s="113">
        <v>0</v>
      </c>
      <c r="AC18" s="44"/>
      <c r="AD18" s="113">
        <v>0</v>
      </c>
      <c r="AE18" s="44"/>
      <c r="AF18" s="44">
        <v>-2650</v>
      </c>
      <c r="AG18" s="63"/>
      <c r="AH18" s="44">
        <f t="shared" si="0"/>
        <v>-2650</v>
      </c>
      <c r="AI18" s="52"/>
    </row>
    <row r="19" spans="1:35" s="94" customFormat="1" ht="21.65" customHeight="1" x14ac:dyDescent="0.35">
      <c r="A19" s="112" t="s">
        <v>138</v>
      </c>
      <c r="B19" s="111"/>
      <c r="C19" s="111"/>
      <c r="D19" s="113">
        <f>'[1]ส่วนผู้ถือหุ้น-รวม'!$D$21</f>
        <v>0</v>
      </c>
      <c r="E19" s="38"/>
      <c r="F19" s="22"/>
      <c r="G19" s="113">
        <f>'[1]ส่วนผู้ถือหุ้น-รวม'!$L$21</f>
        <v>0</v>
      </c>
      <c r="H19" s="22"/>
      <c r="I19" s="22"/>
      <c r="J19" s="113">
        <f>'[1]ส่วนผู้ถือหุ้น-รวม'!$G$21</f>
        <v>0</v>
      </c>
      <c r="K19" s="113"/>
      <c r="L19" s="113"/>
      <c r="M19" s="113">
        <f>'[1]ส่วนผู้ถือหุ้น-รวม'!$I$21</f>
        <v>0</v>
      </c>
      <c r="N19" s="22"/>
      <c r="O19" s="38"/>
      <c r="P19" s="113">
        <f>'[1]ส่วนผู้ถือหุ้น-รวม'!$O$21</f>
        <v>0</v>
      </c>
      <c r="Q19" s="39"/>
      <c r="R19" s="39"/>
      <c r="S19" s="44">
        <f>'PL 9M'!H29</f>
        <v>170907150</v>
      </c>
      <c r="T19" s="39"/>
      <c r="U19" s="40"/>
      <c r="V19" s="113">
        <f>'[1]ส่วนผู้ถือหุ้น-รวม'!$U$21</f>
        <v>0</v>
      </c>
      <c r="W19" s="42"/>
      <c r="X19" s="43"/>
      <c r="Y19" s="113">
        <f>'[1]ส่วนผู้ถือหุ้น-รวม'!$X$21</f>
        <v>0</v>
      </c>
      <c r="Z19" s="42"/>
      <c r="AA19" s="42"/>
      <c r="AB19" s="113">
        <f>'[1]ส่วนผู้ถือหุ้น-รวม'!$AA$21</f>
        <v>0</v>
      </c>
      <c r="AC19" s="44"/>
      <c r="AD19" s="44">
        <f>SUM(D19:Y19)</f>
        <v>170907150</v>
      </c>
      <c r="AE19" s="44"/>
      <c r="AF19" s="44">
        <f>'PL 9M'!H35</f>
        <v>-5678684</v>
      </c>
      <c r="AG19" s="63"/>
      <c r="AH19" s="67">
        <f t="shared" si="0"/>
        <v>165228466</v>
      </c>
    </row>
    <row r="20" spans="1:35" s="94" customFormat="1" ht="21.65" customHeight="1" thickBot="1" x14ac:dyDescent="0.4">
      <c r="A20" s="89" t="s">
        <v>139</v>
      </c>
      <c r="B20" s="89"/>
      <c r="C20" s="111"/>
      <c r="D20" s="41">
        <f>SUM(D15:D19)</f>
        <v>300000000</v>
      </c>
      <c r="E20" s="39"/>
      <c r="F20" s="40"/>
      <c r="G20" s="41">
        <f>SUM(G15:G19)</f>
        <v>971405000</v>
      </c>
      <c r="H20" s="40"/>
      <c r="I20" s="40"/>
      <c r="J20" s="41">
        <f>SUM(J15:J19)</f>
        <v>800010</v>
      </c>
      <c r="K20" s="44"/>
      <c r="L20" s="113"/>
      <c r="M20" s="41">
        <f>SUM(M15:M19)</f>
        <v>6587330</v>
      </c>
      <c r="N20" s="40"/>
      <c r="O20" s="39"/>
      <c r="P20" s="41">
        <f>SUM(P15:P19)</f>
        <v>22818804</v>
      </c>
      <c r="Q20" s="39"/>
      <c r="R20" s="39"/>
      <c r="S20" s="41">
        <f>SUM(S15:S19)</f>
        <v>290065720</v>
      </c>
      <c r="T20" s="39"/>
      <c r="U20" s="40"/>
      <c r="V20" s="41">
        <f>SUM(V15:V19)</f>
        <v>12515022</v>
      </c>
      <c r="W20" s="42"/>
      <c r="X20" s="43"/>
      <c r="Y20" s="41">
        <f>SUM(Y15:Y19)</f>
        <v>-2503004</v>
      </c>
      <c r="Z20" s="42"/>
      <c r="AA20" s="42"/>
      <c r="AB20" s="41">
        <f>SUM(AB15:AB19)</f>
        <v>10012018</v>
      </c>
      <c r="AC20" s="44"/>
      <c r="AD20" s="41">
        <f>SUM(AD15:AD19)</f>
        <v>1601688882</v>
      </c>
      <c r="AE20" s="44"/>
      <c r="AF20" s="41">
        <f>SUM(AF15:AF19)</f>
        <v>11750512</v>
      </c>
      <c r="AG20" s="63"/>
      <c r="AH20" s="33">
        <f>SUM(AH15:AH19)</f>
        <v>1613439394</v>
      </c>
      <c r="AI20" s="81"/>
    </row>
    <row r="21" spans="1:35" s="94" customFormat="1" ht="21.65" customHeight="1" thickTop="1" x14ac:dyDescent="0.35">
      <c r="A21" s="89"/>
      <c r="B21" s="89"/>
      <c r="C21" s="111"/>
      <c r="D21" s="46"/>
      <c r="E21" s="39"/>
      <c r="F21" s="40"/>
      <c r="G21" s="46"/>
      <c r="H21" s="40"/>
      <c r="I21" s="40"/>
      <c r="J21" s="40"/>
      <c r="K21" s="40"/>
      <c r="L21" s="40"/>
      <c r="M21" s="40"/>
      <c r="N21" s="40"/>
      <c r="O21" s="39"/>
      <c r="P21" s="46"/>
      <c r="Q21" s="39"/>
      <c r="R21" s="39"/>
      <c r="S21" s="47"/>
      <c r="T21" s="39"/>
      <c r="U21" s="40"/>
      <c r="V21" s="44"/>
      <c r="W21" s="42"/>
      <c r="X21" s="43"/>
      <c r="Y21" s="44"/>
      <c r="Z21" s="42"/>
      <c r="AA21" s="42"/>
      <c r="AB21" s="48"/>
      <c r="AC21" s="44"/>
      <c r="AD21" s="44"/>
      <c r="AE21" s="44"/>
      <c r="AF21" s="44"/>
      <c r="AG21" s="63"/>
      <c r="AH21" s="47"/>
    </row>
    <row r="22" spans="1:35" s="94" customFormat="1" ht="21.65" customHeight="1" x14ac:dyDescent="0.35">
      <c r="A22" s="89" t="s">
        <v>140</v>
      </c>
      <c r="B22" s="89"/>
      <c r="C22" s="111"/>
      <c r="D22" s="44">
        <v>300000000</v>
      </c>
      <c r="E22" s="50"/>
      <c r="F22" s="51"/>
      <c r="G22" s="74">
        <v>971405000</v>
      </c>
      <c r="H22" s="44"/>
      <c r="I22" s="44"/>
      <c r="J22" s="44">
        <v>800010</v>
      </c>
      <c r="K22" s="44"/>
      <c r="L22" s="44"/>
      <c r="M22" s="44">
        <v>6587330</v>
      </c>
      <c r="N22" s="44"/>
      <c r="O22" s="44"/>
      <c r="P22" s="44">
        <v>30000000</v>
      </c>
      <c r="Q22" s="44"/>
      <c r="R22" s="44"/>
      <c r="S22" s="44">
        <v>339314841</v>
      </c>
      <c r="T22" s="39"/>
      <c r="U22" s="40"/>
      <c r="V22" s="44">
        <v>12515022</v>
      </c>
      <c r="W22" s="42"/>
      <c r="X22" s="43"/>
      <c r="Y22" s="44">
        <v>-2503004</v>
      </c>
      <c r="Z22" s="42"/>
      <c r="AA22" s="42"/>
      <c r="AB22" s="48">
        <f>SUM(V22,Y22)</f>
        <v>10012018</v>
      </c>
      <c r="AC22" s="44"/>
      <c r="AD22" s="44">
        <f>SUM(D22:Y22)</f>
        <v>1658119199</v>
      </c>
      <c r="AE22" s="44"/>
      <c r="AF22" s="44">
        <v>10361362</v>
      </c>
      <c r="AG22" s="63"/>
      <c r="AH22" s="44">
        <f t="shared" ref="AH22:AH28" si="1">AD22+AF22</f>
        <v>1668480561</v>
      </c>
    </row>
    <row r="23" spans="1:35" s="94" customFormat="1" ht="21.65" customHeight="1" x14ac:dyDescent="0.35">
      <c r="A23" s="94" t="s">
        <v>135</v>
      </c>
      <c r="B23" s="111">
        <v>15</v>
      </c>
      <c r="C23" s="111"/>
      <c r="D23" s="113">
        <v>0</v>
      </c>
      <c r="E23" s="38"/>
      <c r="F23" s="22"/>
      <c r="G23" s="113">
        <v>0</v>
      </c>
      <c r="H23" s="22"/>
      <c r="I23" s="22"/>
      <c r="J23" s="113">
        <v>0</v>
      </c>
      <c r="K23" s="113"/>
      <c r="L23" s="113"/>
      <c r="M23" s="113">
        <v>0</v>
      </c>
      <c r="N23" s="22"/>
      <c r="O23" s="38"/>
      <c r="P23" s="113">
        <v>0</v>
      </c>
      <c r="Q23" s="44"/>
      <c r="R23" s="44"/>
      <c r="S23" s="44">
        <v>-150000000</v>
      </c>
      <c r="T23" s="39"/>
      <c r="U23" s="40"/>
      <c r="V23" s="113">
        <v>0</v>
      </c>
      <c r="W23" s="42"/>
      <c r="X23" s="43"/>
      <c r="Y23" s="113">
        <v>0</v>
      </c>
      <c r="Z23" s="42"/>
      <c r="AA23" s="42"/>
      <c r="AB23" s="113">
        <v>0</v>
      </c>
      <c r="AC23" s="44"/>
      <c r="AD23" s="44">
        <f>SUM(D23:Y23)</f>
        <v>-150000000</v>
      </c>
      <c r="AE23" s="44"/>
      <c r="AF23" s="113">
        <v>0</v>
      </c>
      <c r="AG23" s="63"/>
      <c r="AH23" s="44">
        <f t="shared" si="1"/>
        <v>-150000000</v>
      </c>
      <c r="AI23" s="52"/>
    </row>
    <row r="24" spans="1:35" s="94" customFormat="1" ht="21.65" customHeight="1" x14ac:dyDescent="0.35">
      <c r="A24" s="94" t="s">
        <v>141</v>
      </c>
      <c r="B24" s="111"/>
      <c r="C24" s="111"/>
      <c r="D24" s="113"/>
      <c r="E24" s="38"/>
      <c r="F24" s="22"/>
      <c r="G24" s="113"/>
      <c r="H24" s="22"/>
      <c r="I24" s="22"/>
      <c r="J24" s="113"/>
      <c r="K24" s="113"/>
      <c r="L24" s="113"/>
      <c r="M24" s="113"/>
      <c r="N24" s="22"/>
      <c r="O24" s="38"/>
      <c r="P24" s="113"/>
      <c r="Q24" s="44"/>
      <c r="R24" s="44"/>
      <c r="S24" s="44"/>
      <c r="T24" s="39"/>
      <c r="U24" s="40"/>
      <c r="V24" s="113"/>
      <c r="W24" s="42"/>
      <c r="X24" s="43"/>
      <c r="Y24" s="113"/>
      <c r="Z24" s="42"/>
      <c r="AA24" s="42"/>
      <c r="AB24" s="113"/>
      <c r="AC24" s="44"/>
      <c r="AD24" s="44"/>
      <c r="AE24" s="44"/>
      <c r="AF24" s="113"/>
      <c r="AG24" s="63"/>
      <c r="AH24" s="44"/>
      <c r="AI24" s="52"/>
    </row>
    <row r="25" spans="1:35" s="94" customFormat="1" ht="21.65" customHeight="1" x14ac:dyDescent="0.35">
      <c r="A25" s="116" t="s">
        <v>142</v>
      </c>
      <c r="B25" s="111">
        <v>19</v>
      </c>
      <c r="C25" s="111"/>
      <c r="D25" s="113">
        <v>0</v>
      </c>
      <c r="E25" s="38"/>
      <c r="F25" s="22"/>
      <c r="G25" s="113">
        <v>0</v>
      </c>
      <c r="H25" s="22"/>
      <c r="I25" s="22"/>
      <c r="J25" s="113">
        <v>0</v>
      </c>
      <c r="K25" s="113"/>
      <c r="L25" s="113"/>
      <c r="M25" s="113">
        <v>0</v>
      </c>
      <c r="N25" s="22"/>
      <c r="O25" s="38"/>
      <c r="P25" s="113">
        <v>0</v>
      </c>
      <c r="Q25" s="44"/>
      <c r="R25" s="44"/>
      <c r="S25" s="113">
        <v>0</v>
      </c>
      <c r="T25" s="39"/>
      <c r="U25" s="40"/>
      <c r="V25" s="113">
        <v>0</v>
      </c>
      <c r="W25" s="42"/>
      <c r="X25" s="43"/>
      <c r="Y25" s="113">
        <v>0</v>
      </c>
      <c r="Z25" s="42"/>
      <c r="AA25" s="42"/>
      <c r="AB25" s="113">
        <v>0</v>
      </c>
      <c r="AC25" s="44"/>
      <c r="AD25" s="113">
        <v>0</v>
      </c>
      <c r="AE25" s="44"/>
      <c r="AF25" s="44">
        <v>800</v>
      </c>
      <c r="AG25" s="63"/>
      <c r="AH25" s="44">
        <f t="shared" si="1"/>
        <v>800</v>
      </c>
      <c r="AI25" s="52"/>
    </row>
    <row r="26" spans="1:35" s="94" customFormat="1" ht="21.65" customHeight="1" x14ac:dyDescent="0.35">
      <c r="A26" s="94" t="s">
        <v>136</v>
      </c>
      <c r="B26" s="111"/>
      <c r="C26" s="111"/>
      <c r="D26" s="44"/>
      <c r="E26" s="50"/>
      <c r="F26" s="51"/>
      <c r="G26" s="7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39"/>
      <c r="U26" s="40"/>
      <c r="V26" s="44"/>
      <c r="W26" s="42"/>
      <c r="X26" s="43"/>
      <c r="Y26" s="44"/>
      <c r="Z26" s="42"/>
      <c r="AA26" s="42"/>
      <c r="AB26" s="48"/>
      <c r="AC26" s="44"/>
      <c r="AE26" s="44"/>
      <c r="AF26" s="44"/>
      <c r="AG26" s="63"/>
      <c r="AH26" s="44"/>
      <c r="AI26" s="52"/>
    </row>
    <row r="27" spans="1:35" s="94" customFormat="1" ht="21.65" customHeight="1" x14ac:dyDescent="0.35">
      <c r="A27" s="116" t="s">
        <v>137</v>
      </c>
      <c r="B27" s="111">
        <v>15</v>
      </c>
      <c r="C27" s="111"/>
      <c r="D27" s="113">
        <v>0</v>
      </c>
      <c r="E27" s="38"/>
      <c r="F27" s="22"/>
      <c r="G27" s="113">
        <v>0</v>
      </c>
      <c r="H27" s="22"/>
      <c r="I27" s="22"/>
      <c r="J27" s="113">
        <v>0</v>
      </c>
      <c r="K27" s="113"/>
      <c r="L27" s="113"/>
      <c r="M27" s="113">
        <v>0</v>
      </c>
      <c r="N27" s="22"/>
      <c r="O27" s="38"/>
      <c r="P27" s="113">
        <v>0</v>
      </c>
      <c r="Q27" s="44"/>
      <c r="R27" s="44"/>
      <c r="S27" s="113">
        <v>0</v>
      </c>
      <c r="T27" s="39"/>
      <c r="U27" s="40"/>
      <c r="V27" s="113">
        <v>0</v>
      </c>
      <c r="W27" s="42"/>
      <c r="X27" s="43"/>
      <c r="Y27" s="113">
        <v>0</v>
      </c>
      <c r="Z27" s="42"/>
      <c r="AA27" s="42"/>
      <c r="AB27" s="113">
        <v>0</v>
      </c>
      <c r="AC27" s="44"/>
      <c r="AD27" s="113">
        <f>SUM(D27:Y27)</f>
        <v>0</v>
      </c>
      <c r="AE27" s="44"/>
      <c r="AF27" s="44">
        <v>-2875</v>
      </c>
      <c r="AG27" s="63"/>
      <c r="AH27" s="44">
        <f t="shared" ref="AH27" si="2">AD27+AF27</f>
        <v>-2875</v>
      </c>
      <c r="AI27" s="52"/>
    </row>
    <row r="28" spans="1:35" s="94" customFormat="1" ht="21.65" customHeight="1" x14ac:dyDescent="0.35">
      <c r="A28" s="112" t="s">
        <v>138</v>
      </c>
      <c r="B28" s="111"/>
      <c r="C28" s="111"/>
      <c r="D28" s="113">
        <v>0</v>
      </c>
      <c r="E28" s="38"/>
      <c r="F28" s="22"/>
      <c r="G28" s="113">
        <v>0</v>
      </c>
      <c r="H28" s="22"/>
      <c r="I28" s="22"/>
      <c r="J28" s="113">
        <v>0</v>
      </c>
      <c r="K28" s="113"/>
      <c r="L28" s="113"/>
      <c r="M28" s="113">
        <v>0</v>
      </c>
      <c r="N28" s="22"/>
      <c r="O28" s="38"/>
      <c r="P28" s="113">
        <v>0</v>
      </c>
      <c r="Q28" s="39"/>
      <c r="R28" s="39"/>
      <c r="S28" s="44">
        <f>'PL 9M'!F34</f>
        <v>171453148</v>
      </c>
      <c r="T28" s="39"/>
      <c r="U28" s="40"/>
      <c r="V28" s="113">
        <v>0</v>
      </c>
      <c r="W28" s="42"/>
      <c r="X28" s="43"/>
      <c r="Y28" s="113">
        <v>0</v>
      </c>
      <c r="Z28" s="42"/>
      <c r="AA28" s="42"/>
      <c r="AB28" s="113">
        <v>0</v>
      </c>
      <c r="AC28" s="44"/>
      <c r="AD28" s="44">
        <f t="shared" ref="AD28" si="3">SUM(D28:Y28)</f>
        <v>171453148</v>
      </c>
      <c r="AE28" s="44"/>
      <c r="AF28" s="44">
        <f>'PL 9M'!F30</f>
        <v>-3726471</v>
      </c>
      <c r="AG28" s="63"/>
      <c r="AH28" s="67">
        <f t="shared" si="1"/>
        <v>167726677</v>
      </c>
    </row>
    <row r="29" spans="1:35" s="94" customFormat="1" ht="21.65" customHeight="1" thickBot="1" x14ac:dyDescent="0.4">
      <c r="A29" s="89" t="s">
        <v>143</v>
      </c>
      <c r="B29" s="89"/>
      <c r="C29" s="111"/>
      <c r="D29" s="41">
        <f>SUM(D22:D28)</f>
        <v>300000000</v>
      </c>
      <c r="E29" s="39"/>
      <c r="F29" s="40"/>
      <c r="G29" s="41">
        <f>SUM(G22:G28)</f>
        <v>971405000</v>
      </c>
      <c r="H29" s="40"/>
      <c r="I29" s="40"/>
      <c r="J29" s="41">
        <f>SUM(J22:J28)</f>
        <v>800010</v>
      </c>
      <c r="K29" s="44"/>
      <c r="L29" s="113"/>
      <c r="M29" s="41">
        <f>SUM(M22:M28)</f>
        <v>6587330</v>
      </c>
      <c r="N29" s="40"/>
      <c r="O29" s="39"/>
      <c r="P29" s="41">
        <f>SUM(P22:P28)</f>
        <v>30000000</v>
      </c>
      <c r="Q29" s="39"/>
      <c r="R29" s="39"/>
      <c r="S29" s="41">
        <f>SUM(S22:S28)</f>
        <v>360767989</v>
      </c>
      <c r="T29" s="39"/>
      <c r="U29" s="40"/>
      <c r="V29" s="41">
        <f>SUM(V22:V28)</f>
        <v>12515022</v>
      </c>
      <c r="W29" s="42"/>
      <c r="X29" s="43"/>
      <c r="Y29" s="41">
        <f>SUM(Y22:Y28)</f>
        <v>-2503004</v>
      </c>
      <c r="Z29" s="42"/>
      <c r="AA29" s="42"/>
      <c r="AB29" s="41">
        <f>SUM(AB22:AB28)</f>
        <v>10012018</v>
      </c>
      <c r="AC29" s="44"/>
      <c r="AD29" s="41">
        <f>SUM(AD22:AD28)</f>
        <v>1679572347</v>
      </c>
      <c r="AE29" s="44"/>
      <c r="AF29" s="41">
        <f>SUM(AF22:AF28)</f>
        <v>6632816</v>
      </c>
      <c r="AG29" s="63"/>
      <c r="AH29" s="33">
        <f>SUM(AH22:AH28)</f>
        <v>1686205163</v>
      </c>
      <c r="AI29" s="114"/>
    </row>
    <row r="30" spans="1:35" s="94" customFormat="1" ht="21.65" customHeight="1" thickTop="1" x14ac:dyDescent="0.35">
      <c r="A30" s="89"/>
      <c r="B30" s="89"/>
      <c r="C30" s="111"/>
      <c r="D30" s="46"/>
      <c r="E30" s="39"/>
      <c r="F30" s="40"/>
      <c r="G30" s="46"/>
      <c r="H30" s="40"/>
      <c r="I30" s="40"/>
      <c r="J30" s="40"/>
      <c r="K30" s="40"/>
      <c r="L30" s="40"/>
      <c r="M30" s="40"/>
      <c r="N30" s="40"/>
      <c r="O30" s="39"/>
      <c r="P30" s="46"/>
      <c r="Q30" s="39"/>
      <c r="R30" s="39"/>
      <c r="S30" s="47"/>
      <c r="T30" s="39"/>
      <c r="U30" s="40"/>
      <c r="V30" s="44"/>
      <c r="W30" s="42"/>
      <c r="X30" s="43"/>
      <c r="Y30" s="44"/>
      <c r="Z30" s="42"/>
      <c r="AA30" s="42"/>
      <c r="AB30" s="48"/>
      <c r="AC30" s="44"/>
      <c r="AD30" s="44"/>
      <c r="AE30" s="44"/>
      <c r="AF30" s="44"/>
      <c r="AG30" s="63"/>
      <c r="AH30" s="47"/>
    </row>
    <row r="31" spans="1:35" s="94" customFormat="1" ht="21.65" customHeight="1" x14ac:dyDescent="0.35">
      <c r="A31" s="89"/>
      <c r="B31" s="89"/>
      <c r="C31" s="111"/>
      <c r="D31" s="46"/>
      <c r="E31" s="39"/>
      <c r="F31" s="40"/>
      <c r="G31" s="46"/>
      <c r="H31" s="40"/>
      <c r="I31" s="40"/>
      <c r="J31" s="40"/>
      <c r="K31" s="40"/>
      <c r="L31" s="40"/>
      <c r="M31" s="40"/>
      <c r="N31" s="40"/>
      <c r="O31" s="39"/>
      <c r="P31" s="46"/>
      <c r="Q31" s="39"/>
      <c r="R31" s="39"/>
      <c r="S31" s="47"/>
      <c r="T31" s="39"/>
      <c r="U31" s="40"/>
      <c r="V31" s="44"/>
      <c r="W31" s="42"/>
      <c r="X31" s="43"/>
      <c r="Y31" s="44"/>
      <c r="Z31" s="42"/>
      <c r="AA31" s="42"/>
      <c r="AB31" s="48"/>
      <c r="AC31" s="44"/>
      <c r="AD31" s="44"/>
      <c r="AE31" s="44"/>
      <c r="AF31" s="44"/>
      <c r="AG31" s="63"/>
      <c r="AH31" s="47"/>
    </row>
    <row r="32" spans="1:35" ht="21.65" customHeight="1" x14ac:dyDescent="0.35">
      <c r="F32" s="94"/>
      <c r="G32" s="91"/>
      <c r="H32" s="94"/>
      <c r="I32" s="94"/>
      <c r="J32" s="94"/>
      <c r="K32" s="94"/>
      <c r="L32" s="94"/>
      <c r="M32" s="94"/>
      <c r="N32" s="94"/>
      <c r="U32" s="94"/>
      <c r="V32" s="91"/>
      <c r="W32" s="91"/>
      <c r="X32" s="94"/>
      <c r="Y32" s="91"/>
      <c r="Z32" s="91"/>
      <c r="AA32" s="91"/>
      <c r="AB32" s="91"/>
    </row>
    <row r="33" spans="1:34" ht="21" customHeight="1" x14ac:dyDescent="0.35">
      <c r="F33" s="94"/>
      <c r="G33" s="91"/>
      <c r="H33" s="94"/>
      <c r="I33" s="94"/>
      <c r="J33" s="94"/>
      <c r="K33" s="94"/>
      <c r="L33" s="94"/>
      <c r="M33" s="94"/>
      <c r="N33" s="94"/>
      <c r="U33" s="94"/>
      <c r="V33" s="91"/>
      <c r="W33" s="91"/>
      <c r="X33" s="94"/>
      <c r="Y33" s="91"/>
      <c r="Z33" s="91"/>
      <c r="AA33" s="91"/>
      <c r="AB33" s="91"/>
    </row>
    <row r="34" spans="1:34" ht="21" customHeight="1" x14ac:dyDescent="0.35">
      <c r="F34" s="94"/>
      <c r="G34" s="91"/>
      <c r="H34" s="94"/>
      <c r="I34" s="94"/>
      <c r="J34" s="94"/>
      <c r="K34" s="94"/>
      <c r="L34" s="94"/>
      <c r="M34" s="94"/>
      <c r="N34" s="94"/>
      <c r="U34" s="94"/>
      <c r="V34" s="91"/>
      <c r="W34" s="91"/>
      <c r="X34" s="94"/>
      <c r="Y34" s="91"/>
      <c r="Z34" s="91"/>
      <c r="AA34" s="91"/>
      <c r="AB34" s="91"/>
    </row>
    <row r="35" spans="1:34" ht="21" customHeight="1" x14ac:dyDescent="0.35">
      <c r="F35" s="94"/>
      <c r="G35" s="91"/>
      <c r="H35" s="94"/>
      <c r="I35" s="94"/>
      <c r="J35" s="94"/>
      <c r="K35" s="94"/>
      <c r="L35" s="94"/>
      <c r="M35" s="94"/>
      <c r="N35" s="94"/>
      <c r="U35" s="94"/>
      <c r="V35" s="91"/>
      <c r="W35" s="91"/>
      <c r="X35" s="94"/>
      <c r="Y35" s="91"/>
      <c r="Z35" s="91"/>
      <c r="AA35" s="91"/>
      <c r="AB35" s="91"/>
    </row>
    <row r="36" spans="1:34" ht="21" customHeight="1" x14ac:dyDescent="0.35">
      <c r="F36" s="94"/>
      <c r="G36" s="91"/>
      <c r="H36" s="94"/>
      <c r="I36" s="94"/>
      <c r="J36" s="94"/>
      <c r="K36" s="94"/>
      <c r="L36" s="94"/>
      <c r="M36" s="94"/>
      <c r="N36" s="94"/>
      <c r="U36" s="94"/>
      <c r="V36" s="91"/>
      <c r="W36" s="91"/>
      <c r="X36" s="94"/>
      <c r="Y36" s="91"/>
      <c r="Z36" s="91"/>
      <c r="AA36" s="91"/>
      <c r="AB36" s="91"/>
    </row>
    <row r="37" spans="1:34" ht="21" customHeight="1" x14ac:dyDescent="0.35"/>
    <row r="38" spans="1:34" ht="21" customHeight="1" x14ac:dyDescent="0.35"/>
    <row r="39" spans="1:34" ht="21" customHeight="1" x14ac:dyDescent="0.35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</row>
    <row r="40" spans="1:34" ht="21" customHeight="1" x14ac:dyDescent="0.35">
      <c r="F40" s="94"/>
      <c r="G40" s="91"/>
      <c r="H40" s="94"/>
      <c r="I40" s="94"/>
      <c r="J40" s="94"/>
      <c r="K40" s="94"/>
      <c r="L40" s="94"/>
      <c r="M40" s="94"/>
      <c r="N40" s="94"/>
      <c r="U40" s="94"/>
      <c r="V40" s="91"/>
      <c r="W40" s="91"/>
      <c r="X40" s="94"/>
      <c r="Y40" s="91"/>
      <c r="Z40" s="91"/>
      <c r="AA40" s="91"/>
      <c r="AB40" s="91"/>
    </row>
    <row r="41" spans="1:34" ht="21" customHeight="1" x14ac:dyDescent="0.35">
      <c r="G41" s="104"/>
      <c r="V41" s="104"/>
      <c r="W41" s="104"/>
      <c r="Y41" s="104"/>
      <c r="Z41" s="104"/>
      <c r="AA41" s="104"/>
      <c r="AB41" s="104"/>
    </row>
    <row r="42" spans="1:34" ht="21" customHeight="1" x14ac:dyDescent="0.35">
      <c r="F42" s="100"/>
      <c r="G42" s="91"/>
      <c r="H42" s="100"/>
      <c r="I42" s="100"/>
      <c r="J42" s="100"/>
      <c r="K42" s="100"/>
      <c r="L42" s="100"/>
      <c r="M42" s="100"/>
      <c r="N42" s="100"/>
      <c r="U42" s="94"/>
      <c r="V42" s="91"/>
      <c r="W42" s="91"/>
      <c r="X42" s="94"/>
      <c r="Y42" s="91"/>
      <c r="Z42" s="91"/>
      <c r="AA42" s="91"/>
      <c r="AB42" s="91"/>
    </row>
    <row r="43" spans="1:34" ht="21" customHeight="1" x14ac:dyDescent="0.35">
      <c r="F43" s="100"/>
      <c r="G43" s="91"/>
      <c r="H43" s="100"/>
      <c r="I43" s="100"/>
      <c r="J43" s="100"/>
      <c r="K43" s="100"/>
      <c r="L43" s="100"/>
      <c r="M43" s="100"/>
      <c r="N43" s="100"/>
      <c r="U43" s="94"/>
      <c r="V43" s="91"/>
      <c r="W43" s="91"/>
      <c r="X43" s="94"/>
      <c r="Y43" s="91"/>
      <c r="Z43" s="91"/>
      <c r="AA43" s="91"/>
      <c r="AB43" s="91"/>
    </row>
    <row r="44" spans="1:34" ht="21" customHeight="1" x14ac:dyDescent="0.35">
      <c r="G44" s="104"/>
      <c r="V44" s="104"/>
      <c r="W44" s="104"/>
      <c r="Y44" s="104"/>
      <c r="Z44" s="104"/>
      <c r="AA44" s="104"/>
      <c r="AB44" s="104"/>
    </row>
    <row r="45" spans="1:34" ht="21" customHeight="1" x14ac:dyDescent="0.35">
      <c r="G45" s="104"/>
      <c r="V45" s="104"/>
      <c r="W45" s="104"/>
      <c r="Y45" s="104"/>
      <c r="Z45" s="104"/>
      <c r="AA45" s="104"/>
      <c r="AB45" s="104"/>
    </row>
    <row r="48" spans="1:34" x14ac:dyDescent="0.35">
      <c r="A48" s="94"/>
    </row>
  </sheetData>
  <mergeCells count="21">
    <mergeCell ref="A1:AH1"/>
    <mergeCell ref="A2:AH2"/>
    <mergeCell ref="A3:AH3"/>
    <mergeCell ref="A4:AH4"/>
    <mergeCell ref="O10:Q10"/>
    <mergeCell ref="R10:T10"/>
    <mergeCell ref="U10:W10"/>
    <mergeCell ref="X10:Z10"/>
    <mergeCell ref="C10:E10"/>
    <mergeCell ref="A5:AH5"/>
    <mergeCell ref="A6:AH6"/>
    <mergeCell ref="C8:AB8"/>
    <mergeCell ref="O9:S9"/>
    <mergeCell ref="V9:AB9"/>
    <mergeCell ref="C9:E9"/>
    <mergeCell ref="I10:K10"/>
    <mergeCell ref="X11:Z11"/>
    <mergeCell ref="C11:E11"/>
    <mergeCell ref="O11:Q11"/>
    <mergeCell ref="R11:T11"/>
    <mergeCell ref="U11:W11"/>
  </mergeCells>
  <pageMargins left="0.6" right="0.2" top="1" bottom="0.5" header="0.5" footer="0.3"/>
  <pageSetup paperSize="9" scale="6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50"/>
  </sheetPr>
  <dimension ref="A1:Z35"/>
  <sheetViews>
    <sheetView view="pageBreakPreview" topLeftCell="A16" zoomScale="80" zoomScaleNormal="70" zoomScaleSheetLayoutView="80" workbookViewId="0">
      <selection activeCell="L20" sqref="L20"/>
    </sheetView>
  </sheetViews>
  <sheetFormatPr defaultColWidth="7.81640625" defaultRowHeight="21" customHeight="1" x14ac:dyDescent="0.35"/>
  <cols>
    <col min="1" max="1" width="37" style="82" customWidth="1"/>
    <col min="2" max="2" width="8.81640625" style="82" customWidth="1"/>
    <col min="3" max="3" width="1.26953125" style="82" customWidth="1"/>
    <col min="4" max="4" width="16.1796875" style="82" customWidth="1"/>
    <col min="5" max="6" width="1.54296875" style="82" customWidth="1"/>
    <col min="7" max="7" width="17.453125" style="82" customWidth="1"/>
    <col min="8" max="8" width="1.54296875" style="82" customWidth="1"/>
    <col min="9" max="9" width="16.1796875" style="82" customWidth="1"/>
    <col min="10" max="11" width="1.54296875" style="82" customWidth="1"/>
    <col min="12" max="12" width="16.1796875" style="82" customWidth="1"/>
    <col min="13" max="14" width="1.54296875" style="82" customWidth="1"/>
    <col min="15" max="15" width="19.1796875" style="82" customWidth="1"/>
    <col min="16" max="16" width="1.54296875" style="82" customWidth="1"/>
    <col min="17" max="17" width="2.81640625" style="82" customWidth="1"/>
    <col min="18" max="18" width="19.81640625" style="82" customWidth="1"/>
    <col min="19" max="19" width="2.81640625" style="82" customWidth="1"/>
    <col min="20" max="20" width="1.54296875" style="82" customWidth="1"/>
    <col min="21" max="21" width="18.81640625" style="82" customWidth="1"/>
    <col min="22" max="22" width="1.54296875" style="82" customWidth="1"/>
    <col min="23" max="23" width="17.453125" style="101" customWidth="1"/>
    <col min="24" max="24" width="7.81640625" style="82"/>
    <col min="25" max="25" width="1.453125" style="82" customWidth="1"/>
    <col min="26" max="26" width="8.81640625" style="82" customWidth="1"/>
    <col min="27" max="27" width="1.453125" style="82" customWidth="1"/>
    <col min="28" max="16384" width="7.81640625" style="82"/>
  </cols>
  <sheetData>
    <row r="1" spans="1:26" s="84" customFormat="1" ht="20.5" customHeight="1" x14ac:dyDescent="0.35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</row>
    <row r="2" spans="1:26" s="84" customFormat="1" ht="21" customHeight="1" x14ac:dyDescent="0.35">
      <c r="A2" s="230" t="s">
        <v>144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</row>
    <row r="3" spans="1:26" s="84" customFormat="1" ht="21" customHeight="1" x14ac:dyDescent="0.35">
      <c r="A3" s="230" t="s">
        <v>145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</row>
    <row r="4" spans="1:26" s="84" customFormat="1" ht="21" customHeight="1" x14ac:dyDescent="0.35">
      <c r="A4" s="234" t="s">
        <v>95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</row>
    <row r="5" spans="1:26" s="84" customFormat="1" ht="21" customHeight="1" x14ac:dyDescent="0.35">
      <c r="A5" s="234" t="s">
        <v>69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</row>
    <row r="6" spans="1:26" ht="21" customHeight="1" x14ac:dyDescent="0.35">
      <c r="A6" s="233" t="s">
        <v>3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</row>
    <row r="7" spans="1:26" ht="9" customHeight="1" x14ac:dyDescent="0.35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6"/>
    </row>
    <row r="8" spans="1:26" s="87" customFormat="1" ht="21.65" customHeight="1" x14ac:dyDescent="0.35">
      <c r="B8" s="83" t="s">
        <v>98</v>
      </c>
      <c r="C8" s="230" t="s">
        <v>102</v>
      </c>
      <c r="D8" s="230"/>
      <c r="E8" s="230"/>
      <c r="F8" s="83"/>
      <c r="G8" s="88" t="s">
        <v>146</v>
      </c>
      <c r="H8" s="231" t="s">
        <v>105</v>
      </c>
      <c r="I8" s="231"/>
      <c r="J8" s="231"/>
      <c r="K8" s="231"/>
      <c r="L8" s="231"/>
      <c r="M8" s="83"/>
      <c r="N8" s="231" t="s">
        <v>62</v>
      </c>
      <c r="O8" s="231"/>
      <c r="P8" s="231"/>
      <c r="Q8" s="231"/>
      <c r="R8" s="231"/>
      <c r="S8" s="231"/>
      <c r="T8" s="231"/>
      <c r="U8" s="231"/>
      <c r="V8" s="83"/>
      <c r="W8" s="19" t="s">
        <v>100</v>
      </c>
    </row>
    <row r="9" spans="1:26" s="87" customFormat="1" ht="21.65" customHeight="1" x14ac:dyDescent="0.35">
      <c r="C9" s="230" t="s">
        <v>109</v>
      </c>
      <c r="D9" s="230"/>
      <c r="E9" s="230"/>
      <c r="F9" s="83"/>
      <c r="G9" s="88" t="s">
        <v>110</v>
      </c>
      <c r="H9" s="232" t="s">
        <v>113</v>
      </c>
      <c r="I9" s="232"/>
      <c r="J9" s="232"/>
      <c r="K9" s="230" t="s">
        <v>114</v>
      </c>
      <c r="L9" s="230"/>
      <c r="M9" s="230"/>
      <c r="N9" s="232" t="s">
        <v>115</v>
      </c>
      <c r="O9" s="232"/>
      <c r="P9" s="232"/>
      <c r="Q9" s="230" t="s">
        <v>147</v>
      </c>
      <c r="R9" s="230"/>
      <c r="S9" s="230"/>
      <c r="T9" s="230" t="s">
        <v>100</v>
      </c>
      <c r="U9" s="230"/>
      <c r="V9" s="230"/>
      <c r="W9" s="19" t="s">
        <v>108</v>
      </c>
    </row>
    <row r="10" spans="1:26" s="87" customFormat="1" ht="21.65" customHeight="1" x14ac:dyDescent="0.35">
      <c r="C10" s="230" t="s">
        <v>118</v>
      </c>
      <c r="D10" s="230"/>
      <c r="E10" s="230"/>
      <c r="F10" s="83"/>
      <c r="G10" s="19" t="s">
        <v>119</v>
      </c>
      <c r="H10" s="230" t="s">
        <v>122</v>
      </c>
      <c r="I10" s="230"/>
      <c r="J10" s="230"/>
      <c r="K10" s="83"/>
      <c r="L10" s="83"/>
      <c r="M10" s="83"/>
      <c r="N10" s="230" t="s">
        <v>123</v>
      </c>
      <c r="O10" s="230"/>
      <c r="P10" s="230"/>
      <c r="Q10" s="83"/>
      <c r="R10" s="83" t="s">
        <v>148</v>
      </c>
      <c r="S10" s="83"/>
      <c r="T10" s="83"/>
      <c r="U10" s="83" t="s">
        <v>125</v>
      </c>
      <c r="V10" s="83"/>
      <c r="W10" s="19" t="s">
        <v>117</v>
      </c>
    </row>
    <row r="11" spans="1:26" s="87" customFormat="1" ht="21.65" customHeight="1" x14ac:dyDescent="0.35"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8" t="s">
        <v>149</v>
      </c>
      <c r="P11" s="83"/>
      <c r="Q11" s="83"/>
      <c r="R11" s="83" t="s">
        <v>133</v>
      </c>
      <c r="S11" s="83"/>
      <c r="T11" s="83"/>
      <c r="U11" s="83" t="s">
        <v>131</v>
      </c>
      <c r="V11" s="83"/>
      <c r="W11" s="19"/>
    </row>
    <row r="12" spans="1:26" ht="21.65" customHeight="1" x14ac:dyDescent="0.35">
      <c r="A12" s="89"/>
      <c r="B12" s="84"/>
      <c r="C12" s="84"/>
      <c r="D12" s="90"/>
      <c r="E12" s="84"/>
      <c r="F12" s="84"/>
      <c r="G12" s="84"/>
      <c r="H12" s="84"/>
      <c r="I12" s="90"/>
      <c r="J12" s="84"/>
      <c r="K12" s="84"/>
      <c r="L12" s="90"/>
      <c r="M12" s="84"/>
      <c r="N12" s="84"/>
      <c r="O12" s="90"/>
      <c r="P12" s="84"/>
      <c r="Q12" s="84"/>
      <c r="R12" s="90"/>
      <c r="S12" s="84"/>
      <c r="T12" s="84"/>
      <c r="U12" s="90"/>
      <c r="V12" s="84"/>
      <c r="W12" s="84"/>
    </row>
    <row r="13" spans="1:26" ht="21.65" customHeight="1" x14ac:dyDescent="0.35">
      <c r="A13" s="89" t="s">
        <v>134</v>
      </c>
      <c r="B13" s="91"/>
      <c r="C13" s="92"/>
      <c r="D13" s="22">
        <v>300000000</v>
      </c>
      <c r="E13" s="22"/>
      <c r="F13" s="22"/>
      <c r="G13" s="22">
        <v>971405000</v>
      </c>
      <c r="H13" s="22"/>
      <c r="I13" s="22">
        <v>22818804</v>
      </c>
      <c r="J13" s="22"/>
      <c r="K13" s="22"/>
      <c r="L13" s="22">
        <v>207315334</v>
      </c>
      <c r="M13" s="22"/>
      <c r="N13" s="22"/>
      <c r="O13" s="36">
        <v>11137687</v>
      </c>
      <c r="P13" s="36"/>
      <c r="Q13" s="36"/>
      <c r="R13" s="36">
        <v>-2227535</v>
      </c>
      <c r="S13" s="36"/>
      <c r="T13" s="36"/>
      <c r="U13" s="36">
        <f>SUM(O13:T13)</f>
        <v>8910152</v>
      </c>
      <c r="V13" s="22"/>
      <c r="W13" s="23">
        <f t="shared" ref="W13:W15" si="0">SUM(D13:L13,U13)</f>
        <v>1510449290</v>
      </c>
      <c r="X13" s="93"/>
    </row>
    <row r="14" spans="1:26" ht="21.65" customHeight="1" x14ac:dyDescent="0.35">
      <c r="A14" s="94" t="s">
        <v>135</v>
      </c>
      <c r="B14" s="117">
        <v>15</v>
      </c>
      <c r="C14" s="92"/>
      <c r="D14" s="95">
        <f>'[1]ส่วนผู้ถือหุ้น-เฉพาะ'!$D$18</f>
        <v>0</v>
      </c>
      <c r="E14" s="96"/>
      <c r="F14" s="96"/>
      <c r="G14" s="95">
        <f>'[1]ส่วนผู้ถือหุ้น-เฉพาะ'!$F$18</f>
        <v>0</v>
      </c>
      <c r="H14" s="96"/>
      <c r="I14" s="95">
        <f>'[1]ส่วนผู้ถือหุ้น-เฉพาะ'!$H$18</f>
        <v>0</v>
      </c>
      <c r="J14" s="22"/>
      <c r="K14" s="22"/>
      <c r="L14" s="22">
        <v>-90000000</v>
      </c>
      <c r="M14" s="22"/>
      <c r="N14" s="22"/>
      <c r="O14" s="95">
        <f>'[1]ส่วนผู้ถือหุ้น-เฉพาะ'!$M$18</f>
        <v>0</v>
      </c>
      <c r="P14" s="22"/>
      <c r="Q14" s="22"/>
      <c r="R14" s="95">
        <f>'[1]ส่วนผู้ถือหุ้น-เฉพาะ'!$P$18</f>
        <v>0</v>
      </c>
      <c r="S14" s="22"/>
      <c r="T14" s="22"/>
      <c r="U14" s="95">
        <f t="shared" ref="U14" si="1">SUM(O14:T14)</f>
        <v>0</v>
      </c>
      <c r="V14" s="22"/>
      <c r="W14" s="23">
        <f t="shared" si="0"/>
        <v>-90000000</v>
      </c>
      <c r="X14" s="93"/>
    </row>
    <row r="15" spans="1:26" ht="21.65" customHeight="1" x14ac:dyDescent="0.35">
      <c r="A15" s="94" t="s">
        <v>150</v>
      </c>
      <c r="B15" s="84"/>
      <c r="C15" s="92"/>
      <c r="D15" s="95">
        <f>'[1]ส่วนผู้ถือหุ้น-เฉพาะ'!$D$18</f>
        <v>0</v>
      </c>
      <c r="E15" s="96"/>
      <c r="F15" s="96"/>
      <c r="G15" s="95">
        <f>'[1]ส่วนผู้ถือหุ้น-เฉพาะ'!$F$18</f>
        <v>0</v>
      </c>
      <c r="H15" s="96"/>
      <c r="I15" s="95">
        <f>'[1]ส่วนผู้ถือหุ้น-เฉพาะ'!$H$18</f>
        <v>0</v>
      </c>
      <c r="J15" s="97"/>
      <c r="K15" s="97"/>
      <c r="L15" s="22">
        <v>182439007</v>
      </c>
      <c r="M15" s="97"/>
      <c r="N15" s="96"/>
      <c r="O15" s="95">
        <f>'[1]ส่วนผู้ถือหุ้น-เฉพาะ'!$M$18</f>
        <v>0</v>
      </c>
      <c r="P15" s="22"/>
      <c r="Q15" s="22"/>
      <c r="R15" s="95">
        <f>'[1]ส่วนผู้ถือหุ้น-เฉพาะ'!$P$18</f>
        <v>0</v>
      </c>
      <c r="S15" s="22"/>
      <c r="T15" s="22"/>
      <c r="U15" s="95">
        <f t="shared" ref="U15" si="2">SUM(O15:T15)</f>
        <v>0</v>
      </c>
      <c r="V15" s="22"/>
      <c r="W15" s="23">
        <f t="shared" si="0"/>
        <v>182439007</v>
      </c>
    </row>
    <row r="16" spans="1:26" ht="21.65" customHeight="1" thickBot="1" x14ac:dyDescent="0.4">
      <c r="A16" s="89" t="s">
        <v>139</v>
      </c>
      <c r="B16" s="87"/>
      <c r="C16" s="92"/>
      <c r="D16" s="37">
        <f>SUM(D13:D15)</f>
        <v>300000000</v>
      </c>
      <c r="E16" s="96"/>
      <c r="F16" s="96"/>
      <c r="G16" s="37">
        <f>SUM(G13:G15)</f>
        <v>971405000</v>
      </c>
      <c r="H16" s="96"/>
      <c r="I16" s="37">
        <f>SUM(I13:I15)</f>
        <v>22818804</v>
      </c>
      <c r="J16" s="96"/>
      <c r="K16" s="96"/>
      <c r="L16" s="37">
        <f>SUM(L13:L15)</f>
        <v>299754341</v>
      </c>
      <c r="M16" s="96"/>
      <c r="N16" s="96"/>
      <c r="O16" s="37">
        <f>SUM(O13:O15)</f>
        <v>11137687</v>
      </c>
      <c r="P16" s="96"/>
      <c r="Q16" s="96"/>
      <c r="R16" s="34">
        <f>SUM(R13:R15)</f>
        <v>-2227535</v>
      </c>
      <c r="S16" s="96"/>
      <c r="T16" s="96"/>
      <c r="U16" s="37">
        <f>SUM(U13:U15)</f>
        <v>8910152</v>
      </c>
      <c r="V16" s="96"/>
      <c r="W16" s="35">
        <f>SUM(W13:W15)</f>
        <v>1602888297</v>
      </c>
      <c r="X16" s="93"/>
      <c r="Z16" s="93"/>
    </row>
    <row r="17" spans="1:24" ht="21.65" customHeight="1" thickTop="1" x14ac:dyDescent="0.35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98"/>
      <c r="M17" s="84"/>
      <c r="N17" s="84"/>
      <c r="O17" s="98"/>
      <c r="P17" s="84"/>
      <c r="Q17" s="84"/>
      <c r="R17" s="84"/>
      <c r="S17" s="84"/>
      <c r="T17" s="84"/>
      <c r="U17" s="84"/>
      <c r="V17" s="84"/>
      <c r="W17" s="99"/>
    </row>
    <row r="18" spans="1:24" ht="21.65" customHeight="1" x14ac:dyDescent="0.35">
      <c r="A18" s="89" t="s">
        <v>140</v>
      </c>
      <c r="B18" s="91"/>
      <c r="C18" s="92"/>
      <c r="D18" s="22">
        <v>300000000</v>
      </c>
      <c r="E18" s="22"/>
      <c r="F18" s="22"/>
      <c r="G18" s="22">
        <v>971405000</v>
      </c>
      <c r="H18" s="22"/>
      <c r="I18" s="22">
        <v>30000000</v>
      </c>
      <c r="J18" s="22"/>
      <c r="K18" s="22"/>
      <c r="L18" s="22">
        <v>351102392</v>
      </c>
      <c r="M18" s="22"/>
      <c r="N18" s="22"/>
      <c r="O18" s="36">
        <v>11137687</v>
      </c>
      <c r="P18" s="36"/>
      <c r="Q18" s="36"/>
      <c r="R18" s="36">
        <v>-2227535</v>
      </c>
      <c r="S18" s="36"/>
      <c r="T18" s="36"/>
      <c r="U18" s="36">
        <f>SUM(O18:T18)</f>
        <v>8910152</v>
      </c>
      <c r="V18" s="22"/>
      <c r="W18" s="23">
        <f t="shared" ref="W18:W20" si="3">SUM(D18:L18,U18)</f>
        <v>1661417544</v>
      </c>
    </row>
    <row r="19" spans="1:24" ht="21.65" customHeight="1" x14ac:dyDescent="0.35">
      <c r="A19" s="94" t="s">
        <v>135</v>
      </c>
      <c r="B19" s="117">
        <v>15</v>
      </c>
      <c r="C19" s="92"/>
      <c r="D19" s="95">
        <f>'[1]ส่วนผู้ถือหุ้น-เฉพาะ'!$D$18</f>
        <v>0</v>
      </c>
      <c r="E19" s="96"/>
      <c r="F19" s="96"/>
      <c r="G19" s="95">
        <f>'[1]ส่วนผู้ถือหุ้น-เฉพาะ'!$F$18</f>
        <v>0</v>
      </c>
      <c r="H19" s="96"/>
      <c r="I19" s="95">
        <f>'[1]ส่วนผู้ถือหุ้น-เฉพาะ'!$H$18</f>
        <v>0</v>
      </c>
      <c r="J19" s="22"/>
      <c r="K19" s="22"/>
      <c r="L19" s="22">
        <v>-150000000</v>
      </c>
      <c r="M19" s="22"/>
      <c r="N19" s="22"/>
      <c r="O19" s="95">
        <f>'[1]ส่วนผู้ถือหุ้น-เฉพาะ'!$M$18</f>
        <v>0</v>
      </c>
      <c r="P19" s="22"/>
      <c r="Q19" s="22"/>
      <c r="R19" s="95">
        <f>'[1]ส่วนผู้ถือหุ้น-เฉพาะ'!$P$18</f>
        <v>0</v>
      </c>
      <c r="S19" s="22"/>
      <c r="T19" s="22"/>
      <c r="U19" s="95">
        <f t="shared" ref="U19" si="4">SUM(O19:T19)</f>
        <v>0</v>
      </c>
      <c r="V19" s="22"/>
      <c r="W19" s="23">
        <f t="shared" si="3"/>
        <v>-150000000</v>
      </c>
      <c r="X19" s="93"/>
    </row>
    <row r="20" spans="1:24" ht="21.65" customHeight="1" x14ac:dyDescent="0.35">
      <c r="A20" s="94" t="s">
        <v>150</v>
      </c>
      <c r="B20" s="84"/>
      <c r="C20" s="92"/>
      <c r="D20" s="95">
        <f>'[1]ส่วนผู้ถือหุ้น-เฉพาะ'!$D$25</f>
        <v>0</v>
      </c>
      <c r="E20" s="96"/>
      <c r="F20" s="96"/>
      <c r="G20" s="95">
        <f>'[1]ส่วนผู้ถือหุ้น-เฉพาะ'!$F$25</f>
        <v>0</v>
      </c>
      <c r="H20" s="96"/>
      <c r="I20" s="95">
        <f>'[1]ส่วนผู้ถือหุ้น-เฉพาะ'!$H$25</f>
        <v>0</v>
      </c>
      <c r="J20" s="97"/>
      <c r="K20" s="97"/>
      <c r="L20" s="22">
        <f>'PL 9M'!J29</f>
        <v>199358900</v>
      </c>
      <c r="M20" s="97"/>
      <c r="N20" s="96"/>
      <c r="O20" s="95">
        <f>'[1]ส่วนผู้ถือหุ้น-เฉพาะ'!$M$25</f>
        <v>0</v>
      </c>
      <c r="P20" s="22"/>
      <c r="Q20" s="22"/>
      <c r="R20" s="95">
        <f>'[1]ส่วนผู้ถือหุ้น-เฉพาะ'!$P$25</f>
        <v>0</v>
      </c>
      <c r="S20" s="22"/>
      <c r="T20" s="22"/>
      <c r="U20" s="95">
        <f t="shared" ref="U20" si="5">SUM(O20:T20)</f>
        <v>0</v>
      </c>
      <c r="V20" s="22"/>
      <c r="W20" s="23">
        <f t="shared" si="3"/>
        <v>199358900</v>
      </c>
    </row>
    <row r="21" spans="1:24" ht="21.65" customHeight="1" thickBot="1" x14ac:dyDescent="0.4">
      <c r="A21" s="89" t="s">
        <v>143</v>
      </c>
      <c r="B21" s="87"/>
      <c r="C21" s="92"/>
      <c r="D21" s="37">
        <f>SUM(D18:D20)</f>
        <v>300000000</v>
      </c>
      <c r="E21" s="96"/>
      <c r="F21" s="96"/>
      <c r="G21" s="37">
        <f>SUM(G18:G20)</f>
        <v>971405000</v>
      </c>
      <c r="H21" s="96"/>
      <c r="I21" s="37">
        <f>SUM(I18:I20)</f>
        <v>30000000</v>
      </c>
      <c r="J21" s="96"/>
      <c r="K21" s="96"/>
      <c r="L21" s="37">
        <f>SUM(L18:L20)</f>
        <v>400461292</v>
      </c>
      <c r="M21" s="96"/>
      <c r="N21" s="96"/>
      <c r="O21" s="37">
        <f>SUM(O18:O20)</f>
        <v>11137687</v>
      </c>
      <c r="P21" s="96"/>
      <c r="Q21" s="96"/>
      <c r="R21" s="34">
        <f>SUM(R18:R20)</f>
        <v>-2227535</v>
      </c>
      <c r="S21" s="96"/>
      <c r="T21" s="96"/>
      <c r="U21" s="37">
        <f>SUM(U18:U20)</f>
        <v>8910152</v>
      </c>
      <c r="V21" s="96"/>
      <c r="W21" s="35">
        <f>SUM(W18:W20)</f>
        <v>1710776444</v>
      </c>
      <c r="X21" s="93"/>
    </row>
    <row r="22" spans="1:24" ht="21.65" customHeight="1" thickTop="1" x14ac:dyDescent="0.35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98"/>
      <c r="M22" s="84"/>
      <c r="N22" s="84"/>
      <c r="O22" s="98"/>
      <c r="P22" s="84"/>
      <c r="Q22" s="84"/>
      <c r="R22" s="84"/>
      <c r="S22" s="84"/>
      <c r="T22" s="84"/>
      <c r="U22" s="84"/>
      <c r="V22" s="84"/>
      <c r="W22" s="99"/>
    </row>
    <row r="23" spans="1:24" ht="21.65" customHeight="1" x14ac:dyDescent="0.35">
      <c r="W23" s="82"/>
    </row>
    <row r="24" spans="1:24" ht="21.65" customHeight="1" x14ac:dyDescent="0.35">
      <c r="A24" s="100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91"/>
    </row>
    <row r="25" spans="1:24" ht="21.65" customHeight="1" x14ac:dyDescent="0.35">
      <c r="A25" s="100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91"/>
    </row>
    <row r="26" spans="1:24" ht="21.65" customHeight="1" x14ac:dyDescent="0.35">
      <c r="A26" s="84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</row>
    <row r="27" spans="1:24" ht="21.65" customHeight="1" x14ac:dyDescent="0.35"/>
    <row r="28" spans="1:24" ht="21.65" customHeight="1" x14ac:dyDescent="0.35"/>
    <row r="29" spans="1:24" ht="21.65" customHeight="1" x14ac:dyDescent="0.35"/>
    <row r="30" spans="1:24" ht="21.65" customHeight="1" x14ac:dyDescent="0.35"/>
    <row r="31" spans="1:24" ht="21.65" customHeight="1" x14ac:dyDescent="0.35"/>
    <row r="32" spans="1:24" ht="21.65" customHeight="1" x14ac:dyDescent="0.35"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</row>
    <row r="35" spans="1:1" ht="21" customHeight="1" x14ac:dyDescent="0.35">
      <c r="A35" s="100" t="s">
        <v>31</v>
      </c>
    </row>
  </sheetData>
  <mergeCells count="18">
    <mergeCell ref="A6:W6"/>
    <mergeCell ref="A1:W1"/>
    <mergeCell ref="A2:W2"/>
    <mergeCell ref="A3:W3"/>
    <mergeCell ref="A4:W4"/>
    <mergeCell ref="A5:W5"/>
    <mergeCell ref="C10:E10"/>
    <mergeCell ref="H10:J10"/>
    <mergeCell ref="N10:P10"/>
    <mergeCell ref="C8:E8"/>
    <mergeCell ref="H8:L8"/>
    <mergeCell ref="N8:U8"/>
    <mergeCell ref="C9:E9"/>
    <mergeCell ref="H9:J9"/>
    <mergeCell ref="K9:M9"/>
    <mergeCell ref="N9:P9"/>
    <mergeCell ref="Q9:S9"/>
    <mergeCell ref="T9:V9"/>
  </mergeCells>
  <pageMargins left="0.5" right="0.3" top="1" bottom="0.5" header="0.5" footer="0.3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0B050"/>
  </sheetPr>
  <dimension ref="A1:Q90"/>
  <sheetViews>
    <sheetView tabSelected="1" topLeftCell="A56" zoomScale="70" zoomScaleNormal="70" zoomScaleSheetLayoutView="70" workbookViewId="0">
      <selection activeCell="J71" sqref="J71"/>
    </sheetView>
  </sheetViews>
  <sheetFormatPr defaultColWidth="7.81640625" defaultRowHeight="21" customHeight="1" x14ac:dyDescent="0.35"/>
  <cols>
    <col min="1" max="1" width="50.1796875" style="152" customWidth="1"/>
    <col min="2" max="2" width="10.81640625" style="152" bestFit="1" customWidth="1"/>
    <col min="3" max="3" width="1.453125" style="152" customWidth="1"/>
    <col min="4" max="4" width="15.81640625" style="152" customWidth="1"/>
    <col min="5" max="5" width="1.453125" style="152" customWidth="1"/>
    <col min="6" max="6" width="15.81640625" style="152" customWidth="1"/>
    <col min="7" max="7" width="1.453125" style="152" customWidth="1"/>
    <col min="8" max="8" width="15.81640625" style="152" customWidth="1"/>
    <col min="9" max="9" width="1.453125" style="152" customWidth="1"/>
    <col min="10" max="10" width="15.81640625" style="152" customWidth="1"/>
    <col min="11" max="11" width="7.81640625" style="185"/>
    <col min="12" max="12" width="21.54296875" style="152" customWidth="1"/>
    <col min="13" max="13" width="7.81640625" style="185"/>
    <col min="14" max="14" width="10.54296875" style="185" bestFit="1" customWidth="1"/>
    <col min="15" max="15" width="17.1796875" style="186" customWidth="1"/>
    <col min="16" max="16" width="11" style="185" bestFit="1" customWidth="1"/>
    <col min="17" max="17" width="7.81640625" style="185"/>
    <col min="18" max="16384" width="7.81640625" style="152"/>
  </cols>
  <sheetData>
    <row r="1" spans="1:17" s="184" customFormat="1" ht="20.5" customHeight="1" x14ac:dyDescent="0.35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181"/>
      <c r="L1" s="182"/>
      <c r="M1" s="181"/>
      <c r="N1" s="181"/>
      <c r="O1" s="183"/>
      <c r="P1" s="181"/>
      <c r="Q1" s="181"/>
    </row>
    <row r="2" spans="1:17" s="184" customFormat="1" ht="21" customHeight="1" x14ac:dyDescent="0.35">
      <c r="A2" s="218" t="s">
        <v>151</v>
      </c>
      <c r="B2" s="218"/>
      <c r="C2" s="218"/>
      <c r="D2" s="218"/>
      <c r="E2" s="218"/>
      <c r="F2" s="218"/>
      <c r="G2" s="218"/>
      <c r="H2" s="218"/>
      <c r="I2" s="218"/>
      <c r="J2" s="218"/>
      <c r="K2" s="181"/>
      <c r="L2" s="182"/>
      <c r="M2" s="181"/>
      <c r="N2" s="181"/>
      <c r="O2" s="183"/>
      <c r="P2" s="181"/>
      <c r="Q2" s="181"/>
    </row>
    <row r="3" spans="1:17" s="184" customFormat="1" ht="21" customHeight="1" x14ac:dyDescent="0.35">
      <c r="A3" s="219" t="s">
        <v>152</v>
      </c>
      <c r="B3" s="218"/>
      <c r="C3" s="218"/>
      <c r="D3" s="218"/>
      <c r="E3" s="218"/>
      <c r="F3" s="218"/>
      <c r="G3" s="218"/>
      <c r="H3" s="218"/>
      <c r="I3" s="218"/>
      <c r="J3" s="218"/>
      <c r="K3" s="181"/>
      <c r="L3" s="182"/>
      <c r="M3" s="181"/>
      <c r="N3" s="181"/>
      <c r="O3" s="183"/>
      <c r="P3" s="181"/>
      <c r="Q3" s="181"/>
    </row>
    <row r="4" spans="1:17" s="184" customFormat="1" ht="21" customHeight="1" x14ac:dyDescent="0.35">
      <c r="A4" s="219" t="s">
        <v>69</v>
      </c>
      <c r="B4" s="218"/>
      <c r="C4" s="218"/>
      <c r="D4" s="218"/>
      <c r="E4" s="218"/>
      <c r="F4" s="218"/>
      <c r="G4" s="218"/>
      <c r="H4" s="218"/>
      <c r="I4" s="218"/>
      <c r="J4" s="218"/>
      <c r="K4" s="181"/>
      <c r="L4" s="182"/>
      <c r="M4" s="181"/>
      <c r="N4" s="181"/>
      <c r="O4" s="183"/>
      <c r="P4" s="181"/>
      <c r="Q4" s="181"/>
    </row>
    <row r="5" spans="1:17" ht="21" customHeight="1" x14ac:dyDescent="0.35">
      <c r="A5" s="220" t="s">
        <v>3</v>
      </c>
      <c r="B5" s="220"/>
      <c r="C5" s="220"/>
      <c r="D5" s="220"/>
      <c r="E5" s="220"/>
      <c r="F5" s="220"/>
      <c r="G5" s="220"/>
      <c r="H5" s="220"/>
      <c r="I5" s="220"/>
      <c r="J5" s="220"/>
    </row>
    <row r="6" spans="1:17" ht="6" customHeight="1" x14ac:dyDescent="0.35"/>
    <row r="7" spans="1:17" s="156" customFormat="1" ht="21" customHeight="1" x14ac:dyDescent="0.35">
      <c r="B7" s="159" t="s">
        <v>4</v>
      </c>
      <c r="C7" s="159"/>
      <c r="D7" s="218" t="s">
        <v>5</v>
      </c>
      <c r="E7" s="218"/>
      <c r="F7" s="218"/>
      <c r="G7" s="218" t="s">
        <v>6</v>
      </c>
      <c r="H7" s="218"/>
      <c r="I7" s="218"/>
      <c r="J7" s="218"/>
      <c r="K7" s="185"/>
      <c r="L7" s="152"/>
      <c r="M7" s="185"/>
      <c r="N7" s="185"/>
      <c r="O7" s="186"/>
      <c r="P7" s="185"/>
      <c r="Q7" s="185"/>
    </row>
    <row r="8" spans="1:17" s="156" customFormat="1" ht="21" customHeight="1" x14ac:dyDescent="0.35">
      <c r="D8" s="218" t="s">
        <v>7</v>
      </c>
      <c r="E8" s="218"/>
      <c r="F8" s="218"/>
      <c r="G8" s="218" t="s">
        <v>7</v>
      </c>
      <c r="H8" s="218"/>
      <c r="I8" s="218"/>
      <c r="J8" s="218"/>
      <c r="K8" s="185"/>
      <c r="L8" s="152"/>
      <c r="M8" s="185"/>
      <c r="N8" s="185"/>
      <c r="O8" s="186"/>
      <c r="P8" s="185"/>
      <c r="Q8" s="185"/>
    </row>
    <row r="9" spans="1:17" ht="21" customHeight="1" x14ac:dyDescent="0.35">
      <c r="C9" s="159"/>
      <c r="D9" s="159">
        <v>2025</v>
      </c>
      <c r="E9" s="159"/>
      <c r="F9" s="159">
        <v>2024</v>
      </c>
      <c r="G9" s="159"/>
      <c r="H9" s="159">
        <v>2025</v>
      </c>
      <c r="I9" s="159"/>
      <c r="J9" s="159">
        <v>2024</v>
      </c>
    </row>
    <row r="10" spans="1:17" ht="21" customHeight="1" x14ac:dyDescent="0.35">
      <c r="A10" s="157" t="s">
        <v>153</v>
      </c>
      <c r="B10" s="162"/>
      <c r="C10" s="187"/>
      <c r="D10" s="187"/>
      <c r="E10" s="187"/>
      <c r="F10" s="187"/>
      <c r="G10" s="187"/>
      <c r="H10" s="187"/>
      <c r="I10" s="187"/>
      <c r="J10" s="187"/>
      <c r="N10" s="156"/>
    </row>
    <row r="11" spans="1:17" ht="21" customHeight="1" x14ac:dyDescent="0.55000000000000004">
      <c r="A11" s="152" t="s">
        <v>154</v>
      </c>
      <c r="C11" s="187"/>
      <c r="D11" s="29">
        <f>'PL 9M'!F25</f>
        <v>167726677</v>
      </c>
      <c r="E11" s="29"/>
      <c r="F11" s="29">
        <v>165228466</v>
      </c>
      <c r="G11" s="29"/>
      <c r="H11" s="29">
        <f>'PL 9M'!J25</f>
        <v>199358900</v>
      </c>
      <c r="I11" s="29"/>
      <c r="J11" s="29">
        <v>182439007</v>
      </c>
      <c r="K11" s="188"/>
      <c r="L11" s="189"/>
      <c r="N11" s="156"/>
      <c r="O11" s="190"/>
    </row>
    <row r="12" spans="1:17" ht="21" customHeight="1" x14ac:dyDescent="0.55000000000000004">
      <c r="A12" s="152" t="s">
        <v>155</v>
      </c>
      <c r="B12" s="165"/>
      <c r="C12" s="187"/>
      <c r="D12" s="29"/>
      <c r="E12" s="187"/>
      <c r="F12" s="29"/>
      <c r="G12" s="187"/>
      <c r="H12" s="190"/>
      <c r="I12" s="190"/>
      <c r="J12" s="190"/>
      <c r="L12" s="189"/>
      <c r="N12" s="156"/>
      <c r="O12" s="191"/>
    </row>
    <row r="13" spans="1:17" ht="21" customHeight="1" x14ac:dyDescent="0.35">
      <c r="A13" s="133" t="s">
        <v>156</v>
      </c>
      <c r="B13" s="165"/>
      <c r="C13" s="187"/>
      <c r="D13" s="29">
        <f>'PL 9M'!F24</f>
        <v>38403868</v>
      </c>
      <c r="E13" s="187"/>
      <c r="F13" s="29">
        <v>38819013</v>
      </c>
      <c r="G13" s="187"/>
      <c r="H13" s="29">
        <f>'PL 9M'!J24</f>
        <v>38054117</v>
      </c>
      <c r="I13" s="190"/>
      <c r="J13" s="29">
        <v>35563761</v>
      </c>
      <c r="L13" s="192"/>
      <c r="N13" s="156"/>
      <c r="O13" s="191"/>
    </row>
    <row r="14" spans="1:17" ht="21" customHeight="1" x14ac:dyDescent="0.35">
      <c r="A14" s="133" t="s">
        <v>157</v>
      </c>
      <c r="B14" s="165"/>
      <c r="C14" s="187"/>
      <c r="D14" s="29">
        <v>-448256</v>
      </c>
      <c r="E14" s="187"/>
      <c r="F14" s="29">
        <v>903923</v>
      </c>
      <c r="G14" s="187"/>
      <c r="H14" s="29">
        <v>-25854</v>
      </c>
      <c r="I14" s="190"/>
      <c r="J14" s="29">
        <v>78047</v>
      </c>
      <c r="N14" s="156"/>
    </row>
    <row r="15" spans="1:17" ht="21" customHeight="1" x14ac:dyDescent="0.35">
      <c r="A15" s="133" t="s">
        <v>158</v>
      </c>
      <c r="B15" s="193">
        <v>6</v>
      </c>
      <c r="C15" s="187"/>
      <c r="D15" s="29">
        <v>15264280</v>
      </c>
      <c r="E15" s="187"/>
      <c r="F15" s="29">
        <v>18521799</v>
      </c>
      <c r="G15" s="187"/>
      <c r="H15" s="29">
        <v>8425460</v>
      </c>
      <c r="I15" s="29"/>
      <c r="J15" s="29">
        <v>11792276</v>
      </c>
      <c r="N15" s="156"/>
    </row>
    <row r="16" spans="1:17" ht="21" customHeight="1" x14ac:dyDescent="0.35">
      <c r="A16" s="133" t="s">
        <v>159</v>
      </c>
      <c r="B16" s="193">
        <v>7</v>
      </c>
      <c r="C16" s="187"/>
      <c r="D16" s="29">
        <v>9483464</v>
      </c>
      <c r="E16" s="187"/>
      <c r="F16" s="29">
        <v>8479796</v>
      </c>
      <c r="G16" s="187"/>
      <c r="H16" s="29">
        <v>3245243</v>
      </c>
      <c r="I16" s="29"/>
      <c r="J16" s="29">
        <v>3135647</v>
      </c>
      <c r="N16" s="156"/>
    </row>
    <row r="17" spans="1:14" ht="21" customHeight="1" x14ac:dyDescent="0.35">
      <c r="A17" s="133" t="s">
        <v>160</v>
      </c>
      <c r="B17" s="133"/>
      <c r="C17" s="187"/>
      <c r="D17" s="29">
        <v>67871</v>
      </c>
      <c r="E17" s="187"/>
      <c r="F17" s="29">
        <v>165</v>
      </c>
      <c r="G17" s="187"/>
      <c r="H17" s="29">
        <v>67777</v>
      </c>
      <c r="I17" s="29"/>
      <c r="J17" s="29">
        <v>60</v>
      </c>
      <c r="N17" s="156"/>
    </row>
    <row r="18" spans="1:14" ht="21" customHeight="1" x14ac:dyDescent="0.35">
      <c r="A18" s="133" t="s">
        <v>161</v>
      </c>
      <c r="B18" s="133"/>
      <c r="C18" s="187"/>
      <c r="D18" s="29">
        <v>-57557</v>
      </c>
      <c r="E18" s="187"/>
      <c r="F18" s="29">
        <v>-94191</v>
      </c>
      <c r="G18" s="187"/>
      <c r="H18" s="29">
        <v>-56338</v>
      </c>
      <c r="I18" s="29"/>
      <c r="J18" s="29">
        <v>-5532</v>
      </c>
      <c r="N18" s="156"/>
    </row>
    <row r="19" spans="1:14" ht="21" customHeight="1" x14ac:dyDescent="0.35">
      <c r="A19" s="194" t="s">
        <v>162</v>
      </c>
      <c r="B19" s="133"/>
      <c r="C19" s="187"/>
      <c r="D19" s="29">
        <v>8554920</v>
      </c>
      <c r="E19" s="187"/>
      <c r="F19" s="29">
        <v>4159008</v>
      </c>
      <c r="G19" s="187"/>
      <c r="H19" s="29">
        <v>6403446</v>
      </c>
      <c r="I19" s="29"/>
      <c r="J19" s="29">
        <v>2852986</v>
      </c>
      <c r="N19" s="156"/>
    </row>
    <row r="20" spans="1:14" ht="21" customHeight="1" x14ac:dyDescent="0.35">
      <c r="A20" s="194" t="s">
        <v>163</v>
      </c>
      <c r="B20" s="133">
        <v>15</v>
      </c>
      <c r="C20" s="187"/>
      <c r="D20" s="79">
        <v>0</v>
      </c>
      <c r="E20" s="187"/>
      <c r="F20" s="79">
        <v>0</v>
      </c>
      <c r="G20" s="187"/>
      <c r="H20" s="29">
        <v>-33997125</v>
      </c>
      <c r="I20" s="29"/>
      <c r="J20" s="29">
        <v>-30997350</v>
      </c>
      <c r="N20" s="156"/>
    </row>
    <row r="21" spans="1:14" ht="21" customHeight="1" x14ac:dyDescent="0.35">
      <c r="A21" s="194" t="s">
        <v>80</v>
      </c>
      <c r="B21" s="133"/>
      <c r="C21" s="187"/>
      <c r="D21" s="29">
        <v>-6286902</v>
      </c>
      <c r="E21" s="187"/>
      <c r="F21" s="29">
        <v>-6826127</v>
      </c>
      <c r="G21" s="187"/>
      <c r="H21" s="29">
        <v>-7015816</v>
      </c>
      <c r="I21" s="29"/>
      <c r="J21" s="29">
        <v>-7291992</v>
      </c>
      <c r="N21" s="156"/>
    </row>
    <row r="22" spans="1:14" ht="21" customHeight="1" x14ac:dyDescent="0.35">
      <c r="A22" s="194" t="s">
        <v>81</v>
      </c>
      <c r="B22" s="133"/>
      <c r="C22" s="187"/>
      <c r="D22" s="49">
        <v>3331547</v>
      </c>
      <c r="E22" s="187"/>
      <c r="F22" s="49">
        <v>3152483</v>
      </c>
      <c r="G22" s="187"/>
      <c r="H22" s="49">
        <v>2376375</v>
      </c>
      <c r="I22" s="29"/>
      <c r="J22" s="49">
        <v>2076512</v>
      </c>
      <c r="N22" s="156"/>
    </row>
    <row r="23" spans="1:14" ht="21" customHeight="1" x14ac:dyDescent="0.35">
      <c r="A23" s="195" t="s">
        <v>164</v>
      </c>
      <c r="B23" s="133"/>
      <c r="C23" s="187"/>
      <c r="D23" s="61"/>
      <c r="E23" s="187"/>
      <c r="F23" s="61"/>
      <c r="G23" s="187"/>
      <c r="H23" s="61"/>
      <c r="I23" s="29"/>
      <c r="J23" s="61"/>
      <c r="N23" s="156"/>
    </row>
    <row r="24" spans="1:14" ht="21" customHeight="1" x14ac:dyDescent="0.35">
      <c r="A24" s="133" t="s">
        <v>165</v>
      </c>
      <c r="B24" s="196"/>
      <c r="C24" s="187"/>
      <c r="D24" s="29">
        <f>SUM(D11:D22)</f>
        <v>236039912</v>
      </c>
      <c r="E24" s="187"/>
      <c r="F24" s="29">
        <f>SUM(F11:F22)</f>
        <v>232344335</v>
      </c>
      <c r="G24" s="187"/>
      <c r="H24" s="29">
        <f>SUM(H11:H22)</f>
        <v>216836185</v>
      </c>
      <c r="I24" s="191"/>
      <c r="J24" s="29">
        <f>SUM(J11:J22)</f>
        <v>199643422</v>
      </c>
      <c r="N24" s="156"/>
    </row>
    <row r="25" spans="1:14" ht="21" customHeight="1" x14ac:dyDescent="0.35">
      <c r="A25" s="195" t="s">
        <v>166</v>
      </c>
      <c r="B25" s="133"/>
      <c r="C25" s="187"/>
      <c r="D25" s="187"/>
      <c r="E25" s="187"/>
      <c r="F25" s="187"/>
      <c r="G25" s="187"/>
      <c r="H25" s="187"/>
      <c r="I25" s="29"/>
      <c r="J25" s="187"/>
      <c r="N25" s="156"/>
    </row>
    <row r="26" spans="1:14" ht="21" customHeight="1" x14ac:dyDescent="0.35">
      <c r="A26" s="133" t="s">
        <v>15</v>
      </c>
      <c r="B26" s="133"/>
      <c r="C26" s="187"/>
      <c r="D26" s="29">
        <v>6905885</v>
      </c>
      <c r="E26" s="187"/>
      <c r="F26" s="29">
        <v>-109994683</v>
      </c>
      <c r="G26" s="187"/>
      <c r="H26" s="29">
        <v>8444651</v>
      </c>
      <c r="I26" s="29"/>
      <c r="J26" s="29">
        <v>-123081781</v>
      </c>
      <c r="N26" s="156"/>
    </row>
    <row r="27" spans="1:14" ht="21" customHeight="1" x14ac:dyDescent="0.35">
      <c r="A27" s="133" t="s">
        <v>19</v>
      </c>
      <c r="B27" s="133"/>
      <c r="C27" s="187"/>
      <c r="D27" s="29">
        <v>3894496</v>
      </c>
      <c r="E27" s="187"/>
      <c r="F27" s="29">
        <v>-3938068</v>
      </c>
      <c r="G27" s="187"/>
      <c r="H27" s="29">
        <v>4528001</v>
      </c>
      <c r="I27" s="29"/>
      <c r="J27" s="29">
        <v>-3329992</v>
      </c>
      <c r="N27" s="156"/>
    </row>
    <row r="28" spans="1:14" ht="21" customHeight="1" x14ac:dyDescent="0.35">
      <c r="A28" s="133" t="s">
        <v>28</v>
      </c>
      <c r="B28" s="133"/>
      <c r="C28" s="187"/>
      <c r="D28" s="29">
        <v>41280</v>
      </c>
      <c r="E28" s="187"/>
      <c r="F28" s="29">
        <v>-97950</v>
      </c>
      <c r="G28" s="29"/>
      <c r="H28" s="29">
        <v>39000</v>
      </c>
      <c r="I28" s="29"/>
      <c r="J28" s="29">
        <v>869</v>
      </c>
      <c r="N28" s="156"/>
    </row>
    <row r="29" spans="1:14" ht="21" customHeight="1" x14ac:dyDescent="0.35">
      <c r="A29" s="195" t="s">
        <v>167</v>
      </c>
      <c r="B29" s="133"/>
      <c r="D29" s="29"/>
      <c r="H29" s="29"/>
      <c r="I29" s="82"/>
      <c r="N29" s="156"/>
    </row>
    <row r="30" spans="1:14" ht="21" customHeight="1" x14ac:dyDescent="0.35">
      <c r="A30" s="133" t="s">
        <v>35</v>
      </c>
      <c r="B30" s="133"/>
      <c r="C30" s="187"/>
      <c r="D30" s="197">
        <v>-35695275</v>
      </c>
      <c r="E30" s="197"/>
      <c r="F30" s="197">
        <v>80294601</v>
      </c>
      <c r="G30" s="197"/>
      <c r="H30" s="197">
        <v>-38250155</v>
      </c>
      <c r="I30" s="197"/>
      <c r="J30" s="197">
        <v>82083379</v>
      </c>
      <c r="N30" s="156"/>
    </row>
    <row r="31" spans="1:14" ht="21" customHeight="1" x14ac:dyDescent="0.35">
      <c r="A31" s="133" t="s">
        <v>168</v>
      </c>
      <c r="B31" s="133"/>
      <c r="C31" s="187"/>
      <c r="D31" s="197">
        <v>1267628</v>
      </c>
      <c r="E31" s="197"/>
      <c r="F31" s="197">
        <v>-11569749</v>
      </c>
      <c r="G31" s="187"/>
      <c r="H31" s="197">
        <v>1108016</v>
      </c>
      <c r="I31" s="197"/>
      <c r="J31" s="197">
        <v>-11547315</v>
      </c>
      <c r="N31" s="156"/>
    </row>
    <row r="32" spans="1:14" ht="21" customHeight="1" x14ac:dyDescent="0.35">
      <c r="A32" s="133" t="s">
        <v>44</v>
      </c>
      <c r="B32" s="133"/>
      <c r="C32" s="187"/>
      <c r="D32" s="49">
        <v>923649</v>
      </c>
      <c r="E32" s="187"/>
      <c r="F32" s="49">
        <v>-3527159</v>
      </c>
      <c r="G32" s="187"/>
      <c r="H32" s="49">
        <v>943844</v>
      </c>
      <c r="I32" s="187"/>
      <c r="J32" s="49">
        <v>-3527159</v>
      </c>
      <c r="N32" s="156"/>
    </row>
    <row r="33" spans="1:17" ht="21" customHeight="1" x14ac:dyDescent="0.35">
      <c r="A33" s="165" t="s">
        <v>91</v>
      </c>
      <c r="B33" s="133"/>
      <c r="C33" s="187"/>
      <c r="D33" s="30">
        <f>SUM(D24:D32)</f>
        <v>213377575</v>
      </c>
      <c r="E33" s="187"/>
      <c r="F33" s="30">
        <f>SUM(F24:F32)</f>
        <v>183511327</v>
      </c>
      <c r="G33" s="187"/>
      <c r="H33" s="30">
        <f>SUM(H24:H32)</f>
        <v>193649542</v>
      </c>
      <c r="I33" s="187"/>
      <c r="J33" s="30">
        <f>SUM(J24:J32)</f>
        <v>140241423</v>
      </c>
      <c r="N33" s="156"/>
    </row>
    <row r="34" spans="1:17" ht="21" customHeight="1" x14ac:dyDescent="0.35">
      <c r="A34" s="152" t="s">
        <v>169</v>
      </c>
      <c r="B34" s="193"/>
      <c r="C34" s="187"/>
      <c r="D34" s="197">
        <v>65280556</v>
      </c>
      <c r="E34" s="187"/>
      <c r="F34" s="29">
        <v>24914786</v>
      </c>
      <c r="G34" s="187"/>
      <c r="H34" s="197">
        <v>65280556</v>
      </c>
      <c r="I34" s="29"/>
      <c r="J34" s="29">
        <v>24914786</v>
      </c>
      <c r="N34" s="156"/>
    </row>
    <row r="35" spans="1:17" ht="21" customHeight="1" x14ac:dyDescent="0.35">
      <c r="A35" s="152" t="s">
        <v>170</v>
      </c>
      <c r="B35" s="193">
        <v>11</v>
      </c>
      <c r="C35" s="187"/>
      <c r="D35" s="197">
        <v>-65395556</v>
      </c>
      <c r="E35" s="187"/>
      <c r="F35" s="29">
        <v>-25558426</v>
      </c>
      <c r="G35" s="187"/>
      <c r="H35" s="197">
        <v>-65355556</v>
      </c>
      <c r="I35" s="29"/>
      <c r="J35" s="29">
        <v>-25465426</v>
      </c>
      <c r="N35" s="156"/>
    </row>
    <row r="36" spans="1:17" ht="21" customHeight="1" x14ac:dyDescent="0.35">
      <c r="A36" s="152" t="s">
        <v>171</v>
      </c>
      <c r="B36" s="193"/>
      <c r="C36" s="187"/>
      <c r="D36" s="197">
        <v>140277128</v>
      </c>
      <c r="E36" s="187"/>
      <c r="F36" s="79">
        <v>0</v>
      </c>
      <c r="G36" s="187"/>
      <c r="H36" s="197">
        <v>140277128</v>
      </c>
      <c r="I36" s="29"/>
      <c r="J36" s="79">
        <v>0</v>
      </c>
      <c r="N36" s="156"/>
    </row>
    <row r="37" spans="1:17" ht="21" customHeight="1" x14ac:dyDescent="0.35">
      <c r="A37" s="152" t="s">
        <v>172</v>
      </c>
      <c r="B37" s="193"/>
      <c r="C37" s="187"/>
      <c r="D37" s="198">
        <v>-157597614</v>
      </c>
      <c r="E37" s="187"/>
      <c r="F37" s="49">
        <v>-155263092</v>
      </c>
      <c r="G37" s="187"/>
      <c r="H37" s="198">
        <v>-151614955</v>
      </c>
      <c r="I37" s="29"/>
      <c r="J37" s="49">
        <v>-142650387</v>
      </c>
      <c r="N37" s="156"/>
    </row>
    <row r="38" spans="1:17" ht="21" customHeight="1" x14ac:dyDescent="0.35">
      <c r="A38" s="199" t="s">
        <v>173</v>
      </c>
      <c r="B38" s="150"/>
      <c r="C38" s="200"/>
      <c r="D38" s="49">
        <f>SUM(D33:D37)</f>
        <v>195942089</v>
      </c>
      <c r="E38" s="200"/>
      <c r="F38" s="49">
        <f>SUM(F33:F37)</f>
        <v>27604595</v>
      </c>
      <c r="G38" s="200"/>
      <c r="H38" s="49">
        <f>SUM(H33:H37)</f>
        <v>182236715</v>
      </c>
      <c r="I38" s="61"/>
      <c r="J38" s="49">
        <f>SUM(J33:J37)</f>
        <v>-2959604</v>
      </c>
    </row>
    <row r="39" spans="1:17" ht="21" customHeight="1" x14ac:dyDescent="0.35">
      <c r="A39" s="201" t="s">
        <v>88</v>
      </c>
      <c r="O39" s="82"/>
    </row>
    <row r="40" spans="1:17" s="184" customFormat="1" ht="20.5" customHeight="1" x14ac:dyDescent="0.35">
      <c r="A40" s="218" t="s">
        <v>0</v>
      </c>
      <c r="B40" s="218"/>
      <c r="C40" s="218"/>
      <c r="D40" s="218"/>
      <c r="E40" s="218"/>
      <c r="F40" s="218"/>
      <c r="G40" s="218"/>
      <c r="H40" s="218"/>
      <c r="I40" s="218"/>
      <c r="J40" s="218"/>
      <c r="K40" s="181"/>
      <c r="L40" s="182"/>
      <c r="M40" s="181"/>
      <c r="N40" s="181"/>
      <c r="O40" s="183"/>
      <c r="P40" s="181"/>
      <c r="Q40" s="181"/>
    </row>
    <row r="41" spans="1:17" s="184" customFormat="1" ht="21" customHeight="1" x14ac:dyDescent="0.35">
      <c r="A41" s="218" t="s">
        <v>174</v>
      </c>
      <c r="B41" s="218"/>
      <c r="C41" s="218"/>
      <c r="D41" s="218"/>
      <c r="E41" s="218"/>
      <c r="F41" s="218"/>
      <c r="G41" s="218"/>
      <c r="H41" s="218"/>
      <c r="I41" s="218"/>
      <c r="J41" s="218"/>
      <c r="K41" s="181"/>
      <c r="L41" s="182"/>
      <c r="M41" s="181"/>
      <c r="N41" s="181"/>
      <c r="O41" s="183"/>
      <c r="P41" s="181"/>
      <c r="Q41" s="181"/>
    </row>
    <row r="42" spans="1:17" s="184" customFormat="1" ht="21" customHeight="1" x14ac:dyDescent="0.35">
      <c r="A42" s="219" t="s">
        <v>152</v>
      </c>
      <c r="B42" s="218"/>
      <c r="C42" s="218"/>
      <c r="D42" s="218"/>
      <c r="E42" s="218"/>
      <c r="F42" s="218"/>
      <c r="G42" s="218"/>
      <c r="H42" s="218"/>
      <c r="I42" s="218"/>
      <c r="J42" s="218"/>
      <c r="K42" s="181"/>
      <c r="L42" s="182"/>
      <c r="M42" s="181"/>
      <c r="N42" s="181"/>
      <c r="O42" s="183"/>
      <c r="P42" s="181"/>
      <c r="Q42" s="181"/>
    </row>
    <row r="43" spans="1:17" s="184" customFormat="1" ht="21" customHeight="1" x14ac:dyDescent="0.35">
      <c r="A43" s="219" t="s">
        <v>69</v>
      </c>
      <c r="B43" s="218"/>
      <c r="C43" s="218"/>
      <c r="D43" s="218"/>
      <c r="E43" s="218"/>
      <c r="F43" s="218"/>
      <c r="G43" s="218"/>
      <c r="H43" s="218"/>
      <c r="I43" s="218"/>
      <c r="J43" s="218"/>
      <c r="K43" s="181"/>
      <c r="L43" s="182"/>
      <c r="M43" s="181"/>
      <c r="N43" s="181"/>
      <c r="O43" s="183"/>
      <c r="P43" s="181"/>
      <c r="Q43" s="181"/>
    </row>
    <row r="44" spans="1:17" ht="21" customHeight="1" x14ac:dyDescent="0.35">
      <c r="A44" s="220" t="s">
        <v>3</v>
      </c>
      <c r="B44" s="220"/>
      <c r="C44" s="220"/>
      <c r="D44" s="220"/>
      <c r="E44" s="220"/>
      <c r="F44" s="220"/>
      <c r="G44" s="220"/>
      <c r="H44" s="220"/>
      <c r="I44" s="220"/>
      <c r="J44" s="220"/>
    </row>
    <row r="45" spans="1:17" ht="6" customHeight="1" x14ac:dyDescent="0.35"/>
    <row r="46" spans="1:17" s="156" customFormat="1" ht="21" customHeight="1" x14ac:dyDescent="0.35">
      <c r="B46" s="159" t="s">
        <v>4</v>
      </c>
      <c r="C46" s="159"/>
      <c r="D46" s="218" t="s">
        <v>5</v>
      </c>
      <c r="E46" s="218"/>
      <c r="F46" s="218"/>
      <c r="G46" s="218" t="s">
        <v>6</v>
      </c>
      <c r="H46" s="218"/>
      <c r="I46" s="218"/>
      <c r="J46" s="218"/>
      <c r="K46" s="185"/>
      <c r="L46" s="152"/>
      <c r="M46" s="185"/>
      <c r="N46" s="185"/>
      <c r="O46" s="186"/>
      <c r="P46" s="185"/>
      <c r="Q46" s="185"/>
    </row>
    <row r="47" spans="1:17" s="156" customFormat="1" ht="21" customHeight="1" x14ac:dyDescent="0.35">
      <c r="D47" s="218" t="s">
        <v>7</v>
      </c>
      <c r="E47" s="218"/>
      <c r="F47" s="218"/>
      <c r="G47" s="218" t="s">
        <v>7</v>
      </c>
      <c r="H47" s="218"/>
      <c r="I47" s="218"/>
      <c r="J47" s="218"/>
      <c r="K47" s="185"/>
      <c r="L47" s="152"/>
      <c r="M47" s="185"/>
      <c r="N47" s="185"/>
      <c r="O47" s="186"/>
      <c r="P47" s="185"/>
      <c r="Q47" s="185"/>
    </row>
    <row r="48" spans="1:17" ht="21" customHeight="1" x14ac:dyDescent="0.35">
      <c r="C48" s="159"/>
      <c r="D48" s="159">
        <v>2025</v>
      </c>
      <c r="E48" s="159"/>
      <c r="F48" s="159">
        <v>2024</v>
      </c>
      <c r="G48" s="159"/>
      <c r="H48" s="159">
        <v>2025</v>
      </c>
      <c r="I48" s="159"/>
      <c r="J48" s="159">
        <v>2024</v>
      </c>
    </row>
    <row r="49" spans="1:15" ht="21" customHeight="1" x14ac:dyDescent="0.5">
      <c r="A49" s="157" t="s">
        <v>175</v>
      </c>
      <c r="B49" s="193"/>
      <c r="C49" s="187"/>
      <c r="D49" s="187"/>
      <c r="E49" s="187"/>
      <c r="F49" s="187"/>
      <c r="G49" s="187"/>
      <c r="H49" s="187"/>
      <c r="I49" s="187"/>
      <c r="J49" s="187"/>
      <c r="O49" s="202"/>
    </row>
    <row r="50" spans="1:15" ht="21" customHeight="1" x14ac:dyDescent="0.35">
      <c r="A50" s="194" t="s">
        <v>176</v>
      </c>
      <c r="B50" s="193"/>
      <c r="C50" s="187"/>
      <c r="D50" s="79">
        <v>0</v>
      </c>
      <c r="E50" s="187"/>
      <c r="F50" s="79">
        <v>0</v>
      </c>
      <c r="G50" s="187"/>
      <c r="H50" s="79">
        <v>0</v>
      </c>
      <c r="I50" s="187"/>
      <c r="J50" s="18">
        <v>2000000</v>
      </c>
    </row>
    <row r="51" spans="1:15" ht="21" customHeight="1" x14ac:dyDescent="0.35">
      <c r="A51" s="194" t="s">
        <v>177</v>
      </c>
      <c r="B51" s="193"/>
      <c r="C51" s="187"/>
      <c r="D51" s="79">
        <v>0</v>
      </c>
      <c r="E51" s="187"/>
      <c r="F51" s="79">
        <v>0</v>
      </c>
      <c r="G51" s="187"/>
      <c r="H51" s="18">
        <v>-9800000</v>
      </c>
      <c r="I51" s="187"/>
      <c r="J51" s="18">
        <v>-18000000</v>
      </c>
      <c r="O51" s="203"/>
    </row>
    <row r="52" spans="1:15" ht="21" customHeight="1" x14ac:dyDescent="0.35">
      <c r="A52" s="194" t="s">
        <v>178</v>
      </c>
      <c r="B52" s="193"/>
      <c r="C52" s="187"/>
    </row>
    <row r="53" spans="1:15" ht="21" customHeight="1" x14ac:dyDescent="0.35">
      <c r="A53" s="194" t="s">
        <v>179</v>
      </c>
      <c r="B53" s="193"/>
      <c r="C53" s="187"/>
      <c r="D53" s="18">
        <f>-32999200+6028396</f>
        <v>-26970804</v>
      </c>
      <c r="E53" s="187"/>
      <c r="F53" s="79">
        <v>0</v>
      </c>
      <c r="G53" s="187"/>
      <c r="H53" s="18">
        <v>-32999200</v>
      </c>
      <c r="I53" s="187"/>
      <c r="J53" s="79">
        <v>0</v>
      </c>
      <c r="L53" s="204"/>
    </row>
    <row r="54" spans="1:15" ht="21" customHeight="1" x14ac:dyDescent="0.65">
      <c r="A54" s="194" t="s">
        <v>180</v>
      </c>
      <c r="B54" s="193"/>
      <c r="C54" s="187"/>
      <c r="D54" s="18"/>
      <c r="E54" s="187"/>
      <c r="F54" s="79"/>
      <c r="G54" s="187"/>
      <c r="H54" s="18"/>
      <c r="I54" s="187"/>
      <c r="J54" s="79"/>
      <c r="L54" s="205"/>
    </row>
    <row r="55" spans="1:15" ht="21" customHeight="1" x14ac:dyDescent="0.35">
      <c r="A55" s="206" t="s">
        <v>181</v>
      </c>
      <c r="B55" s="193"/>
      <c r="C55" s="187"/>
      <c r="D55" s="18">
        <v>170000</v>
      </c>
      <c r="E55" s="18"/>
      <c r="F55" s="79">
        <v>0</v>
      </c>
      <c r="G55" s="18"/>
      <c r="H55" s="18">
        <v>170000</v>
      </c>
      <c r="I55" s="18"/>
      <c r="J55" s="79">
        <v>0</v>
      </c>
    </row>
    <row r="56" spans="1:15" ht="21" customHeight="1" x14ac:dyDescent="0.5">
      <c r="A56" s="207" t="s">
        <v>182</v>
      </c>
      <c r="D56" s="79"/>
      <c r="E56" s="187"/>
      <c r="F56" s="79"/>
      <c r="H56" s="121"/>
      <c r="J56" s="79"/>
      <c r="O56" s="208"/>
    </row>
    <row r="57" spans="1:15" ht="21" customHeight="1" x14ac:dyDescent="0.35">
      <c r="A57" s="206" t="s">
        <v>181</v>
      </c>
      <c r="B57" s="193">
        <v>4.2</v>
      </c>
      <c r="C57" s="187"/>
      <c r="D57" s="18">
        <v>-2303599</v>
      </c>
      <c r="E57" s="18"/>
      <c r="F57" s="18">
        <v>-2177243</v>
      </c>
      <c r="G57" s="18"/>
      <c r="H57" s="18">
        <v>-1158317</v>
      </c>
      <c r="I57" s="18"/>
      <c r="J57" s="18">
        <v>-1020017</v>
      </c>
      <c r="O57" s="203"/>
    </row>
    <row r="58" spans="1:15" ht="21" customHeight="1" x14ac:dyDescent="0.35">
      <c r="A58" s="207" t="s">
        <v>183</v>
      </c>
      <c r="B58" s="193"/>
      <c r="C58" s="187"/>
      <c r="D58" s="18">
        <v>-13013391</v>
      </c>
      <c r="E58" s="18"/>
      <c r="F58" s="18">
        <v>-10661422</v>
      </c>
      <c r="G58" s="18"/>
      <c r="H58" s="18">
        <v>-3147713</v>
      </c>
      <c r="I58" s="18"/>
      <c r="J58" s="18">
        <v>-2224462</v>
      </c>
    </row>
    <row r="59" spans="1:15" ht="21" customHeight="1" x14ac:dyDescent="0.35">
      <c r="A59" s="133" t="s">
        <v>184</v>
      </c>
      <c r="D59" s="18">
        <v>4863709</v>
      </c>
      <c r="E59" s="18"/>
      <c r="F59" s="18">
        <v>5573695</v>
      </c>
      <c r="G59" s="18"/>
      <c r="H59" s="18">
        <v>4779747</v>
      </c>
      <c r="I59" s="18"/>
      <c r="J59" s="18">
        <v>5539031</v>
      </c>
    </row>
    <row r="60" spans="1:15" ht="21" customHeight="1" x14ac:dyDescent="0.35">
      <c r="A60" s="194" t="s">
        <v>185</v>
      </c>
      <c r="B60" s="193"/>
      <c r="D60" s="79">
        <v>0</v>
      </c>
      <c r="F60" s="79">
        <v>0</v>
      </c>
      <c r="H60" s="18">
        <v>33997125</v>
      </c>
      <c r="I60" s="18"/>
      <c r="J60" s="18">
        <v>30997350</v>
      </c>
      <c r="M60" s="209"/>
      <c r="O60" s="210"/>
    </row>
    <row r="61" spans="1:15" ht="21" customHeight="1" x14ac:dyDescent="0.35">
      <c r="A61" s="199" t="s">
        <v>186</v>
      </c>
      <c r="B61" s="150"/>
      <c r="C61" s="200"/>
      <c r="D61" s="56">
        <f>SUM(D50:D60)</f>
        <v>-37254085</v>
      </c>
      <c r="E61" s="200"/>
      <c r="F61" s="56">
        <f>SUM(F50:F60)</f>
        <v>-7264970</v>
      </c>
      <c r="G61" s="187"/>
      <c r="H61" s="56">
        <f>SUM(H50:H60)</f>
        <v>-8158358</v>
      </c>
      <c r="I61" s="61"/>
      <c r="J61" s="56">
        <f>SUM(J50:J60)</f>
        <v>17291902</v>
      </c>
    </row>
    <row r="62" spans="1:15" ht="21" customHeight="1" x14ac:dyDescent="0.35">
      <c r="A62" s="199"/>
      <c r="B62" s="150"/>
      <c r="C62" s="200"/>
      <c r="D62" s="61"/>
      <c r="E62" s="200"/>
      <c r="F62" s="61"/>
      <c r="G62" s="187"/>
      <c r="H62" s="61"/>
      <c r="I62" s="61"/>
      <c r="J62" s="61"/>
    </row>
    <row r="63" spans="1:15" ht="21" customHeight="1" x14ac:dyDescent="0.35">
      <c r="A63" s="157" t="s">
        <v>187</v>
      </c>
      <c r="B63" s="162"/>
      <c r="C63" s="200"/>
      <c r="D63" s="200"/>
      <c r="E63" s="200"/>
      <c r="F63" s="200"/>
      <c r="G63" s="200"/>
      <c r="H63" s="200"/>
      <c r="I63" s="200"/>
      <c r="J63" s="200"/>
    </row>
    <row r="64" spans="1:15" ht="21" customHeight="1" x14ac:dyDescent="0.35">
      <c r="A64" s="207" t="s">
        <v>188</v>
      </c>
      <c r="B64" s="162"/>
      <c r="C64" s="200"/>
      <c r="D64" s="18">
        <v>-2000000</v>
      </c>
      <c r="E64" s="200"/>
      <c r="F64" s="79">
        <v>0</v>
      </c>
      <c r="G64" s="200"/>
      <c r="H64" s="79">
        <v>0</v>
      </c>
      <c r="I64" s="200"/>
      <c r="J64" s="79">
        <v>0</v>
      </c>
    </row>
    <row r="65" spans="1:15" ht="21" customHeight="1" x14ac:dyDescent="0.35">
      <c r="A65" s="207" t="s">
        <v>189</v>
      </c>
      <c r="B65" s="193" t="s">
        <v>190</v>
      </c>
      <c r="D65" s="18">
        <v>-8735884</v>
      </c>
      <c r="E65" s="18"/>
      <c r="F65" s="18">
        <v>-12039361</v>
      </c>
      <c r="G65" s="18"/>
      <c r="H65" s="18">
        <v>-4090513</v>
      </c>
      <c r="I65" s="18"/>
      <c r="J65" s="18">
        <v>-7586925</v>
      </c>
      <c r="M65" s="209"/>
      <c r="O65" s="210"/>
    </row>
    <row r="66" spans="1:15" ht="21" customHeight="1" x14ac:dyDescent="0.35">
      <c r="A66" s="194" t="s">
        <v>191</v>
      </c>
      <c r="B66" s="211"/>
      <c r="D66" s="18">
        <v>-149882831</v>
      </c>
      <c r="E66" s="18"/>
      <c r="F66" s="18">
        <v>-89930854</v>
      </c>
      <c r="G66" s="18"/>
      <c r="H66" s="18">
        <v>-149882831</v>
      </c>
      <c r="I66" s="18"/>
      <c r="J66" s="18">
        <v>-89928204</v>
      </c>
      <c r="M66" s="209"/>
      <c r="O66" s="210"/>
    </row>
    <row r="67" spans="1:15" ht="21" customHeight="1" x14ac:dyDescent="0.35">
      <c r="A67" s="194" t="s">
        <v>192</v>
      </c>
      <c r="B67" s="211"/>
      <c r="D67" s="61"/>
      <c r="F67" s="61"/>
      <c r="H67" s="61"/>
      <c r="I67" s="61"/>
      <c r="J67" s="61"/>
      <c r="M67" s="209"/>
      <c r="O67" s="210"/>
    </row>
    <row r="68" spans="1:15" ht="21" customHeight="1" x14ac:dyDescent="0.35">
      <c r="A68" s="212" t="s">
        <v>193</v>
      </c>
      <c r="B68" s="193">
        <v>15</v>
      </c>
      <c r="D68" s="18">
        <v>-2875</v>
      </c>
      <c r="F68" s="79">
        <v>0</v>
      </c>
      <c r="H68" s="79">
        <v>0</v>
      </c>
      <c r="I68" s="61"/>
      <c r="J68" s="79">
        <v>0</v>
      </c>
      <c r="M68" s="209"/>
      <c r="O68" s="210"/>
    </row>
    <row r="69" spans="1:15" ht="21" customHeight="1" x14ac:dyDescent="0.35">
      <c r="A69" s="194" t="s">
        <v>194</v>
      </c>
      <c r="B69" s="193"/>
      <c r="D69" s="18">
        <v>-3331547</v>
      </c>
      <c r="E69" s="18"/>
      <c r="F69" s="18">
        <v>-3152483</v>
      </c>
      <c r="G69" s="18"/>
      <c r="H69" s="18">
        <v>-2376375</v>
      </c>
      <c r="I69" s="18"/>
      <c r="J69" s="18">
        <v>-2076512</v>
      </c>
      <c r="M69" s="209"/>
      <c r="O69" s="210"/>
    </row>
    <row r="70" spans="1:15" ht="21" customHeight="1" x14ac:dyDescent="0.35">
      <c r="A70" s="199" t="s">
        <v>195</v>
      </c>
      <c r="B70" s="150"/>
      <c r="C70" s="200"/>
      <c r="D70" s="56">
        <f>SUM(D64:D69)</f>
        <v>-163953137</v>
      </c>
      <c r="E70" s="200"/>
      <c r="F70" s="56">
        <f>SUM(F64:F69)</f>
        <v>-105122698</v>
      </c>
      <c r="G70" s="200"/>
      <c r="H70" s="56">
        <f>SUM(H64:H69)</f>
        <v>-156349719</v>
      </c>
      <c r="I70" s="61"/>
      <c r="J70" s="56">
        <f>SUM(J64:J69)</f>
        <v>-99591641</v>
      </c>
    </row>
    <row r="71" spans="1:15" ht="21" customHeight="1" x14ac:dyDescent="0.35">
      <c r="A71" s="199" t="s">
        <v>88</v>
      </c>
      <c r="B71" s="150"/>
      <c r="C71" s="200"/>
      <c r="D71" s="61"/>
      <c r="E71" s="200"/>
      <c r="F71" s="61"/>
      <c r="G71" s="187"/>
      <c r="H71" s="61"/>
      <c r="I71" s="61"/>
      <c r="J71" s="61"/>
    </row>
    <row r="72" spans="1:15" ht="21" customHeight="1" x14ac:dyDescent="0.35">
      <c r="A72" s="152" t="s">
        <v>196</v>
      </c>
      <c r="C72" s="200"/>
      <c r="D72" s="29">
        <f>D38+D61+D70</f>
        <v>-5265133</v>
      </c>
      <c r="E72" s="200"/>
      <c r="F72" s="29">
        <f>F38+F61+F70</f>
        <v>-84783073</v>
      </c>
      <c r="G72" s="200"/>
      <c r="H72" s="29">
        <f>H38+H61+H70</f>
        <v>17728638</v>
      </c>
      <c r="I72" s="29"/>
      <c r="J72" s="29">
        <f>J38+J61+J70</f>
        <v>-85259343</v>
      </c>
      <c r="L72" s="31"/>
      <c r="M72" s="59"/>
      <c r="N72" s="59"/>
      <c r="O72" s="60"/>
    </row>
    <row r="73" spans="1:15" ht="21" customHeight="1" x14ac:dyDescent="0.35">
      <c r="A73" s="152" t="s">
        <v>197</v>
      </c>
      <c r="C73" s="187"/>
      <c r="D73" s="29">
        <v>477798633</v>
      </c>
      <c r="E73" s="200"/>
      <c r="F73" s="29">
        <v>480318614</v>
      </c>
      <c r="G73" s="200"/>
      <c r="H73" s="29">
        <v>424466766</v>
      </c>
      <c r="I73" s="29"/>
      <c r="J73" s="29">
        <v>433233075</v>
      </c>
      <c r="L73" s="31"/>
      <c r="M73" s="59"/>
      <c r="N73" s="59"/>
      <c r="O73" s="60"/>
    </row>
    <row r="74" spans="1:15" ht="21" customHeight="1" thickBot="1" x14ac:dyDescent="0.4">
      <c r="A74" s="162" t="s">
        <v>198</v>
      </c>
      <c r="B74" s="128">
        <v>4.0999999999999996</v>
      </c>
      <c r="C74" s="200"/>
      <c r="D74" s="65">
        <f>SUM(D72:D73)</f>
        <v>472533500</v>
      </c>
      <c r="E74" s="200"/>
      <c r="F74" s="65">
        <f>SUM(F72:F73)</f>
        <v>395535541</v>
      </c>
      <c r="G74" s="200"/>
      <c r="H74" s="65">
        <f>SUM(H72:H73)</f>
        <v>442195404</v>
      </c>
      <c r="I74" s="29"/>
      <c r="J74" s="65">
        <f>SUM(J72:J73)</f>
        <v>347973732</v>
      </c>
      <c r="L74" s="31"/>
      <c r="M74" s="59"/>
      <c r="N74" s="59"/>
      <c r="O74" s="60"/>
    </row>
    <row r="75" spans="1:15" ht="21" customHeight="1" thickTop="1" x14ac:dyDescent="0.35">
      <c r="A75" s="162"/>
      <c r="B75" s="128"/>
      <c r="C75" s="200"/>
      <c r="D75" s="61"/>
      <c r="E75" s="200"/>
      <c r="F75" s="61"/>
      <c r="G75" s="200"/>
      <c r="H75" s="61"/>
      <c r="I75" s="29"/>
      <c r="J75" s="61"/>
      <c r="L75" s="31"/>
      <c r="M75" s="59"/>
      <c r="N75" s="59"/>
      <c r="O75" s="60"/>
    </row>
    <row r="76" spans="1:15" ht="21" customHeight="1" x14ac:dyDescent="0.35">
      <c r="A76" s="162"/>
      <c r="B76" s="128"/>
      <c r="C76" s="200"/>
      <c r="D76" s="61"/>
      <c r="E76" s="200"/>
      <c r="F76" s="61"/>
      <c r="G76" s="200"/>
      <c r="H76" s="61"/>
      <c r="I76" s="29"/>
      <c r="J76" s="61"/>
      <c r="L76" s="31"/>
      <c r="M76" s="59"/>
      <c r="N76" s="59"/>
      <c r="O76" s="60"/>
    </row>
    <row r="77" spans="1:15" ht="21" customHeight="1" x14ac:dyDescent="0.35">
      <c r="A77" s="162"/>
      <c r="B77" s="128"/>
      <c r="C77" s="200"/>
      <c r="D77" s="61"/>
      <c r="E77" s="200"/>
      <c r="F77" s="61"/>
      <c r="G77" s="200"/>
      <c r="H77" s="61"/>
      <c r="I77" s="29"/>
      <c r="J77" s="61"/>
      <c r="L77" s="31"/>
      <c r="M77" s="59"/>
      <c r="N77" s="59"/>
      <c r="O77" s="60"/>
    </row>
    <row r="78" spans="1:15" ht="21" customHeight="1" x14ac:dyDescent="0.35">
      <c r="A78" s="162"/>
      <c r="B78" s="128"/>
      <c r="C78" s="200"/>
      <c r="D78" s="61"/>
      <c r="E78" s="200"/>
      <c r="F78" s="61"/>
      <c r="G78" s="200"/>
      <c r="H78" s="61"/>
      <c r="I78" s="29"/>
      <c r="J78" s="61"/>
      <c r="L78" s="31"/>
      <c r="M78" s="59"/>
      <c r="N78" s="59"/>
      <c r="O78" s="60"/>
    </row>
    <row r="79" spans="1:15" ht="21" customHeight="1" x14ac:dyDescent="0.35">
      <c r="A79" s="162"/>
      <c r="B79" s="128"/>
      <c r="C79" s="200"/>
      <c r="D79" s="61"/>
      <c r="E79" s="200"/>
      <c r="F79" s="61"/>
      <c r="G79" s="200"/>
      <c r="H79" s="61"/>
      <c r="I79" s="29"/>
      <c r="J79" s="61"/>
      <c r="L79" s="31"/>
      <c r="M79" s="59"/>
      <c r="N79" s="59"/>
      <c r="O79" s="60"/>
    </row>
    <row r="80" spans="1:15" ht="21" customHeight="1" x14ac:dyDescent="0.35">
      <c r="A80" s="162"/>
      <c r="B80" s="128"/>
      <c r="C80" s="200"/>
      <c r="D80" s="61"/>
      <c r="E80" s="200"/>
      <c r="F80" s="61"/>
      <c r="G80" s="200"/>
      <c r="H80" s="61"/>
      <c r="I80" s="29"/>
      <c r="J80" s="61"/>
      <c r="L80" s="31"/>
      <c r="M80" s="59"/>
      <c r="N80" s="59"/>
      <c r="O80" s="60"/>
    </row>
    <row r="81" spans="1:15" ht="21" customHeight="1" x14ac:dyDescent="0.35">
      <c r="A81" s="162"/>
      <c r="B81" s="128"/>
      <c r="C81" s="200"/>
      <c r="D81" s="61"/>
      <c r="E81" s="200"/>
      <c r="F81" s="61"/>
      <c r="G81" s="200"/>
      <c r="H81" s="61"/>
      <c r="I81" s="29"/>
      <c r="J81" s="61"/>
      <c r="L81" s="31"/>
      <c r="M81" s="59"/>
      <c r="N81" s="59"/>
      <c r="O81" s="60"/>
    </row>
    <row r="82" spans="1:15" ht="21" customHeight="1" x14ac:dyDescent="0.35">
      <c r="A82" s="162"/>
      <c r="B82" s="128"/>
      <c r="C82" s="200"/>
      <c r="D82" s="61"/>
      <c r="E82" s="200"/>
      <c r="F82" s="61"/>
      <c r="G82" s="200"/>
      <c r="H82" s="61"/>
      <c r="I82" s="29"/>
      <c r="J82" s="61"/>
      <c r="L82" s="31"/>
      <c r="M82" s="59"/>
      <c r="N82" s="59"/>
      <c r="O82" s="60"/>
    </row>
    <row r="83" spans="1:15" ht="21" customHeight="1" x14ac:dyDescent="0.35">
      <c r="A83" s="162"/>
      <c r="B83" s="128"/>
      <c r="C83" s="200"/>
      <c r="D83" s="61"/>
      <c r="E83" s="200"/>
      <c r="F83" s="61"/>
      <c r="G83" s="200"/>
      <c r="H83" s="61"/>
      <c r="I83" s="29"/>
      <c r="J83" s="61"/>
      <c r="L83" s="31"/>
      <c r="M83" s="59"/>
      <c r="N83" s="59"/>
      <c r="O83" s="60"/>
    </row>
    <row r="84" spans="1:15" ht="21" customHeight="1" x14ac:dyDescent="0.35">
      <c r="A84" s="162"/>
      <c r="B84" s="128"/>
      <c r="C84" s="200"/>
      <c r="D84" s="61"/>
      <c r="E84" s="200"/>
      <c r="F84" s="61"/>
      <c r="G84" s="200"/>
      <c r="H84" s="61"/>
      <c r="I84" s="29"/>
      <c r="J84" s="61"/>
      <c r="L84" s="31"/>
      <c r="M84" s="59"/>
      <c r="N84" s="59"/>
      <c r="O84" s="60"/>
    </row>
    <row r="85" spans="1:15" ht="21" customHeight="1" x14ac:dyDescent="0.35">
      <c r="A85" s="162"/>
      <c r="B85" s="128"/>
      <c r="C85" s="200"/>
      <c r="D85" s="61"/>
      <c r="E85" s="200"/>
      <c r="F85" s="61"/>
      <c r="G85" s="200"/>
      <c r="H85" s="61"/>
      <c r="I85" s="29"/>
      <c r="J85" s="61"/>
      <c r="L85" s="31"/>
      <c r="M85" s="59"/>
      <c r="N85" s="59"/>
      <c r="O85" s="60"/>
    </row>
    <row r="86" spans="1:15" ht="21" customHeight="1" x14ac:dyDescent="0.35">
      <c r="A86" s="162"/>
      <c r="B86" s="128"/>
      <c r="C86" s="200"/>
      <c r="D86" s="61"/>
      <c r="E86" s="200"/>
      <c r="F86" s="61"/>
      <c r="G86" s="200"/>
      <c r="H86" s="61"/>
      <c r="I86" s="29"/>
      <c r="J86" s="61"/>
      <c r="L86" s="31"/>
      <c r="M86" s="59"/>
      <c r="N86" s="59"/>
      <c r="O86" s="60"/>
    </row>
    <row r="87" spans="1:15" ht="21" customHeight="1" x14ac:dyDescent="0.35">
      <c r="A87" s="162"/>
      <c r="B87" s="128"/>
      <c r="C87" s="200"/>
      <c r="D87" s="61"/>
      <c r="E87" s="200"/>
      <c r="F87" s="61"/>
      <c r="G87" s="200"/>
      <c r="H87" s="61"/>
      <c r="I87" s="29"/>
      <c r="J87" s="61"/>
      <c r="L87" s="31"/>
      <c r="M87" s="59"/>
      <c r="N87" s="59"/>
      <c r="O87" s="60"/>
    </row>
    <row r="88" spans="1:15" ht="21" customHeight="1" x14ac:dyDescent="0.35">
      <c r="A88" s="213" t="s">
        <v>31</v>
      </c>
      <c r="B88" s="141"/>
      <c r="C88" s="141"/>
      <c r="D88" s="141"/>
      <c r="E88" s="141"/>
      <c r="F88" s="141"/>
      <c r="G88" s="141"/>
      <c r="H88" s="141"/>
      <c r="I88" s="141"/>
      <c r="J88" s="141"/>
    </row>
    <row r="89" spans="1:15" ht="21.65" customHeight="1" x14ac:dyDescent="0.35">
      <c r="D89" s="214"/>
      <c r="H89" s="214"/>
    </row>
    <row r="90" spans="1:15" ht="19" customHeight="1" x14ac:dyDescent="0.35">
      <c r="D90" s="214"/>
      <c r="F90" s="214"/>
      <c r="H90" s="214"/>
      <c r="J90" s="214"/>
    </row>
  </sheetData>
  <mergeCells count="18">
    <mergeCell ref="D46:F46"/>
    <mergeCell ref="G46:J46"/>
    <mergeCell ref="D47:F47"/>
    <mergeCell ref="G47:J47"/>
    <mergeCell ref="G7:J7"/>
    <mergeCell ref="G8:J8"/>
    <mergeCell ref="D7:F7"/>
    <mergeCell ref="D8:F8"/>
    <mergeCell ref="A40:J40"/>
    <mergeCell ref="A41:J41"/>
    <mergeCell ref="A42:J42"/>
    <mergeCell ref="A43:J43"/>
    <mergeCell ref="A44:J44"/>
    <mergeCell ref="A1:J1"/>
    <mergeCell ref="A2:J2"/>
    <mergeCell ref="A3:J3"/>
    <mergeCell ref="A5:J5"/>
    <mergeCell ref="A4:J4"/>
  </mergeCells>
  <pageMargins left="0.7" right="0.3" top="1" bottom="0.75" header="0.5" footer="0.3"/>
  <pageSetup paperSize="9" scale="70" fitToHeight="0" orientation="portrait" r:id="rId1"/>
  <headerFooter alignWithMargins="0"/>
  <rowBreaks count="1" manualBreakCount="1">
    <brk id="39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ASSET</vt:lpstr>
      <vt:lpstr>LIABILITIES</vt:lpstr>
      <vt:lpstr>PL 3 M</vt:lpstr>
      <vt:lpstr>PL 9M</vt:lpstr>
      <vt:lpstr>SHAREHOLDER-Consol</vt:lpstr>
      <vt:lpstr>SHAREHOLDER-COMPANY</vt:lpstr>
      <vt:lpstr>CASH FLOW</vt:lpstr>
      <vt:lpstr>'SHAREHOLDER-Consol'!Print_Area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ppremchit@deloitte.com</dc:creator>
  <cp:keywords/>
  <dc:description/>
  <cp:lastModifiedBy>jchimphalayalai@deloitte.com</cp:lastModifiedBy>
  <cp:revision/>
  <cp:lastPrinted>2025-11-07T11:42:49Z</cp:lastPrinted>
  <dcterms:created xsi:type="dcterms:W3CDTF">2020-02-12T04:32:08Z</dcterms:created>
  <dcterms:modified xsi:type="dcterms:W3CDTF">2025-11-07T11:44:06Z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2021-06-28T07:36:56Z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f9ebe09e-58bb-4176-a1df-7b5fdcbbe7cb</vt:lpwstr>
  </property>
  <property fmtid="{D5CDD505-2E9C-101B-9397-08002B2CF9AE}" pid="8" name="MSIP_Label_ea60d57e-af5b-4752-ac57-3e4f28ca11dc_ContentBits">
    <vt:lpwstr>0</vt:lpwstr>
  </property>
</Properties>
</file>