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24226"/>
  <mc:AlternateContent xmlns:mc="http://schemas.openxmlformats.org/markup-compatibility/2006">
    <mc:Choice Requires="x15">
      <x15ac:absPath xmlns:x15ac="http://schemas.microsoft.com/office/spreadsheetml/2010/11/ac" url="G:\L\L_Proud Real Estate\2025\Q3'2025\PROUD\"/>
    </mc:Choice>
  </mc:AlternateContent>
  <xr:revisionPtr revIDLastSave="0" documentId="13_ncr:1_{591EC458-2058-4A7E-B8C1-4F8861910046}" xr6:coauthVersionLast="47" xr6:coauthVersionMax="47" xr10:uidLastSave="{00000000-0000-0000-0000-000000000000}"/>
  <bookViews>
    <workbookView xWindow="-120" yWindow="-120" windowWidth="29040" windowHeight="15720" tabRatio="675" activeTab="3" xr2:uid="{00000000-000D-0000-FFFF-FFFF00000000}"/>
  </bookViews>
  <sheets>
    <sheet name="BS" sheetId="1" r:id="rId1"/>
    <sheet name="PL " sheetId="5" r:id="rId2"/>
    <sheet name="CE" sheetId="6" r:id="rId3"/>
    <sheet name="CF" sheetId="7" r:id="rId4"/>
  </sheets>
  <externalReferences>
    <externalReference r:id="rId5"/>
  </externalReferences>
  <definedNames>
    <definedName name="_xlnm.Print_Area" localSheetId="0">BS!$A$1:$L$108</definedName>
    <definedName name="_xlnm.Print_Area" localSheetId="2">CE!$A$1:$M$50</definedName>
    <definedName name="_xlnm.Print_Area" localSheetId="3">CF!$A$1:$K$84</definedName>
    <definedName name="_xlnm.Print_Area" localSheetId="1">'PL '!$A$1:$L$79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3" i="6" l="1"/>
  <c r="E59" i="7" l="1"/>
  <c r="I70" i="5"/>
  <c r="I71" i="5" s="1"/>
  <c r="J44" i="6" s="1"/>
  <c r="E70" i="5"/>
  <c r="E71" i="5" s="1"/>
  <c r="J20" i="6" s="1"/>
  <c r="I56" i="5"/>
  <c r="G56" i="5"/>
  <c r="E56" i="5"/>
  <c r="I51" i="5"/>
  <c r="G51" i="5"/>
  <c r="G57" i="5" s="1"/>
  <c r="G60" i="5" s="1"/>
  <c r="E51" i="5"/>
  <c r="I57" i="5" l="1"/>
  <c r="I60" i="5" s="1"/>
  <c r="E57" i="5"/>
  <c r="E60" i="5" s="1"/>
  <c r="I19" i="5"/>
  <c r="G19" i="5"/>
  <c r="E19" i="5"/>
  <c r="I14" i="5"/>
  <c r="G14" i="5"/>
  <c r="G20" i="5" s="1"/>
  <c r="G23" i="5" s="1"/>
  <c r="E14" i="5"/>
  <c r="E20" i="5" s="1"/>
  <c r="E23" i="5" s="1"/>
  <c r="E69" i="1"/>
  <c r="G69" i="1"/>
  <c r="I69" i="1"/>
  <c r="E57" i="1"/>
  <c r="G57" i="1"/>
  <c r="I57" i="1"/>
  <c r="E19" i="1"/>
  <c r="G19" i="1"/>
  <c r="I19" i="1"/>
  <c r="E28" i="1"/>
  <c r="G28" i="1"/>
  <c r="I28" i="1"/>
  <c r="I20" i="5" l="1"/>
  <c r="I23" i="5" s="1"/>
  <c r="I70" i="1"/>
  <c r="E70" i="1"/>
  <c r="G70" i="1"/>
  <c r="K74" i="7"/>
  <c r="K59" i="7"/>
  <c r="G74" i="7"/>
  <c r="G59" i="7"/>
  <c r="H12" i="6"/>
  <c r="H13" i="6" s="1"/>
  <c r="H16" i="6" s="1"/>
  <c r="K56" i="5"/>
  <c r="K51" i="5"/>
  <c r="K19" i="5"/>
  <c r="K14" i="5"/>
  <c r="G25" i="5"/>
  <c r="G30" i="5" s="1"/>
  <c r="G34" i="5" s="1"/>
  <c r="I74" i="7"/>
  <c r="E74" i="7"/>
  <c r="I59" i="7"/>
  <c r="L39" i="6"/>
  <c r="F37" i="6"/>
  <c r="F40" i="6" s="1"/>
  <c r="D37" i="6"/>
  <c r="D40" i="6" s="1"/>
  <c r="H36" i="6"/>
  <c r="L36" i="6" s="1"/>
  <c r="L34" i="6"/>
  <c r="L15" i="6"/>
  <c r="F16" i="6"/>
  <c r="D13" i="6"/>
  <c r="D16" i="6" s="1"/>
  <c r="L10" i="6"/>
  <c r="K57" i="5" l="1"/>
  <c r="K60" i="5" s="1"/>
  <c r="K62" i="5" s="1"/>
  <c r="K73" i="5" s="1"/>
  <c r="K77" i="5" s="1"/>
  <c r="K20" i="5"/>
  <c r="K23" i="5" s="1"/>
  <c r="K25" i="5" s="1"/>
  <c r="K30" i="5" s="1"/>
  <c r="K34" i="5" s="1"/>
  <c r="J35" i="6"/>
  <c r="L35" i="6" s="1"/>
  <c r="L37" i="6" s="1"/>
  <c r="L40" i="6" s="1"/>
  <c r="G62" i="5"/>
  <c r="G73" i="5" s="1"/>
  <c r="G77" i="5" s="1"/>
  <c r="G9" i="7"/>
  <c r="G25" i="7" s="1"/>
  <c r="G38" i="7" s="1"/>
  <c r="G42" i="7" s="1"/>
  <c r="G75" i="7" s="1"/>
  <c r="G77" i="7" s="1"/>
  <c r="K9" i="7"/>
  <c r="K25" i="7" s="1"/>
  <c r="K38" i="7" s="1"/>
  <c r="K42" i="7" s="1"/>
  <c r="K75" i="7" s="1"/>
  <c r="K77" i="7" s="1"/>
  <c r="J11" i="6"/>
  <c r="L11" i="6" s="1"/>
  <c r="E25" i="5"/>
  <c r="E30" i="5" s="1"/>
  <c r="I25" i="5"/>
  <c r="I30" i="5" s="1"/>
  <c r="H37" i="6"/>
  <c r="H40" i="6" s="1"/>
  <c r="J37" i="6"/>
  <c r="J40" i="6" s="1"/>
  <c r="L12" i="6"/>
  <c r="J13" i="6" l="1"/>
  <c r="J16" i="6" s="1"/>
  <c r="E62" i="5"/>
  <c r="E9" i="7"/>
  <c r="E25" i="7" s="1"/>
  <c r="E38" i="7" s="1"/>
  <c r="E42" i="7" s="1"/>
  <c r="E75" i="7" s="1"/>
  <c r="E77" i="7" s="1"/>
  <c r="L13" i="6"/>
  <c r="L16" i="6" s="1"/>
  <c r="I62" i="5"/>
  <c r="I9" i="7"/>
  <c r="I25" i="7" s="1"/>
  <c r="I38" i="7" s="1"/>
  <c r="I42" i="7" s="1"/>
  <c r="I75" i="7" s="1"/>
  <c r="I77" i="7" s="1"/>
  <c r="I73" i="5" l="1"/>
  <c r="J43" i="6"/>
  <c r="E73" i="5"/>
  <c r="J19" i="6"/>
  <c r="K19" i="1"/>
  <c r="L42" i="6" l="1"/>
  <c r="L18" i="6"/>
  <c r="F45" i="6" l="1"/>
  <c r="F46" i="6" s="1"/>
  <c r="D45" i="6"/>
  <c r="D46" i="6" s="1"/>
  <c r="F21" i="6"/>
  <c r="D21" i="6"/>
  <c r="H44" i="6"/>
  <c r="L20" i="6" l="1"/>
  <c r="H45" i="6"/>
  <c r="H46" i="6" s="1"/>
  <c r="I96" i="1" s="1"/>
  <c r="L44" i="6"/>
  <c r="H21" i="6"/>
  <c r="K97" i="1"/>
  <c r="K96" i="1"/>
  <c r="G97" i="1"/>
  <c r="G96" i="1"/>
  <c r="K69" i="1"/>
  <c r="K57" i="1" l="1"/>
  <c r="K94" i="1" l="1"/>
  <c r="K93" i="1"/>
  <c r="I93" i="1" l="1"/>
  <c r="I94" i="1"/>
  <c r="I34" i="5" l="1"/>
  <c r="I77" i="5"/>
  <c r="F22" i="6"/>
  <c r="D22" i="6"/>
  <c r="J45" i="6" l="1"/>
  <c r="J46" i="6" s="1"/>
  <c r="L43" i="6"/>
  <c r="G94" i="1"/>
  <c r="G93" i="1"/>
  <c r="J21" i="6" l="1"/>
  <c r="L19" i="6"/>
  <c r="L21" i="6" s="1"/>
  <c r="I97" i="1"/>
  <c r="L45" i="6"/>
  <c r="L46" i="6" s="1"/>
  <c r="G98" i="1"/>
  <c r="G99" i="1" s="1"/>
  <c r="K98" i="1"/>
  <c r="K99" i="1" s="1"/>
  <c r="J22" i="6" l="1"/>
  <c r="E97" i="1" s="1"/>
  <c r="E94" i="1"/>
  <c r="E93" i="1"/>
  <c r="K28" i="1"/>
  <c r="I29" i="1"/>
  <c r="E29" i="1"/>
  <c r="E34" i="5" l="1"/>
  <c r="E77" i="5"/>
  <c r="L22" i="6"/>
  <c r="G100" i="1"/>
  <c r="K70" i="1"/>
  <c r="K100" i="1" s="1"/>
  <c r="G29" i="1"/>
  <c r="K29" i="1"/>
  <c r="K101" i="1" l="1"/>
  <c r="G101" i="1"/>
  <c r="H22" i="6" l="1"/>
  <c r="I98" i="1" l="1"/>
  <c r="I99" i="1" s="1"/>
  <c r="I100" i="1" s="1"/>
  <c r="I101" i="1" s="1"/>
  <c r="E96" i="1" l="1"/>
  <c r="E98" i="1" s="1"/>
  <c r="E99" i="1" s="1"/>
  <c r="E100" i="1" s="1"/>
  <c r="E101" i="1" s="1"/>
</calcChain>
</file>

<file path=xl/sharedStrings.xml><?xml version="1.0" encoding="utf-8"?>
<sst xmlns="http://schemas.openxmlformats.org/spreadsheetml/2006/main" count="335" uniqueCount="201">
  <si>
    <t>Proud Real Estate Public Company Limited and its subsidiaries</t>
  </si>
  <si>
    <t>Statement of financial position</t>
  </si>
  <si>
    <t>(Unit: Thousand Baht)</t>
  </si>
  <si>
    <t>Consolidated financial statements</t>
  </si>
  <si>
    <t>Separate financial statements</t>
  </si>
  <si>
    <t>Note</t>
  </si>
  <si>
    <t>(Unaudited</t>
  </si>
  <si>
    <t>(Audited)</t>
  </si>
  <si>
    <t>but reviewed)</t>
  </si>
  <si>
    <t>Assets</t>
  </si>
  <si>
    <t>Current assets</t>
  </si>
  <si>
    <t>Cash and cash equivalents</t>
  </si>
  <si>
    <t>Short-term loans to related parties</t>
  </si>
  <si>
    <t>Real estate development costs</t>
  </si>
  <si>
    <t>Current tax assets</t>
  </si>
  <si>
    <t>Other current assets</t>
  </si>
  <si>
    <t>Total current assets</t>
  </si>
  <si>
    <t>Non-current assets</t>
  </si>
  <si>
    <t>Investments in subsidiaries</t>
  </si>
  <si>
    <t>Right-of-use assets</t>
  </si>
  <si>
    <t xml:space="preserve">Intangible assets </t>
  </si>
  <si>
    <t>Deferred tax assets</t>
  </si>
  <si>
    <t>Other non-current financial assets</t>
  </si>
  <si>
    <t>Total non-current assets</t>
  </si>
  <si>
    <t>Total assets</t>
  </si>
  <si>
    <t>The accompanying notes are an integral part of the financial statements.</t>
  </si>
  <si>
    <t>Statement of financial position (continued)</t>
  </si>
  <si>
    <t>Liabilities and shareholders' equity</t>
  </si>
  <si>
    <t>Current liabilities</t>
  </si>
  <si>
    <t xml:space="preserve">Current portion of long-term loans from </t>
  </si>
  <si>
    <t xml:space="preserve">   financial institutions</t>
  </si>
  <si>
    <t>Current portion of lease liabilities</t>
  </si>
  <si>
    <t>Deferred revenue from sale of real estate</t>
  </si>
  <si>
    <t>Accrued expenses related to the projects</t>
  </si>
  <si>
    <t>Other current liabilities</t>
  </si>
  <si>
    <t>Total current liabilities</t>
  </si>
  <si>
    <t>Non-current liabilities</t>
  </si>
  <si>
    <t xml:space="preserve">Long-term loans from financial institutions, </t>
  </si>
  <si>
    <t xml:space="preserve">   net of current portion</t>
  </si>
  <si>
    <t>Lease liabilities, net of current portion</t>
  </si>
  <si>
    <t>Provision for decommissioning costs</t>
  </si>
  <si>
    <t>Total non-current liabilities</t>
  </si>
  <si>
    <t>Total liabilities</t>
  </si>
  <si>
    <t>Liabilities and shareholders' equity (continued)</t>
  </si>
  <si>
    <t>Shareholders' equity</t>
  </si>
  <si>
    <t>Share capital</t>
  </si>
  <si>
    <t xml:space="preserve">   Registered</t>
  </si>
  <si>
    <t>Share premium</t>
  </si>
  <si>
    <t>Equity attributable to owners of the Company</t>
  </si>
  <si>
    <t>Total shareholders' equity</t>
  </si>
  <si>
    <t>Total liabilities and shareholders' equity</t>
  </si>
  <si>
    <t>Directors</t>
  </si>
  <si>
    <t>(Unaudited but reviewed)</t>
  </si>
  <si>
    <t>Statement of comprehensive income</t>
  </si>
  <si>
    <t>(Unit: Thousand Baht, except earnings per share expressed in Baht)</t>
  </si>
  <si>
    <t>Profit or loss:</t>
  </si>
  <si>
    <t>Revenues</t>
  </si>
  <si>
    <t>Other income</t>
  </si>
  <si>
    <t>Total revenues</t>
  </si>
  <si>
    <t>Expenses</t>
  </si>
  <si>
    <t>Selling and distribution expenses</t>
  </si>
  <si>
    <t>Administrative expenses</t>
  </si>
  <si>
    <t>Total expenses</t>
  </si>
  <si>
    <t>Finance income</t>
  </si>
  <si>
    <t>Finance cost</t>
  </si>
  <si>
    <t>Other comprehensive income:</t>
  </si>
  <si>
    <t>Other comprehensive income for the period</t>
  </si>
  <si>
    <t>Earnings per share</t>
  </si>
  <si>
    <t xml:space="preserve">Proud Real Estate Public Company Limited and its subsidiaries </t>
  </si>
  <si>
    <t>Statement of changes in shareholders' equity</t>
  </si>
  <si>
    <t>Issued and</t>
  </si>
  <si>
    <t>Total</t>
  </si>
  <si>
    <t xml:space="preserve"> paid-up</t>
  </si>
  <si>
    <t>shareholders'</t>
  </si>
  <si>
    <t>share capital</t>
  </si>
  <si>
    <t>equity</t>
  </si>
  <si>
    <t>Profit for the period</t>
  </si>
  <si>
    <t>Total comprehensive income for the period</t>
  </si>
  <si>
    <t>Statement of cash flows</t>
  </si>
  <si>
    <t>Cash flows from operating activities</t>
  </si>
  <si>
    <t xml:space="preserve">   net cash provided by (paid from) operating activities:</t>
  </si>
  <si>
    <t xml:space="preserve">   Depreciation and amortisation</t>
  </si>
  <si>
    <t xml:space="preserve">   Finance income</t>
  </si>
  <si>
    <t xml:space="preserve">   Finance cost</t>
  </si>
  <si>
    <t xml:space="preserve">   changes in operating assets and liabilities</t>
  </si>
  <si>
    <t>Operating assets (increase) decrease</t>
  </si>
  <si>
    <t xml:space="preserve">   Real estate development costs</t>
  </si>
  <si>
    <t xml:space="preserve">   Other current assets</t>
  </si>
  <si>
    <t xml:space="preserve">   Other non-current financial assets</t>
  </si>
  <si>
    <t>Operating liabilities increase (decrease)</t>
  </si>
  <si>
    <t xml:space="preserve">   Deferred revenue from sale of real estate</t>
  </si>
  <si>
    <t xml:space="preserve">   Accrued expenses related to the projects</t>
  </si>
  <si>
    <t xml:space="preserve">   Other current liabilities</t>
  </si>
  <si>
    <t xml:space="preserve">   Cash received from interest income</t>
  </si>
  <si>
    <t xml:space="preserve">   Cash paid for interest expenses</t>
  </si>
  <si>
    <t xml:space="preserve">   Cash paid for corporate income tax</t>
  </si>
  <si>
    <t>Net cash flows from (used in) operating activities</t>
  </si>
  <si>
    <t>Statement of cash flows (continued)</t>
  </si>
  <si>
    <t>Cash flows from investing activities</t>
  </si>
  <si>
    <t>Cash paid to provide short-term loans to related parties</t>
  </si>
  <si>
    <t>Cash flows from financing activities</t>
  </si>
  <si>
    <t>Cash and cash equivalents at beginning of the period</t>
  </si>
  <si>
    <t>Cash and cash equivalents at end of the period</t>
  </si>
  <si>
    <t>Supplement disclosures of cash flows information</t>
  </si>
  <si>
    <t>Non-cash items</t>
  </si>
  <si>
    <t xml:space="preserve">The accompanying notes are an integral part of the financial statements. </t>
  </si>
  <si>
    <t>Cash paid for long-term loans from financial institutions</t>
  </si>
  <si>
    <t>Net increase (decrease) in cash and cash equivalents</t>
  </si>
  <si>
    <t>Revenues from sale of real estate</t>
  </si>
  <si>
    <t>Cost of real estate sold</t>
  </si>
  <si>
    <t xml:space="preserve">   Retention payables</t>
  </si>
  <si>
    <t xml:space="preserve">Increase (decrease) in bank overdrafts  </t>
  </si>
  <si>
    <t>Cash flows from (used in) operating activities</t>
  </si>
  <si>
    <t>Net cash flows from (used in) financing activities</t>
  </si>
  <si>
    <t>Payment of principal portion of lease liabilities</t>
  </si>
  <si>
    <t xml:space="preserve">   Increase in payables for acquisition of equipment</t>
  </si>
  <si>
    <t xml:space="preserve">Building and equipment </t>
  </si>
  <si>
    <t>Cash received from dividend income</t>
  </si>
  <si>
    <t>Statement of changes in shareholders' equity (continued)</t>
  </si>
  <si>
    <t xml:space="preserve">      974,014,010 ordinary shares of Baht 1 each </t>
  </si>
  <si>
    <t>Profit before income tax income (expenses)</t>
  </si>
  <si>
    <t>Basic earnings per share</t>
  </si>
  <si>
    <t xml:space="preserve">   Profit</t>
  </si>
  <si>
    <t>Profit before tax</t>
  </si>
  <si>
    <t xml:space="preserve">Adjustments to reconcile profit before tax to </t>
  </si>
  <si>
    <t>Cash received from short-term loan from related parties</t>
  </si>
  <si>
    <t>Balance as at 1 January 2024</t>
  </si>
  <si>
    <t xml:space="preserve">   Appropriated - statutory reserve</t>
  </si>
  <si>
    <t xml:space="preserve">   Unappropriated</t>
  </si>
  <si>
    <t>Cumulative and redeemable of preference shares</t>
  </si>
  <si>
    <t>Income tax payable</t>
  </si>
  <si>
    <t xml:space="preserve">Appropriated - </t>
  </si>
  <si>
    <t>statutory reserve</t>
  </si>
  <si>
    <t>Unappropriated</t>
  </si>
  <si>
    <t xml:space="preserve">Transfer unappropriated retained earnings
</t>
  </si>
  <si>
    <t>Cash received from short-term loans to related parties</t>
  </si>
  <si>
    <t xml:space="preserve">Retained earnings </t>
  </si>
  <si>
    <t xml:space="preserve">Operating profit </t>
  </si>
  <si>
    <t>Net cash flows from (used in) investing activities</t>
  </si>
  <si>
    <t xml:space="preserve">   Dividend income</t>
  </si>
  <si>
    <t>Dividend income</t>
  </si>
  <si>
    <t xml:space="preserve">   Amortisation of front end fee</t>
  </si>
  <si>
    <t>Cash paid for short-term loans from related parties</t>
  </si>
  <si>
    <t xml:space="preserve">Profit (loss) from operating activities before  </t>
  </si>
  <si>
    <t>Management fee income</t>
  </si>
  <si>
    <t xml:space="preserve">Bank overdrafts </t>
  </si>
  <si>
    <t>Balance as at 1 January 2025</t>
  </si>
  <si>
    <t>31 December 2024</t>
  </si>
  <si>
    <t>Non-current provision for employee benefits</t>
  </si>
  <si>
    <t>Other non-current assets</t>
  </si>
  <si>
    <t>Other current receivables</t>
  </si>
  <si>
    <t>Debentures</t>
  </si>
  <si>
    <t>Retention payable - current</t>
  </si>
  <si>
    <t>Retained earnings</t>
  </si>
  <si>
    <t>Income tax income (expenses)</t>
  </si>
  <si>
    <t>Retention payable - non-current</t>
  </si>
  <si>
    <t xml:space="preserve">   Issued and fully paid up</t>
  </si>
  <si>
    <t xml:space="preserve">   Loss on sales/write-off of equipment</t>
  </si>
  <si>
    <t>Short-term loans from related parties</t>
  </si>
  <si>
    <t xml:space="preserve">         (31 December 2024: 997,840,729 ordinary shares </t>
  </si>
  <si>
    <t xml:space="preserve">         of Baht 1 each)</t>
  </si>
  <si>
    <t xml:space="preserve">      1,217,517,512 ordinary shares of Baht 1 each </t>
  </si>
  <si>
    <t>Trade and other current payables</t>
  </si>
  <si>
    <t>As at 30 September 2025</t>
  </si>
  <si>
    <t>30 September 2025</t>
  </si>
  <si>
    <t>Balance as at 30 September 2024</t>
  </si>
  <si>
    <t xml:space="preserve">   Impairment loss on assets (reversal) </t>
  </si>
  <si>
    <t xml:space="preserve">   Write-off withholding tax</t>
  </si>
  <si>
    <t>Cash paid for acquisition of equipment</t>
  </si>
  <si>
    <t>Cash paid for intangible assets</t>
  </si>
  <si>
    <t>For the three-month period ended 30 September 2025</t>
  </si>
  <si>
    <t>For the nine-month period ended 30 September 2025</t>
  </si>
  <si>
    <t>Balance as at 30 September 2025</t>
  </si>
  <si>
    <t xml:space="preserve">Other comprehensive income not to be reclassified </t>
  </si>
  <si>
    <t xml:space="preserve">   to profit or loss in subsequent periods</t>
  </si>
  <si>
    <t>Remeasurement gain on defined benefit plans</t>
  </si>
  <si>
    <t>Less: Income tax effect</t>
  </si>
  <si>
    <t>Other comprehensive income not to be reclassified</t>
  </si>
  <si>
    <t xml:space="preserve">   to profit or loss in subsequent periods - net of income tax</t>
  </si>
  <si>
    <t xml:space="preserve">   Other non-current assets</t>
  </si>
  <si>
    <t xml:space="preserve">   Amortisation of debenture issuance cost</t>
  </si>
  <si>
    <t xml:space="preserve">    to statutory reserve</t>
  </si>
  <si>
    <t xml:space="preserve">   Other current receivables</t>
  </si>
  <si>
    <t xml:space="preserve">   Trade and other current payables</t>
  </si>
  <si>
    <t>Decrease in restricted bank deposits</t>
  </si>
  <si>
    <t>Cash received from issuance of debentures</t>
  </si>
  <si>
    <t>Cash paid for front end fee - debentures</t>
  </si>
  <si>
    <t>Cash paid for long-term loan from unrelated party</t>
  </si>
  <si>
    <t>Cash paid for front end fee - loan</t>
  </si>
  <si>
    <t>Current portion of long-term loans to</t>
  </si>
  <si>
    <t xml:space="preserve">   related party</t>
  </si>
  <si>
    <t xml:space="preserve">Long-term loans from unrelated party </t>
  </si>
  <si>
    <t xml:space="preserve">   and person</t>
  </si>
  <si>
    <t>premium</t>
  </si>
  <si>
    <t>Share</t>
  </si>
  <si>
    <t xml:space="preserve">Cash received from long-term loans from </t>
  </si>
  <si>
    <t>Cash received from long-term loan from</t>
  </si>
  <si>
    <t xml:space="preserve">   unrelated party and person</t>
  </si>
  <si>
    <t xml:space="preserve">   Provision for employee benefits</t>
  </si>
  <si>
    <t xml:space="preserve">   Amortisation of deferred interest expenses under </t>
  </si>
  <si>
    <t xml:space="preserve">      lease liabilities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</si>
</sst>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41" formatCode="_(* #,##0_);_(* \(#,##0\);_(* &quot;-&quot;_);_(@_)"/>
    <numFmt numFmtId="164" formatCode="_(* #,##0_);_(* \(#,##0\);_(* &quot;-&quot;??_);_(@_)"/>
    <numFmt numFmtId="165" formatCode="_(* #,##0.000_);_(* \(#,##0.000\);_(* &quot;-&quot;??_);_(@_)"/>
    <numFmt numFmtId="166" formatCode="0.0%"/>
    <numFmt numFmtId="167" formatCode="0.00_)"/>
    <numFmt numFmtId="168" formatCode="dd\-mmm\-yy_)"/>
    <numFmt numFmtId="169" formatCode="#,##0.00\ &quot;F&quot;;\-#,##0.00\ &quot;F&quot;"/>
    <numFmt numFmtId="170" formatCode="#,##0.0_);[Red]\(#,##0.0\)"/>
    <numFmt numFmtId="171" formatCode="#,##0;\(#,##0\)"/>
    <numFmt numFmtId="172" formatCode="\$#,##0.00;\(\$#,##0.00\)"/>
    <numFmt numFmtId="173" formatCode="\$#,##0;\(\$#,##0\)"/>
  </numFmts>
  <fonts count="17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b/>
      <sz val="11"/>
      <name val="Arial"/>
      <family val="2"/>
    </font>
    <font>
      <sz val="11"/>
      <name val="Arial"/>
      <family val="2"/>
    </font>
    <font>
      <u/>
      <sz val="11"/>
      <name val="Arial"/>
      <family val="2"/>
    </font>
    <font>
      <i/>
      <sz val="11"/>
      <name val="Arial"/>
      <family val="2"/>
    </font>
    <font>
      <sz val="10"/>
      <name val="ApFont"/>
    </font>
    <font>
      <sz val="12"/>
      <name val="EucrosiaUPC"/>
      <family val="1"/>
      <charset val="222"/>
    </font>
    <font>
      <sz val="14"/>
      <name val="CordiaUPC"/>
      <family val="1"/>
    </font>
    <font>
      <sz val="10"/>
      <name val="Arial"/>
      <family val="2"/>
    </font>
    <font>
      <sz val="14"/>
      <name val="AngsanaUPC"/>
      <family val="1"/>
      <charset val="222"/>
    </font>
    <font>
      <sz val="8"/>
      <name val="Arial"/>
      <family val="2"/>
    </font>
    <font>
      <sz val="7"/>
      <name val="Small Fonts"/>
      <family val="2"/>
    </font>
    <font>
      <b/>
      <i/>
      <sz val="16"/>
      <name val="Helv"/>
    </font>
    <font>
      <sz val="10"/>
      <name val="Times New Roman"/>
      <family val="1"/>
    </font>
    <font>
      <sz val="15"/>
      <name val="CordiaUPC"/>
      <family val="1"/>
    </font>
    <font>
      <b/>
      <i/>
      <sz val="1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rgb="FF000000"/>
      </bottom>
      <diagonal/>
    </border>
  </borders>
  <cellStyleXfs count="30">
    <xf numFmtId="0" fontId="0" fillId="0" borderId="0"/>
    <xf numFmtId="0" fontId="6" fillId="0" borderId="0"/>
    <xf numFmtId="0" fontId="1" fillId="0" borderId="0"/>
    <xf numFmtId="39" fontId="8" fillId="0" borderId="0"/>
    <xf numFmtId="40" fontId="7" fillId="0" borderId="0" applyFont="0" applyFill="0" applyBorder="0" applyAlignment="0" applyProtection="0"/>
    <xf numFmtId="169" fontId="10" fillId="0" borderId="0"/>
    <xf numFmtId="168" fontId="10" fillId="0" borderId="0"/>
    <xf numFmtId="166" fontId="10" fillId="0" borderId="0"/>
    <xf numFmtId="38" fontId="11" fillId="2" borderId="0" applyNumberFormat="0" applyBorder="0" applyAlignment="0" applyProtection="0"/>
    <xf numFmtId="10" fontId="11" fillId="3" borderId="6" applyNumberFormat="0" applyBorder="0" applyAlignment="0" applyProtection="0"/>
    <xf numFmtId="37" fontId="12" fillId="0" borderId="0"/>
    <xf numFmtId="167" fontId="13" fillId="0" borderId="0"/>
    <xf numFmtId="10" fontId="9" fillId="0" borderId="0" applyFont="0" applyFill="0" applyBorder="0" applyAlignment="0" applyProtection="0"/>
    <xf numFmtId="1" fontId="9" fillId="0" borderId="7" applyNumberFormat="0" applyFill="0" applyAlignment="0" applyProtection="0">
      <alignment horizontal="center" vertical="center"/>
    </xf>
    <xf numFmtId="39" fontId="8" fillId="0" borderId="0"/>
    <xf numFmtId="39" fontId="8" fillId="0" borderId="0"/>
    <xf numFmtId="39" fontId="8" fillId="0" borderId="0"/>
    <xf numFmtId="0" fontId="6" fillId="0" borderId="0"/>
    <xf numFmtId="4" fontId="6" fillId="0" borderId="0" applyFont="0" applyFill="0" applyBorder="0" applyAlignment="0" applyProtection="0"/>
    <xf numFmtId="171" fontId="14" fillId="0" borderId="0"/>
    <xf numFmtId="172" fontId="14" fillId="0" borderId="0"/>
    <xf numFmtId="173" fontId="14" fillId="0" borderId="0"/>
    <xf numFmtId="170" fontId="15" fillId="0" borderId="0"/>
    <xf numFmtId="0" fontId="6" fillId="0" borderId="0"/>
    <xf numFmtId="0" fontId="6" fillId="0" borderId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0" fontId="6" fillId="0" borderId="0"/>
  </cellStyleXfs>
  <cellXfs count="57">
    <xf numFmtId="0" fontId="0" fillId="0" borderId="0" xfId="0"/>
    <xf numFmtId="0" fontId="3" fillId="0" borderId="0" xfId="0" applyFont="1"/>
    <xf numFmtId="164" fontId="3" fillId="0" borderId="0" xfId="0" applyNumberFormat="1" applyFont="1"/>
    <xf numFmtId="164" fontId="3" fillId="0" borderId="0" xfId="0" applyNumberFormat="1" applyFont="1" applyAlignment="1">
      <alignment horizontal="right"/>
    </xf>
    <xf numFmtId="0" fontId="2" fillId="0" borderId="0" xfId="0" applyFont="1"/>
    <xf numFmtId="164" fontId="3" fillId="0" borderId="0" xfId="0" quotePrefix="1" applyNumberFormat="1" applyFont="1" applyAlignment="1">
      <alignment horizontal="centerContinuous"/>
    </xf>
    <xf numFmtId="0" fontId="3" fillId="0" borderId="0" xfId="0" applyFont="1" applyAlignment="1">
      <alignment horizontal="centerContinuous"/>
    </xf>
    <xf numFmtId="164" fontId="3" fillId="0" borderId="0" xfId="0" applyNumberFormat="1" applyFont="1" applyAlignment="1">
      <alignment horizontal="centerContinuous"/>
    </xf>
    <xf numFmtId="164" fontId="3" fillId="0" borderId="0" xfId="0" applyNumberFormat="1" applyFont="1" applyAlignment="1">
      <alignment horizontal="left"/>
    </xf>
    <xf numFmtId="0" fontId="3" fillId="0" borderId="0" xfId="0" applyFont="1" applyAlignment="1">
      <alignment horizontal="right"/>
    </xf>
    <xf numFmtId="164" fontId="3" fillId="0" borderId="1" xfId="0" applyNumberFormat="1" applyFont="1" applyBorder="1" applyAlignment="1">
      <alignment horizontal="center"/>
    </xf>
    <xf numFmtId="164" fontId="3" fillId="0" borderId="0" xfId="0" applyNumberFormat="1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right"/>
    </xf>
    <xf numFmtId="164" fontId="4" fillId="0" borderId="0" xfId="0" applyNumberFormat="1" applyFont="1" applyAlignment="1">
      <alignment horizontal="right"/>
    </xf>
    <xf numFmtId="41" fontId="3" fillId="0" borderId="0" xfId="0" applyNumberFormat="1" applyFont="1"/>
    <xf numFmtId="0" fontId="5" fillId="0" borderId="0" xfId="0" applyFont="1" applyAlignment="1">
      <alignment horizontal="center"/>
    </xf>
    <xf numFmtId="41" fontId="3" fillId="0" borderId="0" xfId="0" applyNumberFormat="1" applyFont="1" applyAlignment="1">
      <alignment horizontal="center"/>
    </xf>
    <xf numFmtId="41" fontId="3" fillId="0" borderId="2" xfId="0" applyNumberFormat="1" applyFont="1" applyBorder="1" applyAlignment="1">
      <alignment horizontal="center"/>
    </xf>
    <xf numFmtId="41" fontId="3" fillId="0" borderId="0" xfId="0" applyNumberFormat="1" applyFont="1" applyAlignment="1">
      <alignment horizontal="right"/>
    </xf>
    <xf numFmtId="164" fontId="3" fillId="0" borderId="0" xfId="0" quotePrefix="1" applyNumberFormat="1" applyFont="1" applyAlignment="1">
      <alignment horizontal="left"/>
    </xf>
    <xf numFmtId="41" fontId="3" fillId="0" borderId="1" xfId="0" applyNumberFormat="1" applyFont="1" applyBorder="1" applyAlignment="1">
      <alignment horizontal="center"/>
    </xf>
    <xf numFmtId="41" fontId="3" fillId="0" borderId="4" xfId="0" applyNumberFormat="1" applyFont="1" applyBorder="1" applyAlignment="1">
      <alignment horizontal="center"/>
    </xf>
    <xf numFmtId="165" fontId="3" fillId="0" borderId="0" xfId="0" applyNumberFormat="1" applyFont="1" applyAlignment="1">
      <alignment horizontal="right"/>
    </xf>
    <xf numFmtId="165" fontId="3" fillId="0" borderId="4" xfId="0" applyNumberFormat="1" applyFont="1" applyBorder="1"/>
    <xf numFmtId="165" fontId="3" fillId="0" borderId="0" xfId="0" applyNumberFormat="1" applyFont="1"/>
    <xf numFmtId="0" fontId="3" fillId="0" borderId="0" xfId="0" quotePrefix="1" applyFont="1" applyAlignment="1">
      <alignment horizontal="center"/>
    </xf>
    <xf numFmtId="0" fontId="5" fillId="0" borderId="0" xfId="0" applyFont="1"/>
    <xf numFmtId="0" fontId="3" fillId="0" borderId="0" xfId="0" applyFont="1" applyAlignment="1">
      <alignment horizontal="left"/>
    </xf>
    <xf numFmtId="41" fontId="3" fillId="0" borderId="1" xfId="0" applyNumberFormat="1" applyFont="1" applyBorder="1" applyAlignment="1">
      <alignment horizontal="right"/>
    </xf>
    <xf numFmtId="37" fontId="2" fillId="0" borderId="0" xfId="1" applyNumberFormat="1" applyFont="1" applyAlignment="1">
      <alignment horizontal="left"/>
    </xf>
    <xf numFmtId="49" fontId="3" fillId="0" borderId="1" xfId="0" quotePrefix="1" applyNumberFormat="1" applyFont="1" applyBorder="1" applyAlignment="1">
      <alignment horizontal="center"/>
    </xf>
    <xf numFmtId="49" fontId="3" fillId="0" borderId="0" xfId="0" applyNumberFormat="1" applyFont="1" applyAlignment="1">
      <alignment horizontal="right"/>
    </xf>
    <xf numFmtId="164" fontId="4" fillId="0" borderId="0" xfId="0" applyNumberFormat="1" applyFont="1" applyAlignment="1">
      <alignment horizontal="center"/>
    </xf>
    <xf numFmtId="49" fontId="3" fillId="0" borderId="0" xfId="0" applyNumberFormat="1" applyFont="1" applyAlignment="1">
      <alignment horizontal="center"/>
    </xf>
    <xf numFmtId="49" fontId="4" fillId="0" borderId="0" xfId="0" applyNumberFormat="1" applyFont="1" applyAlignment="1">
      <alignment horizontal="right"/>
    </xf>
    <xf numFmtId="164" fontId="5" fillId="0" borderId="0" xfId="0" applyNumberFormat="1" applyFont="1" applyAlignment="1">
      <alignment horizontal="center"/>
    </xf>
    <xf numFmtId="41" fontId="3" fillId="0" borderId="2" xfId="0" applyNumberFormat="1" applyFont="1" applyBorder="1" applyAlignment="1">
      <alignment horizontal="right"/>
    </xf>
    <xf numFmtId="41" fontId="3" fillId="0" borderId="8" xfId="0" applyNumberFormat="1" applyFont="1" applyBorder="1" applyAlignment="1">
      <alignment horizontal="right"/>
    </xf>
    <xf numFmtId="41" fontId="3" fillId="0" borderId="3" xfId="0" applyNumberFormat="1" applyFont="1" applyBorder="1" applyAlignment="1">
      <alignment horizontal="right"/>
    </xf>
    <xf numFmtId="0" fontId="3" fillId="0" borderId="0" xfId="0" quotePrefix="1" applyFont="1" applyAlignment="1">
      <alignment horizontal="left"/>
    </xf>
    <xf numFmtId="41" fontId="3" fillId="0" borderId="4" xfId="0" applyNumberFormat="1" applyFont="1" applyBorder="1" applyAlignment="1">
      <alignment horizontal="right"/>
    </xf>
    <xf numFmtId="0" fontId="3" fillId="0" borderId="5" xfId="0" applyFont="1" applyBorder="1"/>
    <xf numFmtId="0" fontId="3" fillId="0" borderId="0" xfId="0" applyFont="1" applyAlignment="1">
      <alignment horizontal="center"/>
    </xf>
    <xf numFmtId="37" fontId="3" fillId="0" borderId="0" xfId="0" applyNumberFormat="1" applyFont="1" applyAlignment="1">
      <alignment horizontal="centerContinuous"/>
    </xf>
    <xf numFmtId="38" fontId="3" fillId="0" borderId="0" xfId="0" applyNumberFormat="1" applyFont="1" applyAlignment="1">
      <alignment horizontal="centerContinuous"/>
    </xf>
    <xf numFmtId="37" fontId="3" fillId="0" borderId="0" xfId="0" applyNumberFormat="1" applyFont="1" applyAlignment="1">
      <alignment horizontal="right"/>
    </xf>
    <xf numFmtId="164" fontId="2" fillId="0" borderId="0" xfId="0" applyNumberFormat="1" applyFont="1" applyAlignment="1">
      <alignment horizontal="center"/>
    </xf>
    <xf numFmtId="164" fontId="2" fillId="0" borderId="0" xfId="0" applyNumberFormat="1" applyFont="1"/>
    <xf numFmtId="164" fontId="16" fillId="0" borderId="0" xfId="0" applyNumberFormat="1" applyFont="1"/>
    <xf numFmtId="41" fontId="3" fillId="0" borderId="3" xfId="0" applyNumberFormat="1" applyFont="1" applyBorder="1" applyAlignment="1">
      <alignment horizontal="center"/>
    </xf>
    <xf numFmtId="0" fontId="2" fillId="0" borderId="0" xfId="0" applyFont="1" applyAlignment="1">
      <alignment horizontal="center"/>
    </xf>
    <xf numFmtId="37" fontId="3" fillId="0" borderId="0" xfId="0" applyNumberFormat="1" applyFont="1"/>
    <xf numFmtId="0" fontId="2" fillId="0" borderId="0" xfId="0" applyFont="1" applyAlignment="1">
      <alignment horizontal="left"/>
    </xf>
    <xf numFmtId="37" fontId="3" fillId="0" borderId="0" xfId="0" applyNumberFormat="1" applyFont="1" applyAlignment="1">
      <alignment horizontal="left"/>
    </xf>
    <xf numFmtId="164" fontId="3" fillId="0" borderId="1" xfId="0" applyNumberFormat="1" applyFont="1" applyBorder="1" applyAlignment="1">
      <alignment horizontal="center"/>
    </xf>
    <xf numFmtId="164" fontId="3" fillId="0" borderId="2" xfId="0" applyNumberFormat="1" applyFont="1" applyBorder="1" applyAlignment="1">
      <alignment horizontal="center"/>
    </xf>
  </cellXfs>
  <cellStyles count="30">
    <cellStyle name="Comma 2" xfId="4" xr:uid="{00000000-0005-0000-0000-000031000000}"/>
    <cellStyle name="Comma 3" xfId="18" xr:uid="{00000000-0005-0000-0000-000040000000}"/>
    <cellStyle name="comma zerodec" xfId="5" xr:uid="{00000000-0005-0000-0000-000032000000}"/>
    <cellStyle name="comma zerodec 2" xfId="19" xr:uid="{00000000-0005-0000-0000-000041000000}"/>
    <cellStyle name="Currency1" xfId="6" xr:uid="{00000000-0005-0000-0000-000033000000}"/>
    <cellStyle name="Currency1 2" xfId="20" xr:uid="{00000000-0005-0000-0000-000043000000}"/>
    <cellStyle name="Dollar (zero dec)" xfId="7" xr:uid="{00000000-0005-0000-0000-000034000000}"/>
    <cellStyle name="Dollar (zero dec) 2" xfId="21" xr:uid="{00000000-0005-0000-0000-000044000000}"/>
    <cellStyle name="Grey" xfId="8" xr:uid="{00000000-0005-0000-0000-000035000000}"/>
    <cellStyle name="Input [yellow]" xfId="9" xr:uid="{00000000-0005-0000-0000-000036000000}"/>
    <cellStyle name="no dec" xfId="10" xr:uid="{00000000-0005-0000-0000-000037000000}"/>
    <cellStyle name="Normal" xfId="0" builtinId="0"/>
    <cellStyle name="Normal - Style1" xfId="11" xr:uid="{00000000-0005-0000-0000-000039000000}"/>
    <cellStyle name="Normal - Style1 2" xfId="22" xr:uid="{00000000-0005-0000-0000-000046000000}"/>
    <cellStyle name="Normal 2" xfId="2" xr:uid="{00000000-0005-0000-0000-000001000000}"/>
    <cellStyle name="Normal 2 2" xfId="24" xr:uid="{00000000-0005-0000-0000-000048000000}"/>
    <cellStyle name="Normal 2 3" xfId="23" xr:uid="{00000000-0005-0000-0000-000047000000}"/>
    <cellStyle name="Normal 3" xfId="3" xr:uid="{00000000-0005-0000-0000-000038000000}"/>
    <cellStyle name="Normal 4" xfId="14" xr:uid="{00000000-0005-0000-0000-00003C000000}"/>
    <cellStyle name="Normal 5" xfId="15" xr:uid="{00000000-0005-0000-0000-00003D000000}"/>
    <cellStyle name="Normal 6" xfId="16" xr:uid="{00000000-0005-0000-0000-00003E000000}"/>
    <cellStyle name="Normal 7" xfId="17" xr:uid="{00000000-0005-0000-0000-000045000000}"/>
    <cellStyle name="Normal 8" xfId="27" xr:uid="{00000000-0005-0000-0000-00004A000000}"/>
    <cellStyle name="Normal 9" xfId="29" xr:uid="{00000000-0005-0000-0000-00004C000000}"/>
    <cellStyle name="Normal_BS - E" xfId="1" xr:uid="{00000000-0005-0000-0000-000002000000}"/>
    <cellStyle name="Percent [2]" xfId="12" xr:uid="{00000000-0005-0000-0000-00003A000000}"/>
    <cellStyle name="Percent 2" xfId="25" xr:uid="{00000000-0005-0000-0000-000049000000}"/>
    <cellStyle name="Percent 3" xfId="28" xr:uid="{00000000-0005-0000-0000-00004B000000}"/>
    <cellStyle name="Percent 4" xfId="26" xr:uid="{00000000-0005-0000-0000-00004D000000}"/>
    <cellStyle name="Quantity" xfId="13" xr:uid="{00000000-0005-0000-0000-00003B000000}"/>
  </cellStyles>
  <dxfs count="0"/>
  <tableStyles count="0" defaultTableStyle="TableStyleMedium9" defaultPivotStyle="PivotStyleLight16"/>
  <colors>
    <mruColors>
      <color rgb="FF00FFFF"/>
      <color rgb="FFFF00FF"/>
      <color rgb="FF00FF00"/>
      <color rgb="FFFF66CC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externalLink" Target="externalLinks/externalLink1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G:\L\L_Proud%20Real%20Estate\2024\Q3'2024\P764_bs&amp;plE%20-%20Q3'2024.xlsx" TargetMode="External"/><Relationship Id="rId1" Type="http://schemas.openxmlformats.org/officeDocument/2006/relationships/externalLinkPath" Target="/L/L_Proud%20Real%20Estate/2024/Q3'2024/P764_bs&amp;plE%20-%20Q3'202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BS"/>
      <sheetName val="PL "/>
      <sheetName val="CE"/>
      <sheetName val="CF"/>
    </sheetNames>
    <sheetDataSet>
      <sheetData sheetId="0">
        <row r="89">
          <cell r="G89">
            <v>974014</v>
          </cell>
          <cell r="K89">
            <v>974014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08"/>
  <sheetViews>
    <sheetView showGridLines="0" view="pageBreakPreview" topLeftCell="A13" zoomScaleNormal="100" zoomScaleSheetLayoutView="100" workbookViewId="0">
      <selection activeCell="A96" sqref="A96"/>
    </sheetView>
  </sheetViews>
  <sheetFormatPr defaultColWidth="10.7109375" defaultRowHeight="24" customHeight="1"/>
  <cols>
    <col min="1" max="1" width="44.140625" style="1" customWidth="1"/>
    <col min="2" max="2" width="1.7109375" style="2" customWidth="1"/>
    <col min="3" max="3" width="3.85546875" style="1" customWidth="1"/>
    <col min="4" max="4" width="1" style="2" customWidth="1"/>
    <col min="5" max="5" width="16.7109375" style="2" customWidth="1"/>
    <col min="6" max="6" width="1" style="2" customWidth="1"/>
    <col min="7" max="7" width="16.7109375" style="2" customWidth="1"/>
    <col min="8" max="8" width="1" style="2" customWidth="1"/>
    <col min="9" max="9" width="16.7109375" style="2" customWidth="1"/>
    <col min="10" max="10" width="1" style="2" customWidth="1"/>
    <col min="11" max="11" width="16.7109375" style="2" customWidth="1"/>
    <col min="12" max="12" width="0.42578125" style="2" customWidth="1"/>
    <col min="13" max="16384" width="10.7109375" style="2"/>
  </cols>
  <sheetData>
    <row r="1" spans="1:11" s="8" customFormat="1" ht="24" customHeight="1">
      <c r="A1" s="4" t="s">
        <v>0</v>
      </c>
      <c r="B1" s="5"/>
      <c r="C1" s="6"/>
      <c r="D1" s="7"/>
      <c r="E1" s="7"/>
      <c r="F1" s="7"/>
      <c r="G1" s="7"/>
      <c r="H1" s="7"/>
      <c r="I1" s="7"/>
      <c r="J1" s="7"/>
      <c r="K1" s="7"/>
    </row>
    <row r="2" spans="1:11" s="8" customFormat="1" ht="24" customHeight="1">
      <c r="A2" s="4" t="s">
        <v>1</v>
      </c>
      <c r="B2" s="7"/>
      <c r="C2" s="6"/>
      <c r="D2" s="7"/>
      <c r="E2" s="7"/>
      <c r="F2" s="7"/>
      <c r="G2" s="7"/>
      <c r="H2" s="7"/>
      <c r="I2" s="7"/>
      <c r="J2" s="7"/>
      <c r="K2" s="7"/>
    </row>
    <row r="3" spans="1:11" s="8" customFormat="1" ht="24" customHeight="1">
      <c r="A3" s="30" t="s">
        <v>163</v>
      </c>
      <c r="B3" s="7"/>
      <c r="C3" s="6"/>
      <c r="D3" s="7"/>
      <c r="E3" s="7"/>
      <c r="F3" s="7"/>
      <c r="G3" s="7"/>
      <c r="H3" s="7"/>
      <c r="I3" s="7"/>
      <c r="J3" s="7"/>
      <c r="K3" s="7"/>
    </row>
    <row r="4" spans="1:11" s="8" customFormat="1" ht="24" customHeight="1">
      <c r="B4" s="7"/>
      <c r="C4" s="6"/>
      <c r="D4" s="7"/>
      <c r="E4" s="7"/>
      <c r="F4" s="7"/>
      <c r="G4" s="7"/>
      <c r="H4" s="7"/>
      <c r="I4" s="7"/>
      <c r="J4" s="7"/>
      <c r="K4" s="9" t="s">
        <v>2</v>
      </c>
    </row>
    <row r="5" spans="1:11" ht="24" customHeight="1">
      <c r="E5" s="55" t="s">
        <v>3</v>
      </c>
      <c r="F5" s="55"/>
      <c r="G5" s="55"/>
      <c r="I5" s="55" t="s">
        <v>4</v>
      </c>
      <c r="J5" s="55"/>
      <c r="K5" s="55"/>
    </row>
    <row r="6" spans="1:11" ht="24" customHeight="1">
      <c r="C6" s="10" t="s">
        <v>5</v>
      </c>
      <c r="E6" s="31" t="s">
        <v>164</v>
      </c>
      <c r="F6" s="32"/>
      <c r="G6" s="31" t="s">
        <v>147</v>
      </c>
      <c r="H6" s="32"/>
      <c r="I6" s="31" t="s">
        <v>164</v>
      </c>
      <c r="J6" s="32"/>
      <c r="K6" s="31" t="s">
        <v>147</v>
      </c>
    </row>
    <row r="7" spans="1:11" ht="24" customHeight="1">
      <c r="C7" s="33"/>
      <c r="E7" s="34" t="s">
        <v>6</v>
      </c>
      <c r="F7" s="35"/>
      <c r="G7" s="34" t="s">
        <v>7</v>
      </c>
      <c r="H7" s="35"/>
      <c r="I7" s="34" t="s">
        <v>6</v>
      </c>
      <c r="J7" s="35"/>
      <c r="K7" s="34" t="s">
        <v>7</v>
      </c>
    </row>
    <row r="8" spans="1:11" ht="24" customHeight="1">
      <c r="C8" s="33"/>
      <c r="E8" s="34" t="s">
        <v>8</v>
      </c>
      <c r="F8" s="35"/>
      <c r="G8" s="34"/>
      <c r="H8" s="35"/>
      <c r="I8" s="34" t="s">
        <v>8</v>
      </c>
      <c r="J8" s="35"/>
      <c r="K8" s="34"/>
    </row>
    <row r="9" spans="1:11" ht="24" customHeight="1">
      <c r="A9" s="4" t="s">
        <v>9</v>
      </c>
      <c r="C9" s="16"/>
    </row>
    <row r="10" spans="1:11" ht="24" customHeight="1">
      <c r="A10" s="4" t="s">
        <v>10</v>
      </c>
      <c r="C10" s="16"/>
    </row>
    <row r="11" spans="1:11" ht="24" customHeight="1">
      <c r="A11" s="1" t="s">
        <v>11</v>
      </c>
      <c r="B11" s="20"/>
      <c r="C11" s="16"/>
      <c r="E11" s="19">
        <v>774142</v>
      </c>
      <c r="F11" s="19"/>
      <c r="G11" s="19">
        <v>484902</v>
      </c>
      <c r="H11" s="19"/>
      <c r="I11" s="19">
        <v>8350</v>
      </c>
      <c r="J11" s="19"/>
      <c r="K11" s="19">
        <v>24443</v>
      </c>
    </row>
    <row r="12" spans="1:11" ht="24" customHeight="1">
      <c r="A12" s="1" t="s">
        <v>150</v>
      </c>
      <c r="C12" s="16"/>
      <c r="D12" s="36"/>
      <c r="E12" s="19">
        <v>50916</v>
      </c>
      <c r="F12" s="19"/>
      <c r="G12" s="19">
        <v>42170</v>
      </c>
      <c r="H12" s="19"/>
      <c r="I12" s="19">
        <v>1041594</v>
      </c>
      <c r="J12" s="19"/>
      <c r="K12" s="19">
        <v>564355</v>
      </c>
    </row>
    <row r="13" spans="1:11" ht="24" customHeight="1">
      <c r="A13" s="1" t="s">
        <v>12</v>
      </c>
      <c r="B13" s="20"/>
      <c r="C13" s="16">
        <v>2</v>
      </c>
      <c r="E13" s="19">
        <v>0</v>
      </c>
      <c r="F13" s="19"/>
      <c r="G13" s="19">
        <v>0</v>
      </c>
      <c r="H13" s="19"/>
      <c r="I13" s="19">
        <v>1591003</v>
      </c>
      <c r="J13" s="19"/>
      <c r="K13" s="19">
        <v>1362003</v>
      </c>
    </row>
    <row r="14" spans="1:11" ht="24" customHeight="1">
      <c r="A14" s="1" t="s">
        <v>189</v>
      </c>
      <c r="B14" s="20"/>
      <c r="C14" s="16"/>
      <c r="E14" s="19"/>
      <c r="F14" s="19"/>
      <c r="G14" s="19"/>
      <c r="H14" s="19"/>
      <c r="I14" s="19"/>
      <c r="J14" s="19"/>
      <c r="K14" s="19"/>
    </row>
    <row r="15" spans="1:11" ht="24" customHeight="1">
      <c r="A15" s="1" t="s">
        <v>190</v>
      </c>
      <c r="C15" s="16">
        <v>2</v>
      </c>
      <c r="E15" s="19">
        <v>0</v>
      </c>
      <c r="F15" s="19"/>
      <c r="G15" s="19">
        <v>0</v>
      </c>
      <c r="H15" s="19"/>
      <c r="I15" s="19">
        <v>100000</v>
      </c>
      <c r="J15" s="19"/>
      <c r="K15" s="19">
        <v>100000</v>
      </c>
    </row>
    <row r="16" spans="1:11" ht="24" customHeight="1">
      <c r="A16" s="1" t="s">
        <v>13</v>
      </c>
      <c r="B16" s="8"/>
      <c r="C16" s="16">
        <v>3</v>
      </c>
      <c r="E16" s="19">
        <v>6977194</v>
      </c>
      <c r="F16" s="19"/>
      <c r="G16" s="19">
        <v>9045136</v>
      </c>
      <c r="H16" s="19"/>
      <c r="I16" s="19">
        <v>0</v>
      </c>
      <c r="J16" s="19"/>
      <c r="K16" s="19">
        <v>0</v>
      </c>
    </row>
    <row r="17" spans="1:11" ht="24" customHeight="1">
      <c r="A17" s="1" t="s">
        <v>14</v>
      </c>
      <c r="B17" s="8"/>
      <c r="C17" s="16"/>
      <c r="E17" s="19">
        <v>42070</v>
      </c>
      <c r="F17" s="19"/>
      <c r="G17" s="19">
        <v>4382</v>
      </c>
      <c r="H17" s="19"/>
      <c r="I17" s="19">
        <v>3446</v>
      </c>
      <c r="J17" s="19"/>
      <c r="K17" s="19">
        <v>3409</v>
      </c>
    </row>
    <row r="18" spans="1:11" ht="24" customHeight="1">
      <c r="A18" s="1" t="s">
        <v>15</v>
      </c>
      <c r="C18" s="16"/>
      <c r="E18" s="19">
        <v>342750</v>
      </c>
      <c r="F18" s="19"/>
      <c r="G18" s="19">
        <v>681576</v>
      </c>
      <c r="H18" s="19"/>
      <c r="I18" s="19">
        <v>9488</v>
      </c>
      <c r="J18" s="19"/>
      <c r="K18" s="19">
        <v>7199</v>
      </c>
    </row>
    <row r="19" spans="1:11" ht="24" customHeight="1">
      <c r="A19" s="4" t="s">
        <v>16</v>
      </c>
      <c r="C19" s="16"/>
      <c r="E19" s="37">
        <f>SUM(E11:E18)</f>
        <v>8187072</v>
      </c>
      <c r="F19" s="19"/>
      <c r="G19" s="37">
        <f>SUM(G11:G18)</f>
        <v>10258166</v>
      </c>
      <c r="H19" s="19"/>
      <c r="I19" s="37">
        <f>SUM(I11:I18)</f>
        <v>2753881</v>
      </c>
      <c r="J19" s="19"/>
      <c r="K19" s="37">
        <f>SUM(K11:K18)</f>
        <v>2061409</v>
      </c>
    </row>
    <row r="20" spans="1:11" ht="24" customHeight="1">
      <c r="A20" s="4" t="s">
        <v>17</v>
      </c>
      <c r="C20" s="16"/>
      <c r="E20" s="19"/>
      <c r="F20" s="19"/>
      <c r="G20" s="19"/>
      <c r="H20" s="19"/>
      <c r="I20" s="19"/>
      <c r="J20" s="11"/>
      <c r="K20" s="11"/>
    </row>
    <row r="21" spans="1:11" ht="24" customHeight="1">
      <c r="A21" s="1" t="s">
        <v>18</v>
      </c>
      <c r="C21" s="16">
        <v>4</v>
      </c>
      <c r="E21" s="19">
        <v>0</v>
      </c>
      <c r="F21" s="19"/>
      <c r="G21" s="19">
        <v>0</v>
      </c>
      <c r="H21" s="19"/>
      <c r="I21" s="19">
        <v>1565702</v>
      </c>
      <c r="J21" s="19"/>
      <c r="K21" s="19">
        <v>1565702</v>
      </c>
    </row>
    <row r="22" spans="1:11" ht="24" customHeight="1">
      <c r="A22" s="1" t="s">
        <v>116</v>
      </c>
      <c r="B22" s="8"/>
      <c r="C22" s="16"/>
      <c r="E22" s="19">
        <v>9658</v>
      </c>
      <c r="F22" s="19"/>
      <c r="G22" s="19">
        <v>23104</v>
      </c>
      <c r="H22" s="19"/>
      <c r="I22" s="19">
        <v>4047</v>
      </c>
      <c r="J22" s="19"/>
      <c r="K22" s="19">
        <v>6364</v>
      </c>
    </row>
    <row r="23" spans="1:11" ht="24" customHeight="1">
      <c r="A23" s="1" t="s">
        <v>19</v>
      </c>
      <c r="B23" s="8"/>
      <c r="C23" s="16"/>
      <c r="E23" s="19">
        <v>4824</v>
      </c>
      <c r="F23" s="19"/>
      <c r="G23" s="19">
        <v>8778</v>
      </c>
      <c r="H23" s="19"/>
      <c r="I23" s="19">
        <v>4824</v>
      </c>
      <c r="J23" s="19"/>
      <c r="K23" s="19">
        <v>7922</v>
      </c>
    </row>
    <row r="24" spans="1:11" ht="24" customHeight="1">
      <c r="A24" s="1" t="s">
        <v>20</v>
      </c>
      <c r="B24" s="8"/>
      <c r="C24" s="16"/>
      <c r="E24" s="19">
        <v>5144</v>
      </c>
      <c r="F24" s="19"/>
      <c r="G24" s="19">
        <v>4542</v>
      </c>
      <c r="H24" s="19"/>
      <c r="I24" s="19">
        <v>3763</v>
      </c>
      <c r="J24" s="19"/>
      <c r="K24" s="19">
        <v>4002</v>
      </c>
    </row>
    <row r="25" spans="1:11" ht="24" customHeight="1">
      <c r="A25" s="1" t="s">
        <v>21</v>
      </c>
      <c r="B25" s="8"/>
      <c r="C25" s="16"/>
      <c r="E25" s="19">
        <v>167618</v>
      </c>
      <c r="F25" s="19"/>
      <c r="G25" s="19">
        <v>270247</v>
      </c>
      <c r="H25" s="19"/>
      <c r="I25" s="19">
        <v>3178</v>
      </c>
      <c r="J25" s="19"/>
      <c r="K25" s="19">
        <v>2640</v>
      </c>
    </row>
    <row r="26" spans="1:11" ht="24" customHeight="1">
      <c r="A26" s="1" t="s">
        <v>22</v>
      </c>
      <c r="B26" s="8"/>
      <c r="C26" s="16"/>
      <c r="E26" s="19">
        <v>2186</v>
      </c>
      <c r="F26" s="19"/>
      <c r="G26" s="19">
        <v>4025</v>
      </c>
      <c r="H26" s="19"/>
      <c r="I26" s="19">
        <v>1727</v>
      </c>
      <c r="J26" s="19"/>
      <c r="K26" s="19">
        <v>1701</v>
      </c>
    </row>
    <row r="27" spans="1:11" ht="24" customHeight="1">
      <c r="A27" s="1" t="s">
        <v>149</v>
      </c>
      <c r="B27" s="8"/>
      <c r="C27" s="16"/>
      <c r="E27" s="38">
        <v>117383</v>
      </c>
      <c r="F27" s="19"/>
      <c r="G27" s="38">
        <v>87685</v>
      </c>
      <c r="H27" s="19"/>
      <c r="I27" s="38">
        <v>0</v>
      </c>
      <c r="J27" s="19"/>
      <c r="K27" s="38">
        <v>0</v>
      </c>
    </row>
    <row r="28" spans="1:11" ht="24" customHeight="1">
      <c r="A28" s="4" t="s">
        <v>23</v>
      </c>
      <c r="C28" s="16"/>
      <c r="E28" s="19">
        <f>SUM(E21:E27)</f>
        <v>306813</v>
      </c>
      <c r="F28" s="19"/>
      <c r="G28" s="19">
        <f>SUM(G21:G27)</f>
        <v>398381</v>
      </c>
      <c r="H28" s="19"/>
      <c r="I28" s="19">
        <f>SUM(I21:I27)</f>
        <v>1583241</v>
      </c>
      <c r="J28" s="19"/>
      <c r="K28" s="19">
        <f>SUM(K21:K27)</f>
        <v>1588331</v>
      </c>
    </row>
    <row r="29" spans="1:11" ht="24" customHeight="1" thickBot="1">
      <c r="A29" s="4" t="s">
        <v>24</v>
      </c>
      <c r="E29" s="39">
        <f>SUM(E19,E28)</f>
        <v>8493885</v>
      </c>
      <c r="F29" s="19"/>
      <c r="G29" s="39">
        <f>SUM(G19,G28)</f>
        <v>10656547</v>
      </c>
      <c r="H29" s="19"/>
      <c r="I29" s="39">
        <f>SUM(I19,I28)</f>
        <v>4337122</v>
      </c>
      <c r="J29" s="19"/>
      <c r="K29" s="39">
        <f>SUM(K19,K28)</f>
        <v>3649740</v>
      </c>
    </row>
    <row r="30" spans="1:11" ht="24" customHeight="1" thickTop="1">
      <c r="E30" s="3"/>
      <c r="G30" s="3"/>
      <c r="I30" s="3"/>
      <c r="J30" s="3"/>
      <c r="K30" s="3"/>
    </row>
    <row r="31" spans="1:11" ht="24" customHeight="1">
      <c r="A31" s="40" t="s">
        <v>25</v>
      </c>
      <c r="B31" s="20"/>
      <c r="E31" s="3"/>
      <c r="G31" s="3"/>
      <c r="I31" s="3"/>
      <c r="J31" s="3"/>
      <c r="K31" s="3"/>
    </row>
    <row r="32" spans="1:11" ht="24" customHeight="1">
      <c r="A32" s="40"/>
      <c r="B32" s="20"/>
      <c r="E32" s="3"/>
      <c r="G32" s="3"/>
      <c r="I32" s="3"/>
      <c r="J32" s="3"/>
      <c r="K32" s="3"/>
    </row>
    <row r="33" spans="1:11" ht="24" customHeight="1">
      <c r="A33" s="40"/>
      <c r="B33" s="20"/>
      <c r="E33" s="3"/>
      <c r="G33" s="3"/>
      <c r="I33" s="3"/>
      <c r="J33" s="3"/>
      <c r="K33" s="3"/>
    </row>
    <row r="34" spans="1:11" ht="24" customHeight="1">
      <c r="A34" s="40"/>
      <c r="B34" s="20"/>
      <c r="E34" s="3"/>
      <c r="G34" s="3"/>
      <c r="I34" s="3"/>
      <c r="J34" s="3"/>
      <c r="K34" s="3"/>
    </row>
    <row r="35" spans="1:11" ht="24" customHeight="1">
      <c r="A35" s="40"/>
      <c r="B35" s="20"/>
      <c r="E35" s="3"/>
      <c r="G35" s="3"/>
      <c r="I35" s="3"/>
      <c r="J35" s="3"/>
      <c r="K35" s="3"/>
    </row>
    <row r="36" spans="1:11" s="8" customFormat="1" ht="24" customHeight="1">
      <c r="A36" s="4" t="s">
        <v>0</v>
      </c>
      <c r="B36" s="5"/>
      <c r="C36" s="6"/>
      <c r="D36" s="7"/>
      <c r="E36" s="7"/>
      <c r="F36" s="7"/>
      <c r="G36" s="7"/>
      <c r="H36" s="7"/>
      <c r="I36" s="7"/>
      <c r="J36" s="7"/>
      <c r="K36" s="7"/>
    </row>
    <row r="37" spans="1:11" s="8" customFormat="1" ht="24" customHeight="1">
      <c r="A37" s="4" t="s">
        <v>26</v>
      </c>
      <c r="B37" s="7"/>
      <c r="C37" s="6"/>
      <c r="D37" s="7"/>
      <c r="E37" s="7"/>
      <c r="F37" s="7"/>
      <c r="G37" s="7"/>
      <c r="H37" s="7"/>
      <c r="I37" s="7"/>
      <c r="J37" s="7"/>
      <c r="K37" s="7"/>
    </row>
    <row r="38" spans="1:11" s="8" customFormat="1" ht="24" customHeight="1">
      <c r="A38" s="30" t="s">
        <v>163</v>
      </c>
      <c r="B38" s="7"/>
      <c r="C38" s="6"/>
      <c r="D38" s="7"/>
      <c r="E38" s="7"/>
      <c r="F38" s="7"/>
      <c r="G38" s="7"/>
      <c r="H38" s="7"/>
      <c r="I38" s="7"/>
      <c r="J38" s="7"/>
      <c r="K38" s="7"/>
    </row>
    <row r="39" spans="1:11" s="8" customFormat="1" ht="24" customHeight="1">
      <c r="B39" s="7"/>
      <c r="C39" s="6"/>
      <c r="D39" s="7"/>
      <c r="E39" s="7"/>
      <c r="F39" s="7"/>
      <c r="G39" s="7"/>
      <c r="H39" s="7"/>
      <c r="I39" s="7"/>
      <c r="J39" s="7"/>
      <c r="K39" s="9" t="s">
        <v>2</v>
      </c>
    </row>
    <row r="40" spans="1:11" ht="24" customHeight="1">
      <c r="E40" s="55" t="s">
        <v>3</v>
      </c>
      <c r="F40" s="55"/>
      <c r="G40" s="55"/>
      <c r="I40" s="55" t="s">
        <v>4</v>
      </c>
      <c r="J40" s="55"/>
      <c r="K40" s="55"/>
    </row>
    <row r="41" spans="1:11" ht="24" customHeight="1">
      <c r="C41" s="10" t="s">
        <v>5</v>
      </c>
      <c r="E41" s="31" t="s">
        <v>164</v>
      </c>
      <c r="F41" s="32"/>
      <c r="G41" s="31" t="s">
        <v>147</v>
      </c>
      <c r="H41" s="32"/>
      <c r="I41" s="31" t="s">
        <v>164</v>
      </c>
      <c r="J41" s="32"/>
      <c r="K41" s="31" t="s">
        <v>147</v>
      </c>
    </row>
    <row r="42" spans="1:11" ht="24" customHeight="1">
      <c r="C42" s="33"/>
      <c r="E42" s="34" t="s">
        <v>6</v>
      </c>
      <c r="F42" s="35"/>
      <c r="G42" s="34" t="s">
        <v>7</v>
      </c>
      <c r="H42" s="35"/>
      <c r="I42" s="34" t="s">
        <v>6</v>
      </c>
      <c r="J42" s="35"/>
      <c r="K42" s="34" t="s">
        <v>7</v>
      </c>
    </row>
    <row r="43" spans="1:11" ht="24" customHeight="1">
      <c r="C43" s="33"/>
      <c r="E43" s="34" t="s">
        <v>8</v>
      </c>
      <c r="F43" s="35"/>
      <c r="G43" s="34"/>
      <c r="H43" s="35"/>
      <c r="I43" s="34" t="s">
        <v>8</v>
      </c>
      <c r="J43" s="35"/>
      <c r="K43" s="34"/>
    </row>
    <row r="44" spans="1:11" ht="24" customHeight="1">
      <c r="A44" s="4" t="s">
        <v>27</v>
      </c>
      <c r="C44" s="16"/>
    </row>
    <row r="45" spans="1:11" ht="24" customHeight="1">
      <c r="A45" s="4" t="s">
        <v>28</v>
      </c>
      <c r="C45" s="16"/>
    </row>
    <row r="46" spans="1:11" ht="24" customHeight="1">
      <c r="A46" s="1" t="s">
        <v>145</v>
      </c>
      <c r="B46" s="8"/>
      <c r="C46" s="16"/>
      <c r="E46" s="17">
        <v>15028</v>
      </c>
      <c r="F46" s="17"/>
      <c r="G46" s="17">
        <v>14842</v>
      </c>
      <c r="H46" s="17"/>
      <c r="I46" s="17">
        <v>14301</v>
      </c>
      <c r="J46" s="17"/>
      <c r="K46" s="17">
        <v>14772</v>
      </c>
    </row>
    <row r="47" spans="1:11" ht="24" customHeight="1">
      <c r="A47" s="1" t="s">
        <v>162</v>
      </c>
      <c r="C47" s="16"/>
      <c r="E47" s="17">
        <v>1025668</v>
      </c>
      <c r="F47" s="17"/>
      <c r="G47" s="17">
        <v>923063</v>
      </c>
      <c r="H47" s="17"/>
      <c r="I47" s="17">
        <v>202620</v>
      </c>
      <c r="J47" s="17"/>
      <c r="K47" s="17">
        <v>213000</v>
      </c>
    </row>
    <row r="48" spans="1:11" ht="24" customHeight="1">
      <c r="A48" s="1" t="s">
        <v>158</v>
      </c>
      <c r="C48" s="16">
        <v>2</v>
      </c>
      <c r="E48" s="17">
        <v>0</v>
      </c>
      <c r="F48" s="17"/>
      <c r="G48" s="17">
        <v>0</v>
      </c>
      <c r="H48" s="17"/>
      <c r="I48" s="17">
        <v>1081197</v>
      </c>
      <c r="J48" s="17"/>
      <c r="K48" s="17">
        <v>1067197</v>
      </c>
    </row>
    <row r="49" spans="1:11" ht="24" customHeight="1">
      <c r="A49" s="1" t="s">
        <v>29</v>
      </c>
      <c r="C49" s="16"/>
      <c r="F49" s="17"/>
      <c r="G49" s="17"/>
      <c r="H49" s="17"/>
      <c r="J49" s="17"/>
      <c r="K49" s="17"/>
    </row>
    <row r="50" spans="1:11" ht="24" customHeight="1">
      <c r="A50" s="1" t="s">
        <v>30</v>
      </c>
      <c r="B50" s="8"/>
      <c r="C50" s="16">
        <v>5</v>
      </c>
      <c r="E50" s="17">
        <v>1718592</v>
      </c>
      <c r="F50" s="17"/>
      <c r="G50" s="17">
        <v>518777</v>
      </c>
      <c r="H50" s="17"/>
      <c r="I50" s="17">
        <v>449427</v>
      </c>
      <c r="J50" s="17"/>
      <c r="K50" s="17">
        <v>448855</v>
      </c>
    </row>
    <row r="51" spans="1:11" ht="24" customHeight="1">
      <c r="A51" s="1" t="s">
        <v>31</v>
      </c>
      <c r="B51" s="8"/>
      <c r="C51" s="16"/>
      <c r="E51" s="17">
        <v>3212</v>
      </c>
      <c r="F51" s="17"/>
      <c r="G51" s="17">
        <v>4741</v>
      </c>
      <c r="H51" s="17"/>
      <c r="I51" s="17">
        <v>2976</v>
      </c>
      <c r="J51" s="17"/>
      <c r="K51" s="17">
        <v>3594</v>
      </c>
    </row>
    <row r="52" spans="1:11" ht="24" customHeight="1">
      <c r="A52" s="1" t="s">
        <v>32</v>
      </c>
      <c r="B52" s="8"/>
      <c r="C52" s="16">
        <v>6</v>
      </c>
      <c r="E52" s="17">
        <v>1534773</v>
      </c>
      <c r="F52" s="17"/>
      <c r="G52" s="17">
        <v>2215025</v>
      </c>
      <c r="H52" s="17"/>
      <c r="I52" s="17">
        <v>0</v>
      </c>
      <c r="J52" s="17"/>
      <c r="K52" s="17">
        <v>0</v>
      </c>
    </row>
    <row r="53" spans="1:11" ht="24" customHeight="1">
      <c r="A53" s="1" t="s">
        <v>33</v>
      </c>
      <c r="C53" s="16"/>
      <c r="E53" s="17">
        <v>83845</v>
      </c>
      <c r="F53" s="17"/>
      <c r="G53" s="17">
        <v>86614</v>
      </c>
      <c r="H53" s="17"/>
      <c r="I53" s="17">
        <v>83249</v>
      </c>
      <c r="J53" s="17"/>
      <c r="K53" s="17">
        <v>82000</v>
      </c>
    </row>
    <row r="54" spans="1:11" ht="24" customHeight="1">
      <c r="A54" s="1" t="s">
        <v>152</v>
      </c>
      <c r="E54" s="17">
        <v>6593</v>
      </c>
      <c r="F54" s="17"/>
      <c r="G54" s="17">
        <v>7945</v>
      </c>
      <c r="H54" s="17"/>
      <c r="I54" s="17">
        <v>1157</v>
      </c>
      <c r="J54" s="17"/>
      <c r="K54" s="17">
        <v>131</v>
      </c>
    </row>
    <row r="55" spans="1:11" ht="24" customHeight="1">
      <c r="A55" s="1" t="s">
        <v>130</v>
      </c>
      <c r="E55" s="17">
        <v>7021</v>
      </c>
      <c r="F55" s="17"/>
      <c r="G55" s="17">
        <v>19492</v>
      </c>
      <c r="H55" s="17"/>
      <c r="I55" s="17">
        <v>0</v>
      </c>
      <c r="J55" s="17"/>
      <c r="K55" s="17">
        <v>0</v>
      </c>
    </row>
    <row r="56" spans="1:11" ht="24" customHeight="1">
      <c r="A56" s="1" t="s">
        <v>34</v>
      </c>
      <c r="C56" s="16"/>
      <c r="E56" s="21">
        <v>31509</v>
      </c>
      <c r="F56" s="17"/>
      <c r="G56" s="17">
        <v>11380</v>
      </c>
      <c r="H56" s="17"/>
      <c r="I56" s="17">
        <v>19718</v>
      </c>
      <c r="J56" s="17"/>
      <c r="K56" s="17">
        <v>6127</v>
      </c>
    </row>
    <row r="57" spans="1:11" ht="24" customHeight="1">
      <c r="A57" s="4" t="s">
        <v>35</v>
      </c>
      <c r="C57" s="16"/>
      <c r="E57" s="21">
        <f>SUM(E46:E56)</f>
        <v>4426241</v>
      </c>
      <c r="F57" s="17"/>
      <c r="G57" s="18">
        <f>SUM(G46:G56)</f>
        <v>3801879</v>
      </c>
      <c r="H57" s="17"/>
      <c r="I57" s="18">
        <f>SUM(I46:I56)</f>
        <v>1854645</v>
      </c>
      <c r="J57" s="17"/>
      <c r="K57" s="18">
        <f>SUM(K46:K56)</f>
        <v>1835676</v>
      </c>
    </row>
    <row r="58" spans="1:11" ht="24" customHeight="1">
      <c r="A58" s="4" t="s">
        <v>36</v>
      </c>
      <c r="C58" s="16"/>
      <c r="E58" s="11"/>
      <c r="F58" s="11"/>
      <c r="G58" s="11"/>
      <c r="H58" s="11"/>
      <c r="I58" s="11"/>
      <c r="J58" s="11"/>
      <c r="K58" s="11"/>
    </row>
    <row r="59" spans="1:11" ht="24" customHeight="1">
      <c r="A59" s="1" t="s">
        <v>191</v>
      </c>
      <c r="C59" s="16"/>
      <c r="E59" s="11"/>
      <c r="F59" s="11"/>
      <c r="G59" s="11"/>
      <c r="H59" s="11"/>
      <c r="I59" s="11"/>
      <c r="J59" s="11"/>
      <c r="K59" s="11"/>
    </row>
    <row r="60" spans="1:11" ht="24" customHeight="1">
      <c r="A60" s="1" t="s">
        <v>192</v>
      </c>
      <c r="C60" s="16">
        <v>7</v>
      </c>
      <c r="E60" s="17">
        <v>200000</v>
      </c>
      <c r="F60" s="17"/>
      <c r="G60" s="17">
        <v>445738</v>
      </c>
      <c r="H60" s="17"/>
      <c r="I60" s="17">
        <v>200000</v>
      </c>
      <c r="J60" s="11"/>
      <c r="K60" s="11">
        <v>200000</v>
      </c>
    </row>
    <row r="61" spans="1:11" ht="24" customHeight="1">
      <c r="A61" s="1" t="s">
        <v>37</v>
      </c>
      <c r="C61" s="16"/>
      <c r="E61" s="17"/>
      <c r="F61" s="17"/>
      <c r="G61" s="17"/>
      <c r="H61" s="17"/>
      <c r="I61" s="17"/>
      <c r="J61" s="11"/>
      <c r="K61" s="11"/>
    </row>
    <row r="62" spans="1:11" ht="24" customHeight="1">
      <c r="A62" s="1" t="s">
        <v>38</v>
      </c>
      <c r="C62" s="16">
        <v>5</v>
      </c>
      <c r="E62" s="17">
        <v>572324</v>
      </c>
      <c r="F62" s="17"/>
      <c r="G62" s="17">
        <v>3860205</v>
      </c>
      <c r="H62" s="17"/>
      <c r="I62" s="17">
        <v>0</v>
      </c>
      <c r="J62" s="17"/>
      <c r="K62" s="17">
        <v>0</v>
      </c>
    </row>
    <row r="63" spans="1:11" ht="24" customHeight="1">
      <c r="A63" s="1" t="s">
        <v>151</v>
      </c>
      <c r="C63" s="16">
        <v>8</v>
      </c>
      <c r="E63" s="17">
        <v>545692</v>
      </c>
      <c r="F63" s="17"/>
      <c r="G63" s="17">
        <v>0</v>
      </c>
      <c r="H63" s="17"/>
      <c r="I63" s="17">
        <v>545692</v>
      </c>
      <c r="J63" s="17"/>
      <c r="K63" s="17">
        <v>0</v>
      </c>
    </row>
    <row r="64" spans="1:11" ht="24" customHeight="1">
      <c r="A64" s="1" t="s">
        <v>39</v>
      </c>
      <c r="C64" s="16"/>
      <c r="E64" s="17">
        <v>1525</v>
      </c>
      <c r="F64" s="17"/>
      <c r="G64" s="17">
        <v>3839</v>
      </c>
      <c r="H64" s="17"/>
      <c r="I64" s="17">
        <v>1525</v>
      </c>
      <c r="J64" s="17"/>
      <c r="K64" s="17">
        <v>3839</v>
      </c>
    </row>
    <row r="65" spans="1:11" ht="24" customHeight="1">
      <c r="A65" s="1" t="s">
        <v>129</v>
      </c>
      <c r="C65" s="16">
        <v>9</v>
      </c>
      <c r="E65" s="17">
        <v>889786</v>
      </c>
      <c r="F65" s="17"/>
      <c r="G65" s="17">
        <v>833254</v>
      </c>
      <c r="H65" s="17"/>
      <c r="I65" s="17">
        <v>0</v>
      </c>
      <c r="J65" s="17"/>
      <c r="K65" s="17">
        <v>0</v>
      </c>
    </row>
    <row r="66" spans="1:11" ht="24" customHeight="1">
      <c r="A66" s="1" t="s">
        <v>148</v>
      </c>
      <c r="C66" s="16"/>
      <c r="E66" s="17">
        <v>6341</v>
      </c>
      <c r="F66" s="17"/>
      <c r="G66" s="17">
        <v>5605</v>
      </c>
      <c r="H66" s="17"/>
      <c r="I66" s="17">
        <v>6341</v>
      </c>
      <c r="J66" s="17"/>
      <c r="K66" s="17">
        <v>5605</v>
      </c>
    </row>
    <row r="67" spans="1:11" ht="24" customHeight="1">
      <c r="A67" s="1" t="s">
        <v>40</v>
      </c>
      <c r="C67" s="16"/>
      <c r="E67" s="17">
        <v>6882</v>
      </c>
      <c r="F67" s="17"/>
      <c r="G67" s="17">
        <v>6852</v>
      </c>
      <c r="H67" s="17"/>
      <c r="I67" s="17">
        <v>1882</v>
      </c>
      <c r="J67" s="17"/>
      <c r="K67" s="17">
        <v>1852</v>
      </c>
    </row>
    <row r="68" spans="1:11" ht="24" customHeight="1">
      <c r="A68" s="1" t="s">
        <v>155</v>
      </c>
      <c r="C68" s="16"/>
      <c r="E68" s="21">
        <v>134538</v>
      </c>
      <c r="F68" s="17"/>
      <c r="G68" s="21">
        <v>133911</v>
      </c>
      <c r="H68" s="17"/>
      <c r="I68" s="21">
        <v>0</v>
      </c>
      <c r="J68" s="17"/>
      <c r="K68" s="21">
        <v>0</v>
      </c>
    </row>
    <row r="69" spans="1:11" ht="24" customHeight="1">
      <c r="A69" s="4" t="s">
        <v>41</v>
      </c>
      <c r="C69" s="16"/>
      <c r="E69" s="17">
        <f>SUM(E58:E68)</f>
        <v>2357088</v>
      </c>
      <c r="F69" s="17"/>
      <c r="G69" s="17">
        <f>SUM(G58:G68)</f>
        <v>5289404</v>
      </c>
      <c r="H69" s="17"/>
      <c r="I69" s="17">
        <f>SUM(I58:I68)</f>
        <v>755440</v>
      </c>
      <c r="J69" s="17"/>
      <c r="K69" s="17">
        <f>SUM(K58:K68)</f>
        <v>211296</v>
      </c>
    </row>
    <row r="70" spans="1:11" ht="24" customHeight="1">
      <c r="A70" s="4" t="s">
        <v>42</v>
      </c>
      <c r="E70" s="18">
        <f>SUM(E57,E69)</f>
        <v>6783329</v>
      </c>
      <c r="F70" s="17"/>
      <c r="G70" s="18">
        <f>SUM(G57,G69)</f>
        <v>9091283</v>
      </c>
      <c r="H70" s="17"/>
      <c r="I70" s="18">
        <f>SUM(I57,I69)</f>
        <v>2610085</v>
      </c>
      <c r="J70" s="17"/>
      <c r="K70" s="18">
        <f>SUM(K57,K69)</f>
        <v>2046972</v>
      </c>
    </row>
    <row r="71" spans="1:11" ht="24" customHeight="1">
      <c r="A71" s="40"/>
      <c r="B71" s="20"/>
      <c r="E71" s="3"/>
      <c r="F71" s="3"/>
      <c r="G71" s="3"/>
      <c r="I71" s="3"/>
      <c r="J71" s="3"/>
      <c r="K71" s="3"/>
    </row>
    <row r="72" spans="1:11" ht="24" customHeight="1">
      <c r="A72" s="40" t="s">
        <v>25</v>
      </c>
      <c r="B72" s="20"/>
      <c r="E72" s="3"/>
      <c r="F72" s="3"/>
      <c r="G72" s="3"/>
      <c r="I72" s="3"/>
      <c r="J72" s="3"/>
      <c r="K72" s="3"/>
    </row>
    <row r="73" spans="1:11" ht="24" customHeight="1">
      <c r="A73" s="40"/>
      <c r="B73" s="20"/>
      <c r="E73" s="3"/>
      <c r="F73" s="3"/>
      <c r="G73" s="3"/>
      <c r="I73" s="3"/>
      <c r="J73" s="3"/>
      <c r="K73" s="3"/>
    </row>
    <row r="74" spans="1:11" ht="24" customHeight="1">
      <c r="A74" s="40"/>
      <c r="B74" s="20"/>
      <c r="E74" s="3"/>
      <c r="F74" s="3"/>
      <c r="G74" s="3"/>
      <c r="I74" s="3"/>
      <c r="J74" s="3"/>
      <c r="K74" s="3"/>
    </row>
    <row r="75" spans="1:11" ht="24" customHeight="1">
      <c r="A75" s="40"/>
      <c r="B75" s="20"/>
      <c r="E75" s="3"/>
      <c r="F75" s="3"/>
      <c r="G75" s="3"/>
      <c r="I75" s="3"/>
      <c r="J75" s="3"/>
      <c r="K75" s="3"/>
    </row>
    <row r="76" spans="1:11" ht="24" customHeight="1">
      <c r="A76" s="40"/>
      <c r="B76" s="20"/>
      <c r="E76" s="3"/>
      <c r="F76" s="3"/>
      <c r="G76" s="3"/>
      <c r="I76" s="3"/>
      <c r="J76" s="3"/>
      <c r="K76" s="3"/>
    </row>
    <row r="77" spans="1:11" s="8" customFormat="1" ht="24" customHeight="1">
      <c r="A77" s="4" t="s">
        <v>0</v>
      </c>
      <c r="B77" s="5"/>
      <c r="C77" s="6"/>
      <c r="D77" s="7"/>
      <c r="E77" s="7"/>
      <c r="F77" s="7"/>
      <c r="G77" s="7"/>
      <c r="H77" s="7"/>
      <c r="I77" s="7"/>
      <c r="J77" s="7"/>
      <c r="K77" s="7"/>
    </row>
    <row r="78" spans="1:11" s="8" customFormat="1" ht="24" customHeight="1">
      <c r="A78" s="4" t="s">
        <v>26</v>
      </c>
      <c r="B78" s="7"/>
      <c r="C78" s="6"/>
      <c r="D78" s="7"/>
      <c r="E78" s="7"/>
      <c r="F78" s="7"/>
      <c r="G78" s="7"/>
      <c r="H78" s="7"/>
      <c r="I78" s="7"/>
      <c r="J78" s="7"/>
      <c r="K78" s="7"/>
    </row>
    <row r="79" spans="1:11" s="8" customFormat="1" ht="24" customHeight="1">
      <c r="A79" s="30" t="s">
        <v>163</v>
      </c>
      <c r="B79" s="7"/>
      <c r="C79" s="6"/>
      <c r="D79" s="7"/>
      <c r="E79" s="7"/>
      <c r="F79" s="7"/>
      <c r="G79" s="7"/>
      <c r="H79" s="7"/>
      <c r="I79" s="7"/>
      <c r="J79" s="7"/>
      <c r="K79" s="7"/>
    </row>
    <row r="80" spans="1:11" s="8" customFormat="1" ht="24" customHeight="1">
      <c r="B80" s="7"/>
      <c r="C80" s="6"/>
      <c r="D80" s="7"/>
      <c r="E80" s="7"/>
      <c r="F80" s="7"/>
      <c r="G80" s="7"/>
      <c r="H80" s="7"/>
      <c r="I80" s="7"/>
      <c r="J80" s="7"/>
      <c r="K80" s="9" t="s">
        <v>2</v>
      </c>
    </row>
    <row r="81" spans="1:11" ht="24" customHeight="1">
      <c r="E81" s="55" t="s">
        <v>3</v>
      </c>
      <c r="F81" s="55"/>
      <c r="G81" s="55"/>
      <c r="I81" s="55" t="s">
        <v>4</v>
      </c>
      <c r="J81" s="55"/>
      <c r="K81" s="55"/>
    </row>
    <row r="82" spans="1:11" ht="24" customHeight="1">
      <c r="C82" s="10" t="s">
        <v>5</v>
      </c>
      <c r="E82" s="31" t="s">
        <v>164</v>
      </c>
      <c r="F82" s="32"/>
      <c r="G82" s="31" t="s">
        <v>147</v>
      </c>
      <c r="H82" s="32"/>
      <c r="I82" s="31" t="s">
        <v>164</v>
      </c>
      <c r="J82" s="32"/>
      <c r="K82" s="31" t="s">
        <v>147</v>
      </c>
    </row>
    <row r="83" spans="1:11" ht="24" customHeight="1">
      <c r="C83" s="33"/>
      <c r="E83" s="34" t="s">
        <v>6</v>
      </c>
      <c r="F83" s="35"/>
      <c r="G83" s="34" t="s">
        <v>7</v>
      </c>
      <c r="H83" s="35"/>
      <c r="I83" s="34" t="s">
        <v>6</v>
      </c>
      <c r="J83" s="35"/>
      <c r="K83" s="34" t="s">
        <v>7</v>
      </c>
    </row>
    <row r="84" spans="1:11" ht="24" customHeight="1">
      <c r="C84" s="33"/>
      <c r="E84" s="34" t="s">
        <v>8</v>
      </c>
      <c r="F84" s="35"/>
      <c r="G84" s="34"/>
      <c r="H84" s="35"/>
      <c r="I84" s="34" t="s">
        <v>8</v>
      </c>
      <c r="J84" s="35"/>
      <c r="K84" s="34"/>
    </row>
    <row r="85" spans="1:11" ht="24" customHeight="1">
      <c r="A85" s="4" t="s">
        <v>43</v>
      </c>
      <c r="C85" s="16"/>
    </row>
    <row r="86" spans="1:11" ht="24" customHeight="1">
      <c r="A86" s="4" t="s">
        <v>44</v>
      </c>
      <c r="E86" s="3"/>
      <c r="F86" s="3"/>
      <c r="G86" s="3"/>
      <c r="I86" s="3"/>
      <c r="J86" s="3"/>
      <c r="K86" s="3"/>
    </row>
    <row r="87" spans="1:11" ht="24" customHeight="1">
      <c r="A87" s="1" t="s">
        <v>45</v>
      </c>
      <c r="C87" s="16">
        <v>10</v>
      </c>
      <c r="E87" s="19"/>
      <c r="F87" s="19"/>
      <c r="G87" s="19"/>
      <c r="H87" s="15"/>
      <c r="I87" s="19"/>
      <c r="J87" s="19"/>
      <c r="K87" s="19"/>
    </row>
    <row r="88" spans="1:11" ht="24" customHeight="1">
      <c r="A88" s="1" t="s">
        <v>46</v>
      </c>
      <c r="B88" s="20"/>
      <c r="E88" s="19"/>
      <c r="F88" s="19"/>
      <c r="G88" s="19"/>
      <c r="H88" s="15"/>
      <c r="I88" s="19"/>
      <c r="J88" s="19"/>
      <c r="K88" s="19"/>
    </row>
    <row r="89" spans="1:11" ht="24" customHeight="1">
      <c r="A89" s="1" t="s">
        <v>161</v>
      </c>
      <c r="B89" s="20"/>
      <c r="C89" s="16"/>
      <c r="E89" s="19"/>
      <c r="F89" s="19"/>
      <c r="G89" s="19"/>
      <c r="H89" s="15"/>
      <c r="I89" s="19"/>
      <c r="J89" s="19"/>
      <c r="K89" s="19"/>
    </row>
    <row r="90" spans="1:11" ht="24" customHeight="1">
      <c r="A90" s="1" t="s">
        <v>159</v>
      </c>
      <c r="B90" s="20"/>
      <c r="C90" s="16"/>
      <c r="E90" s="19"/>
      <c r="F90" s="19"/>
      <c r="G90" s="19"/>
      <c r="H90" s="15"/>
      <c r="I90" s="19"/>
      <c r="J90" s="19"/>
      <c r="K90" s="19"/>
    </row>
    <row r="91" spans="1:11" ht="24" customHeight="1" thickBot="1">
      <c r="A91" s="1" t="s">
        <v>160</v>
      </c>
      <c r="B91" s="8"/>
      <c r="C91" s="16"/>
      <c r="E91" s="41">
        <v>1217518</v>
      </c>
      <c r="F91" s="19"/>
      <c r="G91" s="41">
        <v>997841</v>
      </c>
      <c r="H91" s="15"/>
      <c r="I91" s="41">
        <v>1217518</v>
      </c>
      <c r="J91" s="19"/>
      <c r="K91" s="41">
        <v>997841</v>
      </c>
    </row>
    <row r="92" spans="1:11" ht="24" customHeight="1" thickTop="1">
      <c r="A92" s="1" t="s">
        <v>156</v>
      </c>
      <c r="B92" s="20"/>
      <c r="C92" s="16"/>
      <c r="E92" s="15"/>
      <c r="F92" s="15"/>
      <c r="G92" s="15"/>
      <c r="H92" s="15"/>
      <c r="I92" s="15"/>
      <c r="J92" s="15"/>
      <c r="K92" s="15"/>
    </row>
    <row r="93" spans="1:11" ht="24" customHeight="1">
      <c r="A93" s="1" t="s">
        <v>119</v>
      </c>
      <c r="B93" s="8"/>
      <c r="C93" s="16"/>
      <c r="E93" s="19">
        <f>CE!D22</f>
        <v>974014</v>
      </c>
      <c r="F93" s="19"/>
      <c r="G93" s="19">
        <f>CE!D18</f>
        <v>974014</v>
      </c>
      <c r="H93" s="15"/>
      <c r="I93" s="19">
        <f>CE!D46</f>
        <v>974014</v>
      </c>
      <c r="J93" s="19"/>
      <c r="K93" s="19">
        <f>CE!D42</f>
        <v>974014</v>
      </c>
    </row>
    <row r="94" spans="1:11" ht="24" customHeight="1">
      <c r="A94" s="1" t="s">
        <v>47</v>
      </c>
      <c r="C94" s="16"/>
      <c r="E94" s="15">
        <f>CE!F22</f>
        <v>513038</v>
      </c>
      <c r="F94" s="19"/>
      <c r="G94" s="19">
        <f>CE!F18</f>
        <v>513038</v>
      </c>
      <c r="H94" s="15"/>
      <c r="I94" s="19">
        <f>CE!F46</f>
        <v>513038</v>
      </c>
      <c r="J94" s="19"/>
      <c r="K94" s="19">
        <f>CE!F42</f>
        <v>513038</v>
      </c>
    </row>
    <row r="95" spans="1:11" ht="24" customHeight="1">
      <c r="A95" s="1" t="s">
        <v>136</v>
      </c>
      <c r="C95" s="16"/>
      <c r="E95" s="15"/>
      <c r="F95" s="19"/>
      <c r="G95" s="19"/>
      <c r="H95" s="15"/>
      <c r="I95" s="19"/>
      <c r="J95" s="19"/>
      <c r="K95" s="19"/>
    </row>
    <row r="96" spans="1:11" ht="24" customHeight="1">
      <c r="A96" s="1" t="s">
        <v>127</v>
      </c>
      <c r="C96" s="16"/>
      <c r="E96" s="15">
        <f>CE!H22</f>
        <v>5786</v>
      </c>
      <c r="F96" s="19"/>
      <c r="G96" s="19">
        <f>CE!H18</f>
        <v>5786</v>
      </c>
      <c r="H96" s="15"/>
      <c r="I96" s="19">
        <f>CE!H46</f>
        <v>5786</v>
      </c>
      <c r="J96" s="19"/>
      <c r="K96" s="19">
        <f>CE!H42</f>
        <v>5786</v>
      </c>
    </row>
    <row r="97" spans="1:11" ht="24" customHeight="1">
      <c r="A97" s="1" t="s">
        <v>128</v>
      </c>
      <c r="B97" s="8"/>
      <c r="C97" s="16"/>
      <c r="E97" s="29">
        <f>CE!J22</f>
        <v>217718</v>
      </c>
      <c r="F97" s="19"/>
      <c r="G97" s="29">
        <f>CE!J18</f>
        <v>72426</v>
      </c>
      <c r="H97" s="15"/>
      <c r="I97" s="29">
        <f>CE!J46</f>
        <v>234199</v>
      </c>
      <c r="J97" s="19"/>
      <c r="K97" s="29">
        <f>CE!J42</f>
        <v>109930</v>
      </c>
    </row>
    <row r="98" spans="1:11" ht="24" customHeight="1">
      <c r="A98" s="1" t="s">
        <v>48</v>
      </c>
      <c r="B98" s="8"/>
      <c r="C98" s="16"/>
      <c r="E98" s="37">
        <f>SUM(E93:E97)</f>
        <v>1710556</v>
      </c>
      <c r="F98" s="19"/>
      <c r="G98" s="37">
        <f>SUM(G93:G97)</f>
        <v>1565264</v>
      </c>
      <c r="H98" s="15"/>
      <c r="I98" s="37">
        <f>SUM(I93:I97)</f>
        <v>1727037</v>
      </c>
      <c r="J98" s="19"/>
      <c r="K98" s="37">
        <f>SUM(K93:K97)</f>
        <v>1602768</v>
      </c>
    </row>
    <row r="99" spans="1:11" ht="24" customHeight="1">
      <c r="A99" s="4" t="s">
        <v>49</v>
      </c>
      <c r="B99" s="20"/>
      <c r="C99" s="16"/>
      <c r="E99" s="29">
        <f>SUM(E98:E98)</f>
        <v>1710556</v>
      </c>
      <c r="F99" s="19"/>
      <c r="G99" s="29">
        <f>SUM(G98:G98)</f>
        <v>1565264</v>
      </c>
      <c r="H99" s="15"/>
      <c r="I99" s="29">
        <f>SUM(I98:I98)</f>
        <v>1727037</v>
      </c>
      <c r="J99" s="19"/>
      <c r="K99" s="29">
        <f>SUM(K98:K98)</f>
        <v>1602768</v>
      </c>
    </row>
    <row r="100" spans="1:11" ht="24" customHeight="1" thickBot="1">
      <c r="A100" s="4" t="s">
        <v>50</v>
      </c>
      <c r="E100" s="41">
        <f>E99+E70</f>
        <v>8493885</v>
      </c>
      <c r="F100" s="19"/>
      <c r="G100" s="41">
        <f>G99+G70</f>
        <v>10656547</v>
      </c>
      <c r="H100" s="15"/>
      <c r="I100" s="41">
        <f>I99+I70</f>
        <v>4337122</v>
      </c>
      <c r="J100" s="19"/>
      <c r="K100" s="41">
        <f>K99+K70</f>
        <v>3649740</v>
      </c>
    </row>
    <row r="101" spans="1:11" ht="24" customHeight="1" thickTop="1">
      <c r="E101" s="19">
        <f>E100-E29</f>
        <v>0</v>
      </c>
      <c r="F101" s="15"/>
      <c r="G101" s="19">
        <f>G100-G29</f>
        <v>0</v>
      </c>
      <c r="H101" s="15"/>
      <c r="I101" s="19">
        <f>I100-I29</f>
        <v>0</v>
      </c>
      <c r="J101" s="15"/>
      <c r="K101" s="19">
        <f>K100-K29</f>
        <v>0</v>
      </c>
    </row>
    <row r="102" spans="1:11" ht="24" customHeight="1">
      <c r="A102" s="40" t="s">
        <v>25</v>
      </c>
      <c r="B102" s="20"/>
      <c r="C102" s="26"/>
    </row>
    <row r="103" spans="1:11" ht="24" customHeight="1">
      <c r="A103" s="40"/>
      <c r="B103" s="20"/>
      <c r="C103" s="26"/>
      <c r="E103" s="3"/>
      <c r="G103" s="3"/>
      <c r="I103" s="3"/>
      <c r="K103" s="3"/>
    </row>
    <row r="104" spans="1:11" ht="24" customHeight="1">
      <c r="A104" s="42"/>
      <c r="C104" s="26"/>
    </row>
    <row r="105" spans="1:11" ht="24" customHeight="1">
      <c r="A105" s="40"/>
      <c r="B105" s="20"/>
      <c r="C105" s="26"/>
    </row>
    <row r="106" spans="1:11" ht="24" customHeight="1">
      <c r="A106" s="40"/>
      <c r="B106" s="28" t="s">
        <v>51</v>
      </c>
      <c r="C106" s="2"/>
    </row>
    <row r="107" spans="1:11" ht="24" customHeight="1">
      <c r="A107" s="42"/>
      <c r="C107" s="43"/>
    </row>
    <row r="108" spans="1:11" ht="24" customHeight="1">
      <c r="C108" s="43"/>
    </row>
  </sheetData>
  <mergeCells count="6">
    <mergeCell ref="E5:G5"/>
    <mergeCell ref="I5:K5"/>
    <mergeCell ref="E40:G40"/>
    <mergeCell ref="I40:K40"/>
    <mergeCell ref="E81:G81"/>
    <mergeCell ref="I81:K81"/>
  </mergeCells>
  <printOptions horizontalCentered="1"/>
  <pageMargins left="0.98425196850393704" right="0.19685039370078741" top="0.78740157480314965" bottom="0.19685039370078741" header="0.19685039370078741" footer="0.19685039370078741"/>
  <pageSetup paperSize="9" scale="75" fitToHeight="7" orientation="portrait" r:id="rId1"/>
  <rowBreaks count="2" manualBreakCount="2">
    <brk id="35" max="16383" man="1"/>
    <brk id="76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79"/>
  <sheetViews>
    <sheetView showGridLines="0" view="pageBreakPreview" zoomScale="70" zoomScaleNormal="100" zoomScaleSheetLayoutView="70" workbookViewId="0">
      <selection activeCell="A6" sqref="A6"/>
    </sheetView>
  </sheetViews>
  <sheetFormatPr defaultColWidth="10.7109375" defaultRowHeight="24" customHeight="1"/>
  <cols>
    <col min="1" max="1" width="44.7109375" style="1" customWidth="1"/>
    <col min="2" max="2" width="1.28515625" style="2" customWidth="1"/>
    <col min="3" max="3" width="4.85546875" style="1" customWidth="1"/>
    <col min="4" max="4" width="1.7109375" style="2" customWidth="1"/>
    <col min="5" max="5" width="14.7109375" style="2" customWidth="1"/>
    <col min="6" max="6" width="0.7109375" style="2" customWidth="1"/>
    <col min="7" max="7" width="14.7109375" style="2" customWidth="1"/>
    <col min="8" max="8" width="0.7109375" style="2" customWidth="1"/>
    <col min="9" max="9" width="14.7109375" style="2" customWidth="1"/>
    <col min="10" max="10" width="0.7109375" style="2" customWidth="1"/>
    <col min="11" max="11" width="14.7109375" style="2" customWidth="1"/>
    <col min="12" max="12" width="0.7109375" style="2" customWidth="1"/>
    <col min="13" max="16384" width="10.7109375" style="2"/>
  </cols>
  <sheetData>
    <row r="1" spans="1:11" ht="24" customHeight="1">
      <c r="K1" s="3" t="s">
        <v>52</v>
      </c>
    </row>
    <row r="2" spans="1:11" ht="24" customHeight="1">
      <c r="A2" s="4" t="s">
        <v>0</v>
      </c>
      <c r="B2" s="5"/>
      <c r="C2" s="6"/>
      <c r="D2" s="7"/>
      <c r="E2" s="7"/>
      <c r="F2" s="7"/>
      <c r="G2" s="7"/>
      <c r="H2" s="7"/>
      <c r="I2" s="7"/>
      <c r="J2" s="7"/>
      <c r="K2" s="8"/>
    </row>
    <row r="3" spans="1:11" ht="24" customHeight="1">
      <c r="A3" s="4" t="s">
        <v>53</v>
      </c>
      <c r="B3" s="7"/>
      <c r="C3" s="6"/>
      <c r="D3" s="7"/>
      <c r="E3" s="7"/>
      <c r="F3" s="7"/>
      <c r="G3" s="7"/>
      <c r="H3" s="7"/>
      <c r="I3" s="7"/>
      <c r="J3" s="7"/>
      <c r="K3" s="7"/>
    </row>
    <row r="4" spans="1:11" ht="24" customHeight="1">
      <c r="A4" s="4" t="s">
        <v>170</v>
      </c>
      <c r="B4" s="7"/>
      <c r="C4" s="6"/>
      <c r="D4" s="7"/>
      <c r="E4" s="7"/>
      <c r="F4" s="7"/>
      <c r="G4" s="7"/>
      <c r="H4" s="7"/>
      <c r="I4" s="7"/>
      <c r="J4" s="7"/>
      <c r="K4" s="7"/>
    </row>
    <row r="5" spans="1:11" ht="24" customHeight="1">
      <c r="A5" s="8"/>
      <c r="B5" s="7"/>
      <c r="C5" s="6"/>
      <c r="D5" s="7"/>
      <c r="E5" s="7"/>
      <c r="F5" s="7"/>
      <c r="G5" s="7"/>
      <c r="H5" s="7"/>
      <c r="I5" s="7"/>
      <c r="J5" s="7"/>
      <c r="K5" s="9" t="s">
        <v>54</v>
      </c>
    </row>
    <row r="6" spans="1:11" ht="24" customHeight="1">
      <c r="E6" s="10"/>
      <c r="F6" s="10" t="s">
        <v>3</v>
      </c>
      <c r="G6" s="10"/>
      <c r="H6" s="11"/>
      <c r="I6" s="10"/>
      <c r="J6" s="10" t="s">
        <v>4</v>
      </c>
      <c r="K6" s="10"/>
    </row>
    <row r="7" spans="1:11" ht="24" customHeight="1">
      <c r="C7" s="12" t="s">
        <v>5</v>
      </c>
      <c r="E7" s="12">
        <v>2025</v>
      </c>
      <c r="F7" s="12"/>
      <c r="G7" s="12">
        <v>2024</v>
      </c>
      <c r="H7" s="13"/>
      <c r="I7" s="12">
        <v>2025</v>
      </c>
      <c r="J7" s="13"/>
      <c r="K7" s="12">
        <v>2024</v>
      </c>
    </row>
    <row r="8" spans="1:11" ht="24" customHeight="1">
      <c r="A8" s="4" t="s">
        <v>55</v>
      </c>
      <c r="C8" s="12"/>
      <c r="E8" s="12"/>
      <c r="F8" s="12"/>
      <c r="G8" s="12"/>
      <c r="H8" s="13"/>
      <c r="I8" s="12"/>
      <c r="J8" s="13"/>
      <c r="K8" s="12"/>
    </row>
    <row r="9" spans="1:11" ht="24" customHeight="1">
      <c r="A9" s="4" t="s">
        <v>56</v>
      </c>
      <c r="H9" s="14"/>
    </row>
    <row r="10" spans="1:11" ht="24" customHeight="1">
      <c r="A10" s="1" t="s">
        <v>108</v>
      </c>
      <c r="E10" s="15">
        <v>1236431</v>
      </c>
      <c r="F10" s="15"/>
      <c r="G10" s="15">
        <v>195772</v>
      </c>
      <c r="H10" s="15"/>
      <c r="I10" s="15">
        <v>0</v>
      </c>
      <c r="J10" s="15"/>
      <c r="K10" s="15">
        <v>0</v>
      </c>
    </row>
    <row r="11" spans="1:11" ht="24" customHeight="1">
      <c r="A11" s="1" t="s">
        <v>144</v>
      </c>
      <c r="C11" s="16">
        <v>2</v>
      </c>
      <c r="E11" s="15">
        <v>0</v>
      </c>
      <c r="F11" s="15"/>
      <c r="G11" s="15">
        <v>0</v>
      </c>
      <c r="H11" s="15"/>
      <c r="I11" s="15">
        <v>55071</v>
      </c>
      <c r="J11" s="15"/>
      <c r="K11" s="15">
        <v>18385</v>
      </c>
    </row>
    <row r="12" spans="1:11" ht="24" customHeight="1">
      <c r="A12" s="1" t="s">
        <v>140</v>
      </c>
      <c r="E12" s="15">
        <v>0</v>
      </c>
      <c r="F12" s="15"/>
      <c r="G12" s="15">
        <v>0</v>
      </c>
      <c r="H12" s="15"/>
      <c r="I12" s="15">
        <v>0</v>
      </c>
      <c r="J12" s="15"/>
      <c r="K12" s="15">
        <v>30000</v>
      </c>
    </row>
    <row r="13" spans="1:11" ht="24" customHeight="1">
      <c r="A13" s="1" t="s">
        <v>57</v>
      </c>
      <c r="B13" s="8"/>
      <c r="C13" s="16"/>
      <c r="E13" s="17">
        <v>2681</v>
      </c>
      <c r="F13" s="17"/>
      <c r="G13" s="17">
        <v>35942</v>
      </c>
      <c r="H13" s="17"/>
      <c r="I13" s="17">
        <v>172</v>
      </c>
      <c r="J13" s="17"/>
      <c r="K13" s="17">
        <v>9022</v>
      </c>
    </row>
    <row r="14" spans="1:11" ht="24" customHeight="1">
      <c r="A14" s="4" t="s">
        <v>58</v>
      </c>
      <c r="E14" s="18">
        <f>SUM(E10:E13)</f>
        <v>1239112</v>
      </c>
      <c r="F14" s="17"/>
      <c r="G14" s="18">
        <f>SUM(G10:G13)</f>
        <v>231714</v>
      </c>
      <c r="H14" s="17"/>
      <c r="I14" s="18">
        <f>SUM(I10:I13)</f>
        <v>55243</v>
      </c>
      <c r="J14" s="17"/>
      <c r="K14" s="18">
        <f>SUM(K10:K13)</f>
        <v>57407</v>
      </c>
    </row>
    <row r="15" spans="1:11" ht="24" customHeight="1">
      <c r="A15" s="4" t="s">
        <v>59</v>
      </c>
      <c r="E15" s="17"/>
      <c r="F15" s="17"/>
      <c r="G15" s="17"/>
      <c r="H15" s="17"/>
      <c r="I15" s="17"/>
      <c r="J15" s="17"/>
      <c r="K15" s="17"/>
    </row>
    <row r="16" spans="1:11" ht="24" customHeight="1">
      <c r="A16" s="1" t="s">
        <v>109</v>
      </c>
      <c r="E16" s="17">
        <v>935866</v>
      </c>
      <c r="F16" s="17"/>
      <c r="G16" s="17">
        <v>155347</v>
      </c>
      <c r="H16" s="17"/>
      <c r="I16" s="19">
        <v>0</v>
      </c>
      <c r="J16" s="17"/>
      <c r="K16" s="19">
        <v>0</v>
      </c>
    </row>
    <row r="17" spans="1:11" ht="24" customHeight="1">
      <c r="A17" s="1" t="s">
        <v>60</v>
      </c>
      <c r="B17" s="20"/>
      <c r="C17" s="16"/>
      <c r="E17" s="17">
        <v>118182</v>
      </c>
      <c r="F17" s="17"/>
      <c r="G17" s="17">
        <v>22296</v>
      </c>
      <c r="H17" s="17"/>
      <c r="I17" s="17">
        <v>1627</v>
      </c>
      <c r="J17" s="17"/>
      <c r="K17" s="17">
        <v>486</v>
      </c>
    </row>
    <row r="18" spans="1:11" ht="24" customHeight="1">
      <c r="A18" s="1" t="s">
        <v>61</v>
      </c>
      <c r="B18" s="20"/>
      <c r="C18" s="16"/>
      <c r="E18" s="17">
        <v>66751</v>
      </c>
      <c r="F18" s="17"/>
      <c r="G18" s="17">
        <v>40143</v>
      </c>
      <c r="H18" s="17"/>
      <c r="I18" s="17">
        <v>43828</v>
      </c>
      <c r="J18" s="17"/>
      <c r="K18" s="17">
        <v>21376</v>
      </c>
    </row>
    <row r="19" spans="1:11" ht="24" customHeight="1">
      <c r="A19" s="4" t="s">
        <v>62</v>
      </c>
      <c r="E19" s="18">
        <f>SUM(E16:E18)</f>
        <v>1120799</v>
      </c>
      <c r="F19" s="17"/>
      <c r="G19" s="18">
        <f>SUM(G16:G18)</f>
        <v>217786</v>
      </c>
      <c r="H19" s="17"/>
      <c r="I19" s="18">
        <f>SUM(I16:I18)</f>
        <v>45455</v>
      </c>
      <c r="J19" s="17"/>
      <c r="K19" s="18">
        <f>SUM(K16:K18)</f>
        <v>21862</v>
      </c>
    </row>
    <row r="20" spans="1:11" ht="24" customHeight="1">
      <c r="A20" s="4" t="s">
        <v>137</v>
      </c>
      <c r="E20" s="17">
        <f>E14-E19</f>
        <v>118313</v>
      </c>
      <c r="F20" s="17"/>
      <c r="G20" s="17">
        <f>G14-G19</f>
        <v>13928</v>
      </c>
      <c r="H20" s="17"/>
      <c r="I20" s="17">
        <f>I14-I19</f>
        <v>9788</v>
      </c>
      <c r="J20" s="17"/>
      <c r="K20" s="17">
        <f>K14-K19</f>
        <v>35545</v>
      </c>
    </row>
    <row r="21" spans="1:11" ht="24" customHeight="1">
      <c r="A21" s="1" t="s">
        <v>63</v>
      </c>
      <c r="E21" s="17">
        <v>5</v>
      </c>
      <c r="F21" s="17"/>
      <c r="G21" s="17">
        <v>33</v>
      </c>
      <c r="H21" s="17"/>
      <c r="I21" s="17">
        <v>27421</v>
      </c>
      <c r="J21" s="17"/>
      <c r="K21" s="17">
        <v>23398</v>
      </c>
    </row>
    <row r="22" spans="1:11" ht="24" customHeight="1">
      <c r="A22" s="1" t="s">
        <v>64</v>
      </c>
      <c r="E22" s="21">
        <v>-29018</v>
      </c>
      <c r="F22" s="17"/>
      <c r="G22" s="21">
        <v>-562</v>
      </c>
      <c r="H22" s="17"/>
      <c r="I22" s="21">
        <v>-36969</v>
      </c>
      <c r="J22" s="17"/>
      <c r="K22" s="21">
        <v>-26048</v>
      </c>
    </row>
    <row r="23" spans="1:11" ht="24" customHeight="1">
      <c r="A23" s="4" t="s">
        <v>120</v>
      </c>
      <c r="E23" s="17">
        <f>SUM(E20:E22)</f>
        <v>89300</v>
      </c>
      <c r="F23" s="17"/>
      <c r="G23" s="17">
        <f>SUM(G20:G22)</f>
        <v>13399</v>
      </c>
      <c r="H23" s="17"/>
      <c r="I23" s="17">
        <f>SUM(I20:I22)</f>
        <v>240</v>
      </c>
      <c r="J23" s="17"/>
      <c r="K23" s="17">
        <f>SUM(K20:K22)</f>
        <v>32895</v>
      </c>
    </row>
    <row r="24" spans="1:11" ht="24" customHeight="1">
      <c r="A24" s="1" t="s">
        <v>154</v>
      </c>
      <c r="C24" s="16">
        <v>11</v>
      </c>
      <c r="E24" s="21">
        <v>-34286</v>
      </c>
      <c r="F24" s="17"/>
      <c r="G24" s="21">
        <v>-10542</v>
      </c>
      <c r="H24" s="17"/>
      <c r="I24" s="21">
        <v>118</v>
      </c>
      <c r="J24" s="17"/>
      <c r="K24" s="21">
        <v>129</v>
      </c>
    </row>
    <row r="25" spans="1:11" ht="24" customHeight="1">
      <c r="A25" s="4" t="s">
        <v>76</v>
      </c>
      <c r="B25" s="8"/>
      <c r="C25" s="16"/>
      <c r="E25" s="18">
        <f>SUM(E23:E24)</f>
        <v>55014</v>
      </c>
      <c r="F25" s="17"/>
      <c r="G25" s="18">
        <f>SUM(G23:G24)</f>
        <v>2857</v>
      </c>
      <c r="H25" s="17"/>
      <c r="I25" s="18">
        <f>SUM(I23:I24)</f>
        <v>358</v>
      </c>
      <c r="J25" s="17"/>
      <c r="K25" s="18">
        <f>SUM(K23:K24)</f>
        <v>33024</v>
      </c>
    </row>
    <row r="26" spans="1:11" ht="24" customHeight="1">
      <c r="C26" s="16"/>
      <c r="E26" s="3"/>
      <c r="F26" s="3"/>
      <c r="G26" s="3"/>
      <c r="I26" s="3"/>
      <c r="J26" s="3"/>
      <c r="K26" s="3"/>
    </row>
    <row r="27" spans="1:11" ht="24" customHeight="1">
      <c r="A27" s="4" t="s">
        <v>65</v>
      </c>
      <c r="C27" s="16"/>
      <c r="E27" s="3"/>
      <c r="F27" s="3"/>
      <c r="G27" s="3"/>
      <c r="I27" s="3"/>
      <c r="J27" s="3"/>
      <c r="K27" s="3"/>
    </row>
    <row r="28" spans="1:11" ht="24" customHeight="1">
      <c r="A28" s="4" t="s">
        <v>66</v>
      </c>
      <c r="C28" s="16"/>
      <c r="E28" s="21">
        <v>0</v>
      </c>
      <c r="F28" s="19"/>
      <c r="G28" s="21">
        <v>0</v>
      </c>
      <c r="H28" s="15"/>
      <c r="I28" s="21">
        <v>0</v>
      </c>
      <c r="J28" s="19"/>
      <c r="K28" s="21">
        <v>0</v>
      </c>
    </row>
    <row r="29" spans="1:11" ht="24" customHeight="1">
      <c r="A29" s="4"/>
      <c r="C29" s="16"/>
      <c r="E29" s="19"/>
      <c r="F29" s="19"/>
      <c r="G29" s="19"/>
      <c r="I29" s="19"/>
      <c r="J29" s="19"/>
      <c r="K29" s="19"/>
    </row>
    <row r="30" spans="1:11" ht="24" customHeight="1" thickBot="1">
      <c r="A30" s="4" t="s">
        <v>77</v>
      </c>
      <c r="C30" s="16"/>
      <c r="E30" s="22">
        <f>SUM(E25,E28)</f>
        <v>55014</v>
      </c>
      <c r="F30" s="17"/>
      <c r="G30" s="22">
        <f>SUM(G25,G28)</f>
        <v>2857</v>
      </c>
      <c r="I30" s="22">
        <f>SUM(I25,I28)</f>
        <v>358</v>
      </c>
      <c r="J30" s="3"/>
      <c r="K30" s="22">
        <f>SUM(K25,K28)</f>
        <v>33024</v>
      </c>
    </row>
    <row r="31" spans="1:11" ht="24" customHeight="1" thickTop="1">
      <c r="C31" s="16"/>
      <c r="E31" s="11"/>
      <c r="F31" s="11"/>
      <c r="G31" s="11"/>
      <c r="H31" s="11"/>
      <c r="I31" s="11"/>
      <c r="J31" s="11"/>
      <c r="K31" s="11"/>
    </row>
    <row r="32" spans="1:11" ht="24" customHeight="1">
      <c r="A32" s="4" t="s">
        <v>67</v>
      </c>
      <c r="C32" s="16">
        <v>12</v>
      </c>
      <c r="E32" s="3"/>
      <c r="F32" s="3"/>
      <c r="G32" s="3"/>
      <c r="I32" s="3"/>
      <c r="J32" s="3"/>
      <c r="K32" s="3"/>
    </row>
    <row r="33" spans="1:11" ht="24" customHeight="1">
      <c r="A33" s="1" t="s">
        <v>121</v>
      </c>
      <c r="B33" s="8"/>
      <c r="C33" s="16"/>
      <c r="E33" s="23"/>
      <c r="F33" s="23"/>
      <c r="G33" s="23"/>
      <c r="H33" s="23"/>
      <c r="I33" s="23"/>
      <c r="J33" s="23"/>
      <c r="K33" s="23"/>
    </row>
    <row r="34" spans="1:11" ht="24" customHeight="1" thickBot="1">
      <c r="A34" s="1" t="s">
        <v>122</v>
      </c>
      <c r="B34" s="8"/>
      <c r="C34" s="16"/>
      <c r="E34" s="24">
        <f>E25/BS!E93</f>
        <v>5.6481734348787595E-2</v>
      </c>
      <c r="F34" s="25"/>
      <c r="G34" s="24">
        <f>G30/[1]BS!G89</f>
        <v>2.9332227257513753E-3</v>
      </c>
      <c r="H34" s="25"/>
      <c r="I34" s="24">
        <f>I25/BS!I93</f>
        <v>3.6755118509590213E-4</v>
      </c>
      <c r="J34" s="23"/>
      <c r="K34" s="24">
        <f>K30/[1]BS!K89</f>
        <v>3.3905056806165006E-2</v>
      </c>
    </row>
    <row r="35" spans="1:11" ht="24" customHeight="1" thickTop="1">
      <c r="E35" s="11"/>
      <c r="F35" s="11"/>
      <c r="G35" s="11"/>
      <c r="I35" s="11"/>
      <c r="J35" s="3"/>
      <c r="K35" s="11"/>
    </row>
    <row r="36" spans="1:11" ht="24" customHeight="1">
      <c r="A36" s="1" t="s">
        <v>25</v>
      </c>
      <c r="C36" s="26"/>
      <c r="E36" s="3"/>
      <c r="F36" s="3"/>
      <c r="G36" s="3"/>
      <c r="I36" s="3"/>
      <c r="J36" s="3"/>
      <c r="K36" s="3"/>
    </row>
    <row r="37" spans="1:11" ht="24" customHeight="1">
      <c r="C37" s="26"/>
      <c r="E37" s="3"/>
      <c r="F37" s="3"/>
      <c r="G37" s="3"/>
      <c r="I37" s="3"/>
      <c r="J37" s="3"/>
      <c r="K37" s="3"/>
    </row>
    <row r="38" spans="1:11" ht="24" customHeight="1">
      <c r="K38" s="3" t="s">
        <v>52</v>
      </c>
    </row>
    <row r="39" spans="1:11" ht="24" customHeight="1">
      <c r="A39" s="4" t="s">
        <v>0</v>
      </c>
      <c r="B39" s="5"/>
      <c r="C39" s="6"/>
      <c r="D39" s="7"/>
      <c r="E39" s="7"/>
      <c r="F39" s="7"/>
      <c r="G39" s="7"/>
      <c r="H39" s="7"/>
      <c r="I39" s="7"/>
      <c r="J39" s="7"/>
      <c r="K39" s="8"/>
    </row>
    <row r="40" spans="1:11" ht="24" customHeight="1">
      <c r="A40" s="4" t="s">
        <v>53</v>
      </c>
      <c r="B40" s="7"/>
      <c r="C40" s="6"/>
      <c r="D40" s="7"/>
      <c r="E40" s="7"/>
      <c r="F40" s="7"/>
      <c r="G40" s="7"/>
      <c r="H40" s="7"/>
      <c r="I40" s="7"/>
      <c r="J40" s="7"/>
      <c r="K40" s="7"/>
    </row>
    <row r="41" spans="1:11" ht="24" customHeight="1">
      <c r="A41" s="4" t="s">
        <v>171</v>
      </c>
      <c r="B41" s="7"/>
      <c r="C41" s="6"/>
      <c r="D41" s="7"/>
      <c r="E41" s="7"/>
      <c r="F41" s="7"/>
      <c r="G41" s="7"/>
      <c r="H41" s="7"/>
      <c r="I41" s="7"/>
      <c r="J41" s="7"/>
      <c r="K41" s="7"/>
    </row>
    <row r="42" spans="1:11" ht="24" customHeight="1">
      <c r="A42" s="8"/>
      <c r="B42" s="7"/>
      <c r="C42" s="6"/>
      <c r="D42" s="7"/>
      <c r="E42" s="7"/>
      <c r="F42" s="7"/>
      <c r="G42" s="7"/>
      <c r="H42" s="7"/>
      <c r="I42" s="7"/>
      <c r="J42" s="7"/>
      <c r="K42" s="9" t="s">
        <v>54</v>
      </c>
    </row>
    <row r="43" spans="1:11" ht="24" customHeight="1">
      <c r="E43" s="10"/>
      <c r="F43" s="10" t="s">
        <v>3</v>
      </c>
      <c r="G43" s="10"/>
      <c r="H43" s="11"/>
      <c r="I43" s="10"/>
      <c r="J43" s="10" t="s">
        <v>4</v>
      </c>
      <c r="K43" s="10"/>
    </row>
    <row r="44" spans="1:11" ht="24" customHeight="1">
      <c r="C44" s="12" t="s">
        <v>5</v>
      </c>
      <c r="E44" s="12">
        <v>2025</v>
      </c>
      <c r="F44" s="12"/>
      <c r="G44" s="12">
        <v>2024</v>
      </c>
      <c r="H44" s="13"/>
      <c r="I44" s="12">
        <v>2025</v>
      </c>
      <c r="J44" s="13"/>
      <c r="K44" s="12">
        <v>2024</v>
      </c>
    </row>
    <row r="45" spans="1:11" ht="24" customHeight="1">
      <c r="A45" s="4" t="s">
        <v>55</v>
      </c>
      <c r="C45" s="12"/>
      <c r="E45" s="12"/>
      <c r="F45" s="12"/>
      <c r="G45" s="12"/>
      <c r="H45" s="13"/>
      <c r="I45" s="12"/>
      <c r="J45" s="13"/>
      <c r="K45" s="12"/>
    </row>
    <row r="46" spans="1:11" ht="24" customHeight="1">
      <c r="A46" s="4" t="s">
        <v>56</v>
      </c>
      <c r="H46" s="14"/>
    </row>
    <row r="47" spans="1:11" ht="24" customHeight="1">
      <c r="A47" s="1" t="s">
        <v>108</v>
      </c>
      <c r="E47" s="15">
        <v>5004790</v>
      </c>
      <c r="F47" s="15"/>
      <c r="G47" s="15">
        <v>1971179</v>
      </c>
      <c r="H47" s="15"/>
      <c r="I47" s="15">
        <v>0</v>
      </c>
      <c r="J47" s="15"/>
      <c r="K47" s="15">
        <v>0</v>
      </c>
    </row>
    <row r="48" spans="1:11" ht="24" customHeight="1">
      <c r="A48" s="1" t="s">
        <v>144</v>
      </c>
      <c r="C48" s="16">
        <v>2</v>
      </c>
      <c r="E48" s="15">
        <v>0</v>
      </c>
      <c r="F48" s="15"/>
      <c r="G48" s="15">
        <v>0</v>
      </c>
      <c r="H48" s="15"/>
      <c r="I48" s="15">
        <v>134558</v>
      </c>
      <c r="J48" s="15"/>
      <c r="K48" s="15">
        <v>55155</v>
      </c>
    </row>
    <row r="49" spans="1:11" ht="24" customHeight="1">
      <c r="A49" s="1" t="s">
        <v>140</v>
      </c>
      <c r="C49" s="16">
        <v>4</v>
      </c>
      <c r="E49" s="15">
        <v>0</v>
      </c>
      <c r="F49" s="15"/>
      <c r="G49" s="15">
        <v>0</v>
      </c>
      <c r="H49" s="15"/>
      <c r="I49" s="15">
        <v>156000</v>
      </c>
      <c r="J49" s="15"/>
      <c r="K49" s="15">
        <v>90000</v>
      </c>
    </row>
    <row r="50" spans="1:11" ht="24" customHeight="1">
      <c r="A50" s="1" t="s">
        <v>57</v>
      </c>
      <c r="B50" s="8"/>
      <c r="C50" s="16"/>
      <c r="E50" s="17">
        <v>8107</v>
      </c>
      <c r="F50" s="17"/>
      <c r="G50" s="17">
        <v>43649</v>
      </c>
      <c r="H50" s="17"/>
      <c r="I50" s="17">
        <v>370</v>
      </c>
      <c r="J50" s="17"/>
      <c r="K50" s="17">
        <v>9680</v>
      </c>
    </row>
    <row r="51" spans="1:11" ht="24" customHeight="1">
      <c r="A51" s="4" t="s">
        <v>58</v>
      </c>
      <c r="E51" s="18">
        <f>SUM(E47:E50)</f>
        <v>5012897</v>
      </c>
      <c r="F51" s="17"/>
      <c r="G51" s="18">
        <f>SUM(G47:G50)</f>
        <v>2014828</v>
      </c>
      <c r="H51" s="17"/>
      <c r="I51" s="18">
        <f>SUM(I47:I50)</f>
        <v>290928</v>
      </c>
      <c r="J51" s="17"/>
      <c r="K51" s="18">
        <f>SUM(K47:K50)</f>
        <v>154835</v>
      </c>
    </row>
    <row r="52" spans="1:11" ht="24" customHeight="1">
      <c r="A52" s="4" t="s">
        <v>59</v>
      </c>
      <c r="E52" s="17"/>
      <c r="F52" s="17"/>
      <c r="G52" s="17"/>
      <c r="H52" s="17"/>
      <c r="I52" s="17"/>
      <c r="J52" s="17"/>
      <c r="K52" s="17"/>
    </row>
    <row r="53" spans="1:11" ht="24" customHeight="1">
      <c r="A53" s="1" t="s">
        <v>109</v>
      </c>
      <c r="E53" s="17">
        <v>3887562</v>
      </c>
      <c r="F53" s="17"/>
      <c r="G53" s="17">
        <v>1560831</v>
      </c>
      <c r="H53" s="17"/>
      <c r="I53" s="19">
        <v>0</v>
      </c>
      <c r="J53" s="17"/>
      <c r="K53" s="19">
        <v>0</v>
      </c>
    </row>
    <row r="54" spans="1:11" ht="24" customHeight="1">
      <c r="A54" s="1" t="s">
        <v>60</v>
      </c>
      <c r="B54" s="20"/>
      <c r="C54" s="16"/>
      <c r="E54" s="17">
        <v>563137</v>
      </c>
      <c r="F54" s="17"/>
      <c r="G54" s="17">
        <v>162048</v>
      </c>
      <c r="H54" s="17"/>
      <c r="I54" s="17">
        <v>6152</v>
      </c>
      <c r="J54" s="17"/>
      <c r="K54" s="17">
        <v>1009</v>
      </c>
    </row>
    <row r="55" spans="1:11" ht="24" customHeight="1">
      <c r="A55" s="1" t="s">
        <v>61</v>
      </c>
      <c r="B55" s="20"/>
      <c r="C55" s="16"/>
      <c r="E55" s="17">
        <v>205957</v>
      </c>
      <c r="F55" s="17"/>
      <c r="G55" s="17">
        <v>164473</v>
      </c>
      <c r="H55" s="17"/>
      <c r="I55" s="17">
        <v>135864</v>
      </c>
      <c r="J55" s="17"/>
      <c r="K55" s="17">
        <v>98955</v>
      </c>
    </row>
    <row r="56" spans="1:11" ht="24" customHeight="1">
      <c r="A56" s="4" t="s">
        <v>62</v>
      </c>
      <c r="E56" s="18">
        <f>SUM(E53:E55)</f>
        <v>4656656</v>
      </c>
      <c r="F56" s="17"/>
      <c r="G56" s="18">
        <f>SUM(G53:G55)</f>
        <v>1887352</v>
      </c>
      <c r="H56" s="17"/>
      <c r="I56" s="18">
        <f>SUM(I53:I55)</f>
        <v>142016</v>
      </c>
      <c r="J56" s="17"/>
      <c r="K56" s="18">
        <f>SUM(K53:K55)</f>
        <v>99964</v>
      </c>
    </row>
    <row r="57" spans="1:11" ht="24" customHeight="1">
      <c r="A57" s="4" t="s">
        <v>137</v>
      </c>
      <c r="E57" s="17">
        <f>E51-E56</f>
        <v>356241</v>
      </c>
      <c r="F57" s="17"/>
      <c r="G57" s="17">
        <f>G51-G56</f>
        <v>127476</v>
      </c>
      <c r="H57" s="17"/>
      <c r="I57" s="17">
        <f>I51-I56</f>
        <v>148912</v>
      </c>
      <c r="J57" s="17"/>
      <c r="K57" s="17">
        <f>K51-K56</f>
        <v>54871</v>
      </c>
    </row>
    <row r="58" spans="1:11" ht="24" customHeight="1">
      <c r="A58" s="1" t="s">
        <v>63</v>
      </c>
      <c r="E58" s="17">
        <v>1479</v>
      </c>
      <c r="F58" s="17"/>
      <c r="G58" s="17">
        <v>2424</v>
      </c>
      <c r="H58" s="17"/>
      <c r="I58" s="17">
        <v>80125</v>
      </c>
      <c r="J58" s="17"/>
      <c r="K58" s="17">
        <v>70106</v>
      </c>
    </row>
    <row r="59" spans="1:11" ht="24" customHeight="1">
      <c r="A59" s="1" t="s">
        <v>64</v>
      </c>
      <c r="E59" s="21">
        <v>-86790</v>
      </c>
      <c r="F59" s="17"/>
      <c r="G59" s="21">
        <v>-23563</v>
      </c>
      <c r="H59" s="17"/>
      <c r="I59" s="21">
        <v>-105981</v>
      </c>
      <c r="J59" s="17"/>
      <c r="K59" s="21">
        <v>-76257</v>
      </c>
    </row>
    <row r="60" spans="1:11" ht="24" customHeight="1">
      <c r="A60" s="4" t="s">
        <v>120</v>
      </c>
      <c r="E60" s="17">
        <f>SUM(E57:E59)</f>
        <v>270930</v>
      </c>
      <c r="F60" s="17"/>
      <c r="G60" s="17">
        <f>SUM(G57:G59)</f>
        <v>106337</v>
      </c>
      <c r="H60" s="17"/>
      <c r="I60" s="17">
        <f>SUM(I57:I59)</f>
        <v>123056</v>
      </c>
      <c r="J60" s="17"/>
      <c r="K60" s="17">
        <f>SUM(K57:K59)</f>
        <v>48720</v>
      </c>
    </row>
    <row r="61" spans="1:11" ht="24" customHeight="1">
      <c r="A61" s="1" t="s">
        <v>154</v>
      </c>
      <c r="C61" s="16">
        <v>11</v>
      </c>
      <c r="E61" s="21">
        <v>-126177</v>
      </c>
      <c r="F61" s="17"/>
      <c r="G61" s="21">
        <v>-14662</v>
      </c>
      <c r="H61" s="17"/>
      <c r="I61" s="21">
        <v>674</v>
      </c>
      <c r="J61" s="17"/>
      <c r="K61" s="21">
        <v>-111</v>
      </c>
    </row>
    <row r="62" spans="1:11" ht="24" customHeight="1">
      <c r="A62" s="4" t="s">
        <v>76</v>
      </c>
      <c r="B62" s="8"/>
      <c r="C62" s="16"/>
      <c r="E62" s="18">
        <f>SUM(E60:E61)</f>
        <v>144753</v>
      </c>
      <c r="F62" s="17"/>
      <c r="G62" s="18">
        <f>SUM(G60:G61)</f>
        <v>91675</v>
      </c>
      <c r="H62" s="17"/>
      <c r="I62" s="18">
        <f>SUM(I60:I61)</f>
        <v>123730</v>
      </c>
      <c r="J62" s="17"/>
      <c r="K62" s="18">
        <f>SUM(K60:K61)</f>
        <v>48609</v>
      </c>
    </row>
    <row r="63" spans="1:11" ht="9" customHeight="1">
      <c r="C63" s="16"/>
      <c r="E63" s="3"/>
      <c r="F63" s="3"/>
      <c r="G63" s="3"/>
      <c r="I63" s="3"/>
      <c r="J63" s="3"/>
      <c r="K63" s="3"/>
    </row>
    <row r="64" spans="1:11" ht="24" customHeight="1">
      <c r="A64" s="4" t="s">
        <v>65</v>
      </c>
      <c r="C64" s="16"/>
      <c r="E64" s="3"/>
      <c r="F64" s="3"/>
      <c r="G64" s="3"/>
      <c r="I64" s="3"/>
      <c r="J64" s="3"/>
      <c r="K64" s="3"/>
    </row>
    <row r="65" spans="1:11" ht="24" customHeight="1">
      <c r="A65" s="27" t="s">
        <v>173</v>
      </c>
      <c r="C65" s="16"/>
      <c r="E65" s="3"/>
      <c r="F65" s="3"/>
      <c r="G65" s="3"/>
      <c r="I65" s="3"/>
      <c r="J65" s="3"/>
      <c r="K65" s="3"/>
    </row>
    <row r="66" spans="1:11" ht="24" customHeight="1">
      <c r="A66" s="27" t="s">
        <v>174</v>
      </c>
      <c r="C66" s="16"/>
      <c r="E66" s="3"/>
      <c r="F66" s="3"/>
      <c r="G66" s="3"/>
      <c r="I66" s="3"/>
      <c r="J66" s="3"/>
      <c r="K66" s="3"/>
    </row>
    <row r="67" spans="1:11" ht="24" customHeight="1">
      <c r="A67" s="1" t="s">
        <v>175</v>
      </c>
      <c r="C67" s="16"/>
      <c r="E67" s="19">
        <v>674</v>
      </c>
      <c r="F67" s="19"/>
      <c r="G67" s="19">
        <v>0</v>
      </c>
      <c r="H67" s="15"/>
      <c r="I67" s="19">
        <v>674</v>
      </c>
      <c r="J67" s="19"/>
      <c r="K67" s="19">
        <v>0</v>
      </c>
    </row>
    <row r="68" spans="1:11" ht="24" customHeight="1">
      <c r="A68" s="28" t="s">
        <v>176</v>
      </c>
      <c r="C68" s="16"/>
      <c r="E68" s="29">
        <v>-135</v>
      </c>
      <c r="F68" s="19"/>
      <c r="G68" s="29">
        <v>0</v>
      </c>
      <c r="H68" s="15"/>
      <c r="I68" s="29">
        <v>-135</v>
      </c>
      <c r="J68" s="19"/>
      <c r="K68" s="29">
        <v>0</v>
      </c>
    </row>
    <row r="69" spans="1:11" ht="24" customHeight="1">
      <c r="A69" s="1" t="s">
        <v>177</v>
      </c>
      <c r="C69" s="16"/>
      <c r="E69" s="19"/>
      <c r="F69" s="19"/>
      <c r="G69" s="19"/>
      <c r="H69" s="15"/>
      <c r="I69" s="19"/>
      <c r="J69" s="19"/>
      <c r="K69" s="19"/>
    </row>
    <row r="70" spans="1:11" ht="24" customHeight="1">
      <c r="A70" s="1" t="s">
        <v>178</v>
      </c>
      <c r="C70" s="16"/>
      <c r="E70" s="29">
        <f>SUM(E67:E69)</f>
        <v>539</v>
      </c>
      <c r="F70" s="19"/>
      <c r="G70" s="29">
        <v>0</v>
      </c>
      <c r="H70" s="15"/>
      <c r="I70" s="29">
        <f>SUM(I67:I69)</f>
        <v>539</v>
      </c>
      <c r="J70" s="19"/>
      <c r="K70" s="29">
        <v>0</v>
      </c>
    </row>
    <row r="71" spans="1:11" ht="24" customHeight="1">
      <c r="A71" s="4" t="s">
        <v>66</v>
      </c>
      <c r="C71" s="16"/>
      <c r="E71" s="21">
        <f>E70</f>
        <v>539</v>
      </c>
      <c r="F71" s="19"/>
      <c r="G71" s="21">
        <v>0</v>
      </c>
      <c r="H71" s="15"/>
      <c r="I71" s="21">
        <f>I70</f>
        <v>539</v>
      </c>
      <c r="J71" s="19"/>
      <c r="K71" s="21">
        <v>0</v>
      </c>
    </row>
    <row r="72" spans="1:11" ht="10.5" customHeight="1">
      <c r="A72" s="4"/>
      <c r="C72" s="16"/>
      <c r="E72" s="19"/>
      <c r="F72" s="19"/>
      <c r="G72" s="19"/>
      <c r="I72" s="19"/>
      <c r="J72" s="19"/>
      <c r="K72" s="19"/>
    </row>
    <row r="73" spans="1:11" ht="24" customHeight="1" thickBot="1">
      <c r="A73" s="4" t="s">
        <v>77</v>
      </c>
      <c r="C73" s="16"/>
      <c r="E73" s="22">
        <f>SUM(E62,E71)</f>
        <v>145292</v>
      </c>
      <c r="F73" s="17"/>
      <c r="G73" s="22">
        <f>SUM(G62,G71)</f>
        <v>91675</v>
      </c>
      <c r="I73" s="22">
        <f>SUM(I62,I71)</f>
        <v>124269</v>
      </c>
      <c r="J73" s="3"/>
      <c r="K73" s="22">
        <f>SUM(K62,K71)</f>
        <v>48609</v>
      </c>
    </row>
    <row r="74" spans="1:11" ht="10.5" customHeight="1" thickTop="1">
      <c r="C74" s="16"/>
      <c r="E74" s="11"/>
      <c r="F74" s="11"/>
      <c r="G74" s="11"/>
      <c r="H74" s="11"/>
      <c r="I74" s="11"/>
      <c r="J74" s="11"/>
      <c r="K74" s="11"/>
    </row>
    <row r="75" spans="1:11" ht="24" customHeight="1">
      <c r="A75" s="4" t="s">
        <v>67</v>
      </c>
      <c r="C75" s="16">
        <v>12</v>
      </c>
      <c r="E75" s="3"/>
      <c r="F75" s="3"/>
      <c r="G75" s="3"/>
      <c r="I75" s="3"/>
      <c r="J75" s="3"/>
      <c r="K75" s="3"/>
    </row>
    <row r="76" spans="1:11" ht="24" customHeight="1">
      <c r="A76" s="1" t="s">
        <v>121</v>
      </c>
      <c r="B76" s="8"/>
      <c r="C76" s="16"/>
      <c r="E76" s="23"/>
      <c r="F76" s="23"/>
      <c r="G76" s="23"/>
      <c r="H76" s="23"/>
      <c r="I76" s="23"/>
      <c r="J76" s="23"/>
      <c r="K76" s="23"/>
    </row>
    <row r="77" spans="1:11" ht="24" customHeight="1" thickBot="1">
      <c r="A77" s="1" t="s">
        <v>122</v>
      </c>
      <c r="B77" s="8"/>
      <c r="C77" s="16"/>
      <c r="E77" s="24">
        <f>E62/BS!E93</f>
        <v>0.14861490697258972</v>
      </c>
      <c r="F77" s="25"/>
      <c r="G77" s="24">
        <f>G73/[1]BS!G89</f>
        <v>9.4120823725326333E-2</v>
      </c>
      <c r="H77" s="25"/>
      <c r="I77" s="24">
        <f>I62/BS!I93</f>
        <v>0.12703102830144125</v>
      </c>
      <c r="J77" s="23"/>
      <c r="K77" s="24">
        <f>K73/[1]BS!K89</f>
        <v>4.9905853509292476E-2</v>
      </c>
    </row>
    <row r="78" spans="1:11" ht="14.25" customHeight="1" thickTop="1">
      <c r="E78" s="11"/>
      <c r="F78" s="11"/>
      <c r="G78" s="11"/>
      <c r="I78" s="11"/>
      <c r="J78" s="3"/>
      <c r="K78" s="11"/>
    </row>
    <row r="79" spans="1:11" ht="24" customHeight="1">
      <c r="A79" s="1" t="s">
        <v>25</v>
      </c>
      <c r="C79" s="26"/>
      <c r="E79" s="3"/>
      <c r="F79" s="3"/>
      <c r="G79" s="3"/>
      <c r="I79" s="3"/>
      <c r="J79" s="3"/>
      <c r="K79" s="3"/>
    </row>
  </sheetData>
  <printOptions horizontalCentered="1"/>
  <pageMargins left="0.98425196850393704" right="0.19685039370078741" top="0.78740157480314965" bottom="0.19685039370078741" header="0.19685039370078741" footer="0.19685039370078741"/>
  <pageSetup paperSize="9" scale="80" fitToHeight="7" orientation="portrait" r:id="rId1"/>
  <rowBreaks count="1" manualBreakCount="1">
    <brk id="37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P48"/>
  <sheetViews>
    <sheetView showGridLines="0" view="pageBreakPreview" zoomScale="70" zoomScaleNormal="85" zoomScaleSheetLayoutView="70" workbookViewId="0">
      <selection activeCell="F10" sqref="F10"/>
    </sheetView>
  </sheetViews>
  <sheetFormatPr defaultColWidth="9.28515625" defaultRowHeight="24" customHeight="1"/>
  <cols>
    <col min="1" max="1" width="30.7109375" style="2" customWidth="1"/>
    <col min="2" max="2" width="6.140625" style="2" customWidth="1"/>
    <col min="3" max="3" width="3.7109375" style="2" customWidth="1"/>
    <col min="4" max="4" width="13.7109375" style="2" customWidth="1"/>
    <col min="5" max="5" width="0.5703125" style="2" customWidth="1"/>
    <col min="6" max="6" width="13.7109375" style="2" customWidth="1"/>
    <col min="7" max="7" width="0.5703125" style="2" customWidth="1"/>
    <col min="8" max="8" width="15.140625" style="2" customWidth="1"/>
    <col min="9" max="9" width="0.5703125" style="2" customWidth="1"/>
    <col min="10" max="10" width="13.7109375" style="2" customWidth="1"/>
    <col min="11" max="11" width="0.5703125" style="2" customWidth="1"/>
    <col min="12" max="12" width="13.7109375" style="2" customWidth="1"/>
    <col min="13" max="13" width="0.5703125" style="2" customWidth="1"/>
    <col min="14" max="16384" width="9.28515625" style="2"/>
  </cols>
  <sheetData>
    <row r="1" spans="1:16" ht="24" customHeight="1">
      <c r="L1" s="3" t="s">
        <v>52</v>
      </c>
    </row>
    <row r="2" spans="1:16" ht="24" customHeight="1">
      <c r="A2" s="4" t="s">
        <v>68</v>
      </c>
      <c r="B2" s="44"/>
      <c r="C2" s="44"/>
      <c r="D2" s="44"/>
      <c r="E2" s="44"/>
      <c r="F2" s="44"/>
      <c r="G2" s="44"/>
      <c r="H2" s="44"/>
      <c r="I2" s="44"/>
      <c r="J2" s="44"/>
      <c r="K2" s="44"/>
      <c r="L2" s="44"/>
    </row>
    <row r="3" spans="1:16" ht="24" customHeight="1">
      <c r="A3" s="4" t="s">
        <v>69</v>
      </c>
      <c r="B3" s="44"/>
      <c r="C3" s="44"/>
      <c r="D3" s="44"/>
      <c r="E3" s="44"/>
      <c r="F3" s="44"/>
      <c r="G3" s="44"/>
      <c r="H3" s="44"/>
      <c r="I3" s="44"/>
      <c r="J3" s="44"/>
      <c r="K3" s="44"/>
      <c r="L3" s="44"/>
    </row>
    <row r="4" spans="1:16" ht="24" customHeight="1">
      <c r="A4" s="4" t="s">
        <v>171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</row>
    <row r="5" spans="1:16" ht="24" customHeight="1">
      <c r="B5" s="45"/>
      <c r="C5" s="45"/>
      <c r="D5" s="45"/>
      <c r="E5" s="45"/>
      <c r="F5" s="45"/>
      <c r="G5" s="45"/>
      <c r="H5" s="45"/>
      <c r="I5" s="45"/>
      <c r="J5" s="45"/>
      <c r="K5" s="45"/>
      <c r="L5" s="46" t="s">
        <v>2</v>
      </c>
    </row>
    <row r="6" spans="1:16" s="48" customFormat="1" ht="24" customHeight="1">
      <c r="A6" s="47"/>
      <c r="B6" s="47"/>
      <c r="D6" s="55" t="s">
        <v>3</v>
      </c>
      <c r="E6" s="55"/>
      <c r="F6" s="55"/>
      <c r="G6" s="55"/>
      <c r="H6" s="55"/>
      <c r="I6" s="55"/>
      <c r="J6" s="55"/>
      <c r="K6" s="55"/>
      <c r="L6" s="55"/>
    </row>
    <row r="7" spans="1:16" s="11" customFormat="1" ht="24" customHeight="1">
      <c r="D7" s="11" t="s">
        <v>70</v>
      </c>
      <c r="H7" s="56" t="s">
        <v>153</v>
      </c>
      <c r="I7" s="56"/>
      <c r="J7" s="56"/>
      <c r="L7" s="11" t="s">
        <v>71</v>
      </c>
    </row>
    <row r="8" spans="1:16" s="11" customFormat="1" ht="24" customHeight="1">
      <c r="D8" s="11" t="s">
        <v>72</v>
      </c>
      <c r="F8" s="11" t="s">
        <v>194</v>
      </c>
      <c r="H8" s="2" t="s">
        <v>131</v>
      </c>
      <c r="I8" s="2"/>
      <c r="L8" s="11" t="s">
        <v>73</v>
      </c>
    </row>
    <row r="9" spans="1:16" s="11" customFormat="1" ht="24" customHeight="1">
      <c r="D9" s="10" t="s">
        <v>74</v>
      </c>
      <c r="F9" s="10" t="s">
        <v>193</v>
      </c>
      <c r="H9" s="10" t="s">
        <v>132</v>
      </c>
      <c r="J9" s="10" t="s">
        <v>133</v>
      </c>
      <c r="L9" s="10" t="s">
        <v>75</v>
      </c>
    </row>
    <row r="10" spans="1:16" ht="24" customHeight="1">
      <c r="A10" s="4" t="s">
        <v>126</v>
      </c>
      <c r="C10" s="11"/>
      <c r="D10" s="17">
        <v>974014</v>
      </c>
      <c r="E10" s="17"/>
      <c r="F10" s="17">
        <v>513038</v>
      </c>
      <c r="G10" s="17"/>
      <c r="H10" s="17">
        <v>419</v>
      </c>
      <c r="I10" s="17"/>
      <c r="J10" s="17">
        <v>21173</v>
      </c>
      <c r="K10" s="17"/>
      <c r="L10" s="17">
        <f t="shared" ref="L10:L12" si="0">SUM(D10:J10)</f>
        <v>1508644</v>
      </c>
    </row>
    <row r="11" spans="1:16" ht="24" customHeight="1">
      <c r="A11" s="1" t="s">
        <v>76</v>
      </c>
      <c r="C11" s="11"/>
      <c r="D11" s="17">
        <v>0</v>
      </c>
      <c r="E11" s="17"/>
      <c r="F11" s="17">
        <v>0</v>
      </c>
      <c r="G11" s="17"/>
      <c r="H11" s="17">
        <v>0</v>
      </c>
      <c r="I11" s="17"/>
      <c r="J11" s="17">
        <f>'PL '!G62</f>
        <v>91675</v>
      </c>
      <c r="K11" s="17"/>
      <c r="L11" s="17">
        <f t="shared" si="0"/>
        <v>91675</v>
      </c>
    </row>
    <row r="12" spans="1:16" ht="24" customHeight="1">
      <c r="A12" s="1" t="s">
        <v>66</v>
      </c>
      <c r="C12" s="11"/>
      <c r="D12" s="21">
        <v>0</v>
      </c>
      <c r="E12" s="17"/>
      <c r="F12" s="21">
        <v>0</v>
      </c>
      <c r="G12" s="17"/>
      <c r="H12" s="21">
        <f>'PL '!G71</f>
        <v>0</v>
      </c>
      <c r="I12" s="17"/>
      <c r="J12" s="21">
        <v>0</v>
      </c>
      <c r="K12" s="17"/>
      <c r="L12" s="21">
        <f t="shared" si="0"/>
        <v>0</v>
      </c>
    </row>
    <row r="13" spans="1:16" ht="24" customHeight="1">
      <c r="A13" s="1" t="s">
        <v>77</v>
      </c>
      <c r="C13" s="11"/>
      <c r="D13" s="17">
        <f>SUM(D11:D12)</f>
        <v>0</v>
      </c>
      <c r="E13" s="17"/>
      <c r="F13" s="17">
        <f>SUM(F11:F12)</f>
        <v>0</v>
      </c>
      <c r="G13" s="17"/>
      <c r="H13" s="17">
        <f>SUM(H11:H12)</f>
        <v>0</v>
      </c>
      <c r="I13" s="17"/>
      <c r="J13" s="17">
        <f>SUM(J11:J12)</f>
        <v>91675</v>
      </c>
      <c r="K13" s="17"/>
      <c r="L13" s="17">
        <f>SUM(L11:L12)</f>
        <v>91675</v>
      </c>
    </row>
    <row r="14" spans="1:16" ht="24" customHeight="1">
      <c r="A14" s="1" t="s">
        <v>134</v>
      </c>
      <c r="C14" s="49"/>
      <c r="D14" s="17"/>
      <c r="E14" s="17"/>
      <c r="F14" s="17"/>
      <c r="G14" s="17"/>
      <c r="H14" s="17"/>
      <c r="I14" s="17"/>
      <c r="J14" s="17"/>
      <c r="K14" s="17"/>
      <c r="L14" s="17"/>
      <c r="N14" s="3"/>
      <c r="O14" s="17"/>
      <c r="P14" s="48"/>
    </row>
    <row r="15" spans="1:16" ht="24" customHeight="1">
      <c r="A15" s="1" t="s">
        <v>181</v>
      </c>
      <c r="C15" s="49"/>
      <c r="D15" s="21">
        <v>0</v>
      </c>
      <c r="E15" s="17"/>
      <c r="F15" s="21">
        <v>0</v>
      </c>
      <c r="G15" s="17"/>
      <c r="H15" s="17">
        <v>786</v>
      </c>
      <c r="I15" s="17"/>
      <c r="J15" s="17">
        <v>-786</v>
      </c>
      <c r="K15" s="17"/>
      <c r="L15" s="17">
        <f t="shared" ref="L15" si="1">SUM(D15:J15)</f>
        <v>0</v>
      </c>
      <c r="N15" s="3"/>
      <c r="O15" s="17"/>
      <c r="P15" s="48"/>
    </row>
    <row r="16" spans="1:16" ht="24" customHeight="1" thickBot="1">
      <c r="A16" s="4" t="s">
        <v>165</v>
      </c>
      <c r="C16" s="11"/>
      <c r="D16" s="50">
        <f>SUM(D10:D15)-D13</f>
        <v>974014</v>
      </c>
      <c r="E16" s="17"/>
      <c r="F16" s="50">
        <f>SUM(F10:F15)-F13</f>
        <v>513038</v>
      </c>
      <c r="G16" s="17"/>
      <c r="H16" s="50">
        <f>SUM(H10:H15)-H13</f>
        <v>1205</v>
      </c>
      <c r="I16" s="17"/>
      <c r="J16" s="50">
        <f>SUM(J10:J15)-J13</f>
        <v>112062</v>
      </c>
      <c r="K16" s="17"/>
      <c r="L16" s="50">
        <f>SUM(L10:L15)-L13</f>
        <v>1600319</v>
      </c>
    </row>
    <row r="17" spans="1:12" ht="24" customHeight="1" thickTop="1">
      <c r="A17" s="4"/>
      <c r="C17" s="11"/>
      <c r="D17" s="17"/>
      <c r="E17" s="17"/>
      <c r="F17" s="17"/>
      <c r="G17" s="17"/>
      <c r="H17" s="17"/>
      <c r="I17" s="17"/>
      <c r="J17" s="17"/>
      <c r="K17" s="17"/>
      <c r="L17" s="17"/>
    </row>
    <row r="18" spans="1:12" ht="24" customHeight="1">
      <c r="A18" s="4" t="s">
        <v>146</v>
      </c>
      <c r="C18" s="11"/>
      <c r="D18" s="17">
        <v>974014</v>
      </c>
      <c r="E18" s="17"/>
      <c r="F18" s="17">
        <v>513038</v>
      </c>
      <c r="G18" s="17"/>
      <c r="H18" s="17">
        <v>5786</v>
      </c>
      <c r="I18" s="17"/>
      <c r="J18" s="17">
        <v>72426</v>
      </c>
      <c r="K18" s="17"/>
      <c r="L18" s="17">
        <f t="shared" ref="L18:L20" si="2">SUM(D18:J18)</f>
        <v>1565264</v>
      </c>
    </row>
    <row r="19" spans="1:12" ht="24" customHeight="1">
      <c r="A19" s="1" t="s">
        <v>76</v>
      </c>
      <c r="C19" s="11"/>
      <c r="D19" s="17">
        <v>0</v>
      </c>
      <c r="E19" s="17"/>
      <c r="F19" s="17">
        <v>0</v>
      </c>
      <c r="G19" s="17"/>
      <c r="H19" s="17">
        <v>0</v>
      </c>
      <c r="I19" s="17"/>
      <c r="J19" s="17">
        <f>'PL '!E62</f>
        <v>144753</v>
      </c>
      <c r="K19" s="17"/>
      <c r="L19" s="17">
        <f t="shared" si="2"/>
        <v>144753</v>
      </c>
    </row>
    <row r="20" spans="1:12" ht="24" customHeight="1">
      <c r="A20" s="1" t="s">
        <v>66</v>
      </c>
      <c r="C20" s="11"/>
      <c r="D20" s="21">
        <v>0</v>
      </c>
      <c r="E20" s="17"/>
      <c r="F20" s="21">
        <v>0</v>
      </c>
      <c r="G20" s="17"/>
      <c r="H20" s="21">
        <v>0</v>
      </c>
      <c r="I20" s="17"/>
      <c r="J20" s="21">
        <f>'PL '!E71</f>
        <v>539</v>
      </c>
      <c r="K20" s="17"/>
      <c r="L20" s="21">
        <f t="shared" si="2"/>
        <v>539</v>
      </c>
    </row>
    <row r="21" spans="1:12" ht="24" customHeight="1">
      <c r="A21" s="1" t="s">
        <v>77</v>
      </c>
      <c r="C21" s="11"/>
      <c r="D21" s="17">
        <f>SUM(D19:D20)</f>
        <v>0</v>
      </c>
      <c r="E21" s="17"/>
      <c r="F21" s="17">
        <f>SUM(F19:F20)</f>
        <v>0</v>
      </c>
      <c r="G21" s="17"/>
      <c r="H21" s="17">
        <f>SUM(H19:H20)</f>
        <v>0</v>
      </c>
      <c r="I21" s="17"/>
      <c r="J21" s="17">
        <f>SUM(J19:J20)</f>
        <v>145292</v>
      </c>
      <c r="K21" s="17"/>
      <c r="L21" s="17">
        <f>SUM(L19:L20)</f>
        <v>145292</v>
      </c>
    </row>
    <row r="22" spans="1:12" ht="24" customHeight="1" thickBot="1">
      <c r="A22" s="4" t="s">
        <v>172</v>
      </c>
      <c r="C22" s="11"/>
      <c r="D22" s="50">
        <f>SUM(D18:D21)-D21</f>
        <v>974014</v>
      </c>
      <c r="E22" s="17"/>
      <c r="F22" s="50">
        <f>SUM(F18:F21)-F21</f>
        <v>513038</v>
      </c>
      <c r="G22" s="17"/>
      <c r="H22" s="50">
        <f>SUM(H18:H21)-H21</f>
        <v>5786</v>
      </c>
      <c r="I22" s="17"/>
      <c r="J22" s="50">
        <f>SUM(J18:J21)-J21</f>
        <v>217718</v>
      </c>
      <c r="K22" s="17"/>
      <c r="L22" s="50">
        <f>SUM(L18:L21)-L21</f>
        <v>1710556</v>
      </c>
    </row>
    <row r="23" spans="1:12" ht="24" customHeight="1" thickTop="1">
      <c r="A23" s="48"/>
      <c r="C23" s="11"/>
      <c r="D23" s="11"/>
      <c r="E23" s="11"/>
      <c r="F23" s="11"/>
      <c r="G23" s="11"/>
      <c r="H23" s="11"/>
      <c r="I23" s="11"/>
      <c r="J23" s="11"/>
      <c r="K23" s="11"/>
      <c r="L23" s="11"/>
    </row>
    <row r="24" spans="1:12" ht="24" customHeight="1">
      <c r="A24" s="1" t="s">
        <v>25</v>
      </c>
    </row>
    <row r="25" spans="1:12" ht="24" customHeight="1">
      <c r="L25" s="3" t="s">
        <v>52</v>
      </c>
    </row>
    <row r="26" spans="1:12" ht="24" customHeight="1">
      <c r="A26" s="4" t="s">
        <v>68</v>
      </c>
      <c r="B26" s="44"/>
      <c r="C26" s="44"/>
      <c r="D26" s="44"/>
      <c r="E26" s="44"/>
      <c r="F26" s="44"/>
      <c r="G26" s="44"/>
      <c r="H26" s="44"/>
      <c r="I26" s="44"/>
      <c r="J26" s="44"/>
      <c r="K26" s="44"/>
      <c r="L26" s="44"/>
    </row>
    <row r="27" spans="1:12" ht="24" customHeight="1">
      <c r="A27" s="4" t="s">
        <v>118</v>
      </c>
      <c r="B27" s="44"/>
      <c r="C27" s="44"/>
      <c r="D27" s="44"/>
      <c r="E27" s="44"/>
      <c r="F27" s="44"/>
      <c r="G27" s="44"/>
      <c r="H27" s="44"/>
      <c r="I27" s="44"/>
      <c r="J27" s="44"/>
      <c r="K27" s="44"/>
      <c r="L27" s="44"/>
    </row>
    <row r="28" spans="1:12" ht="24" customHeight="1">
      <c r="A28" s="4" t="s">
        <v>171</v>
      </c>
      <c r="B28" s="44"/>
      <c r="C28" s="44"/>
      <c r="D28" s="44"/>
      <c r="E28" s="44"/>
      <c r="F28" s="44"/>
      <c r="G28" s="44"/>
      <c r="H28" s="44"/>
      <c r="I28" s="44"/>
      <c r="J28" s="44"/>
      <c r="K28" s="44"/>
      <c r="L28" s="44"/>
    </row>
    <row r="29" spans="1:12" ht="24" customHeight="1">
      <c r="B29" s="45"/>
      <c r="C29" s="45"/>
      <c r="D29" s="45"/>
      <c r="E29" s="45"/>
      <c r="F29" s="45"/>
      <c r="G29" s="45"/>
      <c r="H29" s="45"/>
      <c r="I29" s="45"/>
      <c r="J29" s="45"/>
      <c r="K29" s="45"/>
      <c r="L29" s="46" t="s">
        <v>2</v>
      </c>
    </row>
    <row r="30" spans="1:12" s="48" customFormat="1" ht="24" customHeight="1">
      <c r="A30" s="47"/>
      <c r="B30" s="47"/>
      <c r="D30" s="55" t="s">
        <v>4</v>
      </c>
      <c r="E30" s="55"/>
      <c r="F30" s="55"/>
      <c r="G30" s="55"/>
      <c r="H30" s="55"/>
      <c r="I30" s="55"/>
      <c r="J30" s="55"/>
      <c r="K30" s="55"/>
      <c r="L30" s="55"/>
    </row>
    <row r="31" spans="1:12" s="11" customFormat="1" ht="24" customHeight="1">
      <c r="D31" s="11" t="s">
        <v>70</v>
      </c>
      <c r="H31" s="56" t="s">
        <v>153</v>
      </c>
      <c r="I31" s="56"/>
      <c r="J31" s="56"/>
      <c r="L31" s="11" t="s">
        <v>71</v>
      </c>
    </row>
    <row r="32" spans="1:12" s="11" customFormat="1" ht="24" customHeight="1">
      <c r="D32" s="11" t="s">
        <v>72</v>
      </c>
      <c r="F32" s="11" t="s">
        <v>194</v>
      </c>
      <c r="H32" s="11" t="s">
        <v>131</v>
      </c>
      <c r="L32" s="11" t="s">
        <v>73</v>
      </c>
    </row>
    <row r="33" spans="1:16" s="11" customFormat="1" ht="24" customHeight="1">
      <c r="D33" s="10" t="s">
        <v>74</v>
      </c>
      <c r="F33" s="10" t="s">
        <v>193</v>
      </c>
      <c r="H33" s="10" t="s">
        <v>132</v>
      </c>
      <c r="J33" s="10" t="s">
        <v>133</v>
      </c>
      <c r="L33" s="10" t="s">
        <v>75</v>
      </c>
    </row>
    <row r="34" spans="1:16" ht="24" customHeight="1">
      <c r="A34" s="4" t="s">
        <v>126</v>
      </c>
      <c r="C34" s="11"/>
      <c r="D34" s="17">
        <v>974014</v>
      </c>
      <c r="E34" s="17"/>
      <c r="F34" s="17">
        <v>513038</v>
      </c>
      <c r="G34" s="17"/>
      <c r="H34" s="17">
        <v>419</v>
      </c>
      <c r="I34" s="17"/>
      <c r="J34" s="17">
        <v>7963</v>
      </c>
      <c r="K34" s="17"/>
      <c r="L34" s="17">
        <f t="shared" ref="L34:L36" si="3">SUM(D34:J34)</f>
        <v>1495434</v>
      </c>
    </row>
    <row r="35" spans="1:16" ht="24" customHeight="1">
      <c r="A35" s="1" t="s">
        <v>76</v>
      </c>
      <c r="C35" s="11"/>
      <c r="D35" s="17">
        <v>0</v>
      </c>
      <c r="E35" s="17"/>
      <c r="F35" s="17">
        <v>0</v>
      </c>
      <c r="G35" s="17"/>
      <c r="H35" s="17">
        <v>0</v>
      </c>
      <c r="I35" s="17"/>
      <c r="J35" s="17">
        <f>'PL '!K62</f>
        <v>48609</v>
      </c>
      <c r="K35" s="17"/>
      <c r="L35" s="17">
        <f t="shared" si="3"/>
        <v>48609</v>
      </c>
    </row>
    <row r="36" spans="1:16" ht="24" customHeight="1">
      <c r="A36" s="1" t="s">
        <v>66</v>
      </c>
      <c r="C36" s="11"/>
      <c r="D36" s="21">
        <v>0</v>
      </c>
      <c r="E36" s="17"/>
      <c r="F36" s="21">
        <v>0</v>
      </c>
      <c r="G36" s="17"/>
      <c r="H36" s="21">
        <f>'[1]PL '!G87</f>
        <v>0</v>
      </c>
      <c r="I36" s="17"/>
      <c r="J36" s="21">
        <v>0</v>
      </c>
      <c r="K36" s="17"/>
      <c r="L36" s="21">
        <f t="shared" si="3"/>
        <v>0</v>
      </c>
    </row>
    <row r="37" spans="1:16" ht="24" customHeight="1">
      <c r="A37" s="1" t="s">
        <v>77</v>
      </c>
      <c r="C37" s="11"/>
      <c r="D37" s="17">
        <f>SUM(D35:D36)</f>
        <v>0</v>
      </c>
      <c r="E37" s="17"/>
      <c r="F37" s="17">
        <f>SUM(F35:F36)</f>
        <v>0</v>
      </c>
      <c r="G37" s="17"/>
      <c r="H37" s="17">
        <f>SUM(H35:H36)</f>
        <v>0</v>
      </c>
      <c r="I37" s="17"/>
      <c r="J37" s="17">
        <f>SUM(J35:J36)</f>
        <v>48609</v>
      </c>
      <c r="K37" s="17"/>
      <c r="L37" s="17">
        <f>SUM(L35:L36)</f>
        <v>48609</v>
      </c>
    </row>
    <row r="38" spans="1:16" ht="24" customHeight="1">
      <c r="A38" s="1" t="s">
        <v>134</v>
      </c>
      <c r="C38" s="49"/>
      <c r="D38" s="17"/>
      <c r="E38" s="17"/>
      <c r="F38" s="17"/>
      <c r="G38" s="17"/>
      <c r="H38" s="17"/>
      <c r="I38" s="17"/>
      <c r="J38" s="17"/>
      <c r="K38" s="17"/>
      <c r="L38" s="17"/>
      <c r="N38" s="3"/>
      <c r="O38" s="17"/>
      <c r="P38" s="48"/>
    </row>
    <row r="39" spans="1:16" ht="24" customHeight="1">
      <c r="A39" s="1" t="s">
        <v>181</v>
      </c>
      <c r="C39" s="49"/>
      <c r="D39" s="21">
        <v>0</v>
      </c>
      <c r="E39" s="17"/>
      <c r="F39" s="21">
        <v>0</v>
      </c>
      <c r="G39" s="17"/>
      <c r="H39" s="17">
        <v>786</v>
      </c>
      <c r="I39" s="17"/>
      <c r="J39" s="17">
        <v>-786</v>
      </c>
      <c r="K39" s="17"/>
      <c r="L39" s="17">
        <f t="shared" ref="L39" si="4">SUM(D39:J39)</f>
        <v>0</v>
      </c>
      <c r="N39" s="3"/>
      <c r="O39" s="17"/>
      <c r="P39" s="48"/>
    </row>
    <row r="40" spans="1:16" ht="24" customHeight="1" thickBot="1">
      <c r="A40" s="4" t="s">
        <v>165</v>
      </c>
      <c r="C40" s="11"/>
      <c r="D40" s="50">
        <f>SUM(D34:D39)-D37</f>
        <v>974014</v>
      </c>
      <c r="E40" s="17"/>
      <c r="F40" s="50">
        <f>SUM(F34:F39)-F37</f>
        <v>513038</v>
      </c>
      <c r="G40" s="17"/>
      <c r="H40" s="50">
        <f>SUM(H34:H39)-H37</f>
        <v>1205</v>
      </c>
      <c r="I40" s="17"/>
      <c r="J40" s="50">
        <f>SUM(J34:J39)-J37</f>
        <v>55786</v>
      </c>
      <c r="K40" s="17"/>
      <c r="L40" s="50">
        <f>SUM(L34:L39)-L37</f>
        <v>1544043</v>
      </c>
    </row>
    <row r="41" spans="1:16" ht="24" customHeight="1" thickTop="1">
      <c r="A41" s="4"/>
      <c r="C41" s="11"/>
      <c r="D41" s="17"/>
      <c r="E41" s="17"/>
      <c r="F41" s="17"/>
      <c r="G41" s="17"/>
      <c r="H41" s="17"/>
      <c r="I41" s="17"/>
      <c r="J41" s="17"/>
      <c r="K41" s="17"/>
      <c r="L41" s="17"/>
    </row>
    <row r="42" spans="1:16" ht="24" customHeight="1">
      <c r="A42" s="4" t="s">
        <v>146</v>
      </c>
      <c r="C42" s="11"/>
      <c r="D42" s="17">
        <v>974014</v>
      </c>
      <c r="E42" s="17"/>
      <c r="F42" s="17">
        <v>513038</v>
      </c>
      <c r="G42" s="17"/>
      <c r="H42" s="17">
        <v>5786</v>
      </c>
      <c r="I42" s="17"/>
      <c r="J42" s="17">
        <v>109930</v>
      </c>
      <c r="K42" s="17"/>
      <c r="L42" s="17">
        <f t="shared" ref="L42:L44" si="5">SUM(D42:J42)</f>
        <v>1602768</v>
      </c>
    </row>
    <row r="43" spans="1:16" ht="24" customHeight="1">
      <c r="A43" s="1" t="s">
        <v>76</v>
      </c>
      <c r="C43" s="11"/>
      <c r="D43" s="17">
        <v>0</v>
      </c>
      <c r="E43" s="17"/>
      <c r="F43" s="17">
        <v>0</v>
      </c>
      <c r="G43" s="17"/>
      <c r="H43" s="17">
        <v>0</v>
      </c>
      <c r="I43" s="17"/>
      <c r="J43" s="17">
        <f>'PL '!I62</f>
        <v>123730</v>
      </c>
      <c r="K43" s="17"/>
      <c r="L43" s="17">
        <f t="shared" si="5"/>
        <v>123730</v>
      </c>
    </row>
    <row r="44" spans="1:16" ht="24" customHeight="1">
      <c r="A44" s="1" t="s">
        <v>66</v>
      </c>
      <c r="C44" s="11"/>
      <c r="D44" s="21">
        <v>0</v>
      </c>
      <c r="E44" s="17"/>
      <c r="F44" s="21">
        <v>0</v>
      </c>
      <c r="G44" s="17"/>
      <c r="H44" s="21">
        <f>'PL '!G96</f>
        <v>0</v>
      </c>
      <c r="I44" s="17"/>
      <c r="J44" s="21">
        <f>'PL '!I71</f>
        <v>539</v>
      </c>
      <c r="K44" s="17"/>
      <c r="L44" s="21">
        <f t="shared" si="5"/>
        <v>539</v>
      </c>
    </row>
    <row r="45" spans="1:16" ht="24" customHeight="1">
      <c r="A45" s="1" t="s">
        <v>77</v>
      </c>
      <c r="C45" s="11"/>
      <c r="D45" s="17">
        <f>SUM(D43:D44)</f>
        <v>0</v>
      </c>
      <c r="E45" s="17"/>
      <c r="F45" s="17">
        <f>SUM(F43:F44)</f>
        <v>0</v>
      </c>
      <c r="G45" s="17"/>
      <c r="H45" s="17">
        <f>SUM(H43:H44)</f>
        <v>0</v>
      </c>
      <c r="I45" s="17"/>
      <c r="J45" s="17">
        <f>SUM(J43:J44)</f>
        <v>124269</v>
      </c>
      <c r="K45" s="17"/>
      <c r="L45" s="17">
        <f>SUM(L43:L44)</f>
        <v>124269</v>
      </c>
    </row>
    <row r="46" spans="1:16" ht="24" customHeight="1" thickBot="1">
      <c r="A46" s="4" t="s">
        <v>172</v>
      </c>
      <c r="C46" s="11"/>
      <c r="D46" s="50">
        <f>SUM(D42:D45)-D45</f>
        <v>974014</v>
      </c>
      <c r="E46" s="17"/>
      <c r="F46" s="50">
        <f>SUM(F42:F45)-F45</f>
        <v>513038</v>
      </c>
      <c r="G46" s="17"/>
      <c r="H46" s="50">
        <f>SUM(H42:H45)-H45</f>
        <v>5786</v>
      </c>
      <c r="I46" s="17"/>
      <c r="J46" s="50">
        <f>SUM(J42:J45)-J45</f>
        <v>234199</v>
      </c>
      <c r="K46" s="17"/>
      <c r="L46" s="50">
        <f>SUM(L42:L45)-L45</f>
        <v>1727037</v>
      </c>
    </row>
    <row r="47" spans="1:16" ht="24" customHeight="1" thickTop="1">
      <c r="A47" s="48"/>
      <c r="C47" s="11"/>
      <c r="D47" s="11"/>
      <c r="E47" s="11"/>
      <c r="F47" s="11"/>
      <c r="G47" s="11"/>
      <c r="H47" s="11"/>
      <c r="I47" s="11"/>
      <c r="J47" s="11"/>
      <c r="K47" s="11"/>
      <c r="L47" s="11"/>
    </row>
    <row r="48" spans="1:16" ht="24" customHeight="1">
      <c r="A48" s="1" t="s">
        <v>25</v>
      </c>
    </row>
  </sheetData>
  <mergeCells count="4">
    <mergeCell ref="D6:L6"/>
    <mergeCell ref="D30:L30"/>
    <mergeCell ref="H7:J7"/>
    <mergeCell ref="H31:J31"/>
  </mergeCells>
  <printOptions horizontalCentered="1"/>
  <pageMargins left="0.98425196850393704" right="0.19685039370078741" top="0.78740157480314965" bottom="0.19685039370078741" header="0.19685039370078741" footer="0.19685039370078741"/>
  <pageSetup paperSize="9" scale="80" fitToHeight="0" orientation="portrait" r:id="rId1"/>
  <rowBreaks count="1" manualBreakCount="1">
    <brk id="24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C47079-0629-4550-B0D0-493D77D95055}">
  <dimension ref="A1:N83"/>
  <sheetViews>
    <sheetView showGridLines="0" tabSelected="1" view="pageBreakPreview" topLeftCell="A59" zoomScale="85" zoomScaleNormal="100" zoomScaleSheetLayoutView="85" workbookViewId="0">
      <selection activeCell="A66" sqref="A66"/>
    </sheetView>
  </sheetViews>
  <sheetFormatPr defaultColWidth="10.7109375" defaultRowHeight="24" customHeight="1"/>
  <cols>
    <col min="1" max="1" width="49.85546875" style="1" customWidth="1"/>
    <col min="2" max="2" width="1.7109375" style="2" customWidth="1"/>
    <col min="3" max="3" width="4.7109375" style="1" customWidth="1"/>
    <col min="4" max="4" width="1.7109375" style="2" customWidth="1"/>
    <col min="5" max="5" width="14.28515625" style="2" customWidth="1"/>
    <col min="6" max="6" width="0.85546875" style="2" customWidth="1"/>
    <col min="7" max="7" width="14.28515625" style="2" customWidth="1"/>
    <col min="8" max="8" width="0.85546875" style="2" customWidth="1"/>
    <col min="9" max="9" width="14.28515625" style="2" customWidth="1"/>
    <col min="10" max="10" width="0.85546875" style="2" customWidth="1"/>
    <col min="11" max="11" width="14.28515625" style="2" customWidth="1"/>
    <col min="12" max="12" width="0.42578125" style="2" customWidth="1"/>
    <col min="13" max="16384" width="10.7109375" style="2"/>
  </cols>
  <sheetData>
    <row r="1" spans="1:11" ht="24" customHeight="1">
      <c r="C1" s="26"/>
      <c r="E1" s="3"/>
      <c r="F1" s="3"/>
      <c r="G1" s="3"/>
      <c r="I1" s="3"/>
      <c r="J1" s="3"/>
      <c r="K1" s="3" t="s">
        <v>52</v>
      </c>
    </row>
    <row r="2" spans="1:11" s="8" customFormat="1" ht="24" customHeight="1">
      <c r="A2" s="4" t="s">
        <v>0</v>
      </c>
      <c r="B2" s="5"/>
      <c r="C2" s="6"/>
      <c r="D2" s="7"/>
      <c r="E2" s="7"/>
      <c r="F2" s="7"/>
      <c r="G2" s="7"/>
      <c r="H2" s="7"/>
      <c r="I2" s="7"/>
      <c r="J2" s="7"/>
    </row>
    <row r="3" spans="1:11" s="8" customFormat="1" ht="24" customHeight="1">
      <c r="A3" s="4" t="s">
        <v>78</v>
      </c>
      <c r="B3" s="5"/>
      <c r="C3" s="6"/>
      <c r="D3" s="7"/>
      <c r="E3" s="7"/>
      <c r="F3" s="7"/>
      <c r="G3" s="7"/>
      <c r="H3" s="7"/>
      <c r="I3" s="7"/>
      <c r="J3" s="7"/>
      <c r="K3" s="7"/>
    </row>
    <row r="4" spans="1:11" s="8" customFormat="1" ht="24" customHeight="1">
      <c r="A4" s="4" t="s">
        <v>171</v>
      </c>
      <c r="B4" s="7"/>
      <c r="C4" s="6"/>
      <c r="D4" s="7"/>
      <c r="E4" s="7"/>
      <c r="F4" s="7"/>
      <c r="G4" s="7"/>
      <c r="H4" s="7"/>
      <c r="I4" s="7"/>
      <c r="J4" s="7"/>
      <c r="K4" s="7"/>
    </row>
    <row r="5" spans="1:11" s="8" customFormat="1" ht="24" customHeight="1">
      <c r="B5" s="7"/>
      <c r="C5" s="6"/>
      <c r="D5" s="7"/>
      <c r="E5" s="7"/>
      <c r="F5" s="7"/>
      <c r="G5" s="7"/>
      <c r="H5" s="7"/>
      <c r="I5" s="7"/>
      <c r="J5" s="7"/>
      <c r="K5" s="9" t="s">
        <v>2</v>
      </c>
    </row>
    <row r="6" spans="1:11" ht="24" customHeight="1">
      <c r="E6" s="10"/>
      <c r="F6" s="10" t="s">
        <v>3</v>
      </c>
      <c r="G6" s="10"/>
      <c r="H6" s="11"/>
      <c r="I6" s="10"/>
      <c r="J6" s="10" t="s">
        <v>4</v>
      </c>
      <c r="K6" s="10"/>
    </row>
    <row r="7" spans="1:11" ht="24" customHeight="1">
      <c r="C7" s="12" t="s">
        <v>5</v>
      </c>
      <c r="E7" s="12">
        <v>2025</v>
      </c>
      <c r="F7" s="12"/>
      <c r="G7" s="12">
        <v>2024</v>
      </c>
      <c r="H7" s="13"/>
      <c r="I7" s="12">
        <v>2025</v>
      </c>
      <c r="J7" s="12"/>
      <c r="K7" s="12">
        <v>2024</v>
      </c>
    </row>
    <row r="8" spans="1:11" s="48" customFormat="1" ht="23.1" customHeight="1">
      <c r="A8" s="4" t="s">
        <v>79</v>
      </c>
      <c r="C8" s="51"/>
      <c r="E8" s="47"/>
      <c r="F8" s="47"/>
      <c r="G8" s="47"/>
      <c r="I8" s="47"/>
      <c r="J8" s="47"/>
      <c r="K8" s="47"/>
    </row>
    <row r="9" spans="1:11" ht="23.1" customHeight="1">
      <c r="A9" s="1" t="s">
        <v>123</v>
      </c>
      <c r="C9" s="43"/>
      <c r="E9" s="17">
        <f>'PL '!E60</f>
        <v>270930</v>
      </c>
      <c r="F9" s="17"/>
      <c r="G9" s="17">
        <f>'PL '!G60</f>
        <v>106337</v>
      </c>
      <c r="H9" s="17"/>
      <c r="I9" s="17">
        <f>'PL '!I60</f>
        <v>123056</v>
      </c>
      <c r="J9" s="17"/>
      <c r="K9" s="17">
        <f>'PL '!K60</f>
        <v>48720</v>
      </c>
    </row>
    <row r="10" spans="1:11" ht="23.1" customHeight="1">
      <c r="A10" s="1" t="s">
        <v>124</v>
      </c>
      <c r="C10" s="43"/>
      <c r="E10" s="17"/>
      <c r="F10" s="17"/>
      <c r="G10" s="17"/>
      <c r="H10" s="17"/>
      <c r="I10" s="17"/>
      <c r="J10" s="17"/>
      <c r="K10" s="17"/>
    </row>
    <row r="11" spans="1:11" ht="23.1" customHeight="1">
      <c r="A11" s="1" t="s">
        <v>80</v>
      </c>
      <c r="C11" s="43"/>
      <c r="E11" s="17"/>
      <c r="F11" s="17"/>
      <c r="G11" s="17"/>
      <c r="H11" s="17"/>
      <c r="I11" s="17"/>
      <c r="J11" s="17"/>
      <c r="K11" s="17"/>
    </row>
    <row r="12" spans="1:11" ht="23.1" customHeight="1">
      <c r="A12" s="28" t="s">
        <v>81</v>
      </c>
      <c r="C12" s="43"/>
      <c r="E12" s="17">
        <v>18814</v>
      </c>
      <c r="F12" s="17"/>
      <c r="G12" s="17">
        <v>35485</v>
      </c>
      <c r="H12" s="17"/>
      <c r="I12" s="17">
        <v>6095</v>
      </c>
      <c r="J12" s="17"/>
      <c r="K12" s="17">
        <v>6491</v>
      </c>
    </row>
    <row r="13" spans="1:11" ht="23.1" customHeight="1">
      <c r="A13" s="1" t="s">
        <v>157</v>
      </c>
      <c r="C13" s="43"/>
      <c r="E13" s="17">
        <v>3399</v>
      </c>
      <c r="F13" s="17"/>
      <c r="G13" s="17">
        <v>0</v>
      </c>
      <c r="H13" s="17"/>
      <c r="I13" s="17">
        <v>44</v>
      </c>
      <c r="J13" s="17"/>
      <c r="K13" s="17">
        <v>102</v>
      </c>
    </row>
    <row r="14" spans="1:11" ht="23.1" customHeight="1">
      <c r="A14" s="28" t="s">
        <v>166</v>
      </c>
      <c r="C14" s="16"/>
      <c r="E14" s="17">
        <v>-393</v>
      </c>
      <c r="F14" s="17"/>
      <c r="G14" s="17">
        <v>-239</v>
      </c>
      <c r="H14" s="17"/>
      <c r="I14" s="17">
        <v>0</v>
      </c>
      <c r="J14" s="17"/>
      <c r="K14" s="17">
        <v>386</v>
      </c>
    </row>
    <row r="15" spans="1:11" ht="23.1" customHeight="1">
      <c r="A15" s="28" t="s">
        <v>141</v>
      </c>
      <c r="C15" s="16"/>
      <c r="E15" s="17">
        <v>242</v>
      </c>
      <c r="F15" s="17"/>
      <c r="G15" s="17">
        <v>8045</v>
      </c>
      <c r="H15" s="17"/>
      <c r="I15" s="17">
        <v>572</v>
      </c>
      <c r="J15" s="17"/>
      <c r="K15" s="17">
        <v>770</v>
      </c>
    </row>
    <row r="16" spans="1:11" ht="23.1" customHeight="1">
      <c r="A16" s="1" t="s">
        <v>180</v>
      </c>
      <c r="C16" s="16">
        <v>8</v>
      </c>
      <c r="E16" s="17">
        <v>0</v>
      </c>
      <c r="F16" s="17"/>
      <c r="G16" s="17">
        <v>0</v>
      </c>
      <c r="H16" s="17"/>
      <c r="I16" s="17">
        <v>1605</v>
      </c>
      <c r="J16" s="17"/>
      <c r="K16" s="17">
        <v>0</v>
      </c>
    </row>
    <row r="17" spans="1:12" ht="23.1" customHeight="1">
      <c r="A17" s="28" t="s">
        <v>199</v>
      </c>
      <c r="C17" s="16"/>
      <c r="E17" s="17"/>
      <c r="F17" s="17"/>
      <c r="G17" s="17"/>
      <c r="H17" s="17"/>
      <c r="I17" s="17"/>
      <c r="J17" s="17"/>
      <c r="K17" s="17"/>
    </row>
    <row r="18" spans="1:12" ht="23.1" customHeight="1">
      <c r="A18" s="28" t="s">
        <v>200</v>
      </c>
      <c r="C18" s="16"/>
      <c r="E18" s="17">
        <v>254</v>
      </c>
      <c r="F18" s="17"/>
      <c r="G18" s="17">
        <v>482</v>
      </c>
      <c r="H18" s="17"/>
      <c r="I18" s="17">
        <v>245</v>
      </c>
      <c r="J18" s="17"/>
      <c r="K18" s="17">
        <v>387</v>
      </c>
    </row>
    <row r="19" spans="1:12" ht="23.1" customHeight="1">
      <c r="A19" s="1" t="s">
        <v>198</v>
      </c>
      <c r="C19" s="16"/>
      <c r="E19" s="17">
        <v>1410</v>
      </c>
      <c r="F19" s="17"/>
      <c r="G19" s="17">
        <v>1041</v>
      </c>
      <c r="H19" s="17"/>
      <c r="I19" s="17">
        <v>1410</v>
      </c>
      <c r="J19" s="17"/>
      <c r="K19" s="17">
        <v>1041</v>
      </c>
    </row>
    <row r="20" spans="1:12" ht="23.1" customHeight="1">
      <c r="A20" s="1" t="s">
        <v>139</v>
      </c>
      <c r="C20" s="16">
        <v>4</v>
      </c>
      <c r="E20" s="17">
        <v>0</v>
      </c>
      <c r="F20" s="17"/>
      <c r="G20" s="17">
        <v>0</v>
      </c>
      <c r="H20" s="17"/>
      <c r="I20" s="17">
        <v>-156000</v>
      </c>
      <c r="J20" s="17"/>
      <c r="K20" s="17">
        <v>-90000</v>
      </c>
    </row>
    <row r="21" spans="1:12" ht="23.1" customHeight="1">
      <c r="A21" s="1" t="s">
        <v>167</v>
      </c>
      <c r="C21" s="43"/>
      <c r="E21" s="17">
        <v>106</v>
      </c>
      <c r="F21" s="17"/>
      <c r="G21" s="17">
        <v>915</v>
      </c>
      <c r="H21" s="17"/>
      <c r="I21" s="17">
        <v>0</v>
      </c>
      <c r="J21" s="17"/>
      <c r="K21" s="17">
        <v>900</v>
      </c>
    </row>
    <row r="22" spans="1:12" ht="23.1" customHeight="1">
      <c r="A22" s="1" t="s">
        <v>82</v>
      </c>
      <c r="C22" s="43"/>
      <c r="E22" s="17">
        <v>-1479</v>
      </c>
      <c r="F22" s="17"/>
      <c r="G22" s="17">
        <v>-2424</v>
      </c>
      <c r="H22" s="17"/>
      <c r="I22" s="17">
        <v>-80125</v>
      </c>
      <c r="J22" s="17"/>
      <c r="K22" s="17">
        <v>-70106</v>
      </c>
    </row>
    <row r="23" spans="1:12" ht="23.1" customHeight="1">
      <c r="A23" s="1" t="s">
        <v>83</v>
      </c>
      <c r="C23" s="43"/>
      <c r="E23" s="21">
        <v>86536</v>
      </c>
      <c r="F23" s="17"/>
      <c r="G23" s="21">
        <v>23081</v>
      </c>
      <c r="H23" s="17"/>
      <c r="I23" s="21">
        <v>105736</v>
      </c>
      <c r="J23" s="17"/>
      <c r="K23" s="21">
        <v>75870</v>
      </c>
    </row>
    <row r="24" spans="1:12" ht="23.1" customHeight="1">
      <c r="A24" s="28" t="s">
        <v>143</v>
      </c>
      <c r="C24" s="43"/>
      <c r="E24" s="17"/>
      <c r="F24" s="17"/>
      <c r="G24" s="17"/>
      <c r="H24" s="17"/>
      <c r="I24" s="17"/>
      <c r="J24" s="17"/>
      <c r="K24" s="17"/>
    </row>
    <row r="25" spans="1:12" ht="23.1" customHeight="1">
      <c r="A25" s="1" t="s">
        <v>84</v>
      </c>
      <c r="C25" s="43"/>
      <c r="E25" s="17">
        <f>SUM(E9:E23)</f>
        <v>379819</v>
      </c>
      <c r="F25" s="17"/>
      <c r="G25" s="17">
        <f>SUM(G9:G23)</f>
        <v>172723</v>
      </c>
      <c r="H25" s="17"/>
      <c r="I25" s="17">
        <f>SUM(I9:I23)</f>
        <v>2638</v>
      </c>
      <c r="J25" s="17"/>
      <c r="K25" s="17">
        <f>SUM(K9:K23)</f>
        <v>-25439</v>
      </c>
    </row>
    <row r="26" spans="1:12" ht="23.1" customHeight="1">
      <c r="A26" s="1" t="s">
        <v>85</v>
      </c>
      <c r="C26" s="43"/>
      <c r="E26" s="17"/>
      <c r="F26" s="17"/>
      <c r="G26" s="17"/>
      <c r="H26" s="17"/>
      <c r="I26" s="17"/>
      <c r="J26" s="17"/>
      <c r="K26" s="17"/>
    </row>
    <row r="27" spans="1:12" ht="23.1" customHeight="1">
      <c r="A27" s="1" t="s">
        <v>182</v>
      </c>
      <c r="C27" s="43"/>
      <c r="E27" s="17">
        <v>6645</v>
      </c>
      <c r="F27" s="17"/>
      <c r="G27" s="17">
        <v>1249</v>
      </c>
      <c r="H27" s="17"/>
      <c r="I27" s="17">
        <v>-427638</v>
      </c>
      <c r="J27" s="17"/>
      <c r="K27" s="17">
        <v>101070</v>
      </c>
    </row>
    <row r="28" spans="1:12" ht="23.1" customHeight="1">
      <c r="A28" s="1" t="s">
        <v>86</v>
      </c>
      <c r="C28" s="43"/>
      <c r="E28" s="17">
        <v>2073490</v>
      </c>
      <c r="F28" s="17"/>
      <c r="G28" s="17">
        <v>-132566</v>
      </c>
      <c r="H28" s="17"/>
      <c r="I28" s="17">
        <v>0</v>
      </c>
      <c r="J28" s="17"/>
      <c r="K28" s="17">
        <v>0</v>
      </c>
    </row>
    <row r="29" spans="1:12" ht="23.1" customHeight="1">
      <c r="A29" s="28" t="s">
        <v>87</v>
      </c>
      <c r="B29" s="8"/>
      <c r="C29" s="43"/>
      <c r="E29" s="17">
        <v>338826</v>
      </c>
      <c r="F29" s="17"/>
      <c r="G29" s="17">
        <v>22875</v>
      </c>
      <c r="H29" s="17"/>
      <c r="I29" s="17">
        <v>-2289</v>
      </c>
      <c r="J29" s="15"/>
      <c r="K29" s="17">
        <v>3418</v>
      </c>
    </row>
    <row r="30" spans="1:12" ht="23.1" customHeight="1">
      <c r="A30" s="28" t="s">
        <v>88</v>
      </c>
      <c r="B30" s="8"/>
      <c r="C30" s="43"/>
      <c r="E30" s="17">
        <v>1839</v>
      </c>
      <c r="F30" s="17"/>
      <c r="G30" s="17">
        <v>1379</v>
      </c>
      <c r="H30" s="15"/>
      <c r="I30" s="17">
        <v>-26</v>
      </c>
      <c r="J30" s="17"/>
      <c r="K30" s="17">
        <v>1065</v>
      </c>
    </row>
    <row r="31" spans="1:12" ht="23.1" customHeight="1">
      <c r="A31" s="28" t="s">
        <v>179</v>
      </c>
      <c r="B31" s="8"/>
      <c r="C31" s="43"/>
      <c r="E31" s="17">
        <v>-29698</v>
      </c>
      <c r="F31" s="17"/>
      <c r="G31" s="17">
        <v>0</v>
      </c>
      <c r="H31" s="15"/>
      <c r="I31" s="17">
        <v>0</v>
      </c>
      <c r="J31" s="17"/>
      <c r="K31" s="17">
        <v>0</v>
      </c>
    </row>
    <row r="32" spans="1:12" ht="23.1" customHeight="1">
      <c r="A32" s="1" t="s">
        <v>89</v>
      </c>
      <c r="C32" s="43"/>
      <c r="E32" s="17"/>
      <c r="F32" s="17"/>
      <c r="G32" s="17"/>
      <c r="H32" s="17"/>
      <c r="I32" s="17"/>
      <c r="J32" s="17"/>
      <c r="K32" s="17"/>
      <c r="L32" s="17"/>
    </row>
    <row r="33" spans="1:14" ht="23.1" customHeight="1">
      <c r="A33" s="28" t="s">
        <v>183</v>
      </c>
      <c r="C33" s="43"/>
      <c r="E33" s="17">
        <v>187166</v>
      </c>
      <c r="F33" s="17"/>
      <c r="G33" s="17">
        <v>-68806</v>
      </c>
      <c r="H33" s="17"/>
      <c r="I33" s="17">
        <v>-55785</v>
      </c>
      <c r="J33" s="17"/>
      <c r="K33" s="17">
        <v>-128195</v>
      </c>
      <c r="N33" s="17"/>
    </row>
    <row r="34" spans="1:14" ht="23.1" customHeight="1">
      <c r="A34" s="28" t="s">
        <v>90</v>
      </c>
      <c r="C34" s="43"/>
      <c r="E34" s="17">
        <v>-680252</v>
      </c>
      <c r="F34" s="17"/>
      <c r="G34" s="17">
        <v>376943</v>
      </c>
      <c r="H34" s="17"/>
      <c r="I34" s="17">
        <v>0</v>
      </c>
      <c r="J34" s="17"/>
      <c r="K34" s="17">
        <v>0</v>
      </c>
    </row>
    <row r="35" spans="1:14" ht="23.1" customHeight="1">
      <c r="A35" s="1" t="s">
        <v>91</v>
      </c>
      <c r="C35" s="43"/>
      <c r="E35" s="17">
        <v>-2769</v>
      </c>
      <c r="F35" s="17"/>
      <c r="G35" s="17">
        <v>-27320</v>
      </c>
      <c r="H35" s="17"/>
      <c r="I35" s="17">
        <v>1249</v>
      </c>
      <c r="J35" s="17"/>
      <c r="K35" s="17">
        <v>-1203</v>
      </c>
    </row>
    <row r="36" spans="1:14" ht="23.1" customHeight="1">
      <c r="A36" s="1" t="s">
        <v>110</v>
      </c>
      <c r="C36" s="43"/>
      <c r="E36" s="17">
        <v>-725</v>
      </c>
      <c r="F36" s="17"/>
      <c r="G36" s="17">
        <v>9194</v>
      </c>
      <c r="H36" s="17"/>
      <c r="I36" s="17">
        <v>1026</v>
      </c>
      <c r="J36" s="17"/>
      <c r="K36" s="17">
        <v>-13802</v>
      </c>
    </row>
    <row r="37" spans="1:14" ht="23.1" customHeight="1">
      <c r="A37" s="1" t="s">
        <v>92</v>
      </c>
      <c r="C37" s="43"/>
      <c r="E37" s="21">
        <v>20129</v>
      </c>
      <c r="F37" s="17"/>
      <c r="G37" s="21">
        <v>11</v>
      </c>
      <c r="H37" s="17"/>
      <c r="I37" s="21">
        <v>13590</v>
      </c>
      <c r="J37" s="17"/>
      <c r="K37" s="21">
        <v>3820</v>
      </c>
    </row>
    <row r="38" spans="1:14" ht="23.1" customHeight="1">
      <c r="A38" s="1" t="s">
        <v>112</v>
      </c>
      <c r="C38" s="43"/>
      <c r="E38" s="17">
        <f>SUM(E24:E37)</f>
        <v>2294470</v>
      </c>
      <c r="F38" s="17"/>
      <c r="G38" s="17">
        <f>SUM(G24:G37)</f>
        <v>355682</v>
      </c>
      <c r="H38" s="17"/>
      <c r="I38" s="17">
        <f>SUM(I24:I37)</f>
        <v>-467235</v>
      </c>
      <c r="J38" s="17"/>
      <c r="K38" s="17">
        <f>SUM(K24:K37)</f>
        <v>-59266</v>
      </c>
    </row>
    <row r="39" spans="1:14" ht="23.1" customHeight="1">
      <c r="A39" s="52" t="s">
        <v>93</v>
      </c>
      <c r="C39" s="43"/>
      <c r="E39" s="17">
        <v>1479</v>
      </c>
      <c r="F39" s="17"/>
      <c r="G39" s="17">
        <v>2424</v>
      </c>
      <c r="H39" s="17"/>
      <c r="I39" s="17">
        <v>524</v>
      </c>
      <c r="J39" s="17"/>
      <c r="K39" s="17">
        <v>33368</v>
      </c>
    </row>
    <row r="40" spans="1:14" ht="23.1" customHeight="1">
      <c r="A40" s="1" t="s">
        <v>94</v>
      </c>
      <c r="C40" s="43"/>
      <c r="E40" s="17">
        <v>-187643</v>
      </c>
      <c r="F40" s="17"/>
      <c r="G40" s="17">
        <v>-195288</v>
      </c>
      <c r="H40" s="17"/>
      <c r="I40" s="17">
        <v>-60462</v>
      </c>
      <c r="J40" s="17"/>
      <c r="K40" s="17">
        <v>-51732</v>
      </c>
    </row>
    <row r="41" spans="1:14" ht="23.1" customHeight="1">
      <c r="A41" s="1" t="s">
        <v>95</v>
      </c>
      <c r="C41" s="43"/>
      <c r="E41" s="21">
        <v>-73948</v>
      </c>
      <c r="F41" s="17"/>
      <c r="G41" s="21">
        <v>-57147</v>
      </c>
      <c r="H41" s="17"/>
      <c r="I41" s="21">
        <v>-37</v>
      </c>
      <c r="J41" s="17"/>
      <c r="K41" s="21">
        <v>-655</v>
      </c>
    </row>
    <row r="42" spans="1:14" ht="23.1" customHeight="1">
      <c r="A42" s="53" t="s">
        <v>96</v>
      </c>
      <c r="B42" s="8"/>
      <c r="C42" s="43"/>
      <c r="E42" s="21">
        <f>SUM(E38:E41)</f>
        <v>2034358</v>
      </c>
      <c r="F42" s="17"/>
      <c r="G42" s="21">
        <f>SUM(G38:G41)</f>
        <v>105671</v>
      </c>
      <c r="H42" s="17"/>
      <c r="I42" s="21">
        <f>SUM(I38:I41)</f>
        <v>-527210</v>
      </c>
      <c r="J42" s="17"/>
      <c r="K42" s="21">
        <f>SUM(K38:K41)</f>
        <v>-78285</v>
      </c>
    </row>
    <row r="43" spans="1:14" ht="7.9" customHeight="1">
      <c r="A43" s="53"/>
      <c r="B43" s="8"/>
      <c r="C43" s="43"/>
      <c r="E43" s="17"/>
      <c r="F43" s="17"/>
      <c r="G43" s="17"/>
      <c r="H43" s="17"/>
      <c r="I43" s="17"/>
      <c r="J43" s="17"/>
      <c r="K43" s="17"/>
    </row>
    <row r="44" spans="1:14" ht="24" customHeight="1">
      <c r="A44" s="28" t="s">
        <v>25</v>
      </c>
      <c r="B44" s="8"/>
      <c r="C44" s="43"/>
    </row>
    <row r="45" spans="1:14" ht="24" customHeight="1">
      <c r="A45" s="28"/>
      <c r="B45" s="8"/>
      <c r="C45" s="43"/>
      <c r="K45" s="3" t="s">
        <v>52</v>
      </c>
    </row>
    <row r="46" spans="1:14" s="8" customFormat="1" ht="24" customHeight="1">
      <c r="A46" s="4" t="s">
        <v>0</v>
      </c>
      <c r="B46" s="5"/>
      <c r="C46" s="6"/>
      <c r="D46" s="7"/>
      <c r="E46" s="7"/>
      <c r="F46" s="7"/>
      <c r="G46" s="7"/>
      <c r="H46" s="7"/>
      <c r="I46" s="7"/>
      <c r="J46" s="7"/>
    </row>
    <row r="47" spans="1:14" s="8" customFormat="1" ht="24" customHeight="1">
      <c r="A47" s="4" t="s">
        <v>97</v>
      </c>
      <c r="B47" s="5"/>
      <c r="C47" s="6"/>
      <c r="D47" s="7"/>
      <c r="E47" s="7"/>
      <c r="F47" s="7"/>
      <c r="G47" s="7"/>
      <c r="H47" s="7"/>
      <c r="I47" s="7"/>
      <c r="J47" s="7"/>
      <c r="K47" s="7"/>
    </row>
    <row r="48" spans="1:14" s="8" customFormat="1" ht="24" customHeight="1">
      <c r="A48" s="4" t="s">
        <v>171</v>
      </c>
      <c r="B48" s="7"/>
      <c r="C48" s="6"/>
      <c r="D48" s="7"/>
      <c r="E48" s="7"/>
      <c r="F48" s="7"/>
      <c r="G48" s="7"/>
      <c r="H48" s="7"/>
      <c r="I48" s="7"/>
      <c r="J48" s="7"/>
      <c r="K48" s="7"/>
    </row>
    <row r="49" spans="1:11" s="8" customFormat="1" ht="24" customHeight="1">
      <c r="B49" s="7"/>
      <c r="C49" s="6"/>
      <c r="D49" s="7"/>
      <c r="E49" s="7"/>
      <c r="F49" s="7"/>
      <c r="G49" s="7"/>
      <c r="H49" s="7"/>
      <c r="I49" s="7"/>
      <c r="J49" s="7"/>
      <c r="K49" s="9" t="s">
        <v>2</v>
      </c>
    </row>
    <row r="50" spans="1:11" ht="24" customHeight="1">
      <c r="E50" s="10"/>
      <c r="F50" s="10" t="s">
        <v>3</v>
      </c>
      <c r="G50" s="10"/>
      <c r="I50" s="10"/>
      <c r="J50" s="10" t="s">
        <v>4</v>
      </c>
      <c r="K50" s="10"/>
    </row>
    <row r="51" spans="1:11" ht="24" customHeight="1">
      <c r="C51" s="12" t="s">
        <v>5</v>
      </c>
      <c r="E51" s="12">
        <v>2025</v>
      </c>
      <c r="F51" s="12"/>
      <c r="G51" s="12">
        <v>2024</v>
      </c>
      <c r="H51" s="13"/>
      <c r="I51" s="12">
        <v>2025</v>
      </c>
      <c r="J51" s="12"/>
      <c r="K51" s="12">
        <v>2024</v>
      </c>
    </row>
    <row r="52" spans="1:11" ht="24" customHeight="1">
      <c r="A52" s="4" t="s">
        <v>98</v>
      </c>
      <c r="B52" s="48"/>
      <c r="C52" s="43"/>
      <c r="E52" s="3"/>
      <c r="F52" s="3"/>
      <c r="G52" s="3"/>
      <c r="I52" s="3"/>
      <c r="J52" s="3"/>
      <c r="K52" s="3"/>
    </row>
    <row r="53" spans="1:11" ht="24" customHeight="1">
      <c r="A53" s="28" t="s">
        <v>184</v>
      </c>
      <c r="B53" s="48"/>
      <c r="C53" s="16"/>
      <c r="E53" s="17">
        <v>0</v>
      </c>
      <c r="F53" s="3"/>
      <c r="G53" s="3">
        <v>194</v>
      </c>
      <c r="H53" s="3"/>
      <c r="I53" s="17">
        <v>0</v>
      </c>
      <c r="J53" s="3"/>
      <c r="K53" s="3">
        <v>194</v>
      </c>
    </row>
    <row r="54" spans="1:11" ht="24" customHeight="1">
      <c r="A54" s="28" t="s">
        <v>135</v>
      </c>
      <c r="B54" s="48"/>
      <c r="C54" s="16">
        <v>2</v>
      </c>
      <c r="E54" s="17">
        <v>0</v>
      </c>
      <c r="F54" s="19"/>
      <c r="G54" s="17">
        <v>0</v>
      </c>
      <c r="H54" s="19"/>
      <c r="I54" s="17">
        <v>440000</v>
      </c>
      <c r="J54" s="19"/>
      <c r="K54" s="17">
        <v>1082000</v>
      </c>
    </row>
    <row r="55" spans="1:11" ht="24" customHeight="1">
      <c r="A55" s="52" t="s">
        <v>99</v>
      </c>
      <c r="C55" s="16">
        <v>2</v>
      </c>
      <c r="E55" s="17">
        <v>0</v>
      </c>
      <c r="F55" s="17"/>
      <c r="G55" s="17">
        <v>0</v>
      </c>
      <c r="H55" s="17"/>
      <c r="I55" s="17">
        <v>-669000</v>
      </c>
      <c r="J55" s="17"/>
      <c r="K55" s="17">
        <v>-948103</v>
      </c>
    </row>
    <row r="56" spans="1:11" ht="24" customHeight="1">
      <c r="A56" s="28" t="s">
        <v>117</v>
      </c>
      <c r="B56" s="8"/>
      <c r="C56" s="16"/>
      <c r="E56" s="17">
        <v>0</v>
      </c>
      <c r="F56" s="17"/>
      <c r="G56" s="17">
        <v>0</v>
      </c>
      <c r="H56" s="17"/>
      <c r="I56" s="17">
        <v>186000</v>
      </c>
      <c r="J56" s="17"/>
      <c r="K56" s="17">
        <v>172000</v>
      </c>
    </row>
    <row r="57" spans="1:11" ht="24" customHeight="1">
      <c r="A57" s="1" t="s">
        <v>168</v>
      </c>
      <c r="B57" s="8"/>
      <c r="C57" s="16"/>
      <c r="E57" s="17">
        <v>-2860</v>
      </c>
      <c r="F57" s="17"/>
      <c r="G57" s="17">
        <v>-5596</v>
      </c>
      <c r="H57" s="17"/>
      <c r="I57" s="17">
        <v>-188</v>
      </c>
      <c r="J57" s="17"/>
      <c r="K57" s="17">
        <v>-82</v>
      </c>
    </row>
    <row r="58" spans="1:11" ht="24" customHeight="1">
      <c r="A58" s="1" t="s">
        <v>169</v>
      </c>
      <c r="B58" s="8"/>
      <c r="C58" s="16"/>
      <c r="E58" s="17">
        <v>-975</v>
      </c>
      <c r="F58" s="17"/>
      <c r="G58" s="17">
        <v>-690</v>
      </c>
      <c r="H58" s="17"/>
      <c r="I58" s="17">
        <v>-134</v>
      </c>
      <c r="J58" s="17"/>
      <c r="K58" s="17">
        <v>-150</v>
      </c>
    </row>
    <row r="59" spans="1:11" ht="24" customHeight="1">
      <c r="A59" s="4" t="s">
        <v>138</v>
      </c>
      <c r="C59" s="43"/>
      <c r="E59" s="18">
        <f>SUM(E52:E58)</f>
        <v>-3835</v>
      </c>
      <c r="F59" s="17"/>
      <c r="G59" s="18">
        <f>SUM(G52:G58)</f>
        <v>-6092</v>
      </c>
      <c r="H59" s="17"/>
      <c r="I59" s="18">
        <f>SUM(I52:I58)</f>
        <v>-43322</v>
      </c>
      <c r="J59" s="17"/>
      <c r="K59" s="18">
        <f>SUM(K52:K58)</f>
        <v>305859</v>
      </c>
    </row>
    <row r="60" spans="1:11" ht="24" customHeight="1">
      <c r="A60" s="4" t="s">
        <v>100</v>
      </c>
      <c r="B60" s="48"/>
      <c r="C60" s="43"/>
      <c r="E60" s="17"/>
      <c r="F60" s="17"/>
      <c r="G60" s="17"/>
      <c r="H60" s="17"/>
      <c r="I60" s="17"/>
      <c r="J60" s="17"/>
      <c r="K60" s="17"/>
    </row>
    <row r="61" spans="1:11" ht="24" customHeight="1">
      <c r="A61" s="28" t="s">
        <v>111</v>
      </c>
      <c r="B61" s="8"/>
      <c r="C61" s="43"/>
      <c r="E61" s="17">
        <v>186</v>
      </c>
      <c r="F61" s="17"/>
      <c r="G61" s="17">
        <v>-15737</v>
      </c>
      <c r="H61" s="17"/>
      <c r="I61" s="17">
        <v>-471</v>
      </c>
      <c r="J61" s="17"/>
      <c r="K61" s="17">
        <v>546</v>
      </c>
    </row>
    <row r="62" spans="1:11" ht="24" customHeight="1">
      <c r="A62" s="52" t="s">
        <v>125</v>
      </c>
      <c r="B62" s="8"/>
      <c r="C62" s="16">
        <v>2</v>
      </c>
      <c r="E62" s="17">
        <v>0</v>
      </c>
      <c r="F62" s="17"/>
      <c r="G62" s="17">
        <v>0</v>
      </c>
      <c r="H62" s="17"/>
      <c r="I62" s="17">
        <v>415000</v>
      </c>
      <c r="J62" s="17"/>
      <c r="K62" s="17">
        <v>471497</v>
      </c>
    </row>
    <row r="63" spans="1:11" ht="24" customHeight="1">
      <c r="A63" s="52" t="s">
        <v>142</v>
      </c>
      <c r="B63" s="8"/>
      <c r="C63" s="16">
        <v>2</v>
      </c>
      <c r="E63" s="17">
        <v>0</v>
      </c>
      <c r="F63" s="17"/>
      <c r="G63" s="17">
        <v>0</v>
      </c>
      <c r="H63" s="17"/>
      <c r="I63" s="17">
        <v>-401000</v>
      </c>
      <c r="J63" s="17"/>
      <c r="K63" s="17">
        <v>-810000</v>
      </c>
    </row>
    <row r="64" spans="1:11" ht="24" customHeight="1">
      <c r="A64" s="52" t="s">
        <v>195</v>
      </c>
      <c r="B64" s="8"/>
      <c r="C64" s="16"/>
      <c r="E64" s="17"/>
      <c r="F64" s="17"/>
      <c r="G64" s="17"/>
      <c r="H64" s="17"/>
      <c r="I64" s="17"/>
      <c r="J64" s="17"/>
      <c r="K64" s="17"/>
    </row>
    <row r="65" spans="1:13" ht="24" customHeight="1">
      <c r="A65" s="52" t="s">
        <v>30</v>
      </c>
      <c r="C65" s="16">
        <v>5</v>
      </c>
      <c r="E65" s="17">
        <v>1168413</v>
      </c>
      <c r="F65" s="17"/>
      <c r="G65" s="17">
        <v>741895</v>
      </c>
      <c r="H65" s="17"/>
      <c r="I65" s="17">
        <v>0</v>
      </c>
      <c r="J65" s="17"/>
      <c r="K65" s="17">
        <v>0</v>
      </c>
    </row>
    <row r="66" spans="1:13" ht="24" customHeight="1">
      <c r="A66" s="52" t="s">
        <v>106</v>
      </c>
      <c r="C66" s="16">
        <v>5</v>
      </c>
      <c r="E66" s="17">
        <v>-3199155</v>
      </c>
      <c r="F66" s="17"/>
      <c r="G66" s="17">
        <v>-1347637</v>
      </c>
      <c r="H66" s="17"/>
      <c r="I66" s="17">
        <v>0</v>
      </c>
      <c r="J66" s="17"/>
      <c r="K66" s="17">
        <v>0</v>
      </c>
    </row>
    <row r="67" spans="1:13" ht="24" customHeight="1">
      <c r="A67" s="52" t="s">
        <v>196</v>
      </c>
      <c r="C67" s="16"/>
      <c r="E67" s="17"/>
      <c r="F67" s="17"/>
      <c r="G67" s="17"/>
      <c r="H67" s="17"/>
      <c r="I67" s="17"/>
      <c r="J67" s="17"/>
      <c r="K67" s="17"/>
    </row>
    <row r="68" spans="1:13" ht="24" customHeight="1">
      <c r="A68" s="52" t="s">
        <v>197</v>
      </c>
      <c r="C68" s="16">
        <v>7</v>
      </c>
      <c r="E68" s="17">
        <v>155000</v>
      </c>
      <c r="F68" s="17"/>
      <c r="G68" s="17">
        <v>110000</v>
      </c>
      <c r="H68" s="17"/>
      <c r="I68" s="17">
        <v>0</v>
      </c>
      <c r="J68" s="17"/>
      <c r="K68" s="17">
        <v>110000</v>
      </c>
    </row>
    <row r="69" spans="1:13" ht="24" customHeight="1">
      <c r="A69" s="52" t="s">
        <v>187</v>
      </c>
      <c r="C69" s="16">
        <v>7</v>
      </c>
      <c r="E69" s="17">
        <v>-402000</v>
      </c>
      <c r="F69" s="17"/>
      <c r="G69" s="17">
        <v>0</v>
      </c>
      <c r="H69" s="17"/>
      <c r="I69" s="17">
        <v>0</v>
      </c>
      <c r="J69" s="17"/>
      <c r="K69" s="17">
        <v>0</v>
      </c>
    </row>
    <row r="70" spans="1:13" ht="24" customHeight="1">
      <c r="A70" s="54" t="s">
        <v>188</v>
      </c>
      <c r="C70" s="16">
        <v>5</v>
      </c>
      <c r="E70" s="17">
        <v>-3717</v>
      </c>
      <c r="F70" s="17"/>
      <c r="G70" s="17">
        <v>0</v>
      </c>
      <c r="H70" s="17"/>
      <c r="I70" s="17">
        <v>0</v>
      </c>
      <c r="J70" s="17"/>
      <c r="K70" s="17">
        <v>0</v>
      </c>
    </row>
    <row r="71" spans="1:13" ht="24" customHeight="1">
      <c r="A71" s="1" t="s">
        <v>114</v>
      </c>
      <c r="C71" s="16"/>
      <c r="E71" s="17">
        <v>-4097</v>
      </c>
      <c r="F71" s="17"/>
      <c r="G71" s="17">
        <v>-4992</v>
      </c>
      <c r="H71" s="17"/>
      <c r="I71" s="17">
        <v>-3177</v>
      </c>
      <c r="J71" s="17"/>
      <c r="K71" s="17">
        <v>-2922</v>
      </c>
    </row>
    <row r="72" spans="1:13" ht="24" customHeight="1">
      <c r="A72" s="52" t="s">
        <v>185</v>
      </c>
      <c r="C72" s="16">
        <v>8</v>
      </c>
      <c r="E72" s="17">
        <v>550000</v>
      </c>
      <c r="F72" s="17"/>
      <c r="G72" s="17">
        <v>0</v>
      </c>
      <c r="H72" s="17"/>
      <c r="I72" s="17">
        <v>550000</v>
      </c>
      <c r="J72" s="17"/>
      <c r="K72" s="17">
        <v>0</v>
      </c>
    </row>
    <row r="73" spans="1:13" ht="24" customHeight="1">
      <c r="A73" s="54" t="s">
        <v>186</v>
      </c>
      <c r="C73" s="16">
        <v>8</v>
      </c>
      <c r="E73" s="17">
        <v>-5913</v>
      </c>
      <c r="F73" s="17"/>
      <c r="G73" s="17">
        <v>0</v>
      </c>
      <c r="H73" s="17"/>
      <c r="I73" s="17">
        <v>-5913</v>
      </c>
      <c r="J73" s="17"/>
      <c r="K73" s="17">
        <v>0</v>
      </c>
    </row>
    <row r="74" spans="1:13" ht="24" customHeight="1">
      <c r="A74" s="4" t="s">
        <v>113</v>
      </c>
      <c r="C74" s="43"/>
      <c r="E74" s="18">
        <f>SUM(E61:E73)</f>
        <v>-1741283</v>
      </c>
      <c r="F74" s="17"/>
      <c r="G74" s="18">
        <f>SUM(G61:G73)</f>
        <v>-516471</v>
      </c>
      <c r="H74" s="17"/>
      <c r="I74" s="18">
        <f>SUM(I61:I73)</f>
        <v>554439</v>
      </c>
      <c r="J74" s="17"/>
      <c r="K74" s="18">
        <f>SUM(K61:K73)</f>
        <v>-230879</v>
      </c>
    </row>
    <row r="75" spans="1:13" ht="24" customHeight="1">
      <c r="A75" s="4" t="s">
        <v>107</v>
      </c>
      <c r="C75" s="43"/>
      <c r="E75" s="17">
        <f>E42+E59+E74</f>
        <v>289240</v>
      </c>
      <c r="F75" s="17"/>
      <c r="G75" s="17">
        <f>G42+G59+G74</f>
        <v>-416892</v>
      </c>
      <c r="H75" s="17"/>
      <c r="I75" s="17">
        <f>I42+I59+I74</f>
        <v>-16093</v>
      </c>
      <c r="J75" s="17"/>
      <c r="K75" s="17">
        <f>K42+K59+K74</f>
        <v>-3305</v>
      </c>
    </row>
    <row r="76" spans="1:13" ht="24" customHeight="1">
      <c r="A76" s="28" t="s">
        <v>101</v>
      </c>
      <c r="B76" s="8"/>
      <c r="C76" s="43"/>
      <c r="E76" s="21">
        <v>484902</v>
      </c>
      <c r="F76" s="17"/>
      <c r="G76" s="21">
        <v>867468</v>
      </c>
      <c r="H76" s="17"/>
      <c r="I76" s="21">
        <v>24443</v>
      </c>
      <c r="J76" s="17"/>
      <c r="K76" s="21">
        <v>7370</v>
      </c>
    </row>
    <row r="77" spans="1:13" ht="24" customHeight="1" thickBot="1">
      <c r="A77" s="53" t="s">
        <v>102</v>
      </c>
      <c r="B77" s="8"/>
      <c r="C77" s="43"/>
      <c r="E77" s="22">
        <f>SUM(E75:E76)</f>
        <v>774142</v>
      </c>
      <c r="F77" s="17"/>
      <c r="G77" s="22">
        <f>SUM(G75:G76)</f>
        <v>450576</v>
      </c>
      <c r="H77" s="17"/>
      <c r="I77" s="22">
        <f>SUM(I75:I76)</f>
        <v>8350</v>
      </c>
      <c r="J77" s="17"/>
      <c r="K77" s="22">
        <f>SUM(K75:K76)</f>
        <v>4065</v>
      </c>
    </row>
    <row r="78" spans="1:13" ht="24" customHeight="1" thickTop="1">
      <c r="C78" s="43"/>
      <c r="E78" s="17"/>
      <c r="F78" s="17"/>
      <c r="G78" s="17"/>
      <c r="H78" s="17"/>
      <c r="I78" s="17"/>
      <c r="J78" s="17"/>
      <c r="K78" s="17"/>
    </row>
    <row r="79" spans="1:13" ht="24" customHeight="1">
      <c r="A79" s="53" t="s">
        <v>103</v>
      </c>
      <c r="C79" s="43"/>
      <c r="E79" s="11"/>
      <c r="F79" s="11"/>
      <c r="G79" s="11"/>
      <c r="H79" s="11"/>
      <c r="I79" s="11"/>
      <c r="J79" s="11"/>
      <c r="K79" s="11"/>
    </row>
    <row r="80" spans="1:13" ht="24" customHeight="1">
      <c r="A80" s="1" t="s">
        <v>104</v>
      </c>
      <c r="C80" s="43"/>
      <c r="E80" s="17"/>
      <c r="F80" s="17"/>
      <c r="G80" s="17"/>
      <c r="H80" s="17"/>
      <c r="I80" s="17"/>
      <c r="J80" s="17"/>
      <c r="K80" s="17"/>
      <c r="L80" s="17"/>
      <c r="M80" s="17"/>
    </row>
    <row r="81" spans="1:13" ht="24" customHeight="1">
      <c r="A81" s="1" t="s">
        <v>115</v>
      </c>
      <c r="C81" s="43"/>
      <c r="E81" s="17">
        <v>1187</v>
      </c>
      <c r="F81" s="17"/>
      <c r="G81" s="17">
        <v>19</v>
      </c>
      <c r="H81" s="17"/>
      <c r="I81" s="17">
        <v>162</v>
      </c>
      <c r="J81" s="17"/>
      <c r="K81" s="17">
        <v>0</v>
      </c>
      <c r="L81" s="17"/>
      <c r="M81" s="17"/>
    </row>
    <row r="82" spans="1:13" ht="24" customHeight="1">
      <c r="C82" s="43"/>
      <c r="E82" s="17"/>
      <c r="F82" s="17"/>
      <c r="G82" s="17"/>
      <c r="H82" s="17"/>
      <c r="I82" s="17"/>
      <c r="J82" s="17"/>
      <c r="K82" s="17"/>
      <c r="L82" s="17"/>
      <c r="M82" s="17"/>
    </row>
    <row r="83" spans="1:13" ht="24" customHeight="1">
      <c r="A83" s="28" t="s">
        <v>105</v>
      </c>
      <c r="B83" s="8"/>
      <c r="C83" s="43"/>
      <c r="E83" s="17"/>
      <c r="F83" s="17"/>
      <c r="G83" s="17"/>
      <c r="H83" s="17"/>
      <c r="I83" s="17"/>
      <c r="J83" s="17"/>
      <c r="K83" s="17"/>
      <c r="L83" s="17"/>
      <c r="M83" s="17"/>
    </row>
  </sheetData>
  <printOptions horizontalCentered="1"/>
  <pageMargins left="0.91" right="0.19685039370078741" top="0.78740157480314965" bottom="0.19685039370078741" header="0.19685039370078741" footer="0.19685039370078741"/>
  <pageSetup paperSize="9" scale="78" fitToHeight="7" orientation="portrait" r:id="rId1"/>
  <rowBreaks count="1" manualBreakCount="1">
    <brk id="44" max="1638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A11E6C4CFF10340ACFB60C6532EE841" ma:contentTypeVersion="17" ma:contentTypeDescription="Create a new document." ma:contentTypeScope="" ma:versionID="149f09386e99b23e0cd0358c03ec6f7f">
  <xsd:schema xmlns:xsd="http://www.w3.org/2001/XMLSchema" xmlns:xs="http://www.w3.org/2001/XMLSchema" xmlns:p="http://schemas.microsoft.com/office/2006/metadata/properties" xmlns:ns2="a883f10b-3641-42ba-87cf-9989725e5e82" xmlns:ns3="50c908b1-f277-4340-90a9-4611d0b0f078" xmlns:ns4="a07f53d8-6ffd-48ac-b1fa-2c2046daba80" targetNamespace="http://schemas.microsoft.com/office/2006/metadata/properties" ma:root="true" ma:fieldsID="fea4ef9b290caf7c9608d9fc416a6315" ns2:_="" ns3:_="" ns4:_="">
    <xsd:import namespace="a883f10b-3641-42ba-87cf-9989725e5e82"/>
    <xsd:import namespace="50c908b1-f277-4340-90a9-4611d0b0f078"/>
    <xsd:import namespace="a07f53d8-6ffd-48ac-b1fa-2c2046daba8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  <xsd:element ref="ns4:SharedWithUsers" minOccurs="0"/>
                <xsd:element ref="ns4:SharedWithDetails" minOccurs="0"/>
                <xsd:element ref="ns2:MediaServiceObjectDetectorVersions" minOccurs="0"/>
                <xsd:element ref="ns2:MediaServiceSearchProperties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883f10b-3641-42ba-87cf-9989725e5e8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8" nillable="true" ma:taxonomy="true" ma:internalName="lcf76f155ced4ddcb4097134ff3c332f" ma:taxonomyFieldName="MediaServiceImageTags" ma:displayName="Image Tags" ma:readOnly="false" ma:fieldId="{5cf76f15-5ced-4ddc-b409-7134ff3c332f}" ma:taxonomyMulti="true" ma:sspId="33ef62f9-2e07-484b-bd79-00aec90129f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4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0c908b1-f277-4340-90a9-4611d0b0f078" elementFormDefault="qualified">
    <xsd:import namespace="http://schemas.microsoft.com/office/2006/documentManagement/types"/>
    <xsd:import namespace="http://schemas.microsoft.com/office/infopath/2007/PartnerControls"/>
    <xsd:element name="TaxCatchAll" ma:index="19" nillable="true" ma:displayName="Taxonomy Catch All Column" ma:hidden="true" ma:list="{3f916851-3113-4004-9aa6-44db6f42d952}" ma:internalName="TaxCatchAll" ma:showField="CatchAllData" ma:web="a07f53d8-6ffd-48ac-b1fa-2c2046daba8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07f53d8-6ffd-48ac-b1fa-2c2046daba80" elementFormDefault="qualified">
    <xsd:import namespace="http://schemas.microsoft.com/office/2006/documentManagement/types"/>
    <xsd:import namespace="http://schemas.microsoft.com/office/infopath/2007/PartnerControls"/>
    <xsd:element name="SharedWithUsers" ma:index="2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50c908b1-f277-4340-90a9-4611d0b0f078" xsi:nil="true"/>
    <lcf76f155ced4ddcb4097134ff3c332f xmlns="a883f10b-3641-42ba-87cf-9989725e5e82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C502B70B-3412-4D63-BF7E-4134B716AD5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883f10b-3641-42ba-87cf-9989725e5e82"/>
    <ds:schemaRef ds:uri="50c908b1-f277-4340-90a9-4611d0b0f078"/>
    <ds:schemaRef ds:uri="a07f53d8-6ffd-48ac-b1fa-2c2046daba8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46BC01B7-F0E5-4496-A8CF-796259B1922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3DDDC21-C81F-4869-A0D8-0EEB299D4C81}">
  <ds:schemaRefs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a883f10b-3641-42ba-87cf-9989725e5e82"/>
    <ds:schemaRef ds:uri="http://www.w3.org/XML/1998/namespace"/>
    <ds:schemaRef ds:uri="http://purl.org/dc/dcmitype/"/>
    <ds:schemaRef ds:uri="50c908b1-f277-4340-90a9-4611d0b0f078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BS</vt:lpstr>
      <vt:lpstr>PL </vt:lpstr>
      <vt:lpstr>CE</vt:lpstr>
      <vt:lpstr>CF</vt:lpstr>
      <vt:lpstr>BS!Print_Area</vt:lpstr>
      <vt:lpstr>CE!Print_Area</vt:lpstr>
      <vt:lpstr>CF!Print_Area</vt:lpstr>
      <vt:lpstr>'PL '!Print_Area</vt:lpstr>
    </vt:vector>
  </TitlesOfParts>
  <Manager/>
  <Company>Ernst &amp; Young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Yaowapa Boonlum</dc:creator>
  <cp:keywords/>
  <dc:description/>
  <cp:lastModifiedBy>Wanwimon Unanuya</cp:lastModifiedBy>
  <cp:revision/>
  <cp:lastPrinted>2025-11-12T08:10:10Z</cp:lastPrinted>
  <dcterms:created xsi:type="dcterms:W3CDTF">2011-03-15T03:50:46Z</dcterms:created>
  <dcterms:modified xsi:type="dcterms:W3CDTF">2025-11-12T08:10:12Z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0x010100DA11E6C4CFF10340ACFB60C6532EE841</vt:lpwstr>
  </property>
  <property fmtid="{D5CDD505-2E9C-101B-9397-08002B2CF9AE}" pid="3" name="MediaServiceImageTags">
    <vt:lpwstr/>
  </property>
</Properties>
</file>