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pcdeloitte-my.sharepoint.com/personal/ntharanont_deloitte_com/Documents/Desktop/TIDLOR Q22025/soft files/Tidlor Holdings/"/>
    </mc:Choice>
  </mc:AlternateContent>
  <xr:revisionPtr revIDLastSave="2" documentId="13_ncr:1_{9878F4CC-5E2A-4562-8F70-ABD0D73EC6B5}" xr6:coauthVersionLast="47" xr6:coauthVersionMax="47" xr10:uidLastSave="{8064BF1A-9674-470E-9B2A-75D67B23ED1E}"/>
  <bookViews>
    <workbookView xWindow="-108" yWindow="-108" windowWidth="23256" windowHeight="12456" tabRatio="690" activeTab="6" xr2:uid="{00000000-000D-0000-FFFF-FFFF00000000}"/>
  </bookViews>
  <sheets>
    <sheet name="สินทรัพย์" sheetId="1" r:id="rId1"/>
    <sheet name="หนี้สิน" sheetId="2" r:id="rId2"/>
    <sheet name="3M" sheetId="3" r:id="rId3"/>
    <sheet name="6M" sheetId="10" r:id="rId4"/>
    <sheet name="6Mเดิม" sheetId="7" state="hidden" r:id="rId5"/>
    <sheet name="ส่วนผู้ถือหุ้น EQ_consoหลัง" sheetId="5" r:id="rId6"/>
    <sheet name="ส่วนผู้ถือหุ้น EQ_consoก่อน" sheetId="12" r:id="rId7"/>
    <sheet name="ส่วนผู้ถือหุ้น_separate" sheetId="9" r:id="rId8"/>
    <sheet name="กระแสเงินสด" sheetId="6" r:id="rId9"/>
  </sheets>
  <definedNames>
    <definedName name="_xlnm._FilterDatabase" localSheetId="1" hidden="1">หนี้สิน!$J$15:$J$38</definedName>
    <definedName name="AS2DocOpenMode" hidden="1">"AS2DocumentEdit"</definedName>
    <definedName name="_xlnm.Print_Area" localSheetId="2">'3M'!$A$1:$K$99</definedName>
    <definedName name="_xlnm.Print_Area" localSheetId="3">'6M'!$A$1:$K$103</definedName>
    <definedName name="_xlnm.Print_Area" localSheetId="8">กระแสเงินสด!$A$1:$K$135</definedName>
    <definedName name="_xlnm.Print_Area" localSheetId="6">'ส่วนผู้ถือหุ้น EQ_consoก่อน'!$A$1:$AD$39</definedName>
    <definedName name="_xlnm.Print_Area" localSheetId="1">หนี้สิน!$A$1:$K$90</definedName>
    <definedName name="TextRefCopyRangeCount" hidden="1">48</definedName>
  </definedNames>
  <calcPr calcId="191029"/>
  <customWorkbookViews>
    <customWorkbookView name="Sarun Wattanasupinyo (NTL) - Personal View" guid="{0F9202D8-C075-4A70-A94A-8B3A0133E242}" mergeInterval="0" personalView="1" maximized="1" xWindow="-8" yWindow="-8" windowWidth="1382" windowHeight="744" tabRatio="708" activeSheetId="5"/>
    <customWorkbookView name="ADMIN - Personal View" guid="{2020482F-2E2B-413B-99A3-5342ACBF198C}" mergeInterval="0" personalView="1" maximized="1" windowWidth="1362" windowHeight="542" tabRatio="70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3" i="12" l="1"/>
  <c r="N23" i="9" l="1"/>
  <c r="G24" i="9"/>
  <c r="E24" i="9"/>
  <c r="G17" i="9"/>
  <c r="J112" i="6"/>
  <c r="H112" i="6"/>
  <c r="F112" i="6"/>
  <c r="D112" i="6"/>
  <c r="F67" i="3" l="1"/>
  <c r="D67" i="3"/>
  <c r="F62" i="3"/>
  <c r="D62" i="3"/>
  <c r="F74" i="10"/>
  <c r="D74" i="10"/>
  <c r="F69" i="10"/>
  <c r="D69" i="10"/>
  <c r="H29" i="1"/>
  <c r="F77" i="2" l="1"/>
  <c r="W20" i="12" l="1"/>
  <c r="W21" i="12"/>
  <c r="W22" i="12"/>
  <c r="W23" i="12"/>
  <c r="Y23" i="12" s="1"/>
  <c r="S17" i="12"/>
  <c r="S24" i="12" s="1"/>
  <c r="W16" i="12"/>
  <c r="W19" i="12"/>
  <c r="Y19" i="12" s="1"/>
  <c r="AC19" i="12" s="1"/>
  <c r="G17" i="12"/>
  <c r="G24" i="12" s="1"/>
  <c r="I16" i="12"/>
  <c r="I20" i="5"/>
  <c r="AA20" i="5"/>
  <c r="E20" i="5"/>
  <c r="U20" i="5"/>
  <c r="S20" i="5"/>
  <c r="Q20" i="5"/>
  <c r="K20" i="5"/>
  <c r="M20" i="5"/>
  <c r="O20" i="5"/>
  <c r="G20" i="5"/>
  <c r="U17" i="12"/>
  <c r="U24" i="12" s="1"/>
  <c r="Q17" i="12"/>
  <c r="Q24" i="12" s="1"/>
  <c r="O17" i="12"/>
  <c r="O24" i="12" s="1"/>
  <c r="M17" i="12"/>
  <c r="M24" i="12" s="1"/>
  <c r="K17" i="12"/>
  <c r="K24" i="12" s="1"/>
  <c r="E17" i="12"/>
  <c r="E24" i="12" s="1"/>
  <c r="W15" i="12"/>
  <c r="W18" i="12"/>
  <c r="Y18" i="12" s="1"/>
  <c r="W17" i="12" l="1"/>
  <c r="Y16" i="12"/>
  <c r="AC16" i="12" s="1"/>
  <c r="I17" i="12"/>
  <c r="I24" i="12" s="1"/>
  <c r="AC18" i="12"/>
  <c r="Y15" i="12"/>
  <c r="Y17" i="12" l="1"/>
  <c r="AA15" i="12"/>
  <c r="AA17" i="12" s="1"/>
  <c r="AA24" i="12" s="1"/>
  <c r="AC15" i="12" l="1"/>
  <c r="AC17" i="12" s="1"/>
  <c r="F32" i="10" l="1"/>
  <c r="W15" i="5" l="1"/>
  <c r="W16" i="5"/>
  <c r="W17" i="5"/>
  <c r="W18" i="5"/>
  <c r="Y18" i="5" s="1"/>
  <c r="W14" i="5"/>
  <c r="W20" i="5" l="1"/>
  <c r="Y15" i="5"/>
  <c r="AC15" i="5" s="1"/>
  <c r="Y16" i="5"/>
  <c r="AC16" i="5" s="1"/>
  <c r="Y17" i="5"/>
  <c r="AC17" i="5" s="1"/>
  <c r="AC19" i="5"/>
  <c r="Y14" i="5"/>
  <c r="AC14" i="5" s="1"/>
  <c r="AC18" i="5" l="1"/>
  <c r="AC20" i="5" s="1"/>
  <c r="Y20" i="5"/>
  <c r="J77" i="2"/>
  <c r="H77" i="2"/>
  <c r="D20" i="10" l="1"/>
  <c r="F29" i="10" l="1"/>
  <c r="D77" i="2" l="1"/>
  <c r="N20" i="9"/>
  <c r="H36" i="3" l="1"/>
  <c r="H43" i="3"/>
  <c r="H44" i="3" l="1"/>
  <c r="H38" i="1" l="1"/>
  <c r="J38" i="1"/>
  <c r="F23" i="10" l="1"/>
  <c r="F19" i="10"/>
  <c r="H47" i="10" l="1"/>
  <c r="F38" i="1" l="1"/>
  <c r="AC23" i="12" l="1"/>
  <c r="Y22" i="12"/>
  <c r="AC22" i="12" s="1"/>
  <c r="Y21" i="12"/>
  <c r="AC21" i="12" s="1"/>
  <c r="F24" i="10"/>
  <c r="Y20" i="12" l="1"/>
  <c r="Y24" i="12" s="1"/>
  <c r="W24" i="12"/>
  <c r="J47" i="10"/>
  <c r="J39" i="10"/>
  <c r="J43" i="3"/>
  <c r="J36" i="3"/>
  <c r="J28" i="2"/>
  <c r="J44" i="3" l="1"/>
  <c r="AC20" i="12"/>
  <c r="AC24" i="12" s="1"/>
  <c r="N21" i="9"/>
  <c r="J79" i="2" l="1"/>
  <c r="F79" i="2"/>
  <c r="H79" i="2"/>
  <c r="D79" i="2"/>
  <c r="K47" i="10" l="1"/>
  <c r="F47" i="10"/>
  <c r="D47" i="10"/>
  <c r="H39" i="10"/>
  <c r="F39" i="10"/>
  <c r="D39" i="10"/>
  <c r="J24" i="10"/>
  <c r="H24" i="10"/>
  <c r="D24" i="10"/>
  <c r="J20" i="10"/>
  <c r="H20" i="10"/>
  <c r="F20" i="10"/>
  <c r="L24" i="9"/>
  <c r="N19" i="9"/>
  <c r="L17" i="9"/>
  <c r="E17" i="9"/>
  <c r="I17" i="9"/>
  <c r="N15" i="9"/>
  <c r="N14" i="9"/>
  <c r="J48" i="10" l="1"/>
  <c r="D26" i="10"/>
  <c r="D31" i="10" s="1"/>
  <c r="D33" i="10" s="1"/>
  <c r="F26" i="10"/>
  <c r="F31" i="10" s="1"/>
  <c r="F33" i="10" s="1"/>
  <c r="F48" i="10"/>
  <c r="H26" i="10"/>
  <c r="H31" i="10" s="1"/>
  <c r="H33" i="10" s="1"/>
  <c r="H67" i="10" s="1"/>
  <c r="H69" i="10" s="1"/>
  <c r="H48" i="10"/>
  <c r="D48" i="10"/>
  <c r="J26" i="10"/>
  <c r="J31" i="10" s="1"/>
  <c r="N16" i="9"/>
  <c r="N17" i="9" s="1"/>
  <c r="J33" i="10" l="1"/>
  <c r="J67" i="10" s="1"/>
  <c r="J69" i="10" s="1"/>
  <c r="F49" i="10"/>
  <c r="H49" i="10"/>
  <c r="D49" i="10"/>
  <c r="J49" i="10" l="1"/>
  <c r="J72" i="10" s="1"/>
  <c r="J74" i="10" s="1"/>
  <c r="H72" i="10"/>
  <c r="H74" i="10" s="1"/>
  <c r="I22" i="9"/>
  <c r="I24" i="9" s="1"/>
  <c r="H80" i="6"/>
  <c r="H33" i="6"/>
  <c r="H67" i="6" s="1"/>
  <c r="H74" i="6" s="1"/>
  <c r="D80" i="6"/>
  <c r="D33" i="6"/>
  <c r="D67" i="6" s="1"/>
  <c r="D74" i="6" s="1"/>
  <c r="F80" i="6"/>
  <c r="F33" i="6"/>
  <c r="F67" i="6" s="1"/>
  <c r="F74" i="6" s="1"/>
  <c r="H42" i="7"/>
  <c r="H35" i="7"/>
  <c r="H43" i="7" s="1"/>
  <c r="H20" i="7"/>
  <c r="H16" i="7"/>
  <c r="D42" i="7"/>
  <c r="D35" i="7"/>
  <c r="D43" i="7" s="1"/>
  <c r="D20" i="7"/>
  <c r="D16" i="7"/>
  <c r="H37" i="2"/>
  <c r="H28" i="2"/>
  <c r="F37" i="2"/>
  <c r="F28" i="2"/>
  <c r="H21" i="3"/>
  <c r="H17" i="3"/>
  <c r="F43" i="3"/>
  <c r="F36" i="3"/>
  <c r="F21" i="3"/>
  <c r="F17" i="3"/>
  <c r="H26" i="1"/>
  <c r="F26" i="1"/>
  <c r="F39" i="1" s="1"/>
  <c r="H114" i="6" l="1"/>
  <c r="H116" i="6" s="1"/>
  <c r="N22" i="9"/>
  <c r="N24" i="9" s="1"/>
  <c r="H38" i="2"/>
  <c r="H80" i="2" s="1"/>
  <c r="F38" i="2"/>
  <c r="F80" i="2" s="1"/>
  <c r="D114" i="6"/>
  <c r="D116" i="6" s="1"/>
  <c r="F114" i="6"/>
  <c r="F116" i="6" s="1"/>
  <c r="H22" i="7"/>
  <c r="H27" i="7" s="1"/>
  <c r="H29" i="7" s="1"/>
  <c r="H44" i="7" s="1"/>
  <c r="D22" i="7"/>
  <c r="D27" i="7" s="1"/>
  <c r="D29" i="7" s="1"/>
  <c r="D44" i="7" s="1"/>
  <c r="H23" i="3"/>
  <c r="H28" i="3" s="1"/>
  <c r="H30" i="3" s="1"/>
  <c r="F23" i="3"/>
  <c r="F28" i="3" s="1"/>
  <c r="F30" i="3" s="1"/>
  <c r="F44" i="3"/>
  <c r="H39" i="1"/>
  <c r="H45" i="3" l="1"/>
  <c r="H65" i="3" s="1"/>
  <c r="H67" i="3" s="1"/>
  <c r="H60" i="3"/>
  <c r="H62" i="3" s="1"/>
  <c r="F45" i="3"/>
  <c r="K42" i="7" l="1"/>
  <c r="F42" i="7"/>
  <c r="J35" i="7"/>
  <c r="J43" i="7" s="1"/>
  <c r="F35" i="7"/>
  <c r="J20" i="7"/>
  <c r="F20" i="7"/>
  <c r="J16" i="7"/>
  <c r="J22" i="7" s="1"/>
  <c r="J27" i="7" s="1"/>
  <c r="J29" i="7" s="1"/>
  <c r="F16" i="7"/>
  <c r="F22" i="7" l="1"/>
  <c r="F27" i="7" s="1"/>
  <c r="F29" i="7" s="1"/>
  <c r="F43" i="7"/>
  <c r="J44" i="7"/>
  <c r="F44" i="7" l="1"/>
  <c r="D43" i="3"/>
  <c r="K43" i="3"/>
  <c r="D28" i="2" l="1"/>
  <c r="D37" i="2" l="1"/>
  <c r="J37" i="2"/>
  <c r="D38" i="1"/>
  <c r="D26" i="1"/>
  <c r="J26" i="1"/>
  <c r="J39" i="1" s="1"/>
  <c r="D38" i="2" l="1"/>
  <c r="D80" i="2" s="1"/>
  <c r="D39" i="1"/>
  <c r="J38" i="2"/>
  <c r="J80" i="2" s="1"/>
  <c r="J80" i="6" l="1"/>
  <c r="D36" i="3"/>
  <c r="D44" i="3" s="1"/>
  <c r="D21" i="3"/>
  <c r="D17" i="3"/>
  <c r="J33" i="6"/>
  <c r="J67" i="6" s="1"/>
  <c r="J17" i="3"/>
  <c r="J21" i="3"/>
  <c r="D23" i="3" l="1"/>
  <c r="D28" i="3" s="1"/>
  <c r="D30" i="3" s="1"/>
  <c r="D45" i="3" s="1"/>
  <c r="J23" i="3"/>
  <c r="J28" i="3" s="1"/>
  <c r="J30" i="3" s="1"/>
  <c r="J74" i="6" l="1"/>
  <c r="J114" i="6" s="1"/>
  <c r="J116" i="6" s="1"/>
  <c r="J45" i="3" l="1"/>
  <c r="J65" i="3" s="1"/>
  <c r="J67" i="3" s="1"/>
  <c r="J60" i="3"/>
  <c r="J62" i="3" s="1"/>
</calcChain>
</file>

<file path=xl/sharedStrings.xml><?xml version="1.0" encoding="utf-8"?>
<sst xmlns="http://schemas.openxmlformats.org/spreadsheetml/2006/main" count="674" uniqueCount="278">
  <si>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</si>
  <si>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</si>
  <si>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</si>
  <si>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</si>
  <si>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</si>
  <si>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</si>
  <si>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</si>
  <si>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</si>
  <si>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</si>
  <si>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</si>
  <si>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</si>
  <si>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</si>
  <si>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</si>
  <si>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</si>
  <si>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</si>
  <si>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</si>
  <si>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</si>
  <si>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</si>
  <si>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</si>
  <si>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รวมส่วนของผู้ถือหุ้น</t>
  </si>
  <si>
    <t>รวมหนี้สินและส่วนของผู้ถือหุ้น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</si>
  <si>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</si>
  <si>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รายได้</t>
  </si>
  <si>
    <t>รายได้ค่าธรรมเนียมและบริการ</t>
  </si>
  <si>
    <t>รายได้อื่น</t>
  </si>
  <si>
    <t>รวมรายได้</t>
  </si>
  <si>
    <t>ค่าใช้จ่าย</t>
  </si>
  <si>
    <t>ค่าใช้จ่ายในการบริการและบริหาร</t>
  </si>
  <si>
    <t>รวมค่าใช้จ่าย</t>
  </si>
  <si>
    <t>สินทรัพย์ภาษีเงินได้รอการตัดบัญชี</t>
  </si>
  <si>
    <t>เงินกู้ยืมระยะยาวที่ครบกำหนดชำระภายในหนึ่งปี</t>
  </si>
  <si>
    <t>ต้นทุนทางการเงิน</t>
  </si>
  <si>
    <t>บาท</t>
  </si>
  <si>
    <t>ยังไม่ได้จัดสรร</t>
  </si>
  <si>
    <t>รวม</t>
  </si>
  <si>
    <t>เงินให้กู้ยืมและลูกหนี้ตามสัญญาเช่าซื้อ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</si>
  <si>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</si>
  <si>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</si>
  <si>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</si>
  <si>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เงินสดรับจากการขายทรัพย์สินรอการขาย</t>
  </si>
  <si>
    <r>
      <rPr>
        <b/>
        <sz val="18"/>
        <rFont val="Angsana New"/>
        <family val="1"/>
      </rPr>
      <t xml:space="preserve">งบกระแสเงินสด </t>
    </r>
    <r>
      <rPr>
        <sz val="18"/>
        <rFont val="Angsana New"/>
        <family val="1"/>
      </rPr>
      <t>(ต่อ)</t>
    </r>
  </si>
  <si>
    <t>กระแสเงินสดจากกิจกรรมลงทุน</t>
  </si>
  <si>
    <t xml:space="preserve">เงินสดสุทธิใช้ไปในกิจกรรมลงทุน </t>
  </si>
  <si>
    <t>เงินสดและรายการเทียบเท่าเงินสด ณ วันที่ 1 มกราคม</t>
  </si>
  <si>
    <t>เงินสดจ่ายซื้อสินทรัพย์ไม่มีตัวตน</t>
  </si>
  <si>
    <r>
      <rPr>
        <b/>
        <sz val="16"/>
        <rFont val="Angsana New"/>
        <family val="1"/>
      </rPr>
      <t>กระแสเงินสดจากกิจกรรมจัดหาเงิน</t>
    </r>
    <r>
      <rPr>
        <sz val="16"/>
        <rFont val="Angsana New"/>
        <family val="1"/>
      </rPr>
      <t xml:space="preserve"> </t>
    </r>
  </si>
  <si>
    <t>ค่าใช้จ่ายภาษีเงินได้</t>
  </si>
  <si>
    <t>สินทรัพย์หมุนเวียนอื่น</t>
  </si>
  <si>
    <r>
      <t>กระแสเงินสดจากกิจกรรมดำเนินงาน</t>
    </r>
    <r>
      <rPr>
        <sz val="16"/>
        <rFont val="Angsana New"/>
        <family val="1"/>
      </rPr>
      <t xml:space="preserve"> (ต่อ)</t>
    </r>
  </si>
  <si>
    <t>กำไรก่อนค่าใช้จ่ายภาษีเงินได้</t>
  </si>
  <si>
    <t>กำไรต่อหุ้นขั้นพื้นฐาน</t>
  </si>
  <si>
    <t>ลูกหนี้ตัวแทนรับชำระหนี้</t>
  </si>
  <si>
    <t>ค่าใช้จ่ายจ่ายล่วงหน้า</t>
  </si>
  <si>
    <t>เจ้าหนี้กิจการที่เกี่ยวข้องกัน</t>
  </si>
  <si>
    <t>เจ้าหนี้กรมสรรพากร</t>
  </si>
  <si>
    <t>ค่าใช้จ่ายค้างจ่าย</t>
  </si>
  <si>
    <t>ทุนที่ออกและชำระแล้ว</t>
  </si>
  <si>
    <t xml:space="preserve">ที่ครบกำหนดชำระภายในหนึ่งปี </t>
  </si>
  <si>
    <t xml:space="preserve">ทรัพย์สินรอการขาย </t>
  </si>
  <si>
    <t xml:space="preserve">ที่ครบกำหนดชำระเกินกว่าหนึ่งปี </t>
  </si>
  <si>
    <t xml:space="preserve">ส่วนปรับปรุงอาคารเช่าและอุปกรณ์ </t>
  </si>
  <si>
    <t>กำไรสะสม</t>
  </si>
  <si>
    <t>จัดสรรแล้ว</t>
  </si>
  <si>
    <t xml:space="preserve">ทุนสำรองตามกฎหมาย </t>
  </si>
  <si>
    <t>หุ้นกู้ระยะยาวที่ครบกำหนดชำระภายในหนึ่งปี</t>
  </si>
  <si>
    <t>รายได้ดอกเบี้ยรับจากลูกหนี้ตามสัญญาเช่าซื้อ</t>
  </si>
  <si>
    <t>รายได้ดอกเบี้ยรับจากเงินให้กู้ยืม</t>
  </si>
  <si>
    <t>เงินสดรับจากการขายอุปกรณ์</t>
  </si>
  <si>
    <t>ขาดทุนจากการขายและด้อยค่าทรัพย์สินรอการขาย</t>
  </si>
  <si>
    <t>เงินสดจ่ายซื้อส่วนปรับปรุงอาคารเช่าและอุปกรณ์</t>
  </si>
  <si>
    <t>กำไร (ขาดทุน) เบ็ดเสร็จอื่น</t>
  </si>
  <si>
    <t>ลูกหนี้หมุนเวียนอื่น</t>
  </si>
  <si>
    <t>เจ้าหนี้หมุนเวียนอื่น</t>
  </si>
  <si>
    <t>กำไรเบ็ดเสร็จรวม</t>
  </si>
  <si>
    <t>สินทรัพย์ดำเนินงาน (เพิ่มขึ้น) ลดลง</t>
  </si>
  <si>
    <t>สินทรัพย์ไม่หมุนเวียนอื่น</t>
  </si>
  <si>
    <t>หนี้สินดำเนินงานเพิ่มขึ้น (ลดลง)</t>
  </si>
  <si>
    <t>เงินสดจ่ายค่าใช้จ่ายดอกเบี้ย</t>
  </si>
  <si>
    <t>เงินสดจ่ายค่าใช้จ่ายภาษีเงินได้</t>
  </si>
  <si>
    <t>ประมาณการหนี้สินหมุนเวียนสำหรับผลประโยชน์พนักงาน</t>
  </si>
  <si>
    <t>เงินกู้ยืมระยะยาวที่ครบกำหนดชำระเกินกว่าหนึ่งปี</t>
  </si>
  <si>
    <t>หุ้นกู้ระยะยาวที่ครบกำหนดชำระเกินกว่าหนึ่งปี</t>
  </si>
  <si>
    <t>เงินสดจ่ายหนี้สินตามสัญญาเช่า</t>
  </si>
  <si>
    <t>หนี้สินตามสัญญาเช่าที่ครบกำหนดชำระภายในหนึ่งปี</t>
  </si>
  <si>
    <t>หนี้สินตามสัญญาเช่าที่ครบกำหนดชำระเกินกว่าหนึ่งปี</t>
  </si>
  <si>
    <t>กำไรจากกิจกรรมดำเนินงาน</t>
  </si>
  <si>
    <t>ปรับรายการที่กระทบกำไรก่อนภาษีเงินได้เป็นเงินสดรับ (จ่าย)</t>
  </si>
  <si>
    <t>ประมาณการหนี้สินไม่หมุนเวียนสำหรับผลประโยชน์พนักงาน</t>
  </si>
  <si>
    <t>เงินสดรับจากเงินกู้ยืมระยะยาว</t>
  </si>
  <si>
    <t>เงินสดจ่ายคืนเงินกู้ยืมระยะยาว</t>
  </si>
  <si>
    <t>เงินสดจ่ายค่าใช้จ่ายในการกู้ยืมและออกหุ้นกู้</t>
  </si>
  <si>
    <t>หน่วย : พันบาท</t>
  </si>
  <si>
    <t>หน่วย: พันบาท</t>
  </si>
  <si>
    <t>เงินสดรับจากเงินกู้ยืมระยะสั้น</t>
  </si>
  <si>
    <t>เงินสดจ่ายคืนเงินกู้ยืมระยะสั้น</t>
  </si>
  <si>
    <t>องค์ประกอบอื่นของส่วนของผู้ถือหุ้น</t>
  </si>
  <si>
    <t>จากการ</t>
  </si>
  <si>
    <t>ป้องกันความเสี่ยง</t>
  </si>
  <si>
    <t>องค์ประกอบอื่น</t>
  </si>
  <si>
    <t>ส่วนของ</t>
  </si>
  <si>
    <t>ผู้ถือหุ้น</t>
  </si>
  <si>
    <t>จากการวัดมูลค่าใหม่</t>
  </si>
  <si>
    <t>ของผลประโยชน์</t>
  </si>
  <si>
    <t>พนักงานที่กำหนดไว้</t>
  </si>
  <si>
    <t>สินทรัพย์ที่เกิดจากสัญญาหมุนเวียน</t>
  </si>
  <si>
    <t>รายการที่อาจถูกจัดประเภทใหม่ไว้ในกำไรหรือขาดทุนในภายหลัง</t>
  </si>
  <si>
    <t>รายได้ดอกเบี้ยรับจากลูกหนี้สัญญาเช่าซื้อและเงินให้กู้ยืม</t>
  </si>
  <si>
    <t>เงินสดรับจากรายได้ดอกเบี้ยจากลูกหนี้สัญญาเช่าซื้อและเงินให้กู้ยืม</t>
  </si>
  <si>
    <t>ภาษีเงินได้ของรายการที่อาจถูกจัดประเภทใหม่ไว้ใน</t>
  </si>
  <si>
    <t>กำไรหรือขาดทุนในภายหลัง</t>
  </si>
  <si>
    <t>ในกระแสเงินสด</t>
  </si>
  <si>
    <t>รวมรายการที่อาจถูกจัดประเภทใหม่ไว้ในกำไรหรือขาดทุนในภายหลัง</t>
  </si>
  <si>
    <t>ค่าความนิยม</t>
  </si>
  <si>
    <t>สินทรัพย์ไม่มีตัวตนอื่นนอกจากค่าความนิยม</t>
  </si>
  <si>
    <t>ณ วันที่</t>
  </si>
  <si>
    <t>31 ธันวาคม</t>
  </si>
  <si>
    <t>“ยังไม่ได้ตรวจสอบ”</t>
  </si>
  <si>
    <t>กำไรเบ็ดเสร็จรวมสำหรับงวด</t>
  </si>
  <si>
    <t>หมายเหตุประกอบงบการเงินแบบย่อเป็นส่วนหนึ่งของงบการเงินระหว่างกาลนี้</t>
  </si>
  <si>
    <t>ขาดทุนจากการด้อยค่าและตัดจำหน่ายสินทรัพย์อื่น</t>
  </si>
  <si>
    <t>ส่วนเกินมูลค่าหุ้นสามัญ</t>
  </si>
  <si>
    <t>ค่าใช้จ่ายผลประโยชน์พนักงานระยะยาว</t>
  </si>
  <si>
    <t>ผลกำไร (ขาดทุน)</t>
  </si>
  <si>
    <t>กำไรสำหรับงวด</t>
  </si>
  <si>
    <t>ค่าใช้จ่ายผลประโยชน์พนักงานระยะสั้น</t>
  </si>
  <si>
    <t>เงินสดรับจากการออกหุ้นกู้ระยะยาว</t>
  </si>
  <si>
    <t>ทุนที่ออกและ</t>
  </si>
  <si>
    <t>ชำระแล้ว</t>
  </si>
  <si>
    <t>และปรับมูลค่ายุติธรรมด้านความเสี่ยงสินเชื่อ</t>
  </si>
  <si>
    <t>ลูกหนี้อื่น</t>
  </si>
  <si>
    <t>ส่วนเกินมูลค่า</t>
  </si>
  <si>
    <t>หุ้นสามัญ</t>
  </si>
  <si>
    <t>ส่วนเกินทุนจากการจ่ายโดยใช้หุ้นเป็นเกณฑ์</t>
  </si>
  <si>
    <t>หุ้นทุนซื้อคืน</t>
  </si>
  <si>
    <t>ส่วนเกินทุนจาก</t>
  </si>
  <si>
    <t>การจ่ายโดยใช้หุ้น</t>
  </si>
  <si>
    <t>เป็นเกณฑ์</t>
  </si>
  <si>
    <t>ค่าใช้จ่ายโครงการร่วมลงทุนสำหรับพนักงาน</t>
  </si>
  <si>
    <t>เงินสดจ่ายหุ้นซื้อคืนเพื่อโครงการร่วมลงทุนสำหรับพนักงาน</t>
  </si>
  <si>
    <t>การจ่ายโดยใช้หุ้นเป็นเกณฑ์</t>
  </si>
  <si>
    <t>หุ้นทุนซื้อคืนเพิ่มขึ้น</t>
  </si>
  <si>
    <t>เงินลงทุนในการร่วมค้า</t>
  </si>
  <si>
    <t>ขาดทุนจากการด้อยค่าซึ่งเป็นไปตาม TFRS 9</t>
  </si>
  <si>
    <t>กำไร (ขาดทุน) เบ็ดเสร็จอื่นสำหรับงวด - สุทธิจากภาษี</t>
  </si>
  <si>
    <t>ยอดคงเหลือ ณ วันที่ 1 มกราคม 2567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</si>
  <si>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</si>
  <si>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</si>
  <si>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ภาษีเงินได้นิติบุคคลค้างจ่าย</t>
  </si>
  <si>
    <t>งบการเปลี่ยนแปลงส่วนของผู้ถือหุ้น</t>
  </si>
  <si>
    <t>กำไรจากการขายและการตัดจำหน่ายส่วนปรับปรุงอาคารเช่า</t>
  </si>
  <si>
    <t xml:space="preserve">อุปกรณ์และสินทรัพย์ไม่มีตัวตน </t>
  </si>
  <si>
    <t>งบกำไรขาดทุนเบ็ดเสร็จ</t>
  </si>
  <si>
    <t>ผลขาดทุนจากการตัดรายการสินทรัพย์ทางการเงิน</t>
  </si>
  <si>
    <t>ที่วัดมูลค่าด้วยราคาทุนตัดจำหน่าย</t>
  </si>
  <si>
    <t>หุ้นสามัญ 2,913,502,290 หุ้น มูลค่าหุ้นละ 3.7 บาท</t>
  </si>
  <si>
    <t>หนี้สินทางการเงินไม่หมุนเวียนอื่น</t>
  </si>
  <si>
    <t>ผลขาดทุนจากการป้องกันความเสี่ยงในกระแสเงินสด</t>
  </si>
  <si>
    <t>เงินสดรับ (จ่าย) เพื่อการดำเนินงาน</t>
  </si>
  <si>
    <t>เงินสดและรายการเทียบเท่าเงินสดเพิ่มขึ้น (ลดลง) - สุทธิ</t>
  </si>
  <si>
    <t>ยอดคงเหลือ ณ วันที่ 1 มกราคม 2568</t>
  </si>
  <si>
    <t xml:space="preserve">    ลูกหนี้ตัวแทนรับชำระหนี้</t>
  </si>
  <si>
    <t xml:space="preserve">    สินทรัพย์ที่เกิดจากสัญญาหมุนเวียน</t>
  </si>
  <si>
    <t xml:space="preserve">    ค่าใช้จ่ายจ่ายล่วงหน้า</t>
  </si>
  <si>
    <t xml:space="preserve">    ลูกหนี้อื่น</t>
  </si>
  <si>
    <t>สินทรัพย์ทางการเงินหมุนเวียนอื่น</t>
  </si>
  <si>
    <t>หมายเหตุประกอบงบการเงินเป็นส่วนหนึ่งของงบการเงินนี้</t>
  </si>
  <si>
    <t>ชำระครบแล้ว</t>
  </si>
  <si>
    <t>เงินกู้ยืมระยะสั้น</t>
  </si>
  <si>
    <t>รายการที่จะไม่ถูกจัดประเภทรายการใหม่เข้าไปไว้ในกำไรหรือขาดทุนในภายหลัง</t>
  </si>
  <si>
    <t>ที่กำหนดไว้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</si>
  <si>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</si>
  <si>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รวมรายการที่จะไม่ถูกจัดประเภทใหม่ไว้ในกำไรหรือขาดทุนในภายหลัง</t>
  </si>
  <si>
    <t>ผลกำไรจากการวัดมูลค่าใหม่ของผลประโยชน์พนักงาน</t>
  </si>
  <si>
    <t>เงินสดจ่ายคืนหุ้นกู้ระยะยาว</t>
  </si>
  <si>
    <t>-</t>
  </si>
  <si>
    <t>เงินสดจ่ายปันผล</t>
  </si>
  <si>
    <t>เงินสดสุทธิได้มาจาก (ใช้ไปใน) กิจกรรมดำเนินงาน</t>
  </si>
  <si>
    <t>สำหรับงวดหกเดือนสิ้นสุดวันที่ 30 มิถุนายน 2568</t>
  </si>
  <si>
    <t>เงินสดและรายการเทียบเท่าเงินสด ณ วันที่ 30 มิถุนายน</t>
  </si>
  <si>
    <t>ยอดคงเหลือ ณ วันที่ 30 มิถุนายน 2567</t>
  </si>
  <si>
    <t>ยอดคงเหลือ ณ วันที่ 30 มิถุนายน 2568</t>
  </si>
  <si>
    <t>สำหรับงวดสามเดือนสิ้นสุดวันที่ 30 มิถุนายน 2568</t>
  </si>
  <si>
    <t>ณ วันที่ 30 มิถุนายน 2568</t>
  </si>
  <si>
    <t>30 มิถุนายน</t>
  </si>
  <si>
    <t>งบการเงินรวม</t>
  </si>
  <si>
    <t>หลังการปรับ</t>
  </si>
  <si>
    <t>โครงสร้างกิจการ</t>
  </si>
  <si>
    <t>ก่อนการปรับ</t>
  </si>
  <si>
    <t>งบการเงิน</t>
  </si>
  <si>
    <t>เฉพาะกิจการ</t>
  </si>
  <si>
    <t>บริษัท ติดล้อ โฮลดิ้งส์ จำกัด (มหาชน) และบริษัทย่อย</t>
  </si>
  <si>
    <t>องค์ประกอบอื่นของส่วน</t>
  </si>
  <si>
    <t>ของผู้ถือหุ้น</t>
  </si>
  <si>
    <t>ขาดทุนเบ็ดเสร็จอื่น</t>
  </si>
  <si>
    <t>ขาดทุนจากการวัดมูลค่าใหม่</t>
  </si>
  <si>
    <t>ของผลประโยชน์พนักงาน</t>
  </si>
  <si>
    <t>ขาดทุนสะสม</t>
  </si>
  <si>
    <t>ยอดคงเหลือ ณ วันที่ 26 มีนาคม 2567</t>
  </si>
  <si>
    <t>การเพิ่มทุน - หุ้นสามัญ</t>
  </si>
  <si>
    <t>ขาดทุนเบ็ดเสร็จรวมสำหรับงวด</t>
  </si>
  <si>
    <t>สิ้นสุดวันที่ 30 มิถุนายน</t>
  </si>
  <si>
    <t>สำหรับงวดหกเดือน</t>
  </si>
  <si>
    <t>สำหรับงวดตั้งแต่</t>
  </si>
  <si>
    <t>วันที่ 26 มีนาคม 2567</t>
  </si>
  <si>
    <t>(วันที่จดทะเบียน</t>
  </si>
  <si>
    <t xml:space="preserve">จัดตั้งบริษัท) </t>
  </si>
  <si>
    <t>งบการเงินเฉพาะกิจการ</t>
  </si>
  <si>
    <t>หลังการปรับโครงสร้างกิจการ - งบการเงินรวม</t>
  </si>
  <si>
    <t>ส่วนได้เสียที่ไม่มีอำนาจควบคุม</t>
  </si>
  <si>
    <t>ส่วนที่เป็นของส่วนได้เสียที่ไม่มีอำนาจควบคุม</t>
  </si>
  <si>
    <t>รวมส่วนของบริษัทใหญ่</t>
  </si>
  <si>
    <t>ส่วนที่เป็นของบริษัทใหญ่</t>
  </si>
  <si>
    <t>การแบ่งปันกำไร (ขาดทุน) สุทธิ</t>
  </si>
  <si>
    <t>กำไร (ขาดทุน) สำหรับงวด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</si>
  <si>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</si>
  <si>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</si>
  <si>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กำไร (ขาดทุน) ต่อหุ้นของผู้ถือหุ้นบริษัทใหญ่</t>
  </si>
  <si>
    <t>กำไร (ขาดทุน) จากกิจกรรมดำเนินงาน</t>
  </si>
  <si>
    <t>กำไร (ขาดทุน) ก่อนค่าใช้จ่ายภาษีเงินได้</t>
  </si>
  <si>
    <t>ค่าใช้จ่าย (รายได้) ภาษีเงินได้</t>
  </si>
  <si>
    <t>เงินปันผลจ่าย</t>
  </si>
  <si>
    <t>“ปรับปรุงใหม่”</t>
  </si>
  <si>
    <t>“ตรวจสอบแล้ว”</t>
  </si>
  <si>
    <t>เงินกู้ยืมระยะสั้นจากกิจการที่เกี่ยวข้องกัน</t>
  </si>
  <si>
    <t>รวมส่วนของ</t>
  </si>
  <si>
    <t>บริษัทใหญ่</t>
  </si>
  <si>
    <t>ส่วนได้เสียที่</t>
  </si>
  <si>
    <t>ไม่มีอำนาจ</t>
  </si>
  <si>
    <t>ควบคุม</t>
  </si>
  <si>
    <t>เงินสดรับจากการเพิ่มทุน</t>
  </si>
  <si>
    <t xml:space="preserve">เงินลงทุนในบริษัทย่อย </t>
  </si>
  <si>
    <t>หุ้นสามัญ 2,913,512,290 หุ้น มูลค่าหุ้นละ 3.7 บาท</t>
  </si>
  <si>
    <t>ถึงวันที่ 30 มิถุนายน</t>
  </si>
  <si>
    <t>ผลกำไร (ขาดทุน) จากการป้องกันความเสี่ยงในกระแสเงินสด</t>
  </si>
  <si>
    <t>เงินสดจ่ายให้ผู้ถือหุ้นจากการลดทุน</t>
  </si>
  <si>
    <t>การลดทุน - หุ้นสามัญ</t>
  </si>
  <si>
    <t>หุ้นสามัญ 10,000 หุ้น มูลค่าหุ้นละ 3.7 บาท</t>
  </si>
  <si>
    <t>6 และ 20</t>
  </si>
  <si>
    <t>ผลกระทบจากการปรับโครงสร้างกิจการ</t>
  </si>
  <si>
    <t>ยอดคงเหลือ ณ วันที่ 1 มกราคม 2567 - หลังปรับปรุง</t>
  </si>
  <si>
    <t>ทุนที่ออก</t>
  </si>
  <si>
    <t>กิจการ</t>
  </si>
  <si>
    <t>จัดสรร</t>
  </si>
  <si>
    <t>ยังไม่ได้</t>
  </si>
  <si>
    <t>ทุนสำรองตาม</t>
  </si>
  <si>
    <t>กฎหมาย</t>
  </si>
  <si>
    <t>การจ่ายโดย</t>
  </si>
  <si>
    <t>ใช้หุ้น</t>
  </si>
  <si>
    <t>สำหรับปรับ</t>
  </si>
  <si>
    <t>โครงสร้าง</t>
  </si>
  <si>
    <t>ส่วนเกิน</t>
  </si>
  <si>
    <t>มูลค่า</t>
  </si>
  <si>
    <t>และ</t>
  </si>
  <si>
    <t>หุ้นทุน</t>
  </si>
  <si>
    <t>ซื้อคืน</t>
  </si>
  <si>
    <t>พนักงานที่</t>
  </si>
  <si>
    <t>กำหนดไว้</t>
  </si>
  <si>
    <t>ตามกฎหมาย</t>
  </si>
  <si>
    <t>ทุนสำรอง</t>
  </si>
  <si>
    <t>การเพิ่มทุนของบริษัทย่อย</t>
  </si>
  <si>
    <t>รายการที่จะไม่ถูกจัดประเภทรายการใหม่เข้าไปไว้</t>
  </si>
  <si>
    <t>ในกำไรหรือขาดทุนในภายหลัง</t>
  </si>
  <si>
    <t>กำไร (ขาดทุน) จากการดำเนินงานก่อนการเปลี่ยนแปลงในสินทรัพย์</t>
  </si>
  <si>
    <t>และหนี้สินดำเนินงาน</t>
  </si>
  <si>
    <t>ขาดทุนจากการตัดรายการสินทรัพย์ทางการเงินที่วัดมูลค่า</t>
  </si>
  <si>
    <t>ด้วยราคาทุนตัดจำหน่าย</t>
  </si>
  <si>
    <t>กำไร (ขาดทุน) ต่อหุ้นขั้นพื้นฐาน (บาท)</t>
  </si>
  <si>
    <t>หุ้นสามัญ 2,895,929,570 หุ้น มูลค่าหุ้นละ 3.7 บาท</t>
  </si>
  <si>
    <t>เงินสดรับจากการโอนผลประโยชน์พนักงานระยะยาวจากบริษัทย่อย</t>
  </si>
  <si>
    <t>เงินสดรับจากเงินกู้ยืมระยะสั้นจากกิจการที่เกี่ยวข้องกัน</t>
  </si>
  <si>
    <t>เงินสดสุทธิได้มาจากกิจกรรมจัดหาเงิน</t>
  </si>
  <si>
    <t>ก่อนการปรับโครงสร้างกิจการ - งบการเงินรวม (ปรับปรุงใหม่)</t>
  </si>
  <si>
    <t>10 และ 20</t>
  </si>
  <si>
    <t>11 และ 20</t>
  </si>
  <si>
    <t>18.1 และ 20</t>
  </si>
  <si>
    <t>9 และ 20</t>
  </si>
  <si>
    <t>ทุนที่ออกและส่วนเกินมูลค่าหุ้นสำหรับการปรับโครงสร้างกิจการ</t>
  </si>
  <si>
    <t>2.2 และ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</si>
</sst>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\t&quot;$&quot;#,##0_);[Red]\(\t&quot;$&quot;#,##0\)"/>
    <numFmt numFmtId="168" formatCode="\t&quot;$&quot;#,##0.00_);\(\t&quot;$&quot;#,##0.00\)"/>
    <numFmt numFmtId="169" formatCode="\t&quot;$&quot;#,##0.00_);[Red]\(\t&quot;$&quot;#,##0.00\)"/>
    <numFmt numFmtId="170" formatCode="#,##0;\(#,##0\)"/>
    <numFmt numFmtId="171" formatCode="#,##0;\(#,##0\);&quot;-&quot;;@"/>
    <numFmt numFmtId="172" formatCode="0.00_ "/>
    <numFmt numFmtId="173" formatCode="_(* #,##0_);_(* \(#,##0\);_(* &quot;-&quot;??_);_(@_)"/>
    <numFmt numFmtId="174" formatCode="0.0%"/>
    <numFmt numFmtId="175" formatCode="General_)"/>
    <numFmt numFmtId="176" formatCode="\$#,##0\ ;\(\$#,##0\)"/>
    <numFmt numFmtId="177" formatCode="_-[$€]* #,##0.00_-;\-[$€]* #,##0.00_-;_-[$€]* &quot;-&quot;??_-;_-@_-"/>
    <numFmt numFmtId="178" formatCode="_ * #,##0.00_ ;_ * \-#,##0.00_ ;_ * &quot;-&quot;??_ ;_ @_ "/>
    <numFmt numFmtId="179" formatCode="\$#,##0.00;\(\$#,##0.00\)"/>
    <numFmt numFmtId="180" formatCode="\$#,##0;\(\$#,##0\)"/>
    <numFmt numFmtId="181" formatCode="_-* #,##0.00\ &quot;F&quot;_-;\-* #,##0.00\ &quot;F&quot;_-;_-* &quot;-&quot;??\ &quot;F&quot;_-;_-@_-"/>
    <numFmt numFmtId="182" formatCode="#,##0.0_);[Red]\(\-#,##0.0\);&quot;&quot;"/>
    <numFmt numFmtId="183" formatCode="&quot;$&quot;#,##0.0000_);[Red]\(&quot;$&quot;#,##0.0000\)"/>
    <numFmt numFmtId="184" formatCode="&quot;$&quot;#,##0.0"/>
    <numFmt numFmtId="185" formatCode="#,##0.0_);[Red]\(&quot;$&quot;#,##0.0\)"/>
    <numFmt numFmtId="186" formatCode="&quot;$&quot;#,##0.000000_);\(&quot;$&quot;#,##0.000000\)"/>
    <numFmt numFmtId="187" formatCode="&quot;$&quot;#,##0.000"/>
    <numFmt numFmtId="188" formatCode="0%_);\(0%\)"/>
    <numFmt numFmtId="189" formatCode="* #,##0_%;* \-#,##0_%;* #,##0_%;@_%"/>
    <numFmt numFmtId="190" formatCode="_-* #,##0\ _D_M_-;\-* #,##0\ _D_M_-;_-* &quot;-&quot;\ _D_M_-;_-@_-"/>
    <numFmt numFmtId="191" formatCode="_-* #,##0.00\ _D_M_-;\-* #,##0.00\ _D_M_-;_-* &quot;-&quot;??\ _D_M_-;_-@_-"/>
    <numFmt numFmtId="192" formatCode="_-* #,##0\ &quot;DM&quot;_-;\-* #,##0\ &quot;DM&quot;_-;_-* &quot;-&quot;\ &quot;DM&quot;_-;_-@_-"/>
    <numFmt numFmtId="193" formatCode="_-* #,##0.00\ &quot;DM&quot;_-;\-* #,##0.00\ &quot;DM&quot;_-;_-* &quot;-&quot;??\ &quot;DM&quot;_-;_-@_-"/>
    <numFmt numFmtId="194" formatCode="dd\ mmm\ yyyy"/>
    <numFmt numFmtId="195" formatCode="#,##0&quot;円&quot;;[Red]\-#,##0&quot;円&quot;"/>
    <numFmt numFmtId="196" formatCode="#,##0_ "/>
    <numFmt numFmtId="197" formatCode="_(* #,##0.0_);_(* \(#,##0.0\);_(* &quot;-&quot;??_);_(@_)"/>
    <numFmt numFmtId="198" formatCode="0.0"/>
    <numFmt numFmtId="199" formatCode="0.00_)"/>
    <numFmt numFmtId="200" formatCode="#,##0.0000_);[Red]\(#,##0.0000\)"/>
    <numFmt numFmtId="201" formatCode="&quot;\&quot;#,##0.00;[Red]&quot;\&quot;\-#,##0.00"/>
    <numFmt numFmtId="202" formatCode="_ &quot;\&quot;* #,##0_ ;_ &quot;\&quot;* \-#,##0_ ;_ &quot;\&quot;* &quot;-&quot;_ ;_ @_ "/>
    <numFmt numFmtId="203" formatCode="_ &quot;\&quot;* #,##0.00_ ;_ &quot;\&quot;* \-#,##0.00_ ;_ &quot;\&quot;* &quot;-&quot;??_ ;_ @_ "/>
    <numFmt numFmtId="204" formatCode="_ * #,##0_ ;_ * \-#,##0_ ;_ * &quot;-&quot;_ ;_ @_ "/>
    <numFmt numFmtId="205" formatCode="_(* #,##0_);_(* \(#,##0\);_(* \-_);_(@_)"/>
    <numFmt numFmtId="206" formatCode="_(* #,##0.00_);_(* \(#,##0.00\);_(* \-??_);_(@_)"/>
    <numFmt numFmtId="207" formatCode="0.00000"/>
    <numFmt numFmtId="208" formatCode="0.0000000"/>
    <numFmt numFmtId="209" formatCode="0.000000"/>
    <numFmt numFmtId="210" formatCode="0_);\(0\)"/>
    <numFmt numFmtId="211" formatCode="_-&quot;$&quot;* #,##0.00_-;\-&quot;$&quot;* #,##0.00_-;_-&quot;$&quot;* &quot;-&quot;??_-;_-@_-"/>
    <numFmt numFmtId="212" formatCode="&quot;$&quot;#,##0.00;[Red]\-&quot;$&quot;#,##0.00"/>
    <numFmt numFmtId="213" formatCode="0.0000"/>
    <numFmt numFmtId="214" formatCode="&quot;$&quot;* #,##0\ ;&quot;$&quot;* \(#,##0\)"/>
    <numFmt numFmtId="215" formatCode="_(&quot;$&quot;* #,##0.000000_);_(&quot;$&quot;* \(#,##0.000000\);_(&quot;$&quot;* &quot;-&quot;??_);_(@_)"/>
    <numFmt numFmtId="216" formatCode="&quot;￡&quot;#,##0.00;[Red]&quot;￡&quot;\-#,##0.00"/>
    <numFmt numFmtId="217" formatCode="_(* #,##0.000_);_(* \(#,##0.000\);_(* &quot;-&quot;??_);_(@_)"/>
    <numFmt numFmtId="218" formatCode="\(0\)\ "/>
    <numFmt numFmtId="219" formatCode="_-\$* #,##0_ ;_-\$* \-#,##0\ ;_-\$* &quot;-&quot;_ ;_-@_ "/>
    <numFmt numFmtId="220" formatCode="&quot;$&quot;* #,##0.0\ ;&quot;$&quot;* \(#,##0.0\)"/>
    <numFmt numFmtId="221" formatCode="&quot;$&quot;* #,##0.00\ ;&quot;$&quot;* \(#,##0.00\)"/>
    <numFmt numFmtId="222" formatCode="0%_);[Red]\(0%\)"/>
    <numFmt numFmtId="223" formatCode="0.0\ %;\(0.0\)%"/>
    <numFmt numFmtId="224" formatCode="00.0%"/>
    <numFmt numFmtId="225" formatCode="&quot;\&quot;#,##0;[Red]&quot;\&quot;\-#,##0"/>
    <numFmt numFmtId="226" formatCode="#,##0\ "/>
    <numFmt numFmtId="227" formatCode="#,##0\ ;\(#,##0\);\-\ "/>
    <numFmt numFmtId="228" formatCode="0_)"/>
    <numFmt numFmtId="229" formatCode="&quot;$&quot;#,##0.0_);\(&quot;$&quot;#,##0.0\)"/>
    <numFmt numFmtId="230" formatCode="_ &quot;\&quot;* #,##0_);_ &quot;\&quot;* \(#,##0\);_ &quot;\&quot;* &quot;-&quot;_)"/>
    <numFmt numFmtId="231" formatCode="0;&quot;▲ &quot;0"/>
    <numFmt numFmtId="232" formatCode="_(&quot;$&quot;* #,##0.00000_);_(&quot;$&quot;* \(#,##0.00000\);_(&quot;$&quot;* &quot;-&quot;??_);_(@_)"/>
    <numFmt numFmtId="233" formatCode="000"/>
    <numFmt numFmtId="234" formatCode="\$#,##0.00;[Red]\-\$#,##0.00"/>
    <numFmt numFmtId="235" formatCode="\$\ #,##0;\-\$\ #,##0"/>
    <numFmt numFmtId="236" formatCode="#,##0.0_);\(#,##0.0\)"/>
    <numFmt numFmtId="237" formatCode="###,###,###,###,###,###"/>
    <numFmt numFmtId="238" formatCode="."/>
    <numFmt numFmtId="239" formatCode="_ &quot;￡&quot;* #,##0_ ;_ &quot;￡&quot;* \-#,##0_ ;_ &quot;￡&quot;* &quot;-&quot;_ ;_ @_ "/>
    <numFmt numFmtId="240" formatCode="_ &quot;￡&quot;* #,##0.00_ ;_ &quot;￡&quot;* \-#,##0.00_ ;_ &quot;￡&quot;* &quot;-&quot;??_ ;_ @_ "/>
    <numFmt numFmtId="241" formatCode="_(&quot;$&quot;* #,##0.0000000_);_(&quot;$&quot;* \(#,##0.0000000\);_(&quot;$&quot;* &quot;-&quot;??_);_(@_)"/>
    <numFmt numFmtId="242" formatCode="_(&quot;$&quot;* #,##0.00000000_);_(&quot;$&quot;* \(#,##0.00000000\);_(&quot;$&quot;* &quot;-&quot;??_);_(@_)"/>
    <numFmt numFmtId="243" formatCode="#,##0.0\ ;\(#,##0.0\)"/>
    <numFmt numFmtId="244" formatCode="\A&quot;$&quot;#,##0_);\(&quot;$&quot;#,##0\)"/>
    <numFmt numFmtId="245" formatCode="#,##0.00\ ;\(#,##0.00\)"/>
    <numFmt numFmtId="246" formatCode="_(&quot;$&quot;* #,##0.0_);_(&quot;$&quot;* \(#,##0.0\);_(&quot;$&quot;* &quot;0.0&quot;_);_(@_)"/>
    <numFmt numFmtId="247" formatCode="_(* #,##0.0_);_(* \(#,##0.0\);_(* &quot;0.0&quot;_);_(@_)"/>
    <numFmt numFmtId="248" formatCode="_(* #,##0_);_(* \(#,##0\);_(* &quot;N/A&quot;_);_(@_)"/>
    <numFmt numFmtId="249" formatCode="_(* #,##0_);_(* \(#,##0\);_(* &quot;incl.&quot;_);_(@_)"/>
    <numFmt numFmtId="250" formatCode="_(* #,##0_);_(* \(#,##0\);_(* &quot;TBD&quot;_);_(@_)"/>
    <numFmt numFmtId="251" formatCode="_(* #,##0_);_(* \(#,##0\);_(* &quot;(TBD)&quot;;_(@_)"/>
    <numFmt numFmtId="252" formatCode="_(&quot;$&quot;* #,##0_);_(&quot;$&quot;* \(#,##0\);_(&quot;$&quot;* &quot;incl.&quot;_);_(@_)"/>
    <numFmt numFmtId="253" formatCode="_(&quot;$&quot;* #,##0_);_(&quot;$&quot;* \(#,##0\);_(&quot;$&quot;* &quot;N/A&quot;_);_(@_)"/>
    <numFmt numFmtId="254" formatCode="_(&quot;$&quot;* #,##0_);_(&quot;$&quot;* \(#,##0\);_(&quot;$&quot;* &quot;(TBD)&quot;;_(@_)"/>
    <numFmt numFmtId="255" formatCode="_(&quot;$&quot;* #,##0_);_(&quot;$&quot;* \(#,##0\);_(&quot;$&quot;* &quot;TBD&quot;_);_(@_)"/>
    <numFmt numFmtId="256" formatCode="_(&quot;$&quot;* #,##0_);_(&quot;$&quot;* \(#,##0\);_(@_)"/>
    <numFmt numFmtId="257" formatCode="_(* #,##0.0_);_(* \(#,##0.0\);_(* #,##0_);_(@_)"/>
    <numFmt numFmtId="258" formatCode="mm/dd/yy"/>
    <numFmt numFmtId="259" formatCode="&quot;$&quot;#,##0.00;\-&quot;$&quot;#,##0.00"/>
    <numFmt numFmtId="260" formatCode="#,##0.0;\-#,##0.0"/>
    <numFmt numFmtId="261" formatCode="_-* #,##0_-;\-* #,##0_-;_-* &quot;-&quot;??_-;_-@_-"/>
    <numFmt numFmtId="262" formatCode="_(* #,##0.00000_);_(* \(#,##0.00000\);_(* &quot;-&quot;?????_);_(@_)"/>
    <numFmt numFmtId="263" formatCode="_(* #,##0_);_(* \(#,##0\);_(* &quot;-&quot;????_);_(@_)"/>
    <numFmt numFmtId="264" formatCode="_(* #,##0.0000_);_(* \(#,##0.0000\);_(* &quot;-&quot;????_);_(@_)"/>
    <numFmt numFmtId="265" formatCode="_(* #,##0.000_);_(* \(#,##0.000\);_(* &quot;-&quot;???_);_(@_)"/>
    <numFmt numFmtId="266" formatCode="0.000"/>
    <numFmt numFmtId="267" formatCode="#,##0.000"/>
    <numFmt numFmtId="268" formatCode="_-* #,##0\ _F_-;\-* #,##0\ _F_-;_-* &quot;-&quot;\ _F_-;_-@_-"/>
    <numFmt numFmtId="269" formatCode="_-* #,##0.00\ _F_-;\-* #,##0.00\ _F_-;_-* &quot;-&quot;??\ _F_-;_-@_-"/>
    <numFmt numFmtId="270" formatCode="#,##0.00000"/>
    <numFmt numFmtId="271" formatCode="_([$€-2]* #,##0.00_);_([$€-2]* \(#,##0.00\);_([$€-2]* &quot;-&quot;??_)"/>
    <numFmt numFmtId="272" formatCode="_([$€-2]* #,##0.00_);_([$€-2]* \(#,##0.00\);_([$€-2]* \-??_)"/>
    <numFmt numFmtId="273" formatCode="_(* #,##0.00_);_(* \(#,##0.00\);_(* &quot;-&quot;_);_(@_)"/>
    <numFmt numFmtId="274" formatCode="0.0000%"/>
    <numFmt numFmtId="275" formatCode="0.0000000%"/>
  </numFmts>
  <fonts count="202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b/>
      <sz val="16"/>
      <name val="Angsana New"/>
      <family val="1"/>
    </font>
    <font>
      <sz val="18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8"/>
      <color indexed="10"/>
      <name val="Angsana New"/>
      <family val="1"/>
    </font>
    <font>
      <sz val="16"/>
      <name val="AngsanaUPC"/>
      <family val="1"/>
    </font>
    <font>
      <sz val="16"/>
      <color indexed="10"/>
      <name val="Angsana New"/>
      <family val="1"/>
    </font>
    <font>
      <sz val="14"/>
      <name val="Angsana New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6"/>
      <name val="Arial"/>
      <family val="2"/>
    </font>
    <font>
      <sz val="10"/>
      <color indexed="8"/>
      <name val="Arial"/>
      <family val="2"/>
    </font>
    <font>
      <sz val="8.5"/>
      <name val="LinePrinter"/>
      <family val="2"/>
    </font>
    <font>
      <sz val="8"/>
      <name val="Arial"/>
      <family val="2"/>
    </font>
    <font>
      <sz val="11"/>
      <name val="ＭＳ Ｐゴシック"/>
      <family val="3"/>
      <charset val="128"/>
    </font>
    <font>
      <sz val="14"/>
      <name val="Cordia New"/>
      <family val="3"/>
    </font>
    <font>
      <sz val="10"/>
      <name val="Prestige Elite"/>
      <family val="1"/>
    </font>
    <font>
      <sz val="10"/>
      <name val="細明朝体"/>
      <family val="3"/>
      <charset val="128"/>
    </font>
    <font>
      <sz val="9"/>
      <name val="Osaka"/>
      <family val="3"/>
      <charset val="128"/>
    </font>
    <font>
      <sz val="10"/>
      <name val="MS Sans Serif"/>
      <family val="2"/>
    </font>
    <font>
      <sz val="10"/>
      <name val="Courier"/>
      <family val="3"/>
    </font>
    <font>
      <sz val="12"/>
      <name val="Times New Roman"/>
      <family val="1"/>
    </font>
    <font>
      <sz val="12"/>
      <name val="Courier"/>
      <family val="3"/>
    </font>
    <font>
      <sz val="8"/>
      <name val="Helv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name val="Helv"/>
      <family val="2"/>
    </font>
    <font>
      <sz val="12"/>
      <name val="ｷsｲﾓｩ愰 "/>
      <family val="1"/>
    </font>
    <font>
      <sz val="8"/>
      <name val="Times New Roman"/>
      <family val="1"/>
    </font>
    <font>
      <sz val="11"/>
      <name val="CG Times"/>
      <family val="1"/>
    </font>
    <font>
      <sz val="11"/>
      <name val="MS P????"/>
      <family val="3"/>
      <charset val="128"/>
    </font>
    <font>
      <sz val="10"/>
      <name val="??"/>
      <family val="3"/>
      <charset val="129"/>
    </font>
    <font>
      <sz val="11"/>
      <name val="?l?r ?o?S?V?b?N"/>
      <family val="1"/>
    </font>
    <font>
      <sz val="10"/>
      <name val="?l?r ?o?S?V?b?N"/>
      <family val="3"/>
    </font>
    <font>
      <b/>
      <sz val="10"/>
      <name val="MS Sans Serif"/>
      <family val="2"/>
    </font>
    <font>
      <sz val="14"/>
      <name val="Cordia New"/>
      <family val="2"/>
      <charset val="222"/>
    </font>
    <font>
      <sz val="10"/>
      <color indexed="8"/>
      <name val="MS Sans Serif"/>
      <family val="2"/>
      <charset val="222"/>
    </font>
    <font>
      <sz val="10"/>
      <name val="香~??’c‘I"/>
      <family val="3"/>
      <charset val="128"/>
    </font>
    <font>
      <sz val="12"/>
      <name val="×–¾’©‘Ì"/>
      <family val="3"/>
      <charset val="128"/>
    </font>
    <font>
      <sz val="11"/>
      <name val="lr –พ’ฉ"/>
      <family val="3"/>
      <charset val="128"/>
    </font>
    <font>
      <sz val="12"/>
      <name val="¹ÙÅÁÃ¼"/>
      <family val="1"/>
      <charset val="129"/>
    </font>
    <font>
      <sz val="10"/>
      <name val="Book Antiqua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2"/>
      <name val="Helv"/>
    </font>
    <font>
      <b/>
      <sz val="12"/>
      <name val="MS Sans Serif"/>
      <family val="2"/>
      <charset val="222"/>
    </font>
    <font>
      <sz val="8"/>
      <name val="Times"/>
    </font>
    <font>
      <b/>
      <sz val="16"/>
      <color indexed="10"/>
      <name val="Times New Roman"/>
      <family val="1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sz val="10"/>
      <color indexed="20"/>
      <name val="Arial"/>
      <family val="2"/>
    </font>
    <font>
      <sz val="12"/>
      <name val="?UAAA?"/>
      <family val="3"/>
    </font>
    <font>
      <sz val="12"/>
      <name val="±¼¸²Ã¼"/>
      <family val="3"/>
      <charset val="129"/>
    </font>
    <font>
      <b/>
      <sz val="11"/>
      <color indexed="52"/>
      <name val="Tahoma"/>
      <family val="2"/>
      <charset val="222"/>
    </font>
    <font>
      <sz val="10"/>
      <name val="MS Sans Serif"/>
      <family val="2"/>
      <charset val="222"/>
    </font>
    <font>
      <b/>
      <sz val="10"/>
      <name val="Helv"/>
      <family val="2"/>
    </font>
    <font>
      <b/>
      <sz val="11"/>
      <color indexed="9"/>
      <name val="Tahoma"/>
      <family val="2"/>
      <charset val="222"/>
    </font>
    <font>
      <b/>
      <sz val="8"/>
      <name val="Arial"/>
      <family val="2"/>
    </font>
    <font>
      <i/>
      <sz val="10"/>
      <color indexed="10"/>
      <name val="Arial"/>
      <family val="2"/>
    </font>
    <font>
      <sz val="11"/>
      <name val="Tms Rmn"/>
      <family val="1"/>
    </font>
    <font>
      <b/>
      <sz val="9"/>
      <name val="Arial"/>
      <family val="2"/>
    </font>
    <font>
      <sz val="14"/>
      <name val="JasmineUPC"/>
      <family val="1"/>
      <charset val="222"/>
    </font>
    <font>
      <b/>
      <sz val="16"/>
      <name val="Times New Roman"/>
      <family val="1"/>
    </font>
    <font>
      <b/>
      <sz val="9"/>
      <color indexed="12"/>
      <name val="Arial"/>
      <family val="2"/>
    </font>
    <font>
      <sz val="10"/>
      <name val="MS Serif"/>
      <family val="1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Helv"/>
    </font>
    <font>
      <b/>
      <sz val="11"/>
      <color indexed="55"/>
      <name val="Arial"/>
      <family val="2"/>
    </font>
    <font>
      <sz val="12"/>
      <name val="Tms Rmn"/>
    </font>
    <font>
      <sz val="12"/>
      <name val="Arial Narrow"/>
      <family val="2"/>
    </font>
    <font>
      <sz val="10"/>
      <color indexed="19"/>
      <name val="Arial"/>
      <family val="2"/>
    </font>
    <font>
      <sz val="10"/>
      <color indexed="16"/>
      <name val="MS Serif"/>
      <family val="1"/>
    </font>
    <font>
      <sz val="9"/>
      <name val="Times New Roman"/>
      <family val="1"/>
    </font>
    <font>
      <i/>
      <sz val="10"/>
      <color indexed="11"/>
      <name val="Arial"/>
      <family val="2"/>
    </font>
    <font>
      <i/>
      <sz val="11"/>
      <color indexed="23"/>
      <name val="Tahoma"/>
      <family val="2"/>
      <charset val="222"/>
    </font>
    <font>
      <b/>
      <sz val="9"/>
      <color indexed="20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i/>
      <sz val="10"/>
      <color indexed="12"/>
      <name val="Arial"/>
      <family val="2"/>
    </font>
    <font>
      <sz val="11"/>
      <color indexed="17"/>
      <name val="Tahoma"/>
      <family val="2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b/>
      <sz val="11"/>
      <color indexed="56"/>
      <name val="Tahoma"/>
      <family val="2"/>
      <charset val="222"/>
    </font>
    <font>
      <i/>
      <sz val="14"/>
      <name val="Palatino"/>
      <family val="1"/>
    </font>
    <font>
      <sz val="11"/>
      <color indexed="62"/>
      <name val="Tahoma"/>
      <family val="2"/>
      <charset val="222"/>
    </font>
    <font>
      <sz val="12"/>
      <name val="Arial"/>
      <family val="2"/>
    </font>
    <font>
      <sz val="11"/>
      <color indexed="52"/>
      <name val="Tahoma"/>
      <family val="2"/>
      <charset val="222"/>
    </font>
    <font>
      <b/>
      <sz val="11"/>
      <name val="Helv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  <family val="2"/>
    </font>
    <font>
      <b/>
      <i/>
      <sz val="16"/>
      <name val="Helv"/>
    </font>
    <font>
      <sz val="12"/>
      <name val="Helv"/>
      <family val="2"/>
    </font>
    <font>
      <sz val="10"/>
      <name val="Palatino"/>
      <family val="1"/>
    </font>
    <font>
      <sz val="12"/>
      <name val="Arial"/>
      <family val="2"/>
      <charset val="222"/>
    </font>
    <font>
      <sz val="11"/>
      <name val="‚l‚r –¾’©"/>
      <charset val="128"/>
    </font>
    <font>
      <sz val="11"/>
      <name val="明朝"/>
      <family val="1"/>
      <charset val="128"/>
    </font>
    <font>
      <sz val="8"/>
      <color indexed="18"/>
      <name val="Arial"/>
      <family val="2"/>
    </font>
    <font>
      <b/>
      <sz val="11"/>
      <color indexed="63"/>
      <name val="Tahoma"/>
      <family val="2"/>
      <charset val="222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0"/>
      <name val="Courier New"/>
      <family val="3"/>
    </font>
    <font>
      <sz val="12"/>
      <name val="Helvetica-Black"/>
    </font>
    <font>
      <sz val="10"/>
      <name val="GE Inspira"/>
      <family val="2"/>
    </font>
    <font>
      <i/>
      <sz val="10"/>
      <color indexed="23"/>
      <name val="Arial"/>
      <family val="2"/>
    </font>
    <font>
      <b/>
      <sz val="10"/>
      <name val="MS Sans Serif"/>
      <family val="2"/>
      <charset val="22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8"/>
      <color indexed="16"/>
      <name val="Century Schoolbook"/>
      <family val="1"/>
    </font>
    <font>
      <sz val="8"/>
      <name val="Helv"/>
    </font>
    <font>
      <b/>
      <i/>
      <sz val="10"/>
      <name val="Times New Roman"/>
      <family val="1"/>
    </font>
    <font>
      <b/>
      <sz val="8"/>
      <color indexed="8"/>
      <name val="Helv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b/>
      <sz val="10"/>
      <color indexed="10"/>
      <name val="Arial"/>
      <family val="2"/>
    </font>
    <font>
      <b/>
      <sz val="11"/>
      <name val="Times New Roman"/>
      <family val="1"/>
    </font>
    <font>
      <b/>
      <sz val="18"/>
      <color indexed="56"/>
      <name val="Tahoma"/>
      <family val="2"/>
      <charset val="222"/>
    </font>
    <font>
      <b/>
      <sz val="14"/>
      <name val="Times New Roman"/>
      <family val="1"/>
    </font>
    <font>
      <u/>
      <sz val="10"/>
      <name val="Prestige Elite"/>
      <family val="1"/>
    </font>
    <font>
      <sz val="9"/>
      <name val="Arial"/>
      <family val="2"/>
    </font>
    <font>
      <sz val="10"/>
      <color indexed="18"/>
      <name val="Arial"/>
      <family val="2"/>
    </font>
    <font>
      <i/>
      <sz val="10"/>
      <color indexed="8"/>
      <name val="Arial"/>
      <family val="2"/>
    </font>
    <font>
      <sz val="11"/>
      <color indexed="10"/>
      <name val="Tahoma"/>
      <family val="2"/>
      <charset val="222"/>
    </font>
    <font>
      <sz val="12"/>
      <name val="นูลมรผ"/>
    </font>
    <font>
      <u/>
      <sz val="10"/>
      <color indexed="12"/>
      <name val="MS Sans Serif"/>
      <family val="2"/>
    </font>
    <font>
      <u/>
      <sz val="10"/>
      <color indexed="36"/>
      <name val="MS Sans Serif"/>
      <family val="2"/>
    </font>
    <font>
      <sz val="12"/>
      <name val="新細明體"/>
      <charset val="136"/>
    </font>
    <font>
      <sz val="11"/>
      <name val="ＭＳ 明朝"/>
    </font>
    <font>
      <sz val="11"/>
      <name val="돋움"/>
      <family val="3"/>
      <charset val="129"/>
    </font>
    <font>
      <sz val="14"/>
      <name val="ＭＳ 明朝"/>
    </font>
    <font>
      <sz val="11"/>
      <name val="ＭＳ Ｐゴシック"/>
    </font>
    <font>
      <sz val="8"/>
      <name val="Arial MT"/>
    </font>
    <font>
      <sz val="10"/>
      <name val="ＭＳ 明朝"/>
    </font>
    <font>
      <sz val="10"/>
      <name val="???"/>
      <family val="3"/>
    </font>
    <font>
      <sz val="10"/>
      <name val="ＭＳ Ｐゴシック"/>
      <family val="3"/>
      <charset val="128"/>
    </font>
    <font>
      <u/>
      <sz val="12"/>
      <color indexed="36"/>
      <name val="冼极"/>
      <family val="2"/>
      <charset val="134"/>
    </font>
    <font>
      <sz val="11"/>
      <name val="ＭＳ Ｐ・団"/>
      <family val="1"/>
      <charset val="128"/>
    </font>
    <font>
      <u/>
      <sz val="14"/>
      <color indexed="36"/>
      <name val="Cordia New"/>
      <family val="3"/>
    </font>
    <font>
      <u/>
      <sz val="12"/>
      <color indexed="12"/>
      <name val="冼极"/>
      <family val="2"/>
      <charset val="134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sz val="16"/>
      <color indexed="8"/>
      <name val="Angsana New"/>
      <family val="1"/>
    </font>
    <font>
      <sz val="12"/>
      <color indexed="10"/>
      <name val="Angsana New"/>
      <family val="1"/>
    </font>
    <font>
      <sz val="16"/>
      <color rgb="FFFF0000"/>
      <name val="Angsana New"/>
      <family val="1"/>
    </font>
    <font>
      <sz val="16"/>
      <name val="Angsana New"/>
      <family val="1"/>
      <charset val="222"/>
    </font>
    <font>
      <b/>
      <sz val="14"/>
      <name val="Angsana New"/>
      <family val="1"/>
    </font>
    <font>
      <sz val="13"/>
      <color indexed="1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b/>
      <sz val="14"/>
      <name val="Angsana New"/>
      <family val="1"/>
      <charset val="222"/>
    </font>
    <font>
      <sz val="15"/>
      <name val="Angsana New"/>
      <family val="1"/>
    </font>
    <font>
      <sz val="12"/>
      <color indexed="8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0"/>
      <name val="ApFont"/>
    </font>
    <font>
      <sz val="14"/>
      <color rgb="FFFF0000"/>
      <name val="Angsana New"/>
      <family val="1"/>
    </font>
    <font>
      <sz val="10"/>
      <name val="Arial"/>
      <family val="2"/>
    </font>
    <font>
      <sz val="16"/>
      <color theme="0"/>
      <name val="Angsana New"/>
      <family val="1"/>
    </font>
    <font>
      <sz val="16"/>
      <color theme="1"/>
      <name val="Angsana New"/>
      <family val="1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9"/>
        <bgColor indexed="42"/>
      </patternFill>
    </fill>
    <fill>
      <patternFill patternType="solid">
        <fgColor indexed="42"/>
        <bgColor indexed="42"/>
      </patternFill>
    </fill>
    <fill>
      <patternFill patternType="mediumGray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25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199">
    <xf numFmtId="0" fontId="0" fillId="0" borderId="0"/>
    <xf numFmtId="0" fontId="31" fillId="0" borderId="0">
      <alignment vertical="top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214" fontId="32" fillId="0" borderId="0" applyFont="0" applyFill="0" applyBorder="0" applyAlignment="0" applyProtection="0"/>
    <xf numFmtId="215" fontId="33" fillId="0" borderId="0" applyFont="0" applyFill="0" applyBorder="0" applyAlignment="0" applyProtection="0"/>
    <xf numFmtId="213" fontId="11" fillId="0" borderId="0" applyFont="0" applyFill="0" applyBorder="0" applyAlignment="0" applyProtection="0"/>
    <xf numFmtId="216" fontId="34" fillId="0" borderId="0" applyFont="0" applyFill="0" applyBorder="0" applyAlignment="0" applyProtection="0"/>
    <xf numFmtId="214" fontId="32" fillId="0" borderId="0" applyFont="0" applyFill="0" applyBorder="0" applyAlignment="0" applyProtection="0"/>
    <xf numFmtId="214" fontId="32" fillId="0" borderId="0" applyFont="0" applyFill="0" applyBorder="0" applyAlignment="0" applyProtection="0"/>
    <xf numFmtId="214" fontId="32" fillId="0" borderId="0" applyFont="0" applyFill="0" applyBorder="0" applyAlignment="0" applyProtection="0"/>
    <xf numFmtId="217" fontId="5" fillId="0" borderId="0" applyFont="0" applyFill="0" applyBorder="0" applyAlignment="0" applyProtection="0"/>
    <xf numFmtId="213" fontId="11" fillId="0" borderId="0" applyFont="0" applyFill="0" applyBorder="0" applyAlignment="0" applyProtection="0"/>
    <xf numFmtId="214" fontId="32" fillId="0" borderId="0" applyFont="0" applyFill="0" applyBorder="0" applyAlignment="0" applyProtection="0"/>
    <xf numFmtId="213" fontId="3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1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219" fontId="34" fillId="0" borderId="0" applyFont="0" applyFill="0" applyBorder="0" applyAlignment="0" applyProtection="0"/>
    <xf numFmtId="213" fontId="34" fillId="0" borderId="0" applyFont="0" applyFill="0" applyBorder="0" applyAlignment="0" applyProtection="0"/>
    <xf numFmtId="247" fontId="5" fillId="0" borderId="0" applyFont="0" applyFill="0" applyBorder="0" applyAlignment="0" applyProtection="0"/>
    <xf numFmtId="220" fontId="32" fillId="0" borderId="0" applyFont="0" applyFill="0" applyBorder="0" applyAlignment="0" applyProtection="0"/>
    <xf numFmtId="221" fontId="32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7" fillId="0" borderId="0" applyFont="0" applyFill="0" applyBorder="0" applyAlignment="0" applyProtection="0">
      <alignment horizontal="right"/>
    </xf>
    <xf numFmtId="222" fontId="38" fillId="0" borderId="0" applyFont="0" applyFill="0" applyBorder="0" applyAlignment="0" applyProtection="0"/>
    <xf numFmtId="223" fontId="32" fillId="0" borderId="0" applyFont="0" applyFill="0" applyBorder="0" applyAlignment="0" applyProtection="0"/>
    <xf numFmtId="224" fontId="38" fillId="0" borderId="0" applyFont="0" applyFill="0" applyBorder="0" applyAlignment="0" applyProtection="0"/>
    <xf numFmtId="174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174" fontId="37" fillId="0" borderId="0" applyFont="0" applyFill="0" applyBorder="0" applyAlignment="0" applyProtection="0">
      <alignment horizontal="right"/>
    </xf>
    <xf numFmtId="10" fontId="37" fillId="0" borderId="0" applyFont="0" applyFill="0" applyBorder="0" applyAlignment="0" applyProtection="0">
      <alignment horizontal="right"/>
    </xf>
    <xf numFmtId="0" fontId="39" fillId="0" borderId="0"/>
    <xf numFmtId="37" fontId="40" fillId="0" borderId="0"/>
    <xf numFmtId="37" fontId="40" fillId="0" borderId="0"/>
    <xf numFmtId="0" fontId="39" fillId="0" borderId="0"/>
    <xf numFmtId="0" fontId="41" fillId="0" borderId="0"/>
    <xf numFmtId="0" fontId="41" fillId="0" borderId="0"/>
    <xf numFmtId="0" fontId="39" fillId="0" borderId="0"/>
    <xf numFmtId="228" fontId="42" fillId="0" borderId="0"/>
    <xf numFmtId="175" fontId="43" fillId="0" borderId="0"/>
    <xf numFmtId="0" fontId="39" fillId="0" borderId="0"/>
    <xf numFmtId="175" fontId="43" fillId="0" borderId="0"/>
    <xf numFmtId="37" fontId="42" fillId="0" borderId="0"/>
    <xf numFmtId="37" fontId="42" fillId="0" borderId="0"/>
    <xf numFmtId="228" fontId="42" fillId="0" borderId="0"/>
    <xf numFmtId="0" fontId="44" fillId="0" borderId="0"/>
    <xf numFmtId="0" fontId="41" fillId="0" borderId="0"/>
    <xf numFmtId="0" fontId="39" fillId="0" borderId="0"/>
    <xf numFmtId="0" fontId="41" fillId="0" borderId="0"/>
    <xf numFmtId="0" fontId="41" fillId="0" borderId="0"/>
    <xf numFmtId="0" fontId="39" fillId="0" borderId="0"/>
    <xf numFmtId="228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37" fontId="42" fillId="0" borderId="0"/>
    <xf numFmtId="228" fontId="40" fillId="0" borderId="0"/>
    <xf numFmtId="228" fontId="42" fillId="0" borderId="0"/>
    <xf numFmtId="37" fontId="42" fillId="0" borderId="0"/>
    <xf numFmtId="37" fontId="40" fillId="0" borderId="0"/>
    <xf numFmtId="0" fontId="41" fillId="0" borderId="0"/>
    <xf numFmtId="228" fontId="42" fillId="0" borderId="0"/>
    <xf numFmtId="175" fontId="40" fillId="0" borderId="0"/>
    <xf numFmtId="0" fontId="39" fillId="0" borderId="0"/>
    <xf numFmtId="0" fontId="41" fillId="0" borderId="0"/>
    <xf numFmtId="0" fontId="39" fillId="0" borderId="0"/>
    <xf numFmtId="0" fontId="41" fillId="0" borderId="0"/>
    <xf numFmtId="0" fontId="39" fillId="0" borderId="0"/>
    <xf numFmtId="228" fontId="40" fillId="0" borderId="0"/>
    <xf numFmtId="0" fontId="39" fillId="0" borderId="0"/>
    <xf numFmtId="0" fontId="41" fillId="0" borderId="0"/>
    <xf numFmtId="37" fontId="40" fillId="0" borderId="0"/>
    <xf numFmtId="37" fontId="40" fillId="0" borderId="0"/>
    <xf numFmtId="37" fontId="40" fillId="0" borderId="0"/>
    <xf numFmtId="37" fontId="40" fillId="0" borderId="0"/>
    <xf numFmtId="0" fontId="41" fillId="0" borderId="0"/>
    <xf numFmtId="0" fontId="41" fillId="0" borderId="0"/>
    <xf numFmtId="0" fontId="39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" fillId="0" borderId="0"/>
    <xf numFmtId="0" fontId="39" fillId="0" borderId="0"/>
    <xf numFmtId="0" fontId="41" fillId="0" borderId="0"/>
    <xf numFmtId="175" fontId="45" fillId="0" borderId="0"/>
    <xf numFmtId="0" fontId="41" fillId="0" borderId="0"/>
    <xf numFmtId="0" fontId="39" fillId="0" borderId="0"/>
    <xf numFmtId="0" fontId="5" fillId="0" borderId="0"/>
    <xf numFmtId="0" fontId="5" fillId="0" borderId="0"/>
    <xf numFmtId="175" fontId="40" fillId="0" borderId="0"/>
    <xf numFmtId="175" fontId="42" fillId="0" borderId="0"/>
    <xf numFmtId="175" fontId="46" fillId="0" borderId="0"/>
    <xf numFmtId="175" fontId="43" fillId="0" borderId="0"/>
    <xf numFmtId="175" fontId="43" fillId="0" borderId="0"/>
    <xf numFmtId="0" fontId="41" fillId="0" borderId="0"/>
    <xf numFmtId="228" fontId="42" fillId="0" borderId="0"/>
    <xf numFmtId="0" fontId="41" fillId="0" borderId="0"/>
    <xf numFmtId="228" fontId="45" fillId="0" borderId="0"/>
    <xf numFmtId="37" fontId="40" fillId="0" borderId="0"/>
    <xf numFmtId="37" fontId="40" fillId="0" borderId="0"/>
    <xf numFmtId="37" fontId="40" fillId="0" borderId="0"/>
    <xf numFmtId="37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7" fillId="0" borderId="0"/>
    <xf numFmtId="0" fontId="47" fillId="0" borderId="0"/>
    <xf numFmtId="0" fontId="47" fillId="0" borderId="0"/>
    <xf numFmtId="0" fontId="41" fillId="0" borderId="0"/>
    <xf numFmtId="175" fontId="45" fillId="0" borderId="0"/>
    <xf numFmtId="0" fontId="41" fillId="0" borderId="0"/>
    <xf numFmtId="0" fontId="41" fillId="0" borderId="0"/>
    <xf numFmtId="0" fontId="41" fillId="0" borderId="0"/>
    <xf numFmtId="37" fontId="42" fillId="0" borderId="0"/>
    <xf numFmtId="175" fontId="43" fillId="0" borderId="0"/>
    <xf numFmtId="175" fontId="40" fillId="0" borderId="0"/>
    <xf numFmtId="0" fontId="41" fillId="0" borderId="0"/>
    <xf numFmtId="0" fontId="41" fillId="0" borderId="0"/>
    <xf numFmtId="0" fontId="5" fillId="0" borderId="0"/>
    <xf numFmtId="228" fontId="40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37" fontId="42" fillId="0" borderId="0"/>
    <xf numFmtId="175" fontId="45" fillId="0" borderId="0"/>
    <xf numFmtId="0" fontId="41" fillId="0" borderId="0"/>
    <xf numFmtId="0" fontId="39" fillId="0" borderId="0"/>
    <xf numFmtId="228" fontId="40" fillId="0" borderId="0"/>
    <xf numFmtId="0" fontId="41" fillId="0" borderId="0"/>
    <xf numFmtId="0" fontId="39" fillId="0" borderId="0"/>
    <xf numFmtId="175" fontId="40" fillId="0" borderId="0"/>
    <xf numFmtId="37" fontId="48" fillId="0" borderId="0"/>
    <xf numFmtId="175" fontId="48" fillId="0" borderId="0"/>
    <xf numFmtId="0" fontId="39" fillId="0" borderId="0"/>
    <xf numFmtId="0" fontId="41" fillId="0" borderId="0"/>
    <xf numFmtId="0" fontId="39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37" fontId="45" fillId="0" borderId="0"/>
    <xf numFmtId="228" fontId="40" fillId="0" borderId="0"/>
    <xf numFmtId="0" fontId="39" fillId="0" borderId="0"/>
    <xf numFmtId="228" fontId="42" fillId="0" borderId="0"/>
    <xf numFmtId="228" fontId="40" fillId="0" borderId="0"/>
    <xf numFmtId="228" fontId="40" fillId="0" borderId="0"/>
    <xf numFmtId="228" fontId="40" fillId="0" borderId="0"/>
    <xf numFmtId="0" fontId="5" fillId="0" borderId="0"/>
    <xf numFmtId="228" fontId="42" fillId="0" borderId="0"/>
    <xf numFmtId="228" fontId="46" fillId="0" borderId="0"/>
    <xf numFmtId="228" fontId="42" fillId="0" borderId="0"/>
    <xf numFmtId="228" fontId="42" fillId="0" borderId="0"/>
    <xf numFmtId="228" fontId="42" fillId="0" borderId="0"/>
    <xf numFmtId="228" fontId="42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39" fillId="0" borderId="0"/>
    <xf numFmtId="0" fontId="39" fillId="0" borderId="0"/>
    <xf numFmtId="5" fontId="46" fillId="0" borderId="0"/>
    <xf numFmtId="228" fontId="42" fillId="0" borderId="0"/>
    <xf numFmtId="175" fontId="46" fillId="0" borderId="0"/>
    <xf numFmtId="0" fontId="39" fillId="0" borderId="0"/>
    <xf numFmtId="0" fontId="47" fillId="0" borderId="0"/>
    <xf numFmtId="0" fontId="39" fillId="0" borderId="0"/>
    <xf numFmtId="0" fontId="5" fillId="0" borderId="0"/>
    <xf numFmtId="228" fontId="42" fillId="0" borderId="0"/>
    <xf numFmtId="37" fontId="42" fillId="0" borderId="0"/>
    <xf numFmtId="0" fontId="41" fillId="0" borderId="0"/>
    <xf numFmtId="37" fontId="42" fillId="0" borderId="0"/>
    <xf numFmtId="37" fontId="42" fillId="0" borderId="0"/>
    <xf numFmtId="0" fontId="41" fillId="0" borderId="0"/>
    <xf numFmtId="37" fontId="42" fillId="0" borderId="0"/>
    <xf numFmtId="37" fontId="42" fillId="0" borderId="0"/>
    <xf numFmtId="0" fontId="41" fillId="0" borderId="0"/>
    <xf numFmtId="0" fontId="5" fillId="0" borderId="0"/>
    <xf numFmtId="175" fontId="48" fillId="0" borderId="0"/>
    <xf numFmtId="37" fontId="46" fillId="0" borderId="0"/>
    <xf numFmtId="37" fontId="42" fillId="0" borderId="0"/>
    <xf numFmtId="175" fontId="42" fillId="0" borderId="0"/>
    <xf numFmtId="37" fontId="40" fillId="0" borderId="0"/>
    <xf numFmtId="228" fontId="40" fillId="0" borderId="0"/>
    <xf numFmtId="37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228" fontId="40" fillId="0" borderId="0"/>
    <xf numFmtId="37" fontId="42" fillId="0" borderId="0"/>
    <xf numFmtId="37" fontId="42" fillId="0" borderId="0"/>
    <xf numFmtId="174" fontId="42" fillId="0" borderId="0"/>
    <xf numFmtId="37" fontId="42" fillId="0" borderId="0"/>
    <xf numFmtId="228" fontId="40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5" fillId="0" borderId="0"/>
    <xf numFmtId="228" fontId="40" fillId="0" borderId="0"/>
    <xf numFmtId="228" fontId="42" fillId="0" borderId="0"/>
    <xf numFmtId="37" fontId="42" fillId="0" borderId="0"/>
    <xf numFmtId="0" fontId="47" fillId="0" borderId="0"/>
    <xf numFmtId="0" fontId="41" fillId="0" borderId="0"/>
    <xf numFmtId="175" fontId="48" fillId="0" borderId="0"/>
    <xf numFmtId="0" fontId="41" fillId="0" borderId="0"/>
    <xf numFmtId="228" fontId="42" fillId="0" borderId="0"/>
    <xf numFmtId="0" fontId="41" fillId="0" borderId="0"/>
    <xf numFmtId="0" fontId="39" fillId="0" borderId="0"/>
    <xf numFmtId="5" fontId="40" fillId="0" borderId="0"/>
    <xf numFmtId="0" fontId="41" fillId="0" borderId="0"/>
    <xf numFmtId="229" fontId="42" fillId="0" borderId="0"/>
    <xf numFmtId="228" fontId="42" fillId="0" borderId="0"/>
    <xf numFmtId="228" fontId="42" fillId="0" borderId="0"/>
    <xf numFmtId="228" fontId="42" fillId="0" borderId="0"/>
    <xf numFmtId="0" fontId="40" fillId="0" borderId="0"/>
    <xf numFmtId="228" fontId="42" fillId="0" borderId="0"/>
    <xf numFmtId="0" fontId="41" fillId="0" borderId="0"/>
    <xf numFmtId="174" fontId="42" fillId="0" borderId="0"/>
    <xf numFmtId="0" fontId="41" fillId="0" borderId="0"/>
    <xf numFmtId="0" fontId="41" fillId="0" borderId="0"/>
    <xf numFmtId="0" fontId="47" fillId="0" borderId="0"/>
    <xf numFmtId="175" fontId="42" fillId="0" borderId="0"/>
    <xf numFmtId="175" fontId="42" fillId="0" borderId="0"/>
    <xf numFmtId="0" fontId="41" fillId="0" borderId="0"/>
    <xf numFmtId="0" fontId="39" fillId="0" borderId="0"/>
    <xf numFmtId="37" fontId="40" fillId="0" borderId="0"/>
    <xf numFmtId="0" fontId="39" fillId="0" borderId="0"/>
    <xf numFmtId="0" fontId="41" fillId="0" borderId="0"/>
    <xf numFmtId="0" fontId="41" fillId="0" borderId="0"/>
    <xf numFmtId="175" fontId="42" fillId="0" borderId="0"/>
    <xf numFmtId="175" fontId="48" fillId="0" borderId="0"/>
    <xf numFmtId="0" fontId="39" fillId="0" borderId="0"/>
    <xf numFmtId="228" fontId="40" fillId="0" borderId="0"/>
    <xf numFmtId="228" fontId="40" fillId="0" borderId="0"/>
    <xf numFmtId="0" fontId="41" fillId="0" borderId="0"/>
    <xf numFmtId="37" fontId="45" fillId="0" borderId="0"/>
    <xf numFmtId="175" fontId="40" fillId="0" borderId="0"/>
    <xf numFmtId="0" fontId="41" fillId="0" borderId="0"/>
    <xf numFmtId="0" fontId="47" fillId="0" borderId="0"/>
    <xf numFmtId="175" fontId="40" fillId="0" borderId="0"/>
    <xf numFmtId="0" fontId="39" fillId="0" borderId="0"/>
    <xf numFmtId="175" fontId="46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228" fontId="40" fillId="0" borderId="0"/>
    <xf numFmtId="37" fontId="48" fillId="0" borderId="0"/>
    <xf numFmtId="0" fontId="5" fillId="0" borderId="0"/>
    <xf numFmtId="175" fontId="40" fillId="0" borderId="0"/>
    <xf numFmtId="0" fontId="46" fillId="0" borderId="0"/>
    <xf numFmtId="0" fontId="46" fillId="0" borderId="0"/>
    <xf numFmtId="37" fontId="48" fillId="0" borderId="0"/>
    <xf numFmtId="175" fontId="40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0" fontId="41" fillId="0" borderId="0"/>
    <xf numFmtId="0" fontId="41" fillId="0" borderId="0"/>
    <xf numFmtId="0" fontId="5" fillId="0" borderId="0"/>
    <xf numFmtId="0" fontId="41" fillId="0" borderId="0"/>
    <xf numFmtId="0" fontId="49" fillId="0" borderId="0"/>
    <xf numFmtId="0" fontId="39" fillId="0" borderId="0"/>
    <xf numFmtId="228" fontId="42" fillId="0" borderId="0"/>
    <xf numFmtId="175" fontId="46" fillId="0" borderId="0"/>
    <xf numFmtId="175" fontId="46" fillId="0" borderId="0"/>
    <xf numFmtId="0" fontId="39" fillId="0" borderId="0"/>
    <xf numFmtId="0" fontId="39" fillId="0" borderId="0"/>
    <xf numFmtId="0" fontId="39" fillId="0" borderId="0"/>
    <xf numFmtId="37" fontId="40" fillId="0" borderId="0"/>
    <xf numFmtId="228" fontId="42" fillId="0" borderId="0"/>
    <xf numFmtId="0" fontId="39" fillId="0" borderId="0"/>
    <xf numFmtId="0" fontId="41" fillId="0" borderId="0"/>
    <xf numFmtId="0" fontId="39" fillId="0" borderId="0"/>
    <xf numFmtId="37" fontId="42" fillId="0" borderId="0"/>
    <xf numFmtId="0" fontId="39" fillId="0" borderId="0"/>
    <xf numFmtId="228" fontId="40" fillId="0" borderId="0"/>
    <xf numFmtId="228" fontId="40" fillId="0" borderId="0"/>
    <xf numFmtId="0" fontId="39" fillId="0" borderId="0"/>
    <xf numFmtId="0" fontId="39" fillId="0" borderId="0"/>
    <xf numFmtId="0" fontId="39" fillId="0" borderId="0"/>
    <xf numFmtId="0" fontId="41" fillId="0" borderId="0"/>
    <xf numFmtId="228" fontId="40" fillId="0" borderId="0"/>
    <xf numFmtId="175" fontId="48" fillId="0" borderId="0"/>
    <xf numFmtId="0" fontId="41" fillId="0" borderId="0"/>
    <xf numFmtId="0" fontId="39" fillId="0" borderId="0"/>
    <xf numFmtId="0" fontId="39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38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166" fontId="47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4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5" fillId="0" borderId="0"/>
    <xf numFmtId="201" fontId="50" fillId="0" borderId="0" applyFont="0" applyFill="0" applyBorder="0" applyAlignment="0" applyProtection="0"/>
    <xf numFmtId="205" fontId="51" fillId="0" borderId="0" applyFill="0" applyBorder="0" applyAlignment="0" applyProtection="0"/>
    <xf numFmtId="43" fontId="5" fillId="0" borderId="0" applyFont="0" applyFill="0" applyBorder="0" applyAlignment="0" applyProtection="0"/>
    <xf numFmtId="38" fontId="50" fillId="0" borderId="0" applyFont="0" applyFill="0" applyBorder="0" applyAlignment="0" applyProtection="0"/>
    <xf numFmtId="38" fontId="39" fillId="0" borderId="0" applyFont="0" applyFill="0" applyBorder="0" applyAlignment="0" applyProtection="0"/>
    <xf numFmtId="206" fontId="51" fillId="0" borderId="0" applyFill="0" applyBorder="0" applyAlignment="0" applyProtection="0"/>
    <xf numFmtId="0" fontId="40" fillId="0" borderId="0"/>
    <xf numFmtId="0" fontId="40" fillId="0" borderId="0"/>
    <xf numFmtId="226" fontId="5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5" fillId="0" borderId="0"/>
    <xf numFmtId="227" fontId="53" fillId="0" borderId="0" applyFill="0" applyBorder="0" applyProtection="0">
      <alignment vertical="center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46" fillId="0" borderId="0"/>
    <xf numFmtId="0" fontId="46" fillId="0" borderId="0"/>
    <xf numFmtId="0" fontId="4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5" fillId="0" borderId="0"/>
    <xf numFmtId="0" fontId="5" fillId="0" borderId="0"/>
    <xf numFmtId="14" fontId="40" fillId="0" borderId="0" applyProtection="0">
      <alignment vertical="center"/>
    </xf>
    <xf numFmtId="0" fontId="5" fillId="0" borderId="0"/>
    <xf numFmtId="0" fontId="31" fillId="0" borderId="0">
      <alignment vertical="top"/>
    </xf>
    <xf numFmtId="0" fontId="5" fillId="0" borderId="0"/>
    <xf numFmtId="175" fontId="40" fillId="0" borderId="0"/>
    <xf numFmtId="0" fontId="55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11" fillId="0" borderId="0"/>
    <xf numFmtId="0" fontId="31" fillId="0" borderId="0">
      <alignment vertical="top"/>
    </xf>
    <xf numFmtId="0" fontId="31" fillId="0" borderId="0">
      <alignment vertical="top"/>
    </xf>
    <xf numFmtId="0" fontId="5" fillId="0" borderId="0"/>
    <xf numFmtId="0" fontId="31" fillId="0" borderId="0">
      <alignment vertical="top"/>
    </xf>
    <xf numFmtId="0" fontId="31" fillId="0" borderId="0">
      <alignment vertical="top"/>
    </xf>
    <xf numFmtId="0" fontId="55" fillId="0" borderId="0"/>
    <xf numFmtId="0" fontId="56" fillId="0" borderId="0"/>
    <xf numFmtId="0" fontId="56" fillId="0" borderId="0"/>
    <xf numFmtId="0" fontId="56" fillId="0" borderId="0"/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31" fillId="0" borderId="0">
      <alignment vertical="top"/>
    </xf>
    <xf numFmtId="0" fontId="54" fillId="0" borderId="0" applyNumberFormat="0" applyFill="0" applyBorder="0" applyAlignment="0" applyProtection="0"/>
    <xf numFmtId="0" fontId="5" fillId="0" borderId="0" applyFont="0" applyFill="0" applyBorder="0" applyAlignment="0" applyProtection="0"/>
    <xf numFmtId="225" fontId="52" fillId="0" borderId="0" applyFont="0" applyFill="0" applyBorder="0" applyAlignment="0" applyProtection="0"/>
    <xf numFmtId="0" fontId="41" fillId="0" borderId="0"/>
    <xf numFmtId="41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5" fillId="0" borderId="0"/>
    <xf numFmtId="9" fontId="57" fillId="0" borderId="0" applyFont="0" applyFill="0" applyBorder="0" applyAlignment="0" applyProtection="0">
      <alignment horizontal="right"/>
    </xf>
    <xf numFmtId="174" fontId="57" fillId="0" borderId="0" applyFont="0" applyFill="0" applyBorder="0" applyAlignment="0" applyProtection="0">
      <alignment horizontal="right"/>
    </xf>
    <xf numFmtId="0" fontId="58" fillId="0" borderId="0"/>
    <xf numFmtId="40" fontId="59" fillId="0" borderId="0" applyFont="0" applyFill="0" applyBorder="0" applyAlignment="0" applyProtection="0"/>
    <xf numFmtId="38" fontId="59" fillId="0" borderId="0" applyFont="0" applyFill="0" applyBorder="0" applyAlignment="0" applyProtection="0"/>
    <xf numFmtId="230" fontId="34" fillId="0" borderId="0" applyFont="0" applyFill="0" applyBorder="0" applyAlignment="0" applyProtection="0"/>
    <xf numFmtId="0" fontId="5" fillId="0" borderId="0"/>
    <xf numFmtId="0" fontId="5" fillId="0" borderId="0"/>
    <xf numFmtId="0" fontId="33" fillId="0" borderId="0" applyFont="0" applyFill="0" applyBorder="0" applyAlignment="0" applyProtection="0"/>
    <xf numFmtId="40" fontId="32" fillId="0" borderId="0" applyFont="0" applyFill="0" applyBorder="0" applyAlignment="0" applyProtection="0"/>
    <xf numFmtId="231" fontId="34" fillId="0" borderId="0" applyFont="0" applyFill="0" applyBorder="0" applyAlignment="0" applyProtection="0"/>
    <xf numFmtId="215" fontId="38" fillId="0" borderId="0" applyFont="0" applyFill="0" applyBorder="0" applyAlignment="0" applyProtection="0"/>
    <xf numFmtId="215" fontId="38" fillId="0" borderId="0" applyFont="0" applyFill="0" applyBorder="0" applyAlignment="0" applyProtection="0"/>
    <xf numFmtId="219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232" fontId="38" fillId="0" borderId="0" applyFont="0" applyFill="0" applyBorder="0" applyAlignment="0" applyProtection="0"/>
    <xf numFmtId="232" fontId="38" fillId="0" borderId="0" applyFont="0" applyFill="0" applyBorder="0" applyAlignment="0" applyProtection="0"/>
    <xf numFmtId="9" fontId="60" fillId="0" borderId="0" applyFont="0" applyFill="0" applyBorder="0" applyAlignment="0" applyProtection="0"/>
    <xf numFmtId="0" fontId="61" fillId="0" borderId="1" applyNumberFormat="0" applyFont="0" applyFill="0" applyBorder="0" applyAlignment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2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3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42" fontId="5" fillId="0" borderId="0" applyFont="0" applyFill="0" applyBorder="0" applyAlignment="0" applyProtection="0"/>
    <xf numFmtId="42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0" fontId="63" fillId="15" borderId="0" applyNumberFormat="0" applyBorder="0" applyAlignment="0" applyProtection="0"/>
    <xf numFmtId="9" fontId="64" fillId="0" borderId="0"/>
    <xf numFmtId="0" fontId="40" fillId="0" borderId="2"/>
    <xf numFmtId="0" fontId="65" fillId="0" borderId="3" applyBorder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6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7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8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4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0" fontId="63" fillId="19" borderId="0" applyNumberFormat="0" applyBorder="0" applyAlignment="0" applyProtection="0"/>
    <xf numFmtId="257" fontId="66" fillId="0" borderId="0" applyFont="0" applyFill="0" applyBorder="0" applyAlignment="0" applyProtection="0"/>
    <xf numFmtId="202" fontId="60" fillId="0" borderId="0" applyFont="0" applyFill="0" applyBorder="0" applyAlignment="0" applyProtection="0"/>
    <xf numFmtId="203" fontId="60" fillId="0" borderId="0" applyFont="0" applyFill="0" applyBorder="0" applyAlignment="0" applyProtection="0"/>
    <xf numFmtId="0" fontId="67" fillId="0" borderId="0"/>
    <xf numFmtId="175" fontId="68" fillId="0" borderId="0">
      <alignment horizontal="centerContinuous"/>
    </xf>
    <xf numFmtId="0" fontId="48" fillId="0" borderId="0">
      <alignment horizontal="center" wrapText="1"/>
      <protection locked="0"/>
    </xf>
    <xf numFmtId="204" fontId="60" fillId="0" borderId="0" applyFont="0" applyFill="0" applyBorder="0" applyAlignment="0" applyProtection="0"/>
    <xf numFmtId="178" fontId="60" fillId="0" borderId="0" applyFont="0" applyFill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0" fontId="69" fillId="3" borderId="0" applyNumberFormat="0" applyBorder="0" applyAlignment="0" applyProtection="0"/>
    <xf numFmtId="38" fontId="5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Protection="0">
      <alignment horizontal="left"/>
    </xf>
    <xf numFmtId="0" fontId="72" fillId="0" borderId="0"/>
    <xf numFmtId="0" fontId="73" fillId="0" borderId="0"/>
    <xf numFmtId="183" fontId="5" fillId="0" borderId="0" applyFill="0" applyBorder="0" applyAlignment="0"/>
    <xf numFmtId="184" fontId="5" fillId="0" borderId="0" applyFill="0" applyBorder="0" applyAlignment="0"/>
    <xf numFmtId="185" fontId="5" fillId="0" borderId="0" applyFill="0" applyBorder="0" applyAlignment="0"/>
    <xf numFmtId="186" fontId="5" fillId="0" borderId="0" applyFill="0" applyBorder="0" applyAlignment="0"/>
    <xf numFmtId="187" fontId="5" fillId="0" borderId="0" applyFill="0" applyBorder="0" applyAlignment="0"/>
    <xf numFmtId="183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19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4" fillId="20" borderId="4" applyNumberFormat="0" applyAlignment="0" applyProtection="0"/>
    <xf numFmtId="0" fontId="75" fillId="0" borderId="0"/>
    <xf numFmtId="0" fontId="76" fillId="0" borderId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7" fillId="21" borderId="5" applyNumberFormat="0" applyAlignment="0" applyProtection="0"/>
    <xf numFmtId="0" fontId="78" fillId="0" borderId="6">
      <alignment horizontal="center"/>
    </xf>
    <xf numFmtId="0" fontId="79" fillId="0" borderId="0" applyNumberFormat="0" applyFill="0" applyBorder="0" applyProtection="0">
      <alignment horizontal="right"/>
    </xf>
    <xf numFmtId="166" fontId="2" fillId="0" borderId="0" applyFont="0" applyFill="0" applyBorder="0" applyAlignment="0" applyProtection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81" fillId="0" borderId="0" applyFont="0" applyFill="0" applyBorder="0" applyAlignment="0" applyProtection="0">
      <alignment horizontal="centerContinuous"/>
    </xf>
    <xf numFmtId="249" fontId="81" fillId="0" borderId="0" applyFont="0" applyFill="0" applyBorder="0" applyAlignment="0" applyProtection="0">
      <alignment horizontal="centerContinuous"/>
    </xf>
    <xf numFmtId="248" fontId="81" fillId="0" borderId="0" applyFont="0" applyFill="0" applyBorder="0" applyAlignment="0" applyProtection="0">
      <alignment horizontal="centerContinuous"/>
    </xf>
    <xf numFmtId="250" fontId="81" fillId="0" borderId="0" applyFont="0" applyFill="0" applyBorder="0" applyAlignment="0" applyProtection="0">
      <alignment horizontal="centerContinuous"/>
    </xf>
    <xf numFmtId="251" fontId="81" fillId="0" borderId="0" applyFont="0" applyFill="0" applyBorder="0" applyAlignment="0" applyProtection="0">
      <alignment horizontal="centerContinuous"/>
    </xf>
    <xf numFmtId="18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259" fontId="45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4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45" fillId="0" borderId="0" applyFont="0" applyFill="0" applyBorder="0" applyAlignment="0" applyProtection="0"/>
    <xf numFmtId="169" fontId="82" fillId="0" borderId="0" applyFill="0" applyBorder="0" applyAlignment="0" applyProtection="0"/>
    <xf numFmtId="165" fontId="4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82" fillId="0" borderId="0" applyFill="0" applyBorder="0" applyAlignment="0" applyProtection="0"/>
    <xf numFmtId="188" fontId="5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9" fontId="82" fillId="0" borderId="0" applyFill="0" applyBorder="0" applyAlignment="0" applyProtection="0"/>
    <xf numFmtId="182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4" fillId="0" borderId="0"/>
    <xf numFmtId="170" fontId="45" fillId="0" borderId="0"/>
    <xf numFmtId="170" fontId="45" fillId="0" borderId="0"/>
    <xf numFmtId="170" fontId="45" fillId="0" borderId="0"/>
    <xf numFmtId="170" fontId="45" fillId="0" borderId="0"/>
    <xf numFmtId="0" fontId="64" fillId="0" borderId="0"/>
    <xf numFmtId="37" fontId="5" fillId="0" borderId="0" applyFont="0" applyFill="0" applyBorder="0" applyAlignment="0" applyProtection="0">
      <alignment horizontal="right"/>
    </xf>
    <xf numFmtId="43" fontId="11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84" fillId="22" borderId="0" applyFill="0" applyBorder="0"/>
    <xf numFmtId="0" fontId="85" fillId="0" borderId="0" applyNumberFormat="0" applyAlignment="0">
      <alignment horizontal="left"/>
    </xf>
    <xf numFmtId="0" fontId="86" fillId="0" borderId="0">
      <alignment horizontal="left"/>
    </xf>
    <xf numFmtId="0" fontId="87" fillId="0" borderId="0"/>
    <xf numFmtId="0" fontId="88" fillId="0" borderId="0">
      <alignment horizontal="left"/>
    </xf>
    <xf numFmtId="209" fontId="11" fillId="0" borderId="0" applyFill="0" applyBorder="0" applyProtection="0"/>
    <xf numFmtId="209" fontId="11" fillId="0" borderId="7" applyFill="0" applyProtection="0"/>
    <xf numFmtId="209" fontId="11" fillId="0" borderId="8" applyFill="0" applyProtection="0"/>
    <xf numFmtId="168" fontId="11" fillId="0" borderId="0" applyFill="0" applyBorder="0" applyProtection="0"/>
    <xf numFmtId="0" fontId="89" fillId="0" borderId="9"/>
    <xf numFmtId="234" fontId="45" fillId="0" borderId="0">
      <alignment horizontal="center"/>
    </xf>
    <xf numFmtId="256" fontId="81" fillId="0" borderId="0" applyFont="0" applyFill="0" applyBorder="0" applyAlignment="0" applyProtection="0">
      <alignment horizontal="centerContinuous"/>
    </xf>
    <xf numFmtId="42" fontId="81" fillId="0" borderId="0" applyFont="0" applyFill="0" applyBorder="0" applyAlignment="0" applyProtection="0">
      <alignment horizontal="centerContinuous"/>
    </xf>
    <xf numFmtId="252" fontId="81" fillId="0" borderId="0" applyFont="0" applyFill="0" applyBorder="0" applyAlignment="0" applyProtection="0">
      <alignment horizontal="centerContinuous"/>
    </xf>
    <xf numFmtId="253" fontId="81" fillId="0" borderId="0" applyFont="0" applyFill="0" applyBorder="0" applyAlignment="0" applyProtection="0">
      <alignment horizontal="centerContinuous"/>
    </xf>
    <xf numFmtId="255" fontId="81" fillId="0" borderId="0" applyFont="0" applyFill="0" applyBorder="0" applyAlignment="0" applyProtection="0">
      <alignment horizontal="centerContinuous"/>
    </xf>
    <xf numFmtId="254" fontId="81" fillId="0" borderId="0" applyFont="0" applyFill="0" applyBorder="0" applyAlignment="0" applyProtection="0">
      <alignment horizontal="centerContinuous"/>
    </xf>
    <xf numFmtId="184" fontId="5" fillId="0" borderId="0" applyFont="0" applyFill="0" applyBorder="0" applyAlignment="0" applyProtection="0"/>
    <xf numFmtId="1" fontId="177" fillId="0" borderId="0" applyFill="0" applyBorder="0" applyProtection="0">
      <alignment horizontal="center"/>
    </xf>
    <xf numFmtId="1" fontId="177" fillId="0" borderId="0" applyFill="0" applyBorder="0" applyProtection="0">
      <alignment horizontal="center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4" fillId="0" borderId="0"/>
    <xf numFmtId="179" fontId="45" fillId="0" borderId="0"/>
    <xf numFmtId="179" fontId="45" fillId="0" borderId="0"/>
    <xf numFmtId="179" fontId="45" fillId="0" borderId="0"/>
    <xf numFmtId="179" fontId="45" fillId="0" borderId="0"/>
    <xf numFmtId="0" fontId="64" fillId="0" borderId="0"/>
    <xf numFmtId="235" fontId="5" fillId="22" borderId="0" applyFont="0" applyBorder="0"/>
    <xf numFmtId="173" fontId="48" fillId="0" borderId="0">
      <protection locked="0"/>
    </xf>
    <xf numFmtId="0" fontId="72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4" fontId="31" fillId="0" borderId="0" applyFill="0" applyBorder="0" applyAlignment="0"/>
    <xf numFmtId="258" fontId="39" fillId="0" borderId="10" applyFont="0" applyFill="0" applyBorder="0" applyAlignment="0">
      <alignment horizontal="center"/>
    </xf>
    <xf numFmtId="38" fontId="5" fillId="0" borderId="0" applyFont="0" applyFill="0" applyBorder="0" applyAlignment="0" applyProtection="0"/>
    <xf numFmtId="208" fontId="11" fillId="0" borderId="0" applyFill="0" applyBorder="0" applyProtection="0"/>
    <xf numFmtId="208" fontId="11" fillId="0" borderId="7" applyFill="0" applyProtection="0"/>
    <xf numFmtId="208" fontId="11" fillId="0" borderId="8" applyFill="0" applyProtection="0"/>
    <xf numFmtId="167" fontId="11" fillId="0" borderId="0" applyFill="0" applyBorder="0" applyProtection="0"/>
    <xf numFmtId="38" fontId="75" fillId="0" borderId="11">
      <alignment vertical="center"/>
    </xf>
    <xf numFmtId="0" fontId="90" fillId="0" borderId="12" applyNumberFormat="0" applyBorder="0" applyAlignment="0" applyProtection="0">
      <alignment horizontal="right" vertical="center"/>
    </xf>
    <xf numFmtId="190" fontId="5" fillId="0" borderId="0" applyNumberFormat="0" applyFill="0" applyBorder="0" applyAlignment="0" applyProtection="0"/>
    <xf numFmtId="191" fontId="5" fillId="0" borderId="0" applyNumberFormat="0" applyFill="0" applyBorder="0" applyAlignment="0" applyProtection="0"/>
    <xf numFmtId="189" fontId="5" fillId="0" borderId="0"/>
    <xf numFmtId="173" fontId="11" fillId="0" borderId="0"/>
    <xf numFmtId="174" fontId="64" fillId="0" borderId="0"/>
    <xf numFmtId="180" fontId="45" fillId="0" borderId="0"/>
    <xf numFmtId="180" fontId="45" fillId="0" borderId="0"/>
    <xf numFmtId="180" fontId="45" fillId="0" borderId="0"/>
    <xf numFmtId="180" fontId="45" fillId="0" borderId="0"/>
    <xf numFmtId="174" fontId="64" fillId="0" borderId="0"/>
    <xf numFmtId="246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/>
    <xf numFmtId="0" fontId="93" fillId="0" borderId="0" applyNumberFormat="0" applyFill="0" applyBorder="0" applyProtection="0">
      <alignment horizontal="left"/>
    </xf>
    <xf numFmtId="183" fontId="5" fillId="0" borderId="0" applyFill="0" applyBorder="0" applyAlignment="0"/>
    <xf numFmtId="184" fontId="5" fillId="0" borderId="0" applyFill="0" applyBorder="0" applyAlignment="0"/>
    <xf numFmtId="183" fontId="5" fillId="0" borderId="0" applyFill="0" applyBorder="0" applyAlignment="0"/>
    <xf numFmtId="183" fontId="5" fillId="0" borderId="0" applyFill="0" applyBorder="0" applyAlignment="0"/>
    <xf numFmtId="184" fontId="5" fillId="0" borderId="0" applyFill="0" applyBorder="0" applyAlignment="0"/>
    <xf numFmtId="0" fontId="94" fillId="0" borderId="0" applyNumberFormat="0" applyAlignment="0">
      <alignment horizontal="left"/>
    </xf>
    <xf numFmtId="0" fontId="95" fillId="0" borderId="0">
      <alignment horizontal="left"/>
    </xf>
    <xf numFmtId="0" fontId="96" fillId="0" borderId="0" applyNumberFormat="0" applyFill="0" applyBorder="0" applyProtection="0">
      <alignment horizontal="right"/>
    </xf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Fill="0" applyAlignment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99" fillId="0" borderId="0">
      <alignment horizontal="left"/>
    </xf>
    <xf numFmtId="0" fontId="100" fillId="0" borderId="0">
      <alignment horizontal="left"/>
    </xf>
    <xf numFmtId="0" fontId="101" fillId="0" borderId="0">
      <alignment horizontal="left"/>
    </xf>
    <xf numFmtId="0" fontId="101" fillId="0" borderId="0">
      <alignment horizontal="left"/>
    </xf>
    <xf numFmtId="0" fontId="102" fillId="0" borderId="0">
      <alignment horizontal="left"/>
    </xf>
    <xf numFmtId="0" fontId="103" fillId="0" borderId="0" applyNumberFormat="0" applyFill="0" applyBorder="0" applyProtection="0">
      <alignment horizontal="right"/>
    </xf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0" fontId="104" fillId="4" borderId="0" applyNumberFormat="0" applyBorder="0" applyAlignment="0" applyProtection="0"/>
    <xf numFmtId="236" fontId="46" fillId="0" borderId="0"/>
    <xf numFmtId="174" fontId="46" fillId="0" borderId="0"/>
    <xf numFmtId="38" fontId="33" fillId="22" borderId="0" applyNumberFormat="0" applyBorder="0" applyAlignment="0" applyProtection="0"/>
    <xf numFmtId="0" fontId="105" fillId="0" borderId="0">
      <alignment horizontal="left"/>
    </xf>
    <xf numFmtId="0" fontId="105" fillId="0" borderId="0">
      <alignment horizontal="left"/>
    </xf>
    <xf numFmtId="0" fontId="106" fillId="0" borderId="0">
      <alignment horizontal="left"/>
    </xf>
    <xf numFmtId="0" fontId="107" fillId="0" borderId="13" applyNumberFormat="0" applyAlignment="0" applyProtection="0">
      <alignment horizontal="left" vertical="center"/>
    </xf>
    <xf numFmtId="0" fontId="107" fillId="0" borderId="14">
      <alignment horizontal="left" vertical="center"/>
    </xf>
    <xf numFmtId="14" fontId="108" fillId="23" borderId="15">
      <alignment horizontal="center" vertical="center" wrapText="1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0">
      <alignment horizontal="left"/>
    </xf>
    <xf numFmtId="0" fontId="111" fillId="0" borderId="10">
      <alignment horizontal="left" vertical="top"/>
    </xf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12" fillId="0" borderId="0">
      <alignment horizontal="left"/>
    </xf>
    <xf numFmtId="0" fontId="113" fillId="0" borderId="10">
      <alignment horizontal="left" vertical="top"/>
    </xf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4" fillId="0" borderId="16" applyNumberFormat="0" applyFill="0" applyAlignment="0" applyProtection="0"/>
    <xf numFmtId="0" fontId="115" fillId="0" borderId="0">
      <alignment horizontal="left"/>
    </xf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17">
      <alignment vertical="top"/>
    </xf>
    <xf numFmtId="10" fontId="33" fillId="24" borderId="18" applyNumberFormat="0" applyBorder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24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116" fillId="7" borderId="4" applyNumberFormat="0" applyAlignment="0" applyProtection="0"/>
    <xf numFmtId="0" fontId="31" fillId="0" borderId="0" applyNumberFormat="0" applyFill="0" applyBorder="0" applyProtection="0">
      <alignment horizontal="left"/>
    </xf>
    <xf numFmtId="0" fontId="5" fillId="0" borderId="0"/>
    <xf numFmtId="0" fontId="117" fillId="0" borderId="19" applyNumberFormat="0" applyFill="0" applyBorder="0" applyAlignment="0">
      <alignment horizontal="centerContinuous"/>
    </xf>
    <xf numFmtId="183" fontId="5" fillId="0" borderId="0" applyFill="0" applyBorder="0" applyAlignment="0"/>
    <xf numFmtId="215" fontId="33" fillId="0" borderId="0" applyFill="0" applyBorder="0" applyAlignment="0"/>
    <xf numFmtId="233" fontId="5" fillId="0" borderId="0" applyFill="0" applyBorder="0" applyAlignment="0"/>
    <xf numFmtId="207" fontId="33" fillId="0" borderId="0" applyFill="0" applyBorder="0" applyAlignment="0"/>
    <xf numFmtId="215" fontId="33" fillId="0" borderId="0" applyFill="0" applyBorder="0" applyAlignment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0" fontId="118" fillId="0" borderId="20" applyNumberFormat="0" applyFill="0" applyAlignment="0" applyProtection="0"/>
    <xf numFmtId="38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38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0" fontId="119" fillId="0" borderId="15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39" fontId="34" fillId="0" borderId="0" applyFont="0" applyFill="0" applyBorder="0" applyAlignment="0" applyProtection="0"/>
    <xf numFmtId="240" fontId="34" fillId="0" borderId="0" applyFont="0" applyFill="0" applyBorder="0" applyAlignment="0" applyProtection="0"/>
    <xf numFmtId="6" fontId="75" fillId="0" borderId="0" applyFont="0" applyFill="0" applyBorder="0" applyAlignment="0" applyProtection="0"/>
    <xf numFmtId="8" fontId="7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241" fontId="33" fillId="0" borderId="0" applyFont="0" applyFill="0" applyBorder="0" applyAlignment="0" applyProtection="0"/>
    <xf numFmtId="242" fontId="33" fillId="0" borderId="0" applyFont="0" applyFill="0" applyBorder="0" applyAlignment="0" applyProtection="0"/>
    <xf numFmtId="237" fontId="5" fillId="0" borderId="0" applyFont="0" applyFill="0" applyBorder="0" applyAlignment="0" applyProtection="0"/>
    <xf numFmtId="238" fontId="5" fillId="0" borderId="0" applyFont="0" applyFill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0" fontId="120" fillId="25" borderId="0" applyNumberFormat="0" applyBorder="0" applyAlignment="0" applyProtection="0"/>
    <xf numFmtId="37" fontId="121" fillId="0" borderId="0"/>
    <xf numFmtId="0" fontId="40" fillId="0" borderId="0"/>
    <xf numFmtId="0" fontId="5" fillId="0" borderId="0"/>
    <xf numFmtId="0" fontId="1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9" fontId="1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2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175" fontId="124" fillId="0" borderId="0"/>
    <xf numFmtId="37" fontId="176" fillId="0" borderId="0"/>
    <xf numFmtId="37" fontId="176" fillId="0" borderId="0"/>
    <xf numFmtId="0" fontId="11" fillId="0" borderId="0"/>
    <xf numFmtId="0" fontId="2" fillId="0" borderId="0"/>
    <xf numFmtId="0" fontId="11" fillId="0" borderId="0"/>
    <xf numFmtId="37" fontId="13" fillId="0" borderId="0"/>
    <xf numFmtId="0" fontId="11" fillId="0" borderId="0"/>
    <xf numFmtId="0" fontId="11" fillId="0" borderId="0"/>
    <xf numFmtId="0" fontId="11" fillId="0" borderId="0"/>
    <xf numFmtId="0" fontId="125" fillId="0" borderId="0"/>
    <xf numFmtId="3" fontId="126" fillId="0" borderId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0" fontId="127" fillId="0" borderId="0" applyFont="0" applyFill="0" applyBorder="0" applyAlignment="0" applyProtection="0"/>
    <xf numFmtId="38" fontId="127" fillId="0" borderId="0" applyFont="0" applyFill="0" applyBorder="0" applyAlignment="0" applyProtection="0"/>
    <xf numFmtId="0" fontId="128" fillId="0" borderId="0"/>
    <xf numFmtId="243" fontId="32" fillId="0" borderId="0" applyFont="0" applyFill="0" applyBorder="0" applyAlignment="0" applyProtection="0"/>
    <xf numFmtId="0" fontId="129" fillId="0" borderId="0">
      <alignment wrapText="1"/>
    </xf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27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0" fontId="130" fillId="20" borderId="22" applyNumberFormat="0" applyAlignment="0" applyProtection="0"/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31" fillId="27" borderId="0">
      <alignment horizontal="right"/>
    </xf>
    <xf numFmtId="40" fontId="131" fillId="27" borderId="0">
      <alignment horizontal="right"/>
    </xf>
    <xf numFmtId="0" fontId="132" fillId="24" borderId="0">
      <alignment horizontal="center"/>
    </xf>
    <xf numFmtId="0" fontId="133" fillId="28" borderId="23"/>
    <xf numFmtId="0" fontId="134" fillId="0" borderId="0" applyBorder="0">
      <alignment horizontal="centerContinuous"/>
    </xf>
    <xf numFmtId="0" fontId="135" fillId="0" borderId="0" applyBorder="0">
      <alignment horizontal="centerContinuous"/>
    </xf>
    <xf numFmtId="0" fontId="136" fillId="29" borderId="0"/>
    <xf numFmtId="0" fontId="136" fillId="30" borderId="0"/>
    <xf numFmtId="0" fontId="137" fillId="0" borderId="0">
      <alignment horizontal="left"/>
    </xf>
    <xf numFmtId="14" fontId="48" fillId="0" borderId="0">
      <alignment horizontal="center" wrapText="1"/>
      <protection locked="0"/>
    </xf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98" fontId="11" fillId="0" borderId="0" applyFont="0" applyFill="0" applyBorder="0" applyAlignment="0" applyProtection="0"/>
    <xf numFmtId="188" fontId="5" fillId="0" borderId="0" applyFont="0" applyFill="0" applyBorder="0" applyAlignment="0" applyProtection="0"/>
    <xf numFmtId="223" fontId="81" fillId="0" borderId="0" applyFont="0" applyFill="0" applyBorder="0" applyAlignment="0" applyProtection="0">
      <alignment horizontal="centerContinuous"/>
    </xf>
    <xf numFmtId="242" fontId="33" fillId="0" borderId="0" applyFont="0" applyFill="0" applyBorder="0" applyAlignment="0" applyProtection="0"/>
    <xf numFmtId="24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0" fontId="139" fillId="0" borderId="0" applyNumberFormat="0" applyFill="0" applyBorder="0" applyProtection="0">
      <alignment horizontal="right"/>
    </xf>
    <xf numFmtId="233" fontId="5" fillId="0" borderId="0" applyFill="0" applyBorder="0" applyAlignment="0"/>
    <xf numFmtId="215" fontId="33" fillId="0" borderId="0" applyFill="0" applyBorder="0" applyAlignment="0"/>
    <xf numFmtId="233" fontId="5" fillId="0" borderId="0" applyFill="0" applyBorder="0" applyAlignment="0"/>
    <xf numFmtId="207" fontId="33" fillId="0" borderId="0" applyFill="0" applyBorder="0" applyAlignment="0"/>
    <xf numFmtId="215" fontId="33" fillId="0" borderId="0" applyFill="0" applyBorder="0" applyAlignment="0"/>
    <xf numFmtId="4" fontId="95" fillId="0" borderId="0">
      <alignment horizontal="right"/>
    </xf>
    <xf numFmtId="4" fontId="5" fillId="0" borderId="0" applyFont="0" applyFill="0" applyBorder="0" applyProtection="0">
      <alignment horizontal="right"/>
    </xf>
    <xf numFmtId="9" fontId="5" fillId="0" borderId="0" applyNumberFormat="0" applyFill="0" applyBorder="0" applyAlignment="0" applyProtection="0"/>
    <xf numFmtId="0" fontId="75" fillId="0" borderId="0" applyNumberFormat="0" applyFont="0" applyFill="0" applyBorder="0" applyAlignment="0" applyProtection="0">
      <alignment horizontal="left"/>
    </xf>
    <xf numFmtId="15" fontId="75" fillId="0" borderId="0" applyFont="0" applyFill="0" applyBorder="0" applyAlignment="0" applyProtection="0"/>
    <xf numFmtId="4" fontId="75" fillId="0" borderId="0" applyFont="0" applyFill="0" applyBorder="0" applyAlignment="0" applyProtection="0"/>
    <xf numFmtId="0" fontId="140" fillId="0" borderId="15">
      <alignment horizontal="center"/>
    </xf>
    <xf numFmtId="3" fontId="75" fillId="0" borderId="0" applyFont="0" applyFill="0" applyBorder="0" applyAlignment="0" applyProtection="0"/>
    <xf numFmtId="0" fontId="75" fillId="31" borderId="0" applyNumberFormat="0" applyFont="0" applyBorder="0" applyAlignment="0" applyProtection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70" fontId="5" fillId="0" borderId="0"/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1" fontId="5" fillId="0" borderId="24" applyNumberFormat="0" applyFill="0" applyAlignment="0" applyProtection="0">
      <alignment horizontal="center" vertical="center"/>
    </xf>
    <xf numFmtId="37" fontId="39" fillId="0" borderId="0"/>
    <xf numFmtId="2" fontId="141" fillId="32" borderId="24" applyAlignment="0" applyProtection="0">
      <protection locked="0"/>
    </xf>
    <xf numFmtId="0" fontId="142" fillId="24" borderId="24" applyNumberFormat="0" applyAlignment="0" applyProtection="0"/>
    <xf numFmtId="0" fontId="143" fillId="33" borderId="18" applyNumberFormat="0" applyAlignment="0" applyProtection="0">
      <alignment horizontal="center" vertical="center"/>
    </xf>
    <xf numFmtId="4" fontId="144" fillId="0" borderId="0">
      <alignment horizontal="right"/>
    </xf>
    <xf numFmtId="0" fontId="145" fillId="0" borderId="0" applyNumberFormat="0" applyFill="0" applyBorder="0" applyAlignment="0" applyProtection="0">
      <alignment horizontal="left"/>
    </xf>
    <xf numFmtId="0" fontId="100" fillId="0" borderId="25">
      <alignment vertical="center"/>
    </xf>
    <xf numFmtId="0" fontId="146" fillId="0" borderId="0">
      <alignment horizontal="left"/>
    </xf>
    <xf numFmtId="197" fontId="11" fillId="0" borderId="0" applyFont="0" applyFill="0" applyBorder="0" applyAlignment="0" applyProtection="0"/>
    <xf numFmtId="174" fontId="39" fillId="0" borderId="0" applyFont="0" applyFill="0" applyBorder="0" applyAlignment="0" applyProtection="0"/>
    <xf numFmtId="242" fontId="33" fillId="0" borderId="0">
      <alignment horizontal="center"/>
    </xf>
    <xf numFmtId="0" fontId="5" fillId="0" borderId="0" applyNumberFormat="0" applyFill="0" applyBorder="0" applyAlignment="0" applyProtection="0"/>
    <xf numFmtId="175" fontId="40" fillId="0" borderId="0"/>
    <xf numFmtId="194" fontId="108" fillId="34" borderId="0" applyBorder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49" fontId="5" fillId="0" borderId="0" applyFont="0" applyFill="0" applyBorder="0" applyAlignment="0" applyProtection="0"/>
    <xf numFmtId="37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37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0" fontId="119" fillId="0" borderId="0"/>
    <xf numFmtId="40" fontId="147" fillId="0" borderId="0" applyBorder="0">
      <alignment horizontal="right"/>
    </xf>
    <xf numFmtId="0" fontId="148" fillId="0" borderId="0">
      <alignment horizontal="left"/>
    </xf>
    <xf numFmtId="0" fontId="101" fillId="0" borderId="0">
      <alignment horizontal="left"/>
    </xf>
    <xf numFmtId="0" fontId="112" fillId="0" borderId="0"/>
    <xf numFmtId="0" fontId="110" fillId="0" borderId="0"/>
    <xf numFmtId="0" fontId="101" fillId="0" borderId="0"/>
    <xf numFmtId="0" fontId="149" fillId="0" borderId="0"/>
    <xf numFmtId="0" fontId="149" fillId="0" borderId="0"/>
    <xf numFmtId="0" fontId="150" fillId="0" borderId="0"/>
    <xf numFmtId="0" fontId="150" fillId="0" borderId="0"/>
    <xf numFmtId="0" fontId="149" fillId="0" borderId="0"/>
    <xf numFmtId="0" fontId="149" fillId="0" borderId="0"/>
    <xf numFmtId="49" fontId="31" fillId="0" borderId="0" applyFill="0" applyBorder="0" applyAlignment="0"/>
    <xf numFmtId="200" fontId="33" fillId="0" borderId="0" applyFill="0" applyBorder="0" applyAlignment="0"/>
    <xf numFmtId="200" fontId="33" fillId="0" borderId="0" applyFill="0" applyBorder="0" applyAlignment="0"/>
    <xf numFmtId="38" fontId="5" fillId="0" borderId="0" applyNumberFormat="0" applyFont="0" applyFill="0" applyAlignment="0" applyProtection="0"/>
    <xf numFmtId="0" fontId="151" fillId="0" borderId="0" applyFill="0" applyBorder="0" applyProtection="0">
      <alignment horizontal="left" vertical="top"/>
    </xf>
    <xf numFmtId="0" fontId="151" fillId="0" borderId="0">
      <alignment horizontal="center" vertical="top"/>
    </xf>
    <xf numFmtId="40" fontId="152" fillId="0" borderId="0"/>
    <xf numFmtId="40" fontId="5" fillId="0" borderId="0"/>
    <xf numFmtId="40" fontId="5" fillId="0" borderId="0"/>
    <xf numFmtId="40" fontId="5" fillId="0" borderId="0"/>
    <xf numFmtId="40" fontId="5" fillId="0" borderId="0"/>
    <xf numFmtId="40" fontId="5" fillId="0" borderId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0" fontId="150" fillId="0" borderId="0"/>
    <xf numFmtId="0" fontId="149" fillId="0" borderId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5" fillId="0" borderId="26" applyNumberFormat="0" applyFont="0" applyFill="0" applyAlignment="0" applyProtection="0"/>
    <xf numFmtId="0" fontId="39" fillId="0" borderId="0"/>
    <xf numFmtId="38" fontId="5" fillId="0" borderId="0" applyFont="0" applyFill="0" applyBorder="0" applyAlignment="0" applyProtection="0"/>
    <xf numFmtId="245" fontId="32" fillId="0" borderId="0" applyFont="0" applyFill="0" applyBorder="0" applyAlignment="0" applyProtection="0"/>
    <xf numFmtId="0" fontId="154" fillId="0" borderId="0" applyAlignment="0">
      <alignment wrapText="1"/>
    </xf>
    <xf numFmtId="0" fontId="6" fillId="22" borderId="0">
      <alignment vertical="top"/>
    </xf>
    <xf numFmtId="0" fontId="155" fillId="0" borderId="0" applyNumberFormat="0" applyFill="0" applyBorder="0" applyAlignment="0" applyProtection="0"/>
    <xf numFmtId="0" fontId="156" fillId="22" borderId="0" applyFont="0" applyFill="0">
      <alignment horizontal="center"/>
    </xf>
    <xf numFmtId="0" fontId="157" fillId="0" borderId="0" applyNumberFormat="0" applyFill="0" applyBorder="0" applyAlignment="0" applyProtection="0"/>
    <xf numFmtId="0" fontId="71" fillId="35" borderId="27" applyNumberFormat="0" applyAlignment="0" applyProtection="0"/>
    <xf numFmtId="0" fontId="158" fillId="0" borderId="0" applyNumberFormat="0" applyFill="0" applyBorder="0" applyProtection="0">
      <alignment horizontal="right"/>
    </xf>
    <xf numFmtId="192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2" fontId="5" fillId="0" borderId="0" applyNumberFormat="0" applyFill="0" applyBorder="0" applyAlignment="0" applyProtection="0"/>
    <xf numFmtId="192" fontId="5" fillId="0" borderId="0" applyFont="0" applyFill="0" applyBorder="0" applyAlignment="0" applyProtection="0"/>
    <xf numFmtId="193" fontId="5" fillId="0" borderId="0" applyNumberFormat="0" applyFill="0" applyBorder="0" applyAlignment="0" applyProtection="0"/>
    <xf numFmtId="19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08" fillId="0" borderId="0">
      <alignment horizontal="left"/>
    </xf>
    <xf numFmtId="0" fontId="5" fillId="0" borderId="0" applyNumberForma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6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211" fontId="47" fillId="0" borderId="0" applyFont="0" applyFill="0" applyBorder="0" applyAlignment="0" applyProtection="0"/>
    <xf numFmtId="211" fontId="47" fillId="0" borderId="0" applyFont="0" applyFill="0" applyBorder="0" applyAlignment="0" applyProtection="0"/>
    <xf numFmtId="211" fontId="47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211" fontId="47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211" fontId="47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211" fontId="47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211" fontId="47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212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4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212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41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0" fontId="161" fillId="0" borderId="0" applyNumberFormat="0" applyFill="0" applyBorder="0" applyAlignment="0" applyProtection="0">
      <alignment vertical="top"/>
      <protection locked="0"/>
    </xf>
    <xf numFmtId="0" fontId="162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236" fontId="4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31" fillId="0" borderId="0">
      <alignment vertical="top"/>
    </xf>
    <xf numFmtId="0" fontId="160" fillId="0" borderId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165" fillId="0" borderId="0">
      <alignment vertical="center"/>
    </xf>
    <xf numFmtId="0" fontId="163" fillId="0" borderId="0"/>
    <xf numFmtId="195" fontId="164" fillId="0" borderId="0" applyFont="0" applyFill="0" applyBorder="0" applyProtection="0">
      <alignment vertical="center"/>
      <protection locked="0"/>
    </xf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1" fontId="57" fillId="0" borderId="0" applyFont="0" applyFill="0" applyBorder="0" applyAlignment="0" applyProtection="0">
      <alignment horizontal="right"/>
    </xf>
    <xf numFmtId="198" fontId="37" fillId="0" borderId="0" applyFont="0" applyFill="0" applyBorder="0" applyAlignment="0" applyProtection="0"/>
    <xf numFmtId="1" fontId="37" fillId="0" borderId="0" applyFont="0" applyFill="0" applyBorder="0" applyAlignment="0" applyProtection="0">
      <alignment horizontal="right"/>
    </xf>
    <xf numFmtId="0" fontId="166" fillId="0" borderId="0"/>
    <xf numFmtId="38" fontId="34" fillId="0" borderId="0" applyFont="0" applyFill="0" applyBorder="0" applyAlignment="0" applyProtection="0"/>
    <xf numFmtId="196" fontId="167" fillId="0" borderId="0" applyFont="0" applyFill="0" applyBorder="0" applyAlignment="0" applyProtection="0"/>
    <xf numFmtId="172" fontId="167" fillId="0" borderId="0" applyFont="0" applyFill="0" applyBorder="0" applyAlignment="0" applyProtection="0"/>
    <xf numFmtId="0" fontId="168" fillId="0" borderId="0"/>
    <xf numFmtId="0" fontId="169" fillId="0" borderId="0">
      <alignment vertical="center"/>
    </xf>
    <xf numFmtId="226" fontId="170" fillId="0" borderId="0">
      <alignment vertical="center"/>
    </xf>
    <xf numFmtId="227" fontId="45" fillId="0" borderId="0" applyFill="0" applyBorder="0" applyProtection="0">
      <alignment vertical="center"/>
    </xf>
    <xf numFmtId="227" fontId="171" fillId="0" borderId="0" applyFill="0" applyBorder="0" applyProtection="0">
      <alignment vertical="center"/>
    </xf>
    <xf numFmtId="198" fontId="57" fillId="0" borderId="0" applyFont="0" applyFill="0" applyBorder="0" applyAlignment="0" applyProtection="0"/>
    <xf numFmtId="0" fontId="172" fillId="0" borderId="0" applyNumberFormat="0" applyFill="0" applyBorder="0" applyAlignment="0" applyProtection="0">
      <alignment vertical="top"/>
      <protection locked="0"/>
    </xf>
    <xf numFmtId="201" fontId="173" fillId="0" borderId="0" applyFont="0" applyFill="0" applyBorder="0" applyAlignment="0" applyProtection="0"/>
    <xf numFmtId="225" fontId="173" fillId="0" borderId="0" applyFont="0" applyFill="0" applyBorder="0" applyAlignment="0" applyProtection="0"/>
    <xf numFmtId="0" fontId="174" fillId="0" borderId="0" applyNumberFormat="0" applyFill="0" applyBorder="0" applyAlignment="0" applyProtection="0">
      <alignment vertical="top"/>
      <protection locked="0"/>
    </xf>
    <xf numFmtId="42" fontId="5" fillId="0" borderId="0" applyFont="0" applyFill="0" applyBorder="0" applyAlignment="0" applyProtection="0"/>
    <xf numFmtId="6" fontId="3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7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89" fillId="0" borderId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46" borderId="0" applyNumberFormat="0" applyBorder="0" applyAlignment="0" applyProtection="0"/>
    <xf numFmtId="0" fontId="1" fillId="46" borderId="0" applyNumberFormat="0" applyBorder="0" applyAlignment="0" applyProtection="0"/>
    <xf numFmtId="0" fontId="17" fillId="47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4" borderId="0" applyNumberFormat="0" applyBorder="0" applyAlignment="0" applyProtection="0"/>
    <xf numFmtId="0" fontId="18" fillId="38" borderId="0" applyNumberFormat="0" applyBorder="0" applyAlignment="0" applyProtection="0"/>
    <xf numFmtId="268" fontId="11" fillId="0" borderId="0" applyFill="0" applyBorder="0" applyAlignment="0"/>
    <xf numFmtId="268" fontId="11" fillId="0" borderId="0" applyFill="0" applyBorder="0" applyAlignment="0"/>
    <xf numFmtId="0" fontId="11" fillId="0" borderId="0" applyFill="0" applyBorder="0" applyAlignment="0"/>
    <xf numFmtId="268" fontId="11" fillId="0" borderId="0" applyFill="0" applyBorder="0" applyAlignment="0"/>
    <xf numFmtId="175" fontId="95" fillId="0" borderId="0" applyFill="0" applyBorder="0" applyAlignment="0"/>
    <xf numFmtId="266" fontId="95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270" fontId="11" fillId="0" borderId="0" applyFill="0" applyBorder="0" applyAlignment="0"/>
    <xf numFmtId="270" fontId="11" fillId="0" borderId="0" applyFill="0" applyBorder="0" applyAlignment="0"/>
    <xf numFmtId="0" fontId="11" fillId="0" borderId="0" applyFill="0" applyBorder="0" applyAlignment="0"/>
    <xf numFmtId="270" fontId="11" fillId="0" borderId="0" applyFill="0" applyBorder="0" applyAlignment="0"/>
    <xf numFmtId="268" fontId="11" fillId="0" borderId="0" applyFill="0" applyBorder="0" applyAlignment="0"/>
    <xf numFmtId="268" fontId="11" fillId="0" borderId="0" applyFill="0" applyBorder="0" applyAlignment="0"/>
    <xf numFmtId="0" fontId="11" fillId="0" borderId="0" applyFill="0" applyBorder="0" applyAlignment="0"/>
    <xf numFmtId="268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5" fillId="0" borderId="0" applyFill="0" applyBorder="0" applyAlignment="0"/>
    <xf numFmtId="0" fontId="19" fillId="55" borderId="4" applyNumberFormat="0" applyAlignment="0" applyProtection="0"/>
    <xf numFmtId="0" fontId="20" fillId="56" borderId="5" applyNumberFormat="0" applyAlignment="0" applyProtection="0"/>
    <xf numFmtId="166" fontId="11" fillId="0" borderId="0" applyFont="0" applyFill="0" applyBorder="0" applyAlignment="0" applyProtection="0"/>
    <xf numFmtId="268" fontId="11" fillId="0" borderId="0" applyFont="0" applyFill="0" applyBorder="0" applyAlignment="0" applyProtection="0"/>
    <xf numFmtId="268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5" fontId="95" fillId="0" borderId="0" applyFont="0" applyFill="0" applyBorder="0" applyAlignment="0" applyProtection="0"/>
    <xf numFmtId="181" fontId="11" fillId="0" borderId="11">
      <alignment vertical="center"/>
    </xf>
    <xf numFmtId="181" fontId="11" fillId="0" borderId="11">
      <alignment vertical="center"/>
    </xf>
    <xf numFmtId="0" fontId="11" fillId="0" borderId="11">
      <alignment vertical="center"/>
    </xf>
    <xf numFmtId="181" fontId="11" fillId="0" borderId="11">
      <alignment vertical="center"/>
    </xf>
    <xf numFmtId="268" fontId="11" fillId="0" borderId="0" applyFill="0" applyBorder="0" applyAlignment="0"/>
    <xf numFmtId="268" fontId="11" fillId="0" borderId="0" applyFill="0" applyBorder="0" applyAlignment="0"/>
    <xf numFmtId="0" fontId="11" fillId="0" borderId="0" applyFill="0" applyBorder="0" applyAlignment="0"/>
    <xf numFmtId="268" fontId="11" fillId="0" borderId="0" applyFill="0" applyBorder="0" applyAlignment="0"/>
    <xf numFmtId="175" fontId="95" fillId="0" borderId="0" applyFill="0" applyBorder="0" applyAlignment="0"/>
    <xf numFmtId="268" fontId="11" fillId="0" borderId="0" applyFill="0" applyBorder="0" applyAlignment="0"/>
    <xf numFmtId="268" fontId="11" fillId="0" borderId="0" applyFill="0" applyBorder="0" applyAlignment="0"/>
    <xf numFmtId="0" fontId="11" fillId="0" borderId="0" applyFill="0" applyBorder="0" applyAlignment="0"/>
    <xf numFmtId="268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5" fillId="0" borderId="0" applyFill="0" applyBorder="0" applyAlignment="0"/>
    <xf numFmtId="271" fontId="2" fillId="0" borderId="0" applyFont="0" applyFill="0" applyBorder="0" applyAlignment="0" applyProtection="0"/>
    <xf numFmtId="272" fontId="11" fillId="0" borderId="0" applyFill="0" applyBorder="0" applyAlignment="0" applyProtection="0"/>
    <xf numFmtId="271" fontId="2" fillId="0" borderId="0" applyFont="0" applyFill="0" applyBorder="0" applyAlignment="0" applyProtection="0"/>
    <xf numFmtId="272" fontId="11" fillId="0" borderId="0" applyFill="0" applyBorder="0" applyAlignment="0" applyProtection="0"/>
    <xf numFmtId="0" fontId="22" fillId="39" borderId="0" applyNumberFormat="0" applyBorder="0" applyAlignment="0" applyProtection="0"/>
    <xf numFmtId="0" fontId="191" fillId="0" borderId="29" applyNumberFormat="0" applyFill="0" applyAlignment="0" applyProtection="0"/>
    <xf numFmtId="0" fontId="194" fillId="0" borderId="29" applyNumberFormat="0" applyFill="0" applyAlignment="0" applyProtection="0"/>
    <xf numFmtId="0" fontId="192" fillId="0" borderId="30" applyNumberFormat="0" applyFill="0" applyAlignment="0" applyProtection="0"/>
    <xf numFmtId="0" fontId="195" fillId="0" borderId="30" applyNumberFormat="0" applyFill="0" applyAlignment="0" applyProtection="0"/>
    <xf numFmtId="0" fontId="24" fillId="42" borderId="4" applyNumberFormat="0" applyAlignment="0" applyProtection="0"/>
    <xf numFmtId="0" fontId="116" fillId="7" borderId="4" applyNumberFormat="0" applyAlignment="0" applyProtection="0"/>
    <xf numFmtId="268" fontId="11" fillId="0" borderId="0" applyFill="0" applyBorder="0" applyAlignment="0"/>
    <xf numFmtId="268" fontId="11" fillId="0" borderId="0" applyFill="0" applyBorder="0" applyAlignment="0"/>
    <xf numFmtId="0" fontId="11" fillId="0" borderId="0" applyFill="0" applyBorder="0" applyAlignment="0"/>
    <xf numFmtId="268" fontId="11" fillId="0" borderId="0" applyFill="0" applyBorder="0" applyAlignment="0"/>
    <xf numFmtId="175" fontId="95" fillId="0" borderId="0" applyFill="0" applyBorder="0" applyAlignment="0"/>
    <xf numFmtId="268" fontId="11" fillId="0" borderId="0" applyFill="0" applyBorder="0" applyAlignment="0"/>
    <xf numFmtId="268" fontId="11" fillId="0" borderId="0" applyFill="0" applyBorder="0" applyAlignment="0"/>
    <xf numFmtId="0" fontId="11" fillId="0" borderId="0" applyFill="0" applyBorder="0" applyAlignment="0"/>
    <xf numFmtId="268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5" fillId="0" borderId="0" applyFill="0" applyBorder="0" applyAlignment="0"/>
    <xf numFmtId="0" fontId="26" fillId="57" borderId="0" applyNumberFormat="0" applyBorder="0" applyAlignment="0" applyProtection="0"/>
    <xf numFmtId="199" fontId="12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1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89" fillId="58" borderId="21" applyNumberFormat="0" applyAlignment="0" applyProtection="0"/>
    <xf numFmtId="0" fontId="44" fillId="26" borderId="21" applyNumberFormat="0" applyFont="0" applyAlignment="0" applyProtection="0"/>
    <xf numFmtId="0" fontId="27" fillId="55" borderId="22" applyNumberFormat="0" applyAlignment="0" applyProtection="0"/>
    <xf numFmtId="0" fontId="190" fillId="27" borderId="0"/>
    <xf numFmtId="270" fontId="11" fillId="0" borderId="0" applyFont="0" applyFill="0" applyBorder="0" applyAlignment="0" applyProtection="0"/>
    <xf numFmtId="27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70" fontId="11" fillId="0" borderId="0" applyFont="0" applyFill="0" applyBorder="0" applyAlignment="0" applyProtection="0"/>
    <xf numFmtId="267" fontId="2" fillId="0" borderId="0" applyFont="0" applyFill="0" applyBorder="0" applyAlignment="0" applyProtection="0"/>
    <xf numFmtId="267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268" fontId="11" fillId="0" borderId="0" applyFill="0" applyBorder="0" applyAlignment="0"/>
    <xf numFmtId="268" fontId="11" fillId="0" borderId="0" applyFill="0" applyBorder="0" applyAlignment="0"/>
    <xf numFmtId="0" fontId="11" fillId="0" borderId="0" applyFill="0" applyBorder="0" applyAlignment="0"/>
    <xf numFmtId="268" fontId="11" fillId="0" borderId="0" applyFill="0" applyBorder="0" applyAlignment="0"/>
    <xf numFmtId="175" fontId="95" fillId="0" borderId="0" applyFill="0" applyBorder="0" applyAlignment="0"/>
    <xf numFmtId="268" fontId="11" fillId="0" borderId="0" applyFill="0" applyBorder="0" applyAlignment="0"/>
    <xf numFmtId="268" fontId="11" fillId="0" borderId="0" applyFill="0" applyBorder="0" applyAlignment="0"/>
    <xf numFmtId="0" fontId="11" fillId="0" borderId="0" applyFill="0" applyBorder="0" applyAlignment="0"/>
    <xf numFmtId="268" fontId="11" fillId="0" borderId="0" applyFill="0" applyBorder="0" applyAlignment="0"/>
    <xf numFmtId="181" fontId="11" fillId="0" borderId="0" applyFill="0" applyBorder="0" applyAlignment="0"/>
    <xf numFmtId="181" fontId="11" fillId="0" borderId="0" applyFill="0" applyBorder="0" applyAlignment="0"/>
    <xf numFmtId="0" fontId="11" fillId="0" borderId="0" applyFill="0" applyBorder="0" applyAlignment="0"/>
    <xf numFmtId="181" fontId="11" fillId="0" borderId="0" applyFill="0" applyBorder="0" applyAlignment="0"/>
    <xf numFmtId="175" fontId="95" fillId="0" borderId="0" applyFill="0" applyBorder="0" applyAlignment="0"/>
    <xf numFmtId="0" fontId="2" fillId="0" borderId="0"/>
    <xf numFmtId="269" fontId="11" fillId="0" borderId="0" applyFill="0" applyBorder="0" applyAlignment="0"/>
    <xf numFmtId="269" fontId="11" fillId="0" borderId="0" applyFill="0" applyBorder="0" applyAlignment="0"/>
    <xf numFmtId="0" fontId="11" fillId="0" borderId="0" applyFill="0" applyBorder="0" applyAlignment="0"/>
    <xf numFmtId="269" fontId="11" fillId="0" borderId="0" applyFill="0" applyBorder="0" applyAlignment="0"/>
    <xf numFmtId="270" fontId="11" fillId="0" borderId="0" applyFill="0" applyBorder="0" applyAlignment="0"/>
    <xf numFmtId="270" fontId="11" fillId="0" borderId="0" applyFill="0" applyBorder="0" applyAlignment="0"/>
    <xf numFmtId="0" fontId="11" fillId="0" borderId="0" applyFill="0" applyBorder="0" applyAlignment="0"/>
    <xf numFmtId="270" fontId="11" fillId="0" borderId="0" applyFill="0" applyBorder="0" applyAlignment="0"/>
    <xf numFmtId="0" fontId="193" fillId="0" borderId="31" applyNumberFormat="0" applyFill="0" applyAlignment="0" applyProtection="0"/>
    <xf numFmtId="0" fontId="196" fillId="0" borderId="31" applyNumberFormat="0" applyFill="0" applyAlignment="0" applyProtection="0"/>
    <xf numFmtId="0" fontId="189" fillId="0" borderId="0"/>
    <xf numFmtId="41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64" fillId="0" borderId="0"/>
    <xf numFmtId="4" fontId="197" fillId="0" borderId="0" applyFont="0" applyFill="0" applyBorder="0" applyAlignment="0" applyProtection="0"/>
    <xf numFmtId="0" fontId="2" fillId="0" borderId="0"/>
    <xf numFmtId="4" fontId="197" fillId="0" borderId="0" applyFont="0" applyFill="0" applyBorder="0" applyAlignment="0" applyProtection="0"/>
    <xf numFmtId="0" fontId="189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24" fillId="42" borderId="4" applyNumberFormat="0" applyAlignment="0" applyProtection="0"/>
    <xf numFmtId="9" fontId="199" fillId="0" borderId="0" applyFont="0" applyFill="0" applyBorder="0" applyAlignment="0" applyProtection="0"/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1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4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4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34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38" fontId="2" fillId="0" borderId="0" applyFont="0" applyFill="0" applyBorder="0" applyAlignment="0" applyProtection="0"/>
    <xf numFmtId="183" fontId="2" fillId="0" borderId="0" applyFill="0" applyBorder="0" applyAlignment="0"/>
    <xf numFmtId="184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183" fontId="2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19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0" fontId="74" fillId="20" borderId="34" applyNumberFormat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81" fillId="0" borderId="0" applyFont="0" applyFill="0" applyBorder="0" applyAlignment="0" applyProtection="0">
      <alignment horizontal="centerContinuous"/>
    </xf>
    <xf numFmtId="18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4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45" fillId="0" borderId="0" applyFont="0" applyFill="0" applyBorder="0" applyAlignment="0" applyProtection="0"/>
    <xf numFmtId="165" fontId="45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82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37" fontId="2" fillId="0" borderId="0" applyFont="0" applyFill="0" applyBorder="0" applyAlignment="0" applyProtection="0">
      <alignment horizontal="right"/>
    </xf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209" fontId="11" fillId="0" borderId="33" applyFill="0" applyProtection="0"/>
    <xf numFmtId="18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235" fontId="2" fillId="22" borderId="0" applyFont="0" applyBorder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08" fontId="11" fillId="0" borderId="33" applyFill="0" applyProtection="0"/>
    <xf numFmtId="189" fontId="2" fillId="0" borderId="0"/>
    <xf numFmtId="246" fontId="2" fillId="0" borderId="0" applyFont="0" applyFill="0" applyBorder="0" applyAlignment="0" applyProtection="0"/>
    <xf numFmtId="183" fontId="2" fillId="0" borderId="0" applyFill="0" applyBorder="0" applyAlignment="0"/>
    <xf numFmtId="184" fontId="2" fillId="0" borderId="0" applyFill="0" applyBorder="0" applyAlignment="0"/>
    <xf numFmtId="183" fontId="2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24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0" fontId="116" fillId="7" borderId="34" applyNumberFormat="0" applyAlignment="0" applyProtection="0"/>
    <xf numFmtId="183" fontId="2" fillId="0" borderId="0" applyFill="0" applyBorder="0" applyAlignment="0"/>
    <xf numFmtId="233" fontId="2" fillId="0" borderId="0" applyFill="0" applyBorder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27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0" fontId="130" fillId="20" borderId="36" applyNumberFormat="0" applyAlignment="0" applyProtection="0"/>
    <xf numFmtId="188" fontId="2" fillId="0" borderId="0" applyFont="0" applyFill="0" applyBorder="0" applyAlignment="0" applyProtection="0"/>
    <xf numFmtId="244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233" fontId="2" fillId="0" borderId="0" applyFill="0" applyBorder="0" applyAlignment="0"/>
    <xf numFmtId="233" fontId="2" fillId="0" borderId="0" applyFill="0" applyBorder="0" applyAlignment="0"/>
    <xf numFmtId="170" fontId="2" fillId="0" borderId="0"/>
    <xf numFmtId="170" fontId="2" fillId="0" borderId="0"/>
    <xf numFmtId="170" fontId="2" fillId="0" borderId="0"/>
    <xf numFmtId="170" fontId="2" fillId="0" borderId="0"/>
    <xf numFmtId="170" fontId="2" fillId="0" borderId="0"/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0" fontId="2" fillId="0" borderId="0" applyNumberForma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38" fontId="2" fillId="0" borderId="0" applyNumberFormat="0" applyFont="0" applyFill="0" applyAlignment="0" applyProtection="0"/>
    <xf numFmtId="40" fontId="2" fillId="0" borderId="0"/>
    <xf numFmtId="40" fontId="2" fillId="0" borderId="0"/>
    <xf numFmtId="40" fontId="2" fillId="0" borderId="0"/>
    <xf numFmtId="40" fontId="2" fillId="0" borderId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38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2" fillId="26" borderId="35" applyNumberFormat="0" applyFont="0" applyAlignment="0" applyProtection="0"/>
    <xf numFmtId="0" fontId="19" fillId="55" borderId="34" applyNumberFormat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4" fillId="42" borderId="34" applyNumberFormat="0" applyAlignment="0" applyProtection="0"/>
    <xf numFmtId="0" fontId="116" fillId="7" borderId="34" applyNumberFormat="0" applyAlignment="0" applyProtection="0"/>
    <xf numFmtId="0" fontId="189" fillId="58" borderId="35" applyNumberFormat="0" applyAlignment="0" applyProtection="0"/>
    <xf numFmtId="0" fontId="44" fillId="26" borderId="35" applyNumberFormat="0" applyFont="0" applyAlignment="0" applyProtection="0"/>
    <xf numFmtId="0" fontId="27" fillId="55" borderId="36" applyNumberFormat="0" applyAlignment="0" applyProtection="0"/>
    <xf numFmtId="0" fontId="193" fillId="0" borderId="37" applyNumberFormat="0" applyFill="0" applyAlignment="0" applyProtection="0"/>
    <xf numFmtId="0" fontId="196" fillId="0" borderId="37" applyNumberFormat="0" applyFill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24" fillId="42" borderId="34" applyNumberFormat="0" applyAlignment="0" applyProtection="0"/>
    <xf numFmtId="9" fontId="2" fillId="0" borderId="0" applyFont="0" applyFill="0" applyBorder="0" applyAlignment="0" applyProtection="0"/>
  </cellStyleXfs>
  <cellXfs count="293">
    <xf numFmtId="0" fontId="0" fillId="0" borderId="0" xfId="0"/>
    <xf numFmtId="37" fontId="10" fillId="0" borderId="0" xfId="1306" applyNumberFormat="1" applyFont="1" applyFill="1" applyAlignment="1">
      <alignment vertical="center"/>
    </xf>
    <xf numFmtId="37" fontId="10" fillId="0" borderId="0" xfId="1306" applyNumberFormat="1" applyFont="1" applyFill="1" applyBorder="1" applyAlignment="1">
      <alignment horizontal="right" vertical="center"/>
    </xf>
    <xf numFmtId="37" fontId="10" fillId="0" borderId="0" xfId="1306" applyNumberFormat="1" applyFont="1" applyFill="1"/>
    <xf numFmtId="41" fontId="7" fillId="0" borderId="0" xfId="1443" applyNumberFormat="1" applyFont="1" applyFill="1" applyAlignment="1">
      <alignment horizontal="center" vertical="center"/>
    </xf>
    <xf numFmtId="41" fontId="7" fillId="0" borderId="0" xfId="1306" applyNumberFormat="1" applyFont="1" applyFill="1" applyAlignment="1">
      <alignment horizontal="center" vertical="center"/>
    </xf>
    <xf numFmtId="37" fontId="10" fillId="0" borderId="0" xfId="1306" applyNumberFormat="1" applyFont="1" applyFill="1" applyAlignment="1">
      <alignment horizontal="right" vertical="center"/>
    </xf>
    <xf numFmtId="166" fontId="15" fillId="0" borderId="0" xfId="1306" applyFont="1" applyFill="1" applyAlignment="1">
      <alignment vertical="center"/>
    </xf>
    <xf numFmtId="166" fontId="10" fillId="0" borderId="0" xfId="1306" applyFont="1" applyFill="1" applyAlignment="1">
      <alignment vertical="center"/>
    </xf>
    <xf numFmtId="41" fontId="10" fillId="0" borderId="0" xfId="1306" applyNumberFormat="1" applyFont="1" applyFill="1" applyAlignment="1">
      <alignment horizontal="right" vertical="center"/>
    </xf>
    <xf numFmtId="166" fontId="10" fillId="0" borderId="0" xfId="1306" applyFont="1" applyFill="1" applyAlignment="1">
      <alignment horizontal="right"/>
    </xf>
    <xf numFmtId="37" fontId="10" fillId="0" borderId="0" xfId="1794" applyNumberFormat="1" applyFont="1" applyFill="1" applyAlignment="1">
      <alignment horizontal="right" vertical="center"/>
    </xf>
    <xf numFmtId="0" fontId="7" fillId="0" borderId="0" xfId="1821" applyFont="1" applyFill="1" applyAlignment="1">
      <alignment horizontal="left" vertical="center"/>
    </xf>
    <xf numFmtId="39" fontId="10" fillId="0" borderId="0" xfId="1788" applyNumberFormat="1" applyFont="1" applyFill="1" applyAlignment="1">
      <alignment horizontal="right"/>
    </xf>
    <xf numFmtId="0" fontId="2" fillId="0" borderId="0" xfId="1802" applyFill="1"/>
    <xf numFmtId="0" fontId="10" fillId="0" borderId="0" xfId="1802" applyFont="1" applyFill="1" applyAlignment="1">
      <alignment vertical="center"/>
    </xf>
    <xf numFmtId="0" fontId="10" fillId="0" borderId="0" xfId="1802" applyFont="1" applyFill="1" applyAlignment="1">
      <alignment horizontal="center" vertical="center"/>
    </xf>
    <xf numFmtId="171" fontId="7" fillId="0" borderId="0" xfId="1802" applyNumberFormat="1" applyFont="1" applyFill="1" applyAlignment="1">
      <alignment horizontal="right" vertical="center"/>
    </xf>
    <xf numFmtId="171" fontId="10" fillId="0" borderId="0" xfId="1802" applyNumberFormat="1" applyFont="1" applyFill="1" applyAlignment="1">
      <alignment vertical="center"/>
    </xf>
    <xf numFmtId="0" fontId="15" fillId="0" borderId="0" xfId="1802" applyFont="1" applyFill="1" applyAlignment="1">
      <alignment vertical="center"/>
    </xf>
    <xf numFmtId="0" fontId="7" fillId="0" borderId="0" xfId="1827" applyFont="1" applyFill="1" applyAlignment="1">
      <alignment horizontal="center" vertical="center"/>
    </xf>
    <xf numFmtId="0" fontId="7" fillId="0" borderId="0" xfId="1794" applyFont="1" applyFill="1" applyAlignment="1">
      <alignment vertical="center"/>
    </xf>
    <xf numFmtId="0" fontId="7" fillId="0" borderId="0" xfId="1802" applyFont="1" applyFill="1" applyAlignment="1">
      <alignment horizontal="center" vertical="center"/>
    </xf>
    <xf numFmtId="37" fontId="7" fillId="0" borderId="0" xfId="1820" applyFont="1" applyFill="1" applyAlignment="1">
      <alignment vertical="center"/>
    </xf>
    <xf numFmtId="37" fontId="10" fillId="0" borderId="0" xfId="1820" applyFont="1" applyFill="1" applyAlignment="1">
      <alignment horizontal="left" vertical="center" indent="1"/>
    </xf>
    <xf numFmtId="37" fontId="10" fillId="0" borderId="0" xfId="1820" applyFont="1" applyFill="1" applyAlignment="1">
      <alignment horizontal="center" vertical="center"/>
    </xf>
    <xf numFmtId="37" fontId="10" fillId="0" borderId="0" xfId="1820" applyFont="1" applyFill="1" applyAlignment="1">
      <alignment horizontal="left" vertical="center" indent="2"/>
    </xf>
    <xf numFmtId="41" fontId="10" fillId="0" borderId="0" xfId="1826" applyNumberFormat="1" applyFont="1" applyFill="1" applyAlignment="1">
      <alignment vertical="center"/>
    </xf>
    <xf numFmtId="37" fontId="10" fillId="0" borderId="0" xfId="1820" applyFont="1" applyFill="1" applyAlignment="1">
      <alignment horizontal="left" vertical="center" indent="4"/>
    </xf>
    <xf numFmtId="37" fontId="10" fillId="0" borderId="0" xfId="1820" applyFont="1" applyFill="1" applyAlignment="1">
      <alignment horizontal="left" vertical="center" indent="3"/>
    </xf>
    <xf numFmtId="0" fontId="10" fillId="0" borderId="0" xfId="1820" applyNumberFormat="1" applyFont="1" applyFill="1" applyAlignment="1">
      <alignment horizontal="center" vertical="center"/>
    </xf>
    <xf numFmtId="37" fontId="10" fillId="0" borderId="0" xfId="1820" quotePrefix="1" applyFont="1" applyFill="1" applyAlignment="1">
      <alignment horizontal="left" vertical="center" indent="2"/>
    </xf>
    <xf numFmtId="236" fontId="10" fillId="0" borderId="0" xfId="1820" quotePrefix="1" applyNumberFormat="1" applyFont="1" applyFill="1" applyAlignment="1">
      <alignment horizontal="center" vertical="center"/>
    </xf>
    <xf numFmtId="37" fontId="10" fillId="0" borderId="0" xfId="1826" applyNumberFormat="1" applyFont="1" applyFill="1" applyAlignment="1">
      <alignment horizontal="right" vertical="center"/>
    </xf>
    <xf numFmtId="37" fontId="2" fillId="0" borderId="0" xfId="1802" applyNumberFormat="1" applyFill="1"/>
    <xf numFmtId="41" fontId="2" fillId="0" borderId="0" xfId="1802" applyNumberFormat="1" applyFill="1"/>
    <xf numFmtId="37" fontId="10" fillId="0" borderId="0" xfId="1820" applyFont="1" applyFill="1" applyAlignment="1">
      <alignment vertical="center"/>
    </xf>
    <xf numFmtId="41" fontId="10" fillId="0" borderId="0" xfId="1826" applyNumberFormat="1" applyFont="1" applyFill="1" applyAlignment="1">
      <alignment horizontal="right" vertical="center"/>
    </xf>
    <xf numFmtId="37" fontId="10" fillId="0" borderId="0" xfId="1820" applyFont="1" applyFill="1" applyAlignment="1">
      <alignment horizontal="right" vertical="center"/>
    </xf>
    <xf numFmtId="37" fontId="10" fillId="0" borderId="0" xfId="1820" applyFont="1" applyFill="1" applyAlignment="1">
      <alignment horizontal="left" vertical="center" indent="5"/>
    </xf>
    <xf numFmtId="37" fontId="10" fillId="0" borderId="0" xfId="1825" applyNumberFormat="1" applyFont="1" applyFill="1" applyAlignment="1">
      <alignment horizontal="right" vertical="center"/>
    </xf>
    <xf numFmtId="37" fontId="7" fillId="0" borderId="0" xfId="1820" applyFont="1" applyFill="1" applyAlignment="1">
      <alignment horizontal="center" vertical="center"/>
    </xf>
    <xf numFmtId="260" fontId="10" fillId="0" borderId="0" xfId="1820" quotePrefix="1" applyNumberFormat="1" applyFont="1" applyFill="1" applyAlignment="1">
      <alignment horizontal="center" vertical="center"/>
    </xf>
    <xf numFmtId="42" fontId="7" fillId="0" borderId="0" xfId="1820" applyNumberFormat="1" applyFont="1" applyFill="1" applyAlignment="1">
      <alignment horizontal="left" vertical="center" indent="4"/>
    </xf>
    <xf numFmtId="0" fontId="10" fillId="0" borderId="0" xfId="1820" quotePrefix="1" applyNumberFormat="1" applyFont="1" applyFill="1" applyAlignment="1">
      <alignment horizontal="center" vertical="center"/>
    </xf>
    <xf numFmtId="37" fontId="10" fillId="0" borderId="0" xfId="1811" applyNumberFormat="1" applyFont="1" applyFill="1" applyAlignment="1">
      <alignment vertical="center"/>
    </xf>
    <xf numFmtId="0" fontId="10" fillId="0" borderId="0" xfId="1802" applyFont="1" applyFill="1"/>
    <xf numFmtId="49" fontId="10" fillId="0" borderId="0" xfId="1820" applyNumberFormat="1" applyFont="1" applyFill="1" applyAlignment="1">
      <alignment horizontal="left" vertical="center" indent="2"/>
    </xf>
    <xf numFmtId="37" fontId="10" fillId="0" borderId="0" xfId="1819" applyFont="1" applyFill="1" applyAlignment="1">
      <alignment horizontal="right" vertical="center"/>
    </xf>
    <xf numFmtId="0" fontId="10" fillId="0" borderId="0" xfId="1794" applyFont="1" applyFill="1" applyAlignment="1">
      <alignment horizontal="center" vertical="center"/>
    </xf>
    <xf numFmtId="0" fontId="10" fillId="0" borderId="0" xfId="1794" applyFont="1" applyFill="1" applyAlignment="1">
      <alignment vertical="center"/>
    </xf>
    <xf numFmtId="0" fontId="10" fillId="0" borderId="0" xfId="1794" applyFont="1" applyFill="1" applyAlignment="1">
      <alignment horizontal="left" vertical="center" indent="2"/>
    </xf>
    <xf numFmtId="37" fontId="10" fillId="0" borderId="0" xfId="1794" applyNumberFormat="1" applyFont="1" applyFill="1" applyAlignment="1">
      <alignment vertical="center"/>
    </xf>
    <xf numFmtId="37" fontId="178" fillId="0" borderId="0" xfId="1824" applyFont="1" applyFill="1" applyAlignment="1">
      <alignment horizontal="center" vertical="center"/>
    </xf>
    <xf numFmtId="37" fontId="178" fillId="0" borderId="0" xfId="1824" applyFont="1" applyFill="1" applyAlignment="1">
      <alignment vertical="center"/>
    </xf>
    <xf numFmtId="171" fontId="10" fillId="0" borderId="0" xfId="1794" applyNumberFormat="1" applyFont="1" applyFill="1" applyAlignment="1">
      <alignment vertical="center"/>
    </xf>
    <xf numFmtId="37" fontId="10" fillId="0" borderId="0" xfId="1824" applyFont="1" applyFill="1" applyAlignment="1">
      <alignment horizontal="center" vertical="center"/>
    </xf>
    <xf numFmtId="37" fontId="10" fillId="0" borderId="0" xfId="1820" applyNumberFormat="1" applyFont="1" applyFill="1" applyAlignment="1">
      <alignment horizontal="right" vertical="center"/>
    </xf>
    <xf numFmtId="37" fontId="10" fillId="0" borderId="14" xfId="1306" applyNumberFormat="1" applyFont="1" applyFill="1" applyBorder="1" applyAlignment="1">
      <alignment horizontal="right" vertical="center"/>
    </xf>
    <xf numFmtId="37" fontId="10" fillId="0" borderId="3" xfId="1306" applyNumberFormat="1" applyFont="1" applyFill="1" applyBorder="1" applyAlignment="1">
      <alignment horizontal="right" vertical="center"/>
    </xf>
    <xf numFmtId="0" fontId="10" fillId="0" borderId="0" xfId="1794" applyFont="1" applyFill="1" applyAlignment="1">
      <alignment horizontal="left" vertical="center" indent="3"/>
    </xf>
    <xf numFmtId="0" fontId="10" fillId="0" borderId="0" xfId="1794" applyFont="1" applyFill="1" applyAlignment="1">
      <alignment horizontal="left" vertical="center" indent="4"/>
    </xf>
    <xf numFmtId="37" fontId="10" fillId="0" borderId="0" xfId="1794" applyNumberFormat="1" applyFont="1" applyFill="1" applyBorder="1" applyAlignment="1">
      <alignment horizontal="right" vertical="center"/>
    </xf>
    <xf numFmtId="0" fontId="10" fillId="0" borderId="0" xfId="1794" applyFont="1" applyFill="1" applyAlignment="1">
      <alignment horizontal="left" vertical="center"/>
    </xf>
    <xf numFmtId="0" fontId="7" fillId="0" borderId="0" xfId="1821" applyFont="1" applyFill="1" applyAlignment="1">
      <alignment vertical="center"/>
    </xf>
    <xf numFmtId="37" fontId="181" fillId="0" borderId="0" xfId="1824" applyFont="1" applyFill="1" applyAlignment="1">
      <alignment vertical="center"/>
    </xf>
    <xf numFmtId="3" fontId="2" fillId="0" borderId="0" xfId="1802" applyNumberFormat="1" applyFill="1"/>
    <xf numFmtId="171" fontId="7" fillId="0" borderId="0" xfId="1794" applyNumberFormat="1" applyFont="1" applyFill="1" applyAlignment="1">
      <alignment horizontal="right" vertical="center"/>
    </xf>
    <xf numFmtId="261" fontId="10" fillId="0" borderId="0" xfId="1306" applyNumberFormat="1" applyFont="1" applyFill="1" applyAlignment="1">
      <alignment vertical="center"/>
    </xf>
    <xf numFmtId="0" fontId="15" fillId="0" borderId="0" xfId="1794" applyFont="1" applyFill="1" applyAlignment="1">
      <alignment vertical="center"/>
    </xf>
    <xf numFmtId="0" fontId="10" fillId="0" borderId="0" xfId="1821" applyFont="1" applyFill="1" applyAlignment="1">
      <alignment vertical="center"/>
    </xf>
    <xf numFmtId="0" fontId="30" fillId="0" borderId="0" xfId="1788" applyFont="1" applyFill="1"/>
    <xf numFmtId="41" fontId="15" fillId="0" borderId="0" xfId="1794" applyNumberFormat="1" applyFont="1" applyFill="1" applyAlignment="1">
      <alignment vertical="center"/>
    </xf>
    <xf numFmtId="0" fontId="30" fillId="0" borderId="0" xfId="1788" applyFont="1" applyFill="1" applyAlignment="1">
      <alignment horizontal="center"/>
    </xf>
    <xf numFmtId="0" fontId="10" fillId="0" borderId="0" xfId="1794" applyFont="1" applyFill="1" applyAlignment="1">
      <alignment horizontal="left" vertical="center" indent="1"/>
    </xf>
    <xf numFmtId="0" fontId="10" fillId="0" borderId="0" xfId="1821" applyFont="1" applyFill="1" applyAlignment="1">
      <alignment horizontal="left" vertical="center" indent="1"/>
    </xf>
    <xf numFmtId="0" fontId="8" fillId="0" borderId="0" xfId="0" applyFont="1" applyFill="1" applyAlignment="1">
      <alignment vertical="center"/>
    </xf>
    <xf numFmtId="37" fontId="14" fillId="0" borderId="0" xfId="1824" applyFont="1" applyFill="1" applyAlignment="1">
      <alignment vertical="center"/>
    </xf>
    <xf numFmtId="37" fontId="10" fillId="0" borderId="0" xfId="1824" applyFont="1" applyFill="1" applyAlignment="1">
      <alignment vertical="center"/>
    </xf>
    <xf numFmtId="0" fontId="7" fillId="0" borderId="0" xfId="1794" quotePrefix="1" applyFont="1" applyFill="1" applyAlignment="1">
      <alignment horizontal="center" vertical="center"/>
    </xf>
    <xf numFmtId="37" fontId="10" fillId="0" borderId="0" xfId="1788" applyNumberFormat="1" applyFont="1" applyFill="1" applyBorder="1" applyAlignment="1">
      <alignment horizontal="right" vertical="center"/>
    </xf>
    <xf numFmtId="3" fontId="10" fillId="0" borderId="0" xfId="1802" applyNumberFormat="1" applyFont="1" applyFill="1"/>
    <xf numFmtId="37" fontId="10" fillId="0" borderId="0" xfId="1369" applyNumberFormat="1" applyFont="1" applyFill="1" applyAlignment="1">
      <alignment horizontal="right" vertical="center"/>
    </xf>
    <xf numFmtId="37" fontId="10" fillId="0" borderId="3" xfId="1369" applyNumberFormat="1" applyFont="1" applyFill="1" applyBorder="1" applyAlignment="1">
      <alignment horizontal="right" vertical="center"/>
    </xf>
    <xf numFmtId="37" fontId="10" fillId="0" borderId="7" xfId="1306" applyNumberFormat="1" applyFont="1" applyFill="1" applyBorder="1" applyAlignment="1">
      <alignment horizontal="right" vertical="center"/>
    </xf>
    <xf numFmtId="37" fontId="10" fillId="0" borderId="0" xfId="1369" applyNumberFormat="1" applyFont="1" applyFill="1" applyBorder="1" applyAlignment="1">
      <alignment horizontal="right" vertical="center"/>
    </xf>
    <xf numFmtId="37" fontId="10" fillId="0" borderId="8" xfId="1306" applyNumberFormat="1" applyFont="1" applyFill="1" applyBorder="1" applyAlignment="1">
      <alignment horizontal="right" vertical="center"/>
    </xf>
    <xf numFmtId="37" fontId="178" fillId="0" borderId="0" xfId="1306" applyNumberFormat="1" applyFont="1" applyFill="1" applyBorder="1" applyAlignment="1">
      <alignment horizontal="right" vertical="center"/>
    </xf>
    <xf numFmtId="37" fontId="10" fillId="0" borderId="0" xfId="1788" applyNumberFormat="1" applyFont="1" applyFill="1" applyAlignment="1">
      <alignment horizontal="right" vertical="center"/>
    </xf>
    <xf numFmtId="37" fontId="180" fillId="0" borderId="0" xfId="1369" applyNumberFormat="1" applyFont="1" applyFill="1" applyAlignment="1">
      <alignment horizontal="right" vertical="center"/>
    </xf>
    <xf numFmtId="37" fontId="10" fillId="0" borderId="0" xfId="1795" applyNumberFormat="1" applyFont="1" applyFill="1" applyAlignment="1">
      <alignment horizontal="right" vertical="center"/>
    </xf>
    <xf numFmtId="37" fontId="10" fillId="0" borderId="3" xfId="1795" applyNumberFormat="1" applyFont="1" applyFill="1" applyBorder="1" applyAlignment="1">
      <alignment horizontal="right" vertical="center"/>
    </xf>
    <xf numFmtId="37" fontId="10" fillId="0" borderId="0" xfId="1788" applyNumberFormat="1" applyFont="1" applyFill="1" applyAlignment="1">
      <alignment horizontal="right"/>
    </xf>
    <xf numFmtId="37" fontId="10" fillId="0" borderId="8" xfId="1788" applyNumberFormat="1" applyFont="1" applyFill="1" applyBorder="1" applyAlignment="1">
      <alignment horizontal="right" vertical="center"/>
    </xf>
    <xf numFmtId="37" fontId="10" fillId="0" borderId="0" xfId="1788" applyNumberFormat="1" applyFont="1" applyFill="1"/>
    <xf numFmtId="0" fontId="10" fillId="0" borderId="0" xfId="1794" applyFont="1" applyFill="1" applyBorder="1" applyAlignment="1">
      <alignment horizontal="center" vertical="center"/>
    </xf>
    <xf numFmtId="0" fontId="10" fillId="0" borderId="0" xfId="1794" applyFont="1" applyFill="1" applyBorder="1" applyAlignment="1">
      <alignment vertical="center"/>
    </xf>
    <xf numFmtId="3" fontId="10" fillId="0" borderId="0" xfId="1794" applyNumberFormat="1" applyFont="1" applyFill="1" applyBorder="1" applyAlignment="1">
      <alignment vertical="center"/>
    </xf>
    <xf numFmtId="0" fontId="10" fillId="0" borderId="0" xfId="1794" applyFont="1" applyFill="1" applyBorder="1" applyAlignment="1">
      <alignment horizontal="left" vertical="center" indent="2"/>
    </xf>
    <xf numFmtId="37" fontId="10" fillId="0" borderId="0" xfId="1306" applyNumberFormat="1" applyFont="1" applyFill="1" applyBorder="1" applyAlignment="1">
      <alignment horizontal="center" vertical="center"/>
    </xf>
    <xf numFmtId="166" fontId="10" fillId="0" borderId="0" xfId="1306" applyFont="1" applyFill="1" applyBorder="1" applyAlignment="1">
      <alignment horizontal="right" vertical="center"/>
    </xf>
    <xf numFmtId="37" fontId="10" fillId="0" borderId="28" xfId="1369" applyNumberFormat="1" applyFont="1" applyFill="1" applyBorder="1" applyAlignment="1">
      <alignment horizontal="right" vertical="center"/>
    </xf>
    <xf numFmtId="41" fontId="180" fillId="0" borderId="0" xfId="1369" applyNumberFormat="1" applyFont="1" applyFill="1" applyAlignment="1">
      <alignment horizontal="right" vertical="center"/>
    </xf>
    <xf numFmtId="37" fontId="182" fillId="0" borderId="0" xfId="1794" applyNumberFormat="1" applyFont="1" applyFill="1" applyAlignment="1">
      <alignment vertical="center"/>
    </xf>
    <xf numFmtId="37" fontId="10" fillId="0" borderId="0" xfId="1802" applyNumberFormat="1" applyFont="1" applyFill="1" applyAlignment="1">
      <alignment horizontal="right" vertical="center"/>
    </xf>
    <xf numFmtId="166" fontId="10" fillId="0" borderId="0" xfId="1306" applyFont="1" applyFill="1" applyAlignment="1">
      <alignment horizontal="right" vertical="center"/>
    </xf>
    <xf numFmtId="0" fontId="10" fillId="0" borderId="0" xfId="1802" applyFont="1" applyFill="1" applyAlignment="1">
      <alignment horizontal="left" vertical="center" indent="2"/>
    </xf>
    <xf numFmtId="37" fontId="10" fillId="0" borderId="0" xfId="1802" applyNumberFormat="1" applyFont="1" applyFill="1" applyAlignment="1">
      <alignment horizontal="center" vertical="center"/>
    </xf>
    <xf numFmtId="0" fontId="10" fillId="0" borderId="0" xfId="1802" applyFont="1" applyFill="1" applyAlignment="1">
      <alignment horizontal="left" vertical="center" indent="3"/>
    </xf>
    <xf numFmtId="37" fontId="10" fillId="0" borderId="0" xfId="1802" applyNumberFormat="1" applyFont="1" applyFill="1" applyAlignment="1">
      <alignment vertical="center"/>
    </xf>
    <xf numFmtId="3" fontId="10" fillId="0" borderId="0" xfId="1802" applyNumberFormat="1" applyFont="1" applyFill="1" applyAlignment="1">
      <alignment horizontal="center" vertical="center"/>
    </xf>
    <xf numFmtId="0" fontId="10" fillId="0" borderId="0" xfId="1802" applyFont="1" applyFill="1" applyAlignment="1">
      <alignment horizontal="left" vertical="center" indent="4"/>
    </xf>
    <xf numFmtId="3" fontId="10" fillId="0" borderId="0" xfId="1802" applyNumberFormat="1" applyFont="1" applyFill="1" applyAlignment="1">
      <alignment vertical="center"/>
    </xf>
    <xf numFmtId="0" fontId="10" fillId="0" borderId="0" xfId="1802" applyFont="1" applyFill="1" applyAlignment="1">
      <alignment horizontal="left" vertical="center"/>
    </xf>
    <xf numFmtId="37" fontId="10" fillId="0" borderId="3" xfId="1802" applyNumberFormat="1" applyFont="1" applyFill="1" applyBorder="1" applyAlignment="1">
      <alignment horizontal="right" vertical="center"/>
    </xf>
    <xf numFmtId="0" fontId="7" fillId="0" borderId="0" xfId="1802" applyFont="1" applyFill="1" applyAlignment="1">
      <alignment vertical="center"/>
    </xf>
    <xf numFmtId="37" fontId="10" fillId="0" borderId="28" xfId="1802" applyNumberFormat="1" applyFont="1" applyFill="1" applyBorder="1" applyAlignment="1">
      <alignment horizontal="right" vertical="center"/>
    </xf>
    <xf numFmtId="41" fontId="10" fillId="0" borderId="0" xfId="1802" applyNumberFormat="1" applyFont="1" applyFill="1" applyAlignment="1">
      <alignment vertical="center"/>
    </xf>
    <xf numFmtId="171" fontId="7" fillId="0" borderId="0" xfId="1802" quotePrefix="1" applyNumberFormat="1" applyFont="1" applyFill="1" applyAlignment="1">
      <alignment vertical="center"/>
    </xf>
    <xf numFmtId="261" fontId="10" fillId="0" borderId="0" xfId="1802" applyNumberFormat="1" applyFont="1" applyFill="1" applyAlignment="1">
      <alignment vertical="center"/>
    </xf>
    <xf numFmtId="37" fontId="10" fillId="0" borderId="0" xfId="1813" applyNumberFormat="1" applyFont="1" applyFill="1" applyAlignment="1">
      <alignment horizontal="left" vertical="center" indent="2"/>
    </xf>
    <xf numFmtId="166" fontId="10" fillId="0" borderId="0" xfId="1802" applyNumberFormat="1" applyFont="1" applyFill="1" applyAlignment="1">
      <alignment vertical="center"/>
    </xf>
    <xf numFmtId="49" fontId="10" fillId="0" borderId="0" xfId="1802" applyNumberFormat="1" applyFont="1" applyFill="1" applyAlignment="1">
      <alignment horizontal="center" vertical="center"/>
    </xf>
    <xf numFmtId="37" fontId="10" fillId="0" borderId="0" xfId="1813" quotePrefix="1" applyNumberFormat="1" applyFont="1" applyFill="1" applyAlignment="1">
      <alignment horizontal="left" vertical="center" indent="2"/>
    </xf>
    <xf numFmtId="0" fontId="10" fillId="0" borderId="0" xfId="1802" quotePrefix="1" applyFont="1" applyFill="1" applyAlignment="1">
      <alignment horizontal="center" vertical="center"/>
    </xf>
    <xf numFmtId="41" fontId="10" fillId="0" borderId="0" xfId="1802" applyNumberFormat="1" applyFont="1" applyFill="1" applyAlignment="1">
      <alignment horizontal="right" vertical="center"/>
    </xf>
    <xf numFmtId="41" fontId="10" fillId="0" borderId="3" xfId="1802" applyNumberFormat="1" applyFont="1" applyFill="1" applyBorder="1" applyAlignment="1">
      <alignment horizontal="right" vertical="center"/>
    </xf>
    <xf numFmtId="41" fontId="10" fillId="0" borderId="0" xfId="1795" applyNumberFormat="1" applyFont="1" applyFill="1" applyAlignment="1">
      <alignment horizontal="right" vertical="center"/>
    </xf>
    <xf numFmtId="41" fontId="10" fillId="0" borderId="3" xfId="1795" applyNumberFormat="1" applyFont="1" applyFill="1" applyBorder="1" applyAlignment="1">
      <alignment horizontal="right" vertical="center"/>
    </xf>
    <xf numFmtId="41" fontId="10" fillId="0" borderId="0" xfId="1795" applyNumberFormat="1" applyFont="1" applyFill="1" applyBorder="1" applyAlignment="1">
      <alignment horizontal="right" vertical="center"/>
    </xf>
    <xf numFmtId="39" fontId="10" fillId="0" borderId="0" xfId="1802" applyNumberFormat="1" applyFont="1" applyFill="1" applyAlignment="1">
      <alignment horizontal="right" vertical="center"/>
    </xf>
    <xf numFmtId="0" fontId="10" fillId="0" borderId="0" xfId="1802" applyFont="1" applyFill="1" applyBorder="1" applyAlignment="1">
      <alignment vertical="center"/>
    </xf>
    <xf numFmtId="41" fontId="10" fillId="0" borderId="0" xfId="1802" applyNumberFormat="1" applyFont="1" applyFill="1" applyBorder="1" applyAlignment="1">
      <alignment horizontal="right" vertical="center"/>
    </xf>
    <xf numFmtId="0" fontId="15" fillId="0" borderId="0" xfId="1802" applyFont="1" applyFill="1" applyBorder="1" applyAlignment="1">
      <alignment vertical="center"/>
    </xf>
    <xf numFmtId="37" fontId="10" fillId="0" borderId="0" xfId="1802" applyNumberFormat="1" applyFont="1" applyFill="1" applyBorder="1" applyAlignment="1">
      <alignment horizontal="right" vertical="center"/>
    </xf>
    <xf numFmtId="37" fontId="15" fillId="0" borderId="0" xfId="1802" applyNumberFormat="1" applyFont="1" applyFill="1" applyBorder="1" applyAlignment="1">
      <alignment horizontal="right" vertical="center"/>
    </xf>
    <xf numFmtId="41" fontId="10" fillId="0" borderId="14" xfId="1795" applyNumberFormat="1" applyFont="1" applyFill="1" applyBorder="1" applyAlignment="1">
      <alignment horizontal="right" vertical="center"/>
    </xf>
    <xf numFmtId="263" fontId="10" fillId="0" borderId="0" xfId="1802" applyNumberFormat="1" applyFont="1" applyFill="1" applyBorder="1" applyAlignment="1">
      <alignment horizontal="right" vertical="center"/>
    </xf>
    <xf numFmtId="41" fontId="10" fillId="0" borderId="7" xfId="1795" applyNumberFormat="1" applyFont="1" applyFill="1" applyBorder="1" applyAlignment="1">
      <alignment horizontal="right" vertical="center"/>
    </xf>
    <xf numFmtId="41" fontId="10" fillId="0" borderId="0" xfId="1802" quotePrefix="1" applyNumberFormat="1" applyFont="1" applyFill="1" applyBorder="1" applyAlignment="1">
      <alignment horizontal="left" vertical="center" indent="5"/>
    </xf>
    <xf numFmtId="41" fontId="10" fillId="0" borderId="14" xfId="1802" quotePrefix="1" applyNumberFormat="1" applyFont="1" applyFill="1" applyBorder="1" applyAlignment="1">
      <alignment horizontal="left" vertical="center" indent="5"/>
    </xf>
    <xf numFmtId="0" fontId="7" fillId="0" borderId="0" xfId="1794" applyFont="1" applyFill="1" applyAlignment="1">
      <alignment horizontal="center" vertical="center"/>
    </xf>
    <xf numFmtId="41" fontId="180" fillId="0" borderId="3" xfId="1369" applyNumberFormat="1" applyFont="1" applyFill="1" applyBorder="1" applyAlignment="1">
      <alignment horizontal="right" vertical="center"/>
    </xf>
    <xf numFmtId="0" fontId="7" fillId="0" borderId="0" xfId="1794" applyFont="1" applyFill="1" applyAlignment="1">
      <alignment horizontal="center" vertical="center"/>
    </xf>
    <xf numFmtId="166" fontId="7" fillId="0" borderId="0" xfId="1306" applyFont="1" applyFill="1" applyAlignment="1">
      <alignment horizontal="center" vertical="center"/>
    </xf>
    <xf numFmtId="166" fontId="7" fillId="0" borderId="0" xfId="1306" applyFont="1" applyFill="1" applyAlignment="1">
      <alignment vertical="center"/>
    </xf>
    <xf numFmtId="166" fontId="183" fillId="0" borderId="0" xfId="1306" applyFont="1" applyFill="1" applyAlignment="1">
      <alignment horizontal="center" vertical="center"/>
    </xf>
    <xf numFmtId="166" fontId="183" fillId="0" borderId="3" xfId="1306" applyFont="1" applyFill="1" applyBorder="1" applyAlignment="1">
      <alignment horizontal="center" vertical="center"/>
    </xf>
    <xf numFmtId="0" fontId="12" fillId="0" borderId="0" xfId="1793" applyFont="1" applyAlignment="1">
      <alignment vertical="center"/>
    </xf>
    <xf numFmtId="0" fontId="8" fillId="0" borderId="0" xfId="1793" applyFont="1" applyAlignment="1">
      <alignment vertical="center"/>
    </xf>
    <xf numFmtId="37" fontId="14" fillId="0" borderId="0" xfId="1824" applyFont="1" applyAlignment="1">
      <alignment vertical="center"/>
    </xf>
    <xf numFmtId="37" fontId="10" fillId="0" borderId="0" xfId="1824" applyFont="1" applyAlignment="1">
      <alignment vertical="center"/>
    </xf>
    <xf numFmtId="37" fontId="10" fillId="0" borderId="0" xfId="1824" applyFont="1" applyAlignment="1">
      <alignment horizontal="center" vertical="center"/>
    </xf>
    <xf numFmtId="37" fontId="184" fillId="0" borderId="0" xfId="1824" applyFont="1" applyAlignment="1">
      <alignment horizontal="center" vertical="center"/>
    </xf>
    <xf numFmtId="0" fontId="184" fillId="0" borderId="0" xfId="1793" applyFont="1" applyAlignment="1">
      <alignment horizontal="center"/>
    </xf>
    <xf numFmtId="37" fontId="7" fillId="0" borderId="0" xfId="1824" applyFont="1" applyAlignment="1">
      <alignment horizontal="center" vertical="center"/>
    </xf>
    <xf numFmtId="37" fontId="184" fillId="0" borderId="0" xfId="1824" applyFont="1" applyAlignment="1">
      <alignment vertical="center"/>
    </xf>
    <xf numFmtId="49" fontId="184" fillId="0" borderId="0" xfId="1824" applyNumberFormat="1" applyFont="1" applyAlignment="1">
      <alignment horizontal="center" vertical="center"/>
    </xf>
    <xf numFmtId="37" fontId="7" fillId="0" borderId="0" xfId="1824" applyFont="1" applyAlignment="1">
      <alignment vertical="center"/>
    </xf>
    <xf numFmtId="0" fontId="184" fillId="0" borderId="0" xfId="1823" applyFont="1" applyAlignment="1">
      <alignment horizontal="center" vertical="center"/>
    </xf>
    <xf numFmtId="0" fontId="184" fillId="0" borderId="0" xfId="1415" quotePrefix="1" applyNumberFormat="1" applyFont="1" applyFill="1" applyAlignment="1">
      <alignment horizontal="left" vertical="center"/>
    </xf>
    <xf numFmtId="37" fontId="15" fillId="0" borderId="0" xfId="1824" applyFont="1" applyAlignment="1">
      <alignment horizontal="center" vertical="center"/>
    </xf>
    <xf numFmtId="261" fontId="15" fillId="0" borderId="0" xfId="1306" applyNumberFormat="1" applyFont="1" applyAlignment="1">
      <alignment horizontal="right" vertical="center"/>
    </xf>
    <xf numFmtId="0" fontId="15" fillId="0" borderId="0" xfId="1415" applyNumberFormat="1" applyFont="1" applyFill="1" applyAlignment="1">
      <alignment horizontal="left" vertical="center" indent="1"/>
    </xf>
    <xf numFmtId="37" fontId="15" fillId="0" borderId="0" xfId="1824" quotePrefix="1" applyFont="1" applyAlignment="1">
      <alignment horizontal="center" vertical="center"/>
    </xf>
    <xf numFmtId="37" fontId="15" fillId="0" borderId="0" xfId="1306" applyNumberFormat="1" applyFont="1" applyAlignment="1">
      <alignment vertical="center"/>
    </xf>
    <xf numFmtId="37" fontId="15" fillId="0" borderId="0" xfId="1306" applyNumberFormat="1" applyFont="1" applyFill="1" applyAlignment="1">
      <alignment vertical="center"/>
    </xf>
    <xf numFmtId="37" fontId="184" fillId="0" borderId="0" xfId="1824" quotePrefix="1" applyFont="1" applyAlignment="1">
      <alignment horizontal="center" vertical="center"/>
    </xf>
    <xf numFmtId="173" fontId="15" fillId="0" borderId="3" xfId="2325" applyNumberFormat="1" applyFont="1" applyBorder="1" applyAlignment="1">
      <alignment vertical="center"/>
    </xf>
    <xf numFmtId="173" fontId="15" fillId="0" borderId="0" xfId="1306" applyNumberFormat="1" applyFont="1" applyFill="1" applyAlignment="1">
      <alignment vertical="center"/>
    </xf>
    <xf numFmtId="37" fontId="15" fillId="0" borderId="8" xfId="1306" applyNumberFormat="1" applyFont="1" applyFill="1" applyBorder="1" applyAlignment="1">
      <alignment vertical="center"/>
    </xf>
    <xf numFmtId="37" fontId="15" fillId="0" borderId="0" xfId="1306" applyNumberFormat="1" applyFont="1" applyFill="1" applyBorder="1" applyAlignment="1">
      <alignment vertical="center"/>
    </xf>
    <xf numFmtId="173" fontId="15" fillId="0" borderId="8" xfId="1306" applyNumberFormat="1" applyFont="1" applyFill="1" applyBorder="1" applyAlignment="1">
      <alignment vertical="center"/>
    </xf>
    <xf numFmtId="261" fontId="15" fillId="0" borderId="8" xfId="1306" applyNumberFormat="1" applyFont="1" applyBorder="1" applyAlignment="1">
      <alignment horizontal="right" vertical="center"/>
    </xf>
    <xf numFmtId="37" fontId="15" fillId="0" borderId="0" xfId="1824" applyFont="1" applyAlignment="1">
      <alignment vertical="center"/>
    </xf>
    <xf numFmtId="37" fontId="178" fillId="0" borderId="0" xfId="1824" applyFont="1" applyAlignment="1">
      <alignment horizontal="center" vertical="center"/>
    </xf>
    <xf numFmtId="37" fontId="185" fillId="0" borderId="0" xfId="1824" applyFont="1" applyAlignment="1">
      <alignment vertical="center"/>
    </xf>
    <xf numFmtId="37" fontId="186" fillId="0" borderId="0" xfId="1824" applyFont="1" applyAlignment="1">
      <alignment vertical="center"/>
    </xf>
    <xf numFmtId="173" fontId="15" fillId="0" borderId="0" xfId="2325" applyNumberFormat="1" applyFont="1" applyAlignment="1">
      <alignment vertical="center"/>
    </xf>
    <xf numFmtId="37" fontId="15" fillId="0" borderId="0" xfId="2325" applyNumberFormat="1" applyFont="1" applyAlignment="1">
      <alignment vertical="center"/>
    </xf>
    <xf numFmtId="37" fontId="15" fillId="0" borderId="0" xfId="1306" applyNumberFormat="1" applyFont="1" applyFill="1" applyBorder="1" applyAlignment="1">
      <alignment horizontal="right" vertical="center"/>
    </xf>
    <xf numFmtId="37" fontId="187" fillId="0" borderId="0" xfId="1824" applyFont="1" applyAlignment="1">
      <alignment horizontal="left" vertical="center"/>
    </xf>
    <xf numFmtId="37" fontId="186" fillId="0" borderId="0" xfId="1824" applyFont="1" applyAlignment="1">
      <alignment horizontal="center" vertical="center"/>
    </xf>
    <xf numFmtId="41" fontId="186" fillId="0" borderId="0" xfId="1306" applyNumberFormat="1" applyFont="1" applyFill="1" applyBorder="1" applyAlignment="1">
      <alignment horizontal="right" vertical="center"/>
    </xf>
    <xf numFmtId="37" fontId="10" fillId="0" borderId="0" xfId="1802" applyNumberFormat="1" applyFont="1" applyFill="1" applyBorder="1" applyAlignment="1">
      <alignment horizontal="center" vertical="center"/>
    </xf>
    <xf numFmtId="166" fontId="10" fillId="0" borderId="3" xfId="1306" applyFont="1" applyFill="1" applyBorder="1" applyAlignment="1">
      <alignment horizontal="right" vertical="center"/>
    </xf>
    <xf numFmtId="166" fontId="10" fillId="0" borderId="14" xfId="1306" applyFont="1" applyFill="1" applyBorder="1" applyAlignment="1">
      <alignment horizontal="right" vertical="center"/>
    </xf>
    <xf numFmtId="41" fontId="10" fillId="0" borderId="0" xfId="1795" applyNumberFormat="1" applyFont="1" applyAlignment="1">
      <alignment horizontal="right" vertical="center"/>
    </xf>
    <xf numFmtId="261" fontId="10" fillId="0" borderId="0" xfId="1306" applyNumberFormat="1" applyFont="1" applyAlignment="1">
      <alignment horizontal="right" vertical="center"/>
    </xf>
    <xf numFmtId="261" fontId="10" fillId="0" borderId="14" xfId="1306" applyNumberFormat="1" applyFont="1" applyBorder="1" applyAlignment="1">
      <alignment horizontal="right" vertical="center"/>
    </xf>
    <xf numFmtId="261" fontId="10" fillId="0" borderId="3" xfId="1306" applyNumberFormat="1" applyFont="1" applyBorder="1" applyAlignment="1">
      <alignment horizontal="right" vertical="center"/>
    </xf>
    <xf numFmtId="0" fontId="183" fillId="0" borderId="0" xfId="1794" applyFont="1" applyFill="1" applyAlignment="1">
      <alignment horizontal="left" vertical="center" indent="1"/>
    </xf>
    <xf numFmtId="41" fontId="180" fillId="0" borderId="8" xfId="1369" applyNumberFormat="1" applyFont="1" applyFill="1" applyBorder="1" applyAlignment="1">
      <alignment horizontal="right" vertical="center"/>
    </xf>
    <xf numFmtId="0" fontId="198" fillId="0" borderId="0" xfId="1794" applyFont="1" applyFill="1" applyAlignment="1">
      <alignment vertical="center"/>
    </xf>
    <xf numFmtId="0" fontId="10" fillId="0" borderId="0" xfId="1802" applyFont="1" applyFill="1" applyAlignment="1">
      <alignment horizontal="left" vertical="center" indent="5"/>
    </xf>
    <xf numFmtId="274" fontId="10" fillId="0" borderId="0" xfId="2531" applyNumberFormat="1" applyFont="1" applyFill="1" applyBorder="1" applyAlignment="1">
      <alignment horizontal="right" vertical="center"/>
    </xf>
    <xf numFmtId="213" fontId="10" fillId="0" borderId="0" xfId="1802" applyNumberFormat="1" applyFont="1" applyFill="1" applyAlignment="1">
      <alignment vertical="center"/>
    </xf>
    <xf numFmtId="261" fontId="10" fillId="0" borderId="3" xfId="1306" applyNumberFormat="1" applyFont="1" applyFill="1" applyBorder="1" applyAlignment="1">
      <alignment horizontal="right" vertical="center"/>
    </xf>
    <xf numFmtId="37" fontId="10" fillId="0" borderId="0" xfId="1794" applyNumberFormat="1" applyFont="1" applyFill="1" applyBorder="1" applyAlignment="1">
      <alignment vertical="center"/>
    </xf>
    <xf numFmtId="273" fontId="180" fillId="0" borderId="0" xfId="1369" applyNumberFormat="1" applyFont="1" applyFill="1" applyAlignment="1">
      <alignment horizontal="right" vertical="center"/>
    </xf>
    <xf numFmtId="166" fontId="10" fillId="0" borderId="0" xfId="1306" applyFont="1" applyFill="1" applyAlignment="1">
      <alignment horizontal="center" vertical="center"/>
    </xf>
    <xf numFmtId="166" fontId="10" fillId="0" borderId="3" xfId="1306" applyFont="1" applyFill="1" applyBorder="1" applyAlignment="1">
      <alignment horizontal="center" vertical="center"/>
    </xf>
    <xf numFmtId="261" fontId="10" fillId="0" borderId="0" xfId="1306" applyNumberFormat="1" applyFont="1" applyFill="1" applyAlignment="1">
      <alignment horizontal="center" vertical="center"/>
    </xf>
    <xf numFmtId="0" fontId="200" fillId="0" borderId="0" xfId="1794" applyFont="1" applyFill="1" applyAlignment="1">
      <alignment horizontal="center" vertical="center"/>
    </xf>
    <xf numFmtId="261" fontId="10" fillId="0" borderId="0" xfId="1306" applyNumberFormat="1" applyFont="1" applyBorder="1" applyAlignment="1">
      <alignment horizontal="right" vertical="center"/>
    </xf>
    <xf numFmtId="37" fontId="10" fillId="0" borderId="32" xfId="1788" applyNumberFormat="1" applyFont="1" applyFill="1" applyBorder="1" applyAlignment="1">
      <alignment horizontal="right"/>
    </xf>
    <xf numFmtId="166" fontId="7" fillId="0" borderId="0" xfId="1306" applyFont="1" applyFill="1" applyAlignment="1">
      <alignment horizontal="center" vertical="center"/>
    </xf>
    <xf numFmtId="37" fontId="10" fillId="0" borderId="32" xfId="1802" applyNumberFormat="1" applyFont="1" applyFill="1" applyBorder="1" applyAlignment="1">
      <alignment horizontal="right" vertical="center"/>
    </xf>
    <xf numFmtId="37" fontId="10" fillId="0" borderId="0" xfId="0" applyNumberFormat="1" applyFont="1" applyFill="1" applyAlignment="1">
      <alignment horizontal="right" vertical="center"/>
    </xf>
    <xf numFmtId="37" fontId="201" fillId="0" borderId="0" xfId="1802" applyNumberFormat="1" applyFont="1" applyFill="1" applyAlignment="1">
      <alignment horizontal="right" vertical="center"/>
    </xf>
    <xf numFmtId="37" fontId="10" fillId="0" borderId="7" xfId="1802" applyNumberFormat="1" applyFont="1" applyFill="1" applyBorder="1" applyAlignment="1">
      <alignment horizontal="right" vertical="center"/>
    </xf>
    <xf numFmtId="41" fontId="10" fillId="0" borderId="14" xfId="1802" applyNumberFormat="1" applyFont="1" applyFill="1" applyBorder="1" applyAlignment="1">
      <alignment horizontal="right" vertical="center"/>
    </xf>
    <xf numFmtId="37" fontId="10" fillId="0" borderId="14" xfId="1802" applyNumberFormat="1" applyFont="1" applyFill="1" applyBorder="1" applyAlignment="1">
      <alignment horizontal="right" vertical="center"/>
    </xf>
    <xf numFmtId="261" fontId="10" fillId="0" borderId="0" xfId="1306" applyNumberFormat="1" applyFont="1" applyFill="1" applyBorder="1" applyAlignment="1">
      <alignment horizontal="right" vertical="center"/>
    </xf>
    <xf numFmtId="0" fontId="7" fillId="0" borderId="0" xfId="1823" applyFont="1" applyFill="1" applyAlignment="1">
      <alignment horizontal="center" vertical="center"/>
    </xf>
    <xf numFmtId="37" fontId="7" fillId="0" borderId="0" xfId="1824" applyFont="1" applyFill="1" applyAlignment="1">
      <alignment vertical="center"/>
    </xf>
    <xf numFmtId="49" fontId="7" fillId="0" borderId="0" xfId="1824" applyNumberFormat="1" applyFont="1" applyFill="1" applyAlignment="1">
      <alignment vertical="center"/>
    </xf>
    <xf numFmtId="49" fontId="7" fillId="0" borderId="0" xfId="1824" applyNumberFormat="1" applyFont="1" applyFill="1" applyAlignment="1">
      <alignment horizontal="center" vertical="center"/>
    </xf>
    <xf numFmtId="39" fontId="7" fillId="0" borderId="0" xfId="1824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1822" applyFont="1" applyFill="1" applyAlignment="1">
      <alignment horizontal="center"/>
    </xf>
    <xf numFmtId="0" fontId="7" fillId="0" borderId="0" xfId="1415" quotePrefix="1" applyNumberFormat="1" applyFont="1" applyFill="1" applyAlignment="1">
      <alignment horizontal="left" vertical="center"/>
    </xf>
    <xf numFmtId="265" fontId="10" fillId="0" borderId="0" xfId="1361" applyNumberFormat="1" applyFont="1" applyFill="1" applyBorder="1" applyAlignment="1">
      <alignment horizontal="right" vertical="center"/>
    </xf>
    <xf numFmtId="41" fontId="10" fillId="0" borderId="0" xfId="1364" applyNumberFormat="1" applyFont="1" applyFill="1" applyBorder="1" applyAlignment="1">
      <alignment horizontal="right" vertical="center"/>
    </xf>
    <xf numFmtId="0" fontId="10" fillId="0" borderId="0" xfId="1415" applyNumberFormat="1" applyFont="1" applyFill="1" applyAlignment="1">
      <alignment horizontal="left" vertical="center" indent="1"/>
    </xf>
    <xf numFmtId="265" fontId="10" fillId="0" borderId="3" xfId="1361" applyNumberFormat="1" applyFont="1" applyFill="1" applyBorder="1" applyAlignment="1">
      <alignment horizontal="right" vertical="center"/>
    </xf>
    <xf numFmtId="37" fontId="10" fillId="0" borderId="0" xfId="1824" applyFont="1" applyFill="1" applyBorder="1" applyAlignment="1">
      <alignment vertical="center"/>
    </xf>
    <xf numFmtId="262" fontId="10" fillId="0" borderId="0" xfId="1306" applyNumberFormat="1" applyFont="1" applyFill="1" applyBorder="1" applyAlignment="1">
      <alignment horizontal="right" vertical="center"/>
    </xf>
    <xf numFmtId="37" fontId="14" fillId="0" borderId="0" xfId="1824" applyFont="1" applyFill="1" applyBorder="1" applyAlignment="1">
      <alignment vertical="center"/>
    </xf>
    <xf numFmtId="264" fontId="10" fillId="0" borderId="0" xfId="1824" applyNumberFormat="1" applyFont="1" applyFill="1" applyAlignment="1">
      <alignment vertical="center"/>
    </xf>
    <xf numFmtId="37" fontId="10" fillId="0" borderId="0" xfId="1824" applyFont="1" applyFill="1" applyAlignment="1">
      <alignment horizontal="right" vertical="center"/>
    </xf>
    <xf numFmtId="264" fontId="10" fillId="0" borderId="0" xfId="1364" applyNumberFormat="1" applyFont="1" applyFill="1" applyAlignment="1">
      <alignment horizontal="right" vertical="center"/>
    </xf>
    <xf numFmtId="37" fontId="10" fillId="0" borderId="0" xfId="1361" applyNumberFormat="1" applyFont="1" applyFill="1" applyBorder="1" applyAlignment="1">
      <alignment vertical="center"/>
    </xf>
    <xf numFmtId="264" fontId="10" fillId="0" borderId="0" xfId="1361" applyNumberFormat="1" applyFont="1" applyFill="1" applyBorder="1" applyAlignment="1">
      <alignment vertical="center"/>
    </xf>
    <xf numFmtId="37" fontId="10" fillId="0" borderId="0" xfId="1361" applyNumberFormat="1" applyFont="1" applyFill="1" applyAlignment="1">
      <alignment vertical="center"/>
    </xf>
    <xf numFmtId="37" fontId="7" fillId="0" borderId="0" xfId="1824" applyFont="1" applyFill="1" applyAlignment="1">
      <alignment horizontal="left" vertical="center"/>
    </xf>
    <xf numFmtId="37" fontId="10" fillId="0" borderId="8" xfId="1361" applyNumberFormat="1" applyFont="1" applyFill="1" applyBorder="1" applyAlignment="1">
      <alignment horizontal="right" vertical="center"/>
    </xf>
    <xf numFmtId="41" fontId="10" fillId="0" borderId="0" xfId="1824" applyNumberFormat="1" applyFont="1" applyFill="1" applyAlignment="1">
      <alignment horizontal="right" vertical="center"/>
    </xf>
    <xf numFmtId="37" fontId="7" fillId="0" borderId="0" xfId="1824" applyFont="1" applyFill="1" applyAlignment="1">
      <alignment horizontal="center" vertical="center"/>
    </xf>
    <xf numFmtId="262" fontId="10" fillId="0" borderId="0" xfId="1306" applyNumberFormat="1" applyFont="1" applyFill="1" applyAlignment="1">
      <alignment horizontal="right" vertical="center"/>
    </xf>
    <xf numFmtId="37" fontId="10" fillId="0" borderId="0" xfId="1824" applyNumberFormat="1" applyFont="1" applyFill="1" applyAlignment="1">
      <alignment horizontal="right" vertical="center"/>
    </xf>
    <xf numFmtId="37" fontId="10" fillId="0" borderId="0" xfId="1824" applyNumberFormat="1" applyFont="1" applyFill="1" applyBorder="1" applyAlignment="1">
      <alignment horizontal="right" vertical="center"/>
    </xf>
    <xf numFmtId="41" fontId="10" fillId="0" borderId="0" xfId="1824" applyNumberFormat="1" applyFont="1" applyFill="1" applyBorder="1" applyAlignment="1">
      <alignment horizontal="right" vertical="center"/>
    </xf>
    <xf numFmtId="37" fontId="10" fillId="0" borderId="0" xfId="1795" applyNumberFormat="1" applyFont="1" applyFill="1" applyBorder="1" applyAlignment="1">
      <alignment horizontal="right" vertical="center"/>
    </xf>
    <xf numFmtId="41" fontId="10" fillId="0" borderId="3" xfId="1824" applyNumberFormat="1" applyFont="1" applyFill="1" applyBorder="1" applyAlignment="1">
      <alignment horizontal="right" vertical="center"/>
    </xf>
    <xf numFmtId="166" fontId="10" fillId="0" borderId="8" xfId="1306" applyFont="1" applyFill="1" applyBorder="1" applyAlignment="1">
      <alignment horizontal="right" vertical="center"/>
    </xf>
    <xf numFmtId="41" fontId="10" fillId="0" borderId="8" xfId="1824" applyNumberFormat="1" applyFont="1" applyFill="1" applyBorder="1" applyAlignment="1">
      <alignment horizontal="right" vertical="center"/>
    </xf>
    <xf numFmtId="265" fontId="10" fillId="0" borderId="8" xfId="1361" applyNumberFormat="1" applyFont="1" applyFill="1" applyBorder="1" applyAlignment="1">
      <alignment horizontal="right" vertical="center"/>
    </xf>
    <xf numFmtId="0" fontId="10" fillId="0" borderId="0" xfId="1821" applyFont="1" applyFill="1" applyAlignment="1">
      <alignment horizontal="left" vertical="center" indent="2"/>
    </xf>
    <xf numFmtId="37" fontId="7" fillId="0" borderId="0" xfId="1824" applyFont="1" applyFill="1" applyAlignment="1">
      <alignment horizontal="center" vertical="center"/>
    </xf>
    <xf numFmtId="261" fontId="10" fillId="0" borderId="8" xfId="1306" applyNumberFormat="1" applyFont="1" applyFill="1" applyBorder="1" applyAlignment="1">
      <alignment horizontal="right" vertical="center"/>
    </xf>
    <xf numFmtId="261" fontId="10" fillId="0" borderId="0" xfId="1306" applyNumberFormat="1" applyFont="1" applyFill="1" applyAlignment="1">
      <alignment horizontal="right" vertical="center"/>
    </xf>
    <xf numFmtId="261" fontId="14" fillId="0" borderId="0" xfId="1306" applyNumberFormat="1" applyFont="1" applyFill="1" applyAlignment="1">
      <alignment vertical="center"/>
    </xf>
    <xf numFmtId="261" fontId="10" fillId="0" borderId="3" xfId="1306" applyNumberFormat="1" applyFont="1" applyFill="1" applyBorder="1" applyAlignment="1">
      <alignment vertical="center"/>
    </xf>
    <xf numFmtId="261" fontId="10" fillId="0" borderId="0" xfId="1306" applyNumberFormat="1" applyFont="1" applyFill="1" applyBorder="1" applyAlignment="1">
      <alignment vertical="center"/>
    </xf>
    <xf numFmtId="275" fontId="10" fillId="0" borderId="0" xfId="2531" applyNumberFormat="1" applyFont="1" applyFill="1" applyAlignment="1">
      <alignment vertical="center"/>
    </xf>
    <xf numFmtId="37" fontId="10" fillId="0" borderId="0" xfId="1794" applyNumberFormat="1" applyFont="1" applyFill="1" applyAlignment="1">
      <alignment horizontal="center" vertical="center"/>
    </xf>
    <xf numFmtId="261" fontId="15" fillId="0" borderId="8" xfId="1306" applyNumberFormat="1" applyFont="1" applyFill="1" applyBorder="1" applyAlignment="1">
      <alignment vertical="center"/>
    </xf>
    <xf numFmtId="173" fontId="15" fillId="0" borderId="0" xfId="1306" applyNumberFormat="1" applyFont="1" applyFill="1" applyBorder="1" applyAlignment="1">
      <alignment vertical="center"/>
    </xf>
    <xf numFmtId="261" fontId="15" fillId="0" borderId="0" xfId="1306" applyNumberFormat="1" applyFont="1" applyBorder="1" applyAlignment="1">
      <alignment horizontal="right" vertical="center"/>
    </xf>
    <xf numFmtId="173" fontId="15" fillId="0" borderId="0" xfId="2325" applyNumberFormat="1" applyFont="1" applyBorder="1" applyAlignment="1">
      <alignment vertical="center"/>
    </xf>
    <xf numFmtId="0" fontId="2" fillId="0" borderId="0" xfId="1802" applyFill="1"/>
    <xf numFmtId="37" fontId="10" fillId="0" borderId="0" xfId="1824" applyFont="1" applyAlignment="1">
      <alignment horizontal="center" vertical="center"/>
    </xf>
    <xf numFmtId="37" fontId="184" fillId="0" borderId="0" xfId="1824" applyFont="1" applyAlignment="1">
      <alignment horizontal="center" vertical="center"/>
    </xf>
    <xf numFmtId="37" fontId="7" fillId="0" borderId="0" xfId="1824" applyFont="1" applyAlignment="1">
      <alignment horizontal="center" vertical="center"/>
    </xf>
    <xf numFmtId="37" fontId="184" fillId="0" borderId="0" xfId="1824" applyFont="1" applyAlignment="1">
      <alignment vertical="center"/>
    </xf>
    <xf numFmtId="37" fontId="185" fillId="0" borderId="0" xfId="1824" applyFont="1" applyAlignment="1">
      <alignment vertical="center"/>
    </xf>
    <xf numFmtId="37" fontId="186" fillId="0" borderId="0" xfId="1824" applyFont="1" applyAlignment="1">
      <alignment vertical="center"/>
    </xf>
    <xf numFmtId="166" fontId="7" fillId="0" borderId="0" xfId="1306" applyFont="1" applyFill="1" applyAlignment="1">
      <alignment horizontal="center" vertical="center"/>
    </xf>
    <xf numFmtId="166" fontId="7" fillId="0" borderId="0" xfId="1306" applyFont="1" applyFill="1" applyAlignment="1">
      <alignment horizontal="center" vertical="center"/>
    </xf>
    <xf numFmtId="37" fontId="7" fillId="0" borderId="0" xfId="1824" applyFont="1" applyFill="1" applyAlignment="1">
      <alignment horizontal="center" vertical="center"/>
    </xf>
    <xf numFmtId="37" fontId="10" fillId="0" borderId="3" xfId="1824" applyFont="1" applyFill="1" applyBorder="1" applyAlignment="1">
      <alignment horizontal="right" vertical="center"/>
    </xf>
    <xf numFmtId="37" fontId="10" fillId="0" borderId="0" xfId="1824" applyFont="1" applyFill="1" applyBorder="1" applyAlignment="1">
      <alignment horizontal="right" vertical="center"/>
    </xf>
    <xf numFmtId="264" fontId="10" fillId="0" borderId="0" xfId="1824" applyNumberFormat="1" applyFont="1" applyFill="1" applyBorder="1" applyAlignment="1">
      <alignment vertical="center"/>
    </xf>
    <xf numFmtId="41" fontId="10" fillId="0" borderId="8" xfId="1795" applyNumberFormat="1" applyFont="1" applyFill="1" applyBorder="1" applyAlignment="1">
      <alignment horizontal="right" vertical="center"/>
    </xf>
    <xf numFmtId="236" fontId="10" fillId="0" borderId="0" xfId="1824" applyNumberFormat="1" applyFont="1" applyFill="1" applyAlignment="1">
      <alignment horizontal="center" vertical="center"/>
    </xf>
    <xf numFmtId="166" fontId="7" fillId="0" borderId="0" xfId="1306" applyFont="1" applyFill="1" applyAlignment="1">
      <alignment horizontal="center" vertical="center"/>
    </xf>
    <xf numFmtId="0" fontId="9" fillId="0" borderId="0" xfId="1794" applyFont="1" applyFill="1" applyAlignment="1">
      <alignment horizontal="center" vertical="center"/>
    </xf>
    <xf numFmtId="0" fontId="7" fillId="0" borderId="3" xfId="1794" applyFont="1" applyFill="1" applyBorder="1" applyAlignment="1">
      <alignment horizontal="right" vertical="center"/>
    </xf>
    <xf numFmtId="0" fontId="10" fillId="0" borderId="0" xfId="1794" applyFont="1" applyFill="1" applyAlignment="1">
      <alignment horizontal="left" vertical="center"/>
    </xf>
    <xf numFmtId="171" fontId="7" fillId="0" borderId="3" xfId="1794" applyNumberFormat="1" applyFont="1" applyFill="1" applyBorder="1" applyAlignment="1">
      <alignment horizontal="right" vertical="center"/>
    </xf>
    <xf numFmtId="0" fontId="9" fillId="36" borderId="0" xfId="1794" applyFont="1" applyFill="1" applyAlignment="1">
      <alignment horizontal="center" vertical="center"/>
    </xf>
    <xf numFmtId="37" fontId="7" fillId="0" borderId="0" xfId="1824" applyFont="1" applyFill="1" applyAlignment="1">
      <alignment horizontal="center" vertical="center"/>
    </xf>
    <xf numFmtId="37" fontId="179" fillId="0" borderId="3" xfId="1824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9" fillId="0" borderId="0" xfId="1793" applyFont="1" applyFill="1" applyAlignment="1">
      <alignment horizontal="center" vertical="center"/>
    </xf>
    <xf numFmtId="0" fontId="9" fillId="0" borderId="0" xfId="1793" applyFont="1" applyAlignment="1">
      <alignment horizontal="center" vertical="center"/>
    </xf>
    <xf numFmtId="37" fontId="7" fillId="0" borderId="3" xfId="1824" applyFont="1" applyBorder="1" applyAlignment="1">
      <alignment horizontal="right" vertical="center"/>
    </xf>
    <xf numFmtId="37" fontId="10" fillId="0" borderId="0" xfId="1824" applyFont="1" applyAlignment="1">
      <alignment horizontal="left" vertical="center"/>
    </xf>
    <xf numFmtId="37" fontId="188" fillId="0" borderId="0" xfId="1306" applyNumberFormat="1" applyFont="1" applyFill="1" applyBorder="1" applyAlignment="1">
      <alignment horizontal="center" vertical="center"/>
    </xf>
    <xf numFmtId="37" fontId="9" fillId="0" borderId="0" xfId="1820" applyFont="1" applyFill="1" applyAlignment="1">
      <alignment horizontal="center" vertical="center"/>
    </xf>
    <xf numFmtId="37" fontId="7" fillId="0" borderId="3" xfId="1820" applyFont="1" applyFill="1" applyBorder="1" applyAlignment="1">
      <alignment horizontal="right" vertical="center"/>
    </xf>
    <xf numFmtId="37" fontId="8" fillId="0" borderId="0" xfId="1820" applyFont="1" applyFill="1" applyAlignment="1">
      <alignment horizontal="center" vertical="center"/>
    </xf>
  </cellXfs>
  <cellStyles count="3199">
    <cellStyle name=" 1" xfId="1" xr:uid="{00000000-0005-0000-0000-000000000000}"/>
    <cellStyle name=" a specified number of montd" xfId="2" xr:uid="{00000000-0005-0000-0000-000001000000}"/>
    <cellStyle name=" a specified number of montd 2" xfId="2533" xr:uid="{D09FDFE3-AAAE-47AE-8DC3-E542A6C1496B}"/>
    <cellStyle name=" before or after a specified number of montd" xfId="3" xr:uid="{00000000-0005-0000-0000-000002000000}"/>
    <cellStyle name=" before or after a specified number of montd 2" xfId="2534" xr:uid="{496DE250-CA4E-4291-9590-FF7A0C52DAB6}"/>
    <cellStyle name=" between two dateœ" xfId="4" xr:uid="{00000000-0005-0000-0000-000003000000}"/>
    <cellStyle name=" between two dateœ 2" xfId="2535" xr:uid="{E87D2160-D420-4F4B-ABE7-E50BDFD349B9}"/>
    <cellStyle name=" of whole workdays between two dateœ" xfId="5" xr:uid="{00000000-0005-0000-0000-000004000000}"/>
    <cellStyle name=" of whole workdays between two dateœ 2" xfId="2536" xr:uid="{FCBB4EFE-EA7B-487C-9F78-AEFFDB48FB3E}"/>
    <cellStyle name="$" xfId="6" xr:uid="{00000000-0005-0000-0000-000005000000}"/>
    <cellStyle name="$_J97MKT_Thailand 11-04-001(Draft2)" xfId="7" xr:uid="{00000000-0005-0000-0000-000006000000}"/>
    <cellStyle name="$_J97P-PriceStrategy-Final" xfId="8" xr:uid="{00000000-0005-0000-0000-000007000000}"/>
    <cellStyle name="$_J97PT Pricing Review Strategy Oct01" xfId="9" xr:uid="{00000000-0005-0000-0000-000008000000}"/>
    <cellStyle name="$_J97T-Pricing-Final" xfId="10" xr:uid="{00000000-0005-0000-0000-000009000000}"/>
    <cellStyle name="$_J97T-Pricing-Powertrain&amp;RAP25K" xfId="11" xr:uid="{00000000-0005-0000-0000-00000A000000}"/>
    <cellStyle name="$_J97T-Pricing-PowertrainPVA(Final)&amp;RAP20K" xfId="12" xr:uid="{00000000-0005-0000-0000-00000B000000}"/>
    <cellStyle name="$_KD Data Requirements (Final)2" xfId="13" xr:uid="{00000000-0005-0000-0000-00000C000000}"/>
    <cellStyle name="$_KD Data Requirements (Final)2 2" xfId="2537" xr:uid="{A5C825DF-B022-44EB-9055-7BC631B110C6}"/>
    <cellStyle name="$_Price proposal 15 Aug01-final" xfId="14" xr:uid="{00000000-0005-0000-0000-00000D000000}"/>
    <cellStyle name="$_Price-Spider-J97T" xfId="15" xr:uid="{00000000-0005-0000-0000-00000E000000}"/>
    <cellStyle name="$_PT vs AC variance (020705)" xfId="16" xr:uid="{00000000-0005-0000-0000-00000F000000}"/>
    <cellStyle name="$_Submission to Takagi 1.14.02" xfId="17" xr:uid="{00000000-0005-0000-0000-000010000000}"/>
    <cellStyle name="$_Submission to Takagi 1.14.02 2" xfId="2538" xr:uid="{A6FE4100-8FB4-4056-976A-C0B6A4A227BA}"/>
    <cellStyle name="$_WC &amp; TARR" xfId="18" xr:uid="{00000000-0005-0000-0000-000011000000}"/>
    <cellStyle name="$_WC &amp; TARR 2" xfId="2539" xr:uid="{77556669-868C-4F87-85C0-85A629BA4612}"/>
    <cellStyle name="$0" xfId="19" xr:uid="{00000000-0005-0000-0000-000012000000}"/>
    <cellStyle name="$0.0" xfId="20" xr:uid="{00000000-0005-0000-0000-000013000000}"/>
    <cellStyle name="$0.00" xfId="21" xr:uid="{00000000-0005-0000-0000-000014000000}"/>
    <cellStyle name="$0_ 00-09-01" xfId="22" xr:uid="{00000000-0005-0000-0000-000015000000}"/>
    <cellStyle name="$No Dollars" xfId="23" xr:uid="{00000000-0005-0000-0000-000016000000}"/>
    <cellStyle name="$No Dollars 2" xfId="2540" xr:uid="{22203624-086D-4E98-98A0-842ED3683203}"/>
    <cellStyle name="$one" xfId="24" xr:uid="{00000000-0005-0000-0000-000017000000}"/>
    <cellStyle name="$two" xfId="25" xr:uid="{00000000-0005-0000-0000-000018000000}"/>
    <cellStyle name="%" xfId="26" xr:uid="{00000000-0005-0000-0000-000019000000}"/>
    <cellStyle name="％" xfId="27" xr:uid="{00000000-0005-0000-0000-00001A000000}"/>
    <cellStyle name="%0" xfId="28" xr:uid="{00000000-0005-0000-0000-00001B000000}"/>
    <cellStyle name="%0.0" xfId="29" xr:uid="{00000000-0005-0000-0000-00001C000000}"/>
    <cellStyle name="%0_J60MEDraft991007" xfId="30" xr:uid="{00000000-0005-0000-0000-00001D000000}"/>
    <cellStyle name="%one" xfId="31" xr:uid="{00000000-0005-0000-0000-00001E000000}"/>
    <cellStyle name="%two" xfId="32" xr:uid="{00000000-0005-0000-0000-00001F000000}"/>
    <cellStyle name="％小数点1桁" xfId="33" xr:uid="{00000000-0005-0000-0000-000020000000}"/>
    <cellStyle name="％小数点2桁" xfId="34" xr:uid="{00000000-0005-0000-0000-000021000000}"/>
    <cellStyle name="､@ｯ・  Design " xfId="35" xr:uid="{00000000-0005-0000-0000-000022000000}"/>
    <cellStyle name="､@ｯ・(10) Mondeo-Accord" xfId="36" xr:uid="{00000000-0005-0000-0000-000023000000}"/>
    <cellStyle name="､@ｯ・(9) 115ABS-Exsior" xfId="37" xr:uid="{00000000-0005-0000-0000-000024000000}"/>
    <cellStyle name="､@ｯ・101Concr" xfId="38" xr:uid="{00000000-0005-0000-0000-000025000000}"/>
    <cellStyle name="､@ｯ・10HRLux-Varica" xfId="39" xr:uid="{00000000-0005-0000-0000-000026000000}"/>
    <cellStyle name="､@ｯ・10PUAC-Verica" xfId="40" xr:uid="{00000000-0005-0000-0000-000027000000}"/>
    <cellStyle name="､@ｯ・115ABS-Exsior" xfId="41" xr:uid="{00000000-0005-0000-0000-000028000000}"/>
    <cellStyle name="､@ｯ・115ACT1" xfId="42" xr:uid="{00000000-0005-0000-0000-000029000000}"/>
    <cellStyle name="､@ｯ・115COST6" xfId="43" xr:uid="{00000000-0005-0000-0000-00002A000000}"/>
    <cellStyle name="､@ｯ・115-last" xfId="44" xr:uid="{00000000-0005-0000-0000-00002B000000}"/>
    <cellStyle name="､@ｯ・115SUM1" xfId="45" xr:uid="{00000000-0005-0000-0000-00002C000000}"/>
    <cellStyle name="､@ｯ・12% 584 4Q " xfId="46" xr:uid="{00000000-0005-0000-0000-00002D000000}"/>
    <cellStyle name="､@ｯ・12% 587  (3)" xfId="47" xr:uid="{00000000-0005-0000-0000-00002E000000}"/>
    <cellStyle name="､@ｯ・13EGI-SE" xfId="48" xr:uid="{00000000-0005-0000-0000-00002F000000}"/>
    <cellStyle name="､@ｯ・162PFT" xfId="49" xr:uid="{00000000-0005-0000-0000-000030000000}"/>
    <cellStyle name="､@ｯ・162-RPW" xfId="50" xr:uid="{00000000-0005-0000-0000-000031000000}"/>
    <cellStyle name="､@ｯ・18L Design" xfId="51" xr:uid="{00000000-0005-0000-0000-000032000000}"/>
    <cellStyle name="､@ｯ・198RDMP" xfId="52" xr:uid="{00000000-0005-0000-0000-000033000000}"/>
    <cellStyle name="､@ｯ・2.0 E" xfId="53" xr:uid="{00000000-0005-0000-0000-000034000000}"/>
    <cellStyle name="､@ｯ・2000SVP" xfId="54" xr:uid="{00000000-0005-0000-0000-000035000000}"/>
    <cellStyle name="､@ｯ・2016R19" xfId="55" xr:uid="{00000000-0005-0000-0000-000036000000}"/>
    <cellStyle name="､@ｯ・20HSV9-Delica" xfId="56" xr:uid="{00000000-0005-0000-0000-000037000000}"/>
    <cellStyle name="､@ｯ・20PUW-Delica" xfId="57" xr:uid="{00000000-0005-0000-0000-000038000000}"/>
    <cellStyle name="､@ｯ・22HSV9-Delica" xfId="58" xr:uid="{00000000-0005-0000-0000-000039000000}"/>
    <cellStyle name="､@ｯ・22PUW-Delica" xfId="59" xr:uid="{00000000-0005-0000-0000-00003A000000}"/>
    <cellStyle name="､@ｯ・27-COLL1" xfId="60" xr:uid="{00000000-0005-0000-0000-00003B000000}"/>
    <cellStyle name="､@ｯ・27GLXXEI" xfId="61" xr:uid="{00000000-0005-0000-0000-00003C000000}"/>
    <cellStyle name="､@ｯ・31BASE" xfId="62" xr:uid="{00000000-0005-0000-0000-00003D000000}"/>
    <cellStyle name="､@ｯ・40&amp;60cd cdchanger BP" xfId="63" xr:uid="{00000000-0005-0000-0000-00003E000000}"/>
    <cellStyle name="､@ｯ・5+7 Per Unit" xfId="64" xr:uid="{00000000-0005-0000-0000-00003F000000}"/>
    <cellStyle name="､@ｯ・57-upd" xfId="65" xr:uid="{00000000-0005-0000-0000-000040000000}"/>
    <cellStyle name="､@ｯ・94Actual" xfId="66" xr:uid="{00000000-0005-0000-0000-000041000000}"/>
    <cellStyle name="､@ｯ・94MON" xfId="67" xr:uid="{00000000-0005-0000-0000-000042000000}"/>
    <cellStyle name="､@ｯ・95 BP Price After" xfId="68" xr:uid="{00000000-0005-0000-0000-000043000000}"/>
    <cellStyle name="､@ｯ・95 BP Taurus" xfId="69" xr:uid="{00000000-0005-0000-0000-000044000000}"/>
    <cellStyle name="､@ｯ・95BP Allocated" xfId="70" xr:uid="{00000000-0005-0000-0000-000045000000}"/>
    <cellStyle name="､@ｯ・95BT57-RPW" xfId="71" xr:uid="{00000000-0005-0000-0000-000046000000}"/>
    <cellStyle name="､@ｯ・95mo10wrea" xfId="72" xr:uid="{00000000-0005-0000-0000-000047000000}"/>
    <cellStyle name="､@ｯ・95MOnall.XLS" xfId="73" xr:uid="{00000000-0005-0000-0000-000048000000}"/>
    <cellStyle name="､@ｯ・95monwreaf" xfId="74" xr:uid="{00000000-0005-0000-0000-000049000000}"/>
    <cellStyle name="､@ｯ・96 Scorpio-95 Scorpio" xfId="75" xr:uid="{00000000-0005-0000-0000-00004A000000}"/>
    <cellStyle name="､@ｯ・96 Scorpio-CamryLE" xfId="76" xr:uid="{00000000-0005-0000-0000-00004B000000}"/>
    <cellStyle name="､@ｯ・96 Scorpio-CamryLE (2)" xfId="77" xr:uid="{00000000-0005-0000-0000-00004C000000}"/>
    <cellStyle name="､@ｯ・96 Scorpio-Grey" xfId="78" xr:uid="{00000000-0005-0000-0000-00004D000000}"/>
    <cellStyle name="､@ｯ・96 ScorpioH-CamryXE" xfId="79" xr:uid="{00000000-0005-0000-0000-00004E000000}"/>
    <cellStyle name="､@ｯ・96 ScorpioH-Omega" xfId="80" xr:uid="{00000000-0005-0000-0000-00004F000000}"/>
    <cellStyle name="､@ｯ・96 Scorpio-Omega" xfId="81" xr:uid="{00000000-0005-0000-0000-000050000000}"/>
    <cellStyle name="､@ｯ・96BP Allocated" xfId="82" xr:uid="{00000000-0005-0000-0000-000051000000}"/>
    <cellStyle name="､@ｯ・97 75FL" xfId="83" xr:uid="{00000000-0005-0000-0000-000052000000}"/>
    <cellStyle name="､@ｯ・97 design" xfId="84" xr:uid="{00000000-0005-0000-0000-000053000000}"/>
    <cellStyle name="､@ｯ・97 design ( Relaun)" xfId="85" xr:uid="{00000000-0005-0000-0000-000054000000}"/>
    <cellStyle name="､@ｯ・97 Design(Value)" xfId="86" xr:uid="{00000000-0005-0000-0000-000055000000}"/>
    <cellStyle name="､@ｯ・97 design_198RDMP" xfId="87" xr:uid="{00000000-0005-0000-0000-000056000000}"/>
    <cellStyle name="､@ｯ・97 MSC Design" xfId="88" xr:uid="{00000000-0005-0000-0000-000057000000}"/>
    <cellStyle name="､@ｯ・97BP Allocated" xfId="89" xr:uid="{00000000-0005-0000-0000-000058000000}"/>
    <cellStyle name="､@ｯ・98 BT57" xfId="90" xr:uid="{00000000-0005-0000-0000-000059000000}"/>
    <cellStyle name="､@ｯ・98 design" xfId="91" xr:uid="{00000000-0005-0000-0000-00005A000000}"/>
    <cellStyle name="､@ｯ・98 design  " xfId="92" xr:uid="{00000000-0005-0000-0000-00005B000000}"/>
    <cellStyle name="､@ｯ・98 design_6&amp;6" xfId="93" xr:uid="{00000000-0005-0000-0000-00005C000000}"/>
    <cellStyle name="､@ｯ・98 MY Design" xfId="94" xr:uid="{00000000-0005-0000-0000-00005D000000}"/>
    <cellStyle name="､@ｯ・98july" xfId="95" xr:uid="{00000000-0005-0000-0000-00005E000000}"/>
    <cellStyle name="､@ｯ・99MY" xfId="96" xr:uid="{00000000-0005-0000-0000-00005F000000}"/>
    <cellStyle name="､@ｯ・A-allocated" xfId="97" xr:uid="{00000000-0005-0000-0000-000060000000}"/>
    <cellStyle name="､@ｯ・A-allocated 2" xfId="2541" xr:uid="{AB2A4347-63B0-4488-B84B-3188B2AED8CD}"/>
    <cellStyle name="､@ｯ・ABS Airbag" xfId="98" xr:uid="{00000000-0005-0000-0000-000061000000}"/>
    <cellStyle name="､@ｯ・Added Spec" xfId="99" xr:uid="{00000000-0005-0000-0000-000062000000}"/>
    <cellStyle name="､@ｯ・after oct2 meeting" xfId="100" xr:uid="{00000000-0005-0000-0000-000063000000}"/>
    <cellStyle name="､@ｯ・anayoy" xfId="101" xr:uid="{00000000-0005-0000-0000-000064000000}"/>
    <cellStyle name="､@ｯ・AUG0597A" xfId="102" xr:uid="{00000000-0005-0000-0000-000065000000}"/>
    <cellStyle name="､@ｯ・B17CORSA" xfId="103" xr:uid="{00000000-0005-0000-0000-000066000000}"/>
    <cellStyle name="､@ｯ・B17CORSA 2" xfId="2542" xr:uid="{818DAB1A-3F88-4277-8BE8-F9D02C3AEC65}"/>
    <cellStyle name="､@ｯ・Back up" xfId="104" xr:uid="{00000000-0005-0000-0000-000067000000}"/>
    <cellStyle name="､@ｯ・Back up 2" xfId="2543" xr:uid="{D6888C95-F31F-43FA-B22D-640B3ACFE622}"/>
    <cellStyle name="､@ｯ・BILLING1" xfId="105" xr:uid="{00000000-0005-0000-0000-000068000000}"/>
    <cellStyle name="､@ｯ・BT17 94" xfId="106" xr:uid="{00000000-0005-0000-0000-000069000000}"/>
    <cellStyle name="､@ｯ・BT1794" xfId="107" xr:uid="{00000000-0005-0000-0000-00006A000000}"/>
    <cellStyle name="､@ｯ・BT17SVP" xfId="108" xr:uid="{00000000-0005-0000-0000-00006B000000}"/>
    <cellStyle name="､@ｯ・BT17SVP2" xfId="109" xr:uid="{00000000-0005-0000-0000-00006C000000}"/>
    <cellStyle name="､@ｯ・BT57" xfId="110" xr:uid="{00000000-0005-0000-0000-00006D000000}"/>
    <cellStyle name="､@ｯ・BT57 (2)" xfId="111" xr:uid="{00000000-0005-0000-0000-00006E000000}"/>
    <cellStyle name="､@ｯ・BT57_PIE" xfId="112" xr:uid="{00000000-0005-0000-0000-00006F000000}"/>
    <cellStyle name="､@ｯ・BT5794BP" xfId="113" xr:uid="{00000000-0005-0000-0000-000070000000}"/>
    <cellStyle name="､@ｯ・BT57HBvsMarch " xfId="114" xr:uid="{00000000-0005-0000-0000-000071000000}"/>
    <cellStyle name="､@ｯ・BT57HBvsMarch  (M)" xfId="115" xr:uid="{00000000-0005-0000-0000-000072000000}"/>
    <cellStyle name="､@ｯ・BT57NBvsMarch" xfId="116" xr:uid="{00000000-0005-0000-0000-000073000000}"/>
    <cellStyle name="､@ｯ・BT57NBvsMarch (M)" xfId="117" xr:uid="{00000000-0005-0000-0000-000074000000}"/>
    <cellStyle name="､@ｯ・C206 AMIM 103 ITEMS re101600" xfId="118" xr:uid="{00000000-0005-0000-0000-000075000000}"/>
    <cellStyle name="､@ｯ・C206 Checking" xfId="119" xr:uid="{00000000-0005-0000-0000-000076000000}"/>
    <cellStyle name="､@ｯ・C206Export" xfId="120" xr:uid="{00000000-0005-0000-0000-000077000000}"/>
    <cellStyle name="､@ｯ・C206thailand" xfId="121" xr:uid="{00000000-0005-0000-0000-000078000000}"/>
    <cellStyle name="､@ｯ・C206twn" xfId="122" xr:uid="{00000000-0005-0000-0000-000079000000}"/>
    <cellStyle name="､@ｯ・C206twn(708)" xfId="123" xr:uid="{00000000-0005-0000-0000-00007A000000}"/>
    <cellStyle name="､@ｯ・C224(ORIGINAL-AUG)" xfId="124" xr:uid="{00000000-0005-0000-0000-00007B000000}"/>
    <cellStyle name="､@ｯ・Cam2.2" xfId="125" xr:uid="{00000000-0005-0000-0000-00007C000000}"/>
    <cellStyle name="､@ｯ・CATA57 (2)" xfId="126" xr:uid="{00000000-0005-0000-0000-00007D000000}"/>
    <cellStyle name="､@ｯ・CDT115" xfId="127" xr:uid="{00000000-0005-0000-0000-00007E000000}"/>
    <cellStyle name="､@ｯ・CDT115 (2)" xfId="128" xr:uid="{00000000-0005-0000-0000-00007F000000}"/>
    <cellStyle name="､@ｯ・CDT115_  Design " xfId="129" xr:uid="{00000000-0005-0000-0000-000080000000}"/>
    <cellStyle name="､@ｯ・CDT115-B" xfId="130" xr:uid="{00000000-0005-0000-0000-000081000000}"/>
    <cellStyle name="､@ｯ・CDT31I4" xfId="131" xr:uid="{00000000-0005-0000-0000-000082000000}"/>
    <cellStyle name="､@ｯ・CDT31-SVO" xfId="132" xr:uid="{00000000-0005-0000-0000-000083000000}"/>
    <cellStyle name="､@ｯ・CDW162" xfId="133" xr:uid="{00000000-0005-0000-0000-000084000000}"/>
    <cellStyle name="､@ｯ・chart" xfId="134" xr:uid="{00000000-0005-0000-0000-000085000000}"/>
    <cellStyle name="､@ｯ・COGLX-GDA" xfId="135" xr:uid="{00000000-0005-0000-0000-000086000000}"/>
    <cellStyle name="､@ｯ・COGLX-GDA 2" xfId="2544" xr:uid="{C5415FB7-A143-44AC-8734-2D092E8EE6B7}"/>
    <cellStyle name="､@ｯ・COROLLA" xfId="136" xr:uid="{00000000-0005-0000-0000-000087000000}"/>
    <cellStyle name="､@ｯ・CO-SD" xfId="137" xr:uid="{00000000-0005-0000-0000-000088000000}"/>
    <cellStyle name="､@ｯ・CO-SD 2" xfId="2545" xr:uid="{F2B8D398-2060-45DD-8482-7B34A7C76F91}"/>
    <cellStyle name="､@ｯ・Cost Recovery" xfId="138" xr:uid="{00000000-0005-0000-0000-000089000000}"/>
    <cellStyle name="､@ｯ・cost recovery  (2)" xfId="139" xr:uid="{00000000-0005-0000-0000-00008A000000}"/>
    <cellStyle name="､@ｯ・cost recovery (2)" xfId="140" xr:uid="{00000000-0005-0000-0000-00008B000000}"/>
    <cellStyle name="､@ｯ・cost recovery_1" xfId="141" xr:uid="{00000000-0005-0000-0000-00008C000000}"/>
    <cellStyle name="､@ｯ・CT18LPG" xfId="142" xr:uid="{00000000-0005-0000-0000-00008D000000}"/>
    <cellStyle name="､@ｯ・CT18-LPG" xfId="143" xr:uid="{00000000-0005-0000-0000-00008E000000}"/>
    <cellStyle name="､@ｯ・CT75" xfId="144" xr:uid="{00000000-0005-0000-0000-00008F000000}"/>
    <cellStyle name="､@ｯ・CT75 (2)" xfId="145" xr:uid="{00000000-0005-0000-0000-000090000000}"/>
    <cellStyle name="､@ｯ・CT75 BP Update" xfId="146" xr:uid="{00000000-0005-0000-0000-000091000000}"/>
    <cellStyle name="､@ｯ・CT75 minor change" xfId="147" xr:uid="{00000000-0005-0000-0000-000092000000}"/>
    <cellStyle name="､@ｯ・CT75 Value" xfId="148" xr:uid="{00000000-0005-0000-0000-000093000000}"/>
    <cellStyle name="､@ｯ・CT75_1" xfId="149" xr:uid="{00000000-0005-0000-0000-000094000000}"/>
    <cellStyle name="､@ｯ・CT75JANT" xfId="150" xr:uid="{00000000-0005-0000-0000-000095000000}"/>
    <cellStyle name="､@ｯ・CT75-NEW" xfId="151" xr:uid="{00000000-0005-0000-0000-000096000000}"/>
    <cellStyle name="､@ｯ・CT75pu" xfId="152" xr:uid="{00000000-0005-0000-0000-000097000000}"/>
    <cellStyle name="､@ｯ・design" xfId="153" xr:uid="{00000000-0005-0000-0000-000098000000}"/>
    <cellStyle name="､@ｯ・design " xfId="154" xr:uid="{00000000-0005-0000-0000-000099000000}"/>
    <cellStyle name="､@ｯ・design (2)" xfId="155" xr:uid="{00000000-0005-0000-0000-00009A000000}"/>
    <cellStyle name="､@ｯ・design _198RDMP" xfId="156" xr:uid="{00000000-0005-0000-0000-00009B000000}"/>
    <cellStyle name="､@ｯ・Design Cost" xfId="157" xr:uid="{00000000-0005-0000-0000-00009C000000}"/>
    <cellStyle name="､@ｯ・Design Engine" xfId="158" xr:uid="{00000000-0005-0000-0000-00009D000000}"/>
    <cellStyle name="､@ｯ・Design_1" xfId="159" xr:uid="{00000000-0005-0000-0000-00009E000000}"/>
    <cellStyle name="､@ｯ・DESSUN94" xfId="160" xr:uid="{00000000-0005-0000-0000-00009F000000}"/>
    <cellStyle name="､@ｯ・DEW98" xfId="161" xr:uid="{00000000-0005-0000-0000-0000A0000000}"/>
    <cellStyle name="､@ｯ・DN101Camry3" xfId="162" xr:uid="{00000000-0005-0000-0000-0000A1000000}"/>
    <cellStyle name="､@ｯ・DOHCWO11" xfId="163" xr:uid="{00000000-0005-0000-0000-0000A2000000}"/>
    <cellStyle name="､@ｯ・E18PW201" xfId="164" xr:uid="{00000000-0005-0000-0000-0000A3000000}"/>
    <cellStyle name="､@ｯ・E20DEL1" xfId="165" xr:uid="{00000000-0005-0000-0000-0000A4000000}"/>
    <cellStyle name="､@ｯ・E22PUDE1" xfId="166" xr:uid="{00000000-0005-0000-0000-0000A5000000}"/>
    <cellStyle name="､@ｯ・EAO" xfId="167" xr:uid="{00000000-0005-0000-0000-0000A6000000}"/>
    <cellStyle name="､@ｯ・EAO 2" xfId="2546" xr:uid="{07A47377-DE2F-45A4-BB89-61B40E91C282}"/>
    <cellStyle name="､@ｯ・ECO115" xfId="168" xr:uid="{00000000-0005-0000-0000-0000A7000000}"/>
    <cellStyle name="､@ｯ・ECO1-EST" xfId="169" xr:uid="{00000000-0005-0000-0000-0000A8000000}"/>
    <cellStyle name="､@ｯ・ECOABS1" xfId="170" xr:uid="{00000000-0005-0000-0000-0000A9000000}"/>
    <cellStyle name="､@ｯ・ECOBASE" xfId="171" xr:uid="{00000000-0005-0000-0000-0000AA000000}"/>
    <cellStyle name="､@ｯ・ECOPBASE" xfId="172" xr:uid="{00000000-0005-0000-0000-0000AB000000}"/>
    <cellStyle name="､@ｯ・ECOP-R3" xfId="173" xr:uid="{00000000-0005-0000-0000-0000AC000000}"/>
    <cellStyle name="､@ｯ・EII (upgarade)" xfId="174" xr:uid="{00000000-0005-0000-0000-0000AD000000}"/>
    <cellStyle name="､@ｯ・EII Eco. Profit" xfId="175" xr:uid="{00000000-0005-0000-0000-0000AE000000}"/>
    <cellStyle name="､@ｯ・EII(cost recovery)" xfId="176" xr:uid="{00000000-0005-0000-0000-0000AF000000}"/>
    <cellStyle name="､@ｯ・Enco. profit" xfId="177" xr:uid="{00000000-0005-0000-0000-0000B0000000}"/>
    <cellStyle name="､@ｯ・Enco. profit (2)" xfId="178" xr:uid="{00000000-0005-0000-0000-0000B1000000}"/>
    <cellStyle name="､@ｯ・ENGINEU" xfId="179" xr:uid="{00000000-0005-0000-0000-0000B2000000}"/>
    <cellStyle name="､@ｯ・EPRCOM" xfId="180" xr:uid="{00000000-0005-0000-0000-0000B3000000}"/>
    <cellStyle name="､@ｯ・EXP12+0" xfId="181" xr:uid="{00000000-0005-0000-0000-0000B4000000}"/>
    <cellStyle name="､@ｯ・EXPLAIN" xfId="182" xr:uid="{00000000-0005-0000-0000-0000B5000000}"/>
    <cellStyle name="､@ｯ・Explanation" xfId="183" xr:uid="{00000000-0005-0000-0000-0000B6000000}"/>
    <cellStyle name="､@ｯ・Export(714)" xfId="184" xr:uid="{00000000-0005-0000-0000-0000B7000000}"/>
    <cellStyle name="､@ｯ・FACELIFT" xfId="185" xr:uid="{00000000-0005-0000-0000-0000B8000000}"/>
    <cellStyle name="､@ｯ・F-allocated" xfId="186" xr:uid="{00000000-0005-0000-0000-0000B9000000}"/>
    <cellStyle name="､@ｯ・F-allocated 2" xfId="2547" xr:uid="{5C7AACC2-44BB-45B3-993E-99256C3873D1}"/>
    <cellStyle name="､@ｯ・FAO #599" xfId="187" xr:uid="{00000000-0005-0000-0000-0000BA000000}"/>
    <cellStyle name="､@ｯ・FCSTEII" xfId="188" xr:uid="{00000000-0005-0000-0000-0000BB000000}"/>
    <cellStyle name="､@ｯ・Fin summary" xfId="189" xr:uid="{00000000-0005-0000-0000-0000BC000000}"/>
    <cellStyle name="､@ｯ・FIN2" xfId="190" xr:uid="{00000000-0005-0000-0000-0000BD000000}"/>
    <cellStyle name="､@ｯ・Financial" xfId="191" xr:uid="{00000000-0005-0000-0000-0000BE000000}"/>
    <cellStyle name="､@ｯ・Financial Summary" xfId="192" xr:uid="{00000000-0005-0000-0000-0000BF000000}"/>
    <cellStyle name="､@ｯ・Financial-Cycle" xfId="193" xr:uid="{00000000-0005-0000-0000-0000C0000000}"/>
    <cellStyle name="､@ｯ・Financial-Cycle (2)" xfId="194" xr:uid="{00000000-0005-0000-0000-0000C1000000}"/>
    <cellStyle name="､@ｯ・FLH0020 (3)" xfId="195" xr:uid="{00000000-0005-0000-0000-0000C2000000}"/>
    <cellStyle name="､@ｯ・FLHPA" xfId="196" xr:uid="{00000000-0005-0000-0000-0000C3000000}"/>
    <cellStyle name="､@ｯ・FLHPA 2" xfId="2548" xr:uid="{C9F0C584-6A3E-483A-A325-3DED9FF9B5A2}"/>
    <cellStyle name="､@ｯ・FPV" xfId="197" xr:uid="{00000000-0005-0000-0000-0000C4000000}"/>
    <cellStyle name="､@ｯ・FT" xfId="198" xr:uid="{00000000-0005-0000-0000-0000C5000000}"/>
    <cellStyle name="､@ｯ・FT1153" xfId="199" xr:uid="{00000000-0005-0000-0000-0000C6000000}"/>
    <cellStyle name="､@ｯ・FULLPROF" xfId="200" xr:uid="{00000000-0005-0000-0000-0000C7000000}"/>
    <cellStyle name="､@ｯ・GLCAMH94" xfId="201" xr:uid="{00000000-0005-0000-0000-0000C8000000}"/>
    <cellStyle name="､@ｯ・GLIMARC" xfId="202" xr:uid="{00000000-0005-0000-0000-0000C9000000}"/>
    <cellStyle name="､@ｯ・GLSCAM94" xfId="203" xr:uid="{00000000-0005-0000-0000-0000CA000000}"/>
    <cellStyle name="､@ｯ・GLX-GLA" xfId="204" xr:uid="{00000000-0005-0000-0000-0000CB000000}"/>
    <cellStyle name="､@ｯ・GLX-LXI" xfId="205" xr:uid="{00000000-0005-0000-0000-0000CC000000}"/>
    <cellStyle name="､@ｯ・GLX-LXI (2)" xfId="206" xr:uid="{00000000-0005-0000-0000-0000CD000000}"/>
    <cellStyle name="､@ｯ・GLX-LXI_198RDMP" xfId="207" xr:uid="{00000000-0005-0000-0000-0000CE000000}"/>
    <cellStyle name="､@ｯ・GLXMARC" xfId="208" xr:uid="{00000000-0005-0000-0000-0000CF000000}"/>
    <cellStyle name="､@ｯ・GLXM-COX" xfId="209" xr:uid="{00000000-0005-0000-0000-0000D0000000}"/>
    <cellStyle name="､@ｯ・GLXM-REN" xfId="210" xr:uid="{00000000-0005-0000-0000-0000D1000000}"/>
    <cellStyle name="､@ｯ・GLXM-SEN" xfId="211" xr:uid="{00000000-0005-0000-0000-0000D2000000}"/>
    <cellStyle name="､@ｯ・GLXSENSD" xfId="212" xr:uid="{00000000-0005-0000-0000-0000D3000000}"/>
    <cellStyle name="､@ｯ・HDELLPS1" xfId="213" xr:uid="{00000000-0005-0000-0000-0000D4000000}"/>
    <cellStyle name="､@ｯ・Investment" xfId="214" xr:uid="{00000000-0005-0000-0000-0000D5000000}"/>
    <cellStyle name="､@ｯ・Investment (98MY-2)" xfId="215" xr:uid="{00000000-0005-0000-0000-0000D6000000}"/>
    <cellStyle name="､@ｯ・Investment (Self-help)" xfId="216" xr:uid="{00000000-0005-0000-0000-0000D7000000}"/>
    <cellStyle name="､@ｯ・Investment_1" xfId="217" xr:uid="{00000000-0005-0000-0000-0000D8000000}"/>
    <cellStyle name="､@ｯ・Job #1,1995" xfId="218" xr:uid="{00000000-0005-0000-0000-0000D9000000}"/>
    <cellStyle name="､@ｯ・KonoABS" xfId="219" xr:uid="{00000000-0005-0000-0000-0000DA000000}"/>
    <cellStyle name="､@ｯ・KonoABS 2" xfId="2549" xr:uid="{CDA424B6-2C40-4474-8943-095202178E96}"/>
    <cellStyle name="､@ｯ・LANCER" xfId="220" xr:uid="{00000000-0005-0000-0000-0000DB000000}"/>
    <cellStyle name="､@ｯ・LPG4YDEC" xfId="221" xr:uid="{00000000-0005-0000-0000-0000DC000000}"/>
    <cellStyle name="､@ｯ・LPG-SEN-" xfId="222" xr:uid="{00000000-0005-0000-0000-0000DD000000}"/>
    <cellStyle name="､@ｯ・M20Sup" xfId="223" xr:uid="{00000000-0005-0000-0000-0000DE000000}"/>
    <cellStyle name="､@ｯ・May 95 (4)" xfId="224" xr:uid="{00000000-0005-0000-0000-0000DF000000}"/>
    <cellStyle name="､@ｯ・Memo" xfId="225" xr:uid="{00000000-0005-0000-0000-0000E0000000}"/>
    <cellStyle name="､@ｯ・Memo (3)" xfId="226" xr:uid="{00000000-0005-0000-0000-0000E1000000}"/>
    <cellStyle name="､@ｯ・Memo (5)" xfId="227" xr:uid="{00000000-0005-0000-0000-0000E2000000}"/>
    <cellStyle name="､@ｯ・Mondeo" xfId="228" xr:uid="{00000000-0005-0000-0000-0000E3000000}"/>
    <cellStyle name="､@ｯ・Mondeo CKD" xfId="229" xr:uid="{00000000-0005-0000-0000-0000E4000000}"/>
    <cellStyle name="､@ｯ・MONDEO1" xfId="230" xr:uid="{00000000-0005-0000-0000-0000E5000000}"/>
    <cellStyle name="､@ｯ・Mon-Exsior" xfId="231" xr:uid="{00000000-0005-0000-0000-0000E6000000}"/>
    <cellStyle name="､@ｯ・NAAOPRI" xfId="232" xr:uid="{00000000-0005-0000-0000-0000E7000000}"/>
    <cellStyle name="､@ｯ・NBA-GLA" xfId="233" xr:uid="{00000000-0005-0000-0000-0000E8000000}"/>
    <cellStyle name="､@ｯ・NBA-LXIA" xfId="234" xr:uid="{00000000-0005-0000-0000-0000E9000000}"/>
    <cellStyle name="､@ｯ・NB-ASTRA" xfId="235" xr:uid="{00000000-0005-0000-0000-0000EA000000}"/>
    <cellStyle name="､@ｯ・NBGLASOC" xfId="236" xr:uid="{00000000-0005-0000-0000-0000EB000000}"/>
    <cellStyle name="､@ｯ・NBLANCER" xfId="237" xr:uid="{00000000-0005-0000-0000-0000EC000000}"/>
    <cellStyle name="､@ｯ・NBMarch" xfId="238" xr:uid="{00000000-0005-0000-0000-0000ED000000}"/>
    <cellStyle name="､@ｯ・NBM-GLM" xfId="239" xr:uid="{00000000-0005-0000-0000-0000EE000000}"/>
    <cellStyle name="､@ｯ・NBSocial" xfId="240" xr:uid="{00000000-0005-0000-0000-0000EF000000}"/>
    <cellStyle name="､@ｯ・NBvsMarch" xfId="241" xr:uid="{00000000-0005-0000-0000-0000F0000000}"/>
    <cellStyle name="､@ｯ・Packing Cost" xfId="242" xr:uid="{00000000-0005-0000-0000-0000F1000000}"/>
    <cellStyle name="､@ｯ・PART94BP" xfId="243" xr:uid="{00000000-0005-0000-0000-0000F2000000}"/>
    <cellStyle name="､@ｯ・PART95BP  5+7" xfId="244" xr:uid="{00000000-0005-0000-0000-0000F3000000}"/>
    <cellStyle name="､@ｯ・Per Unit" xfId="245" xr:uid="{00000000-0005-0000-0000-0000F4000000}"/>
    <cellStyle name="､@ｯ・Per Unit " xfId="246" xr:uid="{00000000-0005-0000-0000-0000F5000000}"/>
    <cellStyle name="､@ｯ・Per Unit (EII)" xfId="247" xr:uid="{00000000-0005-0000-0000-0000F6000000}"/>
    <cellStyle name="､@ｯ・Per Unit (PVT125)" xfId="248" xr:uid="{00000000-0005-0000-0000-0000F7000000}"/>
    <cellStyle name="､@ｯ・Per Unit _1" xfId="249" xr:uid="{00000000-0005-0000-0000-0000F8000000}"/>
    <cellStyle name="､@ｯ・Per Unit_1" xfId="250" xr:uid="{00000000-0005-0000-0000-0000F9000000}"/>
    <cellStyle name="､@ｯ・PERSONNE" xfId="251" xr:uid="{00000000-0005-0000-0000-0000FA000000}"/>
    <cellStyle name="､@ｯ・PERUNIT" xfId="252" xr:uid="{00000000-0005-0000-0000-0000FB000000}"/>
    <cellStyle name="､@ｯ・pftsheet" xfId="253" xr:uid="{00000000-0005-0000-0000-0000FC000000}"/>
    <cellStyle name="､@ｯ・P-LUXVA1" xfId="254" xr:uid="{00000000-0005-0000-0000-0000FD000000}"/>
    <cellStyle name="､@ｯ・P-PUVAR1" xfId="255" xr:uid="{00000000-0005-0000-0000-0000FE000000}"/>
    <cellStyle name="､@ｯ・Present (1)" xfId="256" xr:uid="{00000000-0005-0000-0000-0000FF000000}"/>
    <cellStyle name="､@ｯ・PRICE" xfId="257" xr:uid="{00000000-0005-0000-0000-000000010000}"/>
    <cellStyle name="､@ｯ・PRICE (2)" xfId="258" xr:uid="{00000000-0005-0000-0000-000001010000}"/>
    <cellStyle name="､@ｯ・Price 2.0" xfId="259" xr:uid="{00000000-0005-0000-0000-000002010000}"/>
    <cellStyle name="､@ｯ・Price_1" xfId="260" xr:uid="{00000000-0005-0000-0000-000003010000}"/>
    <cellStyle name="､@ｯ・Pricelist" xfId="261" xr:uid="{00000000-0005-0000-0000-000004010000}"/>
    <cellStyle name="､@ｯ・Pricemove" xfId="262" xr:uid="{00000000-0005-0000-0000-000005010000}"/>
    <cellStyle name="､@ｯ・PRO" xfId="263" xr:uid="{00000000-0005-0000-0000-000006010000}"/>
    <cellStyle name="､@ｯ・Program" xfId="264" xr:uid="{00000000-0005-0000-0000-000007010000}"/>
    <cellStyle name="､@ｯ・Pronto (upgrade)" xfId="265" xr:uid="{00000000-0005-0000-0000-000008010000}"/>
    <cellStyle name="､@ｯ・Pronto Eco. Profit" xfId="266" xr:uid="{00000000-0005-0000-0000-000009010000}"/>
    <cellStyle name="､@ｯ・Pronto Upg" xfId="267" xr:uid="{00000000-0005-0000-0000-00000A010000}"/>
    <cellStyle name="､@ｯ・PU-Aug" xfId="268" xr:uid="{00000000-0005-0000-0000-00000B010000}"/>
    <cellStyle name="､@ｯ・PUTAURUS" xfId="269" xr:uid="{00000000-0005-0000-0000-00000C010000}"/>
    <cellStyle name="､@ｯ・PVP" xfId="270" xr:uid="{00000000-0005-0000-0000-00000D010000}"/>
    <cellStyle name="､@ｯ・REMSC8" xfId="271" xr:uid="{00000000-0005-0000-0000-00000E010000}"/>
    <cellStyle name="､@ｯ・REMSC8 2" xfId="2550" xr:uid="{991C2DE0-2C79-4B9B-B5FA-5F90581E2EC6}"/>
    <cellStyle name="､@ｯ・Retailprice" xfId="272" xr:uid="{00000000-0005-0000-0000-00000F010000}"/>
    <cellStyle name="､@ｯ・Revised (4)" xfId="273" xr:uid="{00000000-0005-0000-0000-000010010000}"/>
    <cellStyle name="､@ｯ・Revised (4)-2" xfId="274" xr:uid="{00000000-0005-0000-0000-000011010000}"/>
    <cellStyle name="､@ｯ・RPW6" xfId="275" xr:uid="{00000000-0005-0000-0000-000012010000}"/>
    <cellStyle name="､@ｯ・RP-walk" xfId="276" xr:uid="{00000000-0005-0000-0000-000013010000}"/>
    <cellStyle name="､@ｯ・RSw" xfId="277" xr:uid="{00000000-0005-0000-0000-000014010000}"/>
    <cellStyle name="､@ｯ・S1-PU (2)" xfId="278" xr:uid="{00000000-0005-0000-0000-000015010000}"/>
    <cellStyle name="､@ｯ・selfhe" xfId="279" xr:uid="{00000000-0005-0000-0000-000016010000}"/>
    <cellStyle name="､@ｯ・Sheet1" xfId="280" xr:uid="{00000000-0005-0000-0000-000017010000}"/>
    <cellStyle name="､@ｯ・Sheet1 (2)" xfId="281" xr:uid="{00000000-0005-0000-0000-000018010000}"/>
    <cellStyle name="､@ｯ・Sheet1 (3)" xfId="282" xr:uid="{00000000-0005-0000-0000-000019010000}"/>
    <cellStyle name="､@ｯ・Sheet1_1" xfId="283" xr:uid="{00000000-0005-0000-0000-00001A010000}"/>
    <cellStyle name="､@ｯ・Sheet2" xfId="284" xr:uid="{00000000-0005-0000-0000-00001B010000}"/>
    <cellStyle name="､@ｯ・Sheet3" xfId="285" xr:uid="{00000000-0005-0000-0000-00001C010000}"/>
    <cellStyle name="､@ｯ・simulation" xfId="286" xr:uid="{00000000-0005-0000-0000-00001D010000}"/>
    <cellStyle name="､@ｯ・SPE" xfId="287" xr:uid="{00000000-0005-0000-0000-00001E010000}"/>
    <cellStyle name="､@ｯ・SPEC" xfId="288" xr:uid="{00000000-0005-0000-0000-00001F010000}"/>
    <cellStyle name="､@ｯ・SUM" xfId="289" xr:uid="{00000000-0005-0000-0000-000020010000}"/>
    <cellStyle name="､@ｯ・summary" xfId="290" xr:uid="{00000000-0005-0000-0000-000021010000}"/>
    <cellStyle name="､@ｯ・Summary 4.0 (2)" xfId="291" xr:uid="{00000000-0005-0000-0000-000022010000}"/>
    <cellStyle name="､@ｯ・Summary_1" xfId="292" xr:uid="{00000000-0005-0000-0000-000023010000}"/>
    <cellStyle name="､@ｯ・TA-CAM3" xfId="293" xr:uid="{00000000-0005-0000-0000-000024010000}"/>
    <cellStyle name="､@ｯ・TAR75PB" xfId="294" xr:uid="{00000000-0005-0000-0000-000025010000}"/>
    <cellStyle name="､@ｯ・TauCam2.2" xfId="295" xr:uid="{00000000-0005-0000-0000-000026010000}"/>
    <cellStyle name="､@ｯ・TAUCONC1" xfId="296" xr:uid="{00000000-0005-0000-0000-000027010000}"/>
    <cellStyle name="､@ｯ・TauConcr" xfId="297" xr:uid="{00000000-0005-0000-0000-000028010000}"/>
    <cellStyle name="､@ｯ・Taurus" xfId="298" xr:uid="{00000000-0005-0000-0000-000029010000}"/>
    <cellStyle name="､@ｯ・TELSTAR" xfId="299" xr:uid="{00000000-0005-0000-0000-00002A010000}"/>
    <cellStyle name="､@ｯ・Telstar (2)" xfId="300" xr:uid="{00000000-0005-0000-0000-00002B010000}"/>
    <cellStyle name="､@ｯ・Telstar_1" xfId="301" xr:uid="{00000000-0005-0000-0000-00002C010000}"/>
    <cellStyle name="､@ｯ・Total Design" xfId="302" xr:uid="{00000000-0005-0000-0000-00002D010000}"/>
    <cellStyle name="､@ｯ・Total Design (2)" xfId="303" xr:uid="{00000000-0005-0000-0000-00002E010000}"/>
    <cellStyle name="､@ｯ・Total Design_26milw" xfId="304" xr:uid="{00000000-0005-0000-0000-00002F010000}"/>
    <cellStyle name="､@ｯ・Update Alt4 (Cost)" xfId="305" xr:uid="{00000000-0005-0000-0000-000030010000}"/>
    <cellStyle name="､@ｯ・V9-VAGL" xfId="306" xr:uid="{00000000-0005-0000-0000-000031010000}"/>
    <cellStyle name="､@ｯ・Variance" xfId="307" xr:uid="{00000000-0005-0000-0000-000032010000}"/>
    <cellStyle name="､@ｯ・Volume" xfId="308" xr:uid="{00000000-0005-0000-0000-000033010000}"/>
    <cellStyle name="､@ｯ・vs program (2)" xfId="309" xr:uid="{00000000-0005-0000-0000-000034010000}"/>
    <cellStyle name="､@ｯ・vs program (3)" xfId="310" xr:uid="{00000000-0005-0000-0000-000035010000}"/>
    <cellStyle name="､@ｯ・vs.Mar" xfId="311" xr:uid="{00000000-0005-0000-0000-000036010000}"/>
    <cellStyle name="､@ｯ・vs.Mar 2" xfId="2551" xr:uid="{79B22260-221D-476F-A6FF-33B9CB484E09}"/>
    <cellStyle name="､@ｯ・vsGS" xfId="312" xr:uid="{00000000-0005-0000-0000-000037010000}"/>
    <cellStyle name="､@ｯ・VsProgram" xfId="313" xr:uid="{00000000-0005-0000-0000-000038010000}"/>
    <cellStyle name="､@ｯ・W Action" xfId="314" xr:uid="{00000000-0005-0000-0000-000039010000}"/>
    <cellStyle name="､@ｯ・With Action" xfId="315" xr:uid="{00000000-0005-0000-0000-00003A010000}"/>
    <cellStyle name="､d､ﾀｦ・  Design " xfId="316" xr:uid="{00000000-0005-0000-0000-00003B010000}"/>
    <cellStyle name="､d､ﾀｦ・(10) Mondeo-Accord" xfId="317" xr:uid="{00000000-0005-0000-0000-00003C010000}"/>
    <cellStyle name="､d､ﾀｦ・(9) 115ABS-Exsior" xfId="318" xr:uid="{00000000-0005-0000-0000-00003D010000}"/>
    <cellStyle name="､d､ﾀｦ・0]_  Design " xfId="319" xr:uid="{00000000-0005-0000-0000-00003E010000}"/>
    <cellStyle name="､d､ﾀｦ・10HRLux-Varica" xfId="320" xr:uid="{00000000-0005-0000-0000-00003F010000}"/>
    <cellStyle name="､d､ﾀｦ・10HRLux-Varica 2" xfId="2552" xr:uid="{F30422C1-115C-44EA-8F0B-212B9AAC4E69}"/>
    <cellStyle name="､d､ﾀｦ・10PUAC-Verica" xfId="321" xr:uid="{00000000-0005-0000-0000-000040010000}"/>
    <cellStyle name="､d､ﾀｦ・10PUAC-Verica 2" xfId="2553" xr:uid="{32DCE488-7257-4151-9C06-4630E68B0236}"/>
    <cellStyle name="､d､ﾀｦ・115-last" xfId="322" xr:uid="{00000000-0005-0000-0000-000041010000}"/>
    <cellStyle name="､d､ﾀｦ・115-last 2" xfId="2554" xr:uid="{50B6DEB1-5872-434C-A8D9-2528332E0944}"/>
    <cellStyle name="､d､ﾀｦ・13EGI-SE" xfId="323" xr:uid="{00000000-0005-0000-0000-000042010000}"/>
    <cellStyle name="､d､ﾀｦ・13EGI-SE 2" xfId="2555" xr:uid="{82C969C5-42CC-4E3A-A462-80DA101FF0A8}"/>
    <cellStyle name="､d､ﾀｦ・162PFT" xfId="324" xr:uid="{00000000-0005-0000-0000-000043010000}"/>
    <cellStyle name="､d､ﾀｦ・162PFT 2" xfId="2556" xr:uid="{325CFEAD-1339-45D5-83DE-289FEE6236E7}"/>
    <cellStyle name="､d､ﾀｦ・162-RPW" xfId="325" xr:uid="{00000000-0005-0000-0000-000044010000}"/>
    <cellStyle name="､d､ﾀｦ・162-RPW 2" xfId="2557" xr:uid="{1A376A9F-522C-42C9-BB07-5351F08BF509}"/>
    <cellStyle name="､d､ﾀｦ・18L Design" xfId="326" xr:uid="{00000000-0005-0000-0000-000045010000}"/>
    <cellStyle name="､d､ﾀｦ・198RDMP" xfId="327" xr:uid="{00000000-0005-0000-0000-000046010000}"/>
    <cellStyle name="､d､ﾀｦ・198RDMP 2" xfId="2558" xr:uid="{25C35440-2408-41C7-A3EE-9D6FEB327478}"/>
    <cellStyle name="､d､ﾀｦ・2000SVP" xfId="328" xr:uid="{00000000-0005-0000-0000-000047010000}"/>
    <cellStyle name="､d､ﾀｦ・2016R19" xfId="329" xr:uid="{00000000-0005-0000-0000-000048010000}"/>
    <cellStyle name="､d､ﾀｦ・2016R19 2" xfId="2559" xr:uid="{DDD58146-B163-49BB-86C8-6E5EC0E3F495}"/>
    <cellStyle name="､d､ﾀｦ・20HSV9-Delica" xfId="330" xr:uid="{00000000-0005-0000-0000-000049010000}"/>
    <cellStyle name="､d､ﾀｦ・20HSV9-Delica 2" xfId="2560" xr:uid="{5C1AEECB-EF95-4A44-BC9C-6D3F732BD68F}"/>
    <cellStyle name="､d､ﾀｦ・20PUW-Delica" xfId="331" xr:uid="{00000000-0005-0000-0000-00004A010000}"/>
    <cellStyle name="､d､ﾀｦ・20PUW-Delica 2" xfId="2561" xr:uid="{8E7A9E75-5EB7-457F-849C-85E66F21FD04}"/>
    <cellStyle name="､d､ﾀｦ・22HSV9-Delica" xfId="332" xr:uid="{00000000-0005-0000-0000-00004B010000}"/>
    <cellStyle name="､d､ﾀｦ・22HSV9-Delica 2" xfId="2562" xr:uid="{83884A53-53F3-4C2A-A681-5399B229544E}"/>
    <cellStyle name="､d､ﾀｦ・22PUW-Delica" xfId="333" xr:uid="{00000000-0005-0000-0000-00004C010000}"/>
    <cellStyle name="､d､ﾀｦ・22PUW-Delica 2" xfId="2563" xr:uid="{13DA1E0C-CC03-467B-A66C-99F0218DA4CC}"/>
    <cellStyle name="､d､ﾀｦ・27-COLL1" xfId="334" xr:uid="{00000000-0005-0000-0000-00004D010000}"/>
    <cellStyle name="､d､ﾀｦ・27-COLL1 2" xfId="2564" xr:uid="{04385976-53E7-421E-88E0-F98576644B1F}"/>
    <cellStyle name="､d､ﾀｦ・5+7 Per Unit" xfId="335" xr:uid="{00000000-0005-0000-0000-00004E010000}"/>
    <cellStyle name="､d､ﾀｦ・57-upd" xfId="336" xr:uid="{00000000-0005-0000-0000-00004F010000}"/>
    <cellStyle name="､d､ﾀｦ・57-upd 2" xfId="2565" xr:uid="{D26027FE-0AFF-4652-979C-8DB2A922D0A6}"/>
    <cellStyle name="､d､ﾀｦ・95 BP Taurus" xfId="337" xr:uid="{00000000-0005-0000-0000-000050010000}"/>
    <cellStyle name="､d､ﾀｦ・95 BP Taurus 2" xfId="2566" xr:uid="{98C04164-9E22-440C-9824-42A74ECE0AE2}"/>
    <cellStyle name="､d､ﾀｦ・95BT57-RPW" xfId="338" xr:uid="{00000000-0005-0000-0000-000051010000}"/>
    <cellStyle name="､d､ﾀｦ・95BT57-RPW 2" xfId="2567" xr:uid="{3C408930-BC5B-447E-9B1C-CCB1DABB6CC0}"/>
    <cellStyle name="､d､ﾀｦ・96 Scorpio-95 Scorpio" xfId="339" xr:uid="{00000000-0005-0000-0000-000052010000}"/>
    <cellStyle name="､d､ﾀｦ・96 Scorpio-95 Scorpio 2" xfId="2568" xr:uid="{71EE436B-7841-4E7E-A23D-E6956B9B6919}"/>
    <cellStyle name="､d､ﾀｦ・96 Scorpio-CamryLE" xfId="340" xr:uid="{00000000-0005-0000-0000-000053010000}"/>
    <cellStyle name="､d､ﾀｦ・96 Scorpio-CamryLE (2)" xfId="341" xr:uid="{00000000-0005-0000-0000-000054010000}"/>
    <cellStyle name="､d､ﾀｦ・96 Scorpio-Grey" xfId="342" xr:uid="{00000000-0005-0000-0000-000055010000}"/>
    <cellStyle name="､d､ﾀｦ・96 ScorpioH-CamryXE" xfId="343" xr:uid="{00000000-0005-0000-0000-000056010000}"/>
    <cellStyle name="､d､ﾀｦ・96 ScorpioH-Omega" xfId="344" xr:uid="{00000000-0005-0000-0000-000057010000}"/>
    <cellStyle name="､d､ﾀｦ・96 ScorpioH-Omega 2" xfId="2569" xr:uid="{315CDA29-5693-4605-A599-C67160744990}"/>
    <cellStyle name="､d､ﾀｦ・96 Scorpio-Omega" xfId="345" xr:uid="{00000000-0005-0000-0000-000058010000}"/>
    <cellStyle name="､d､ﾀｦ・96 Scorpio-Omega 2" xfId="2570" xr:uid="{504CF7E0-0CD7-4EF5-8345-CAA52768AD95}"/>
    <cellStyle name="､d､ﾀｦ・97 75FL" xfId="346" xr:uid="{00000000-0005-0000-0000-000059010000}"/>
    <cellStyle name="､d､ﾀｦ・97 75FL 2" xfId="2571" xr:uid="{1525916A-6DF3-43C4-84DA-9F1F91060B4B}"/>
    <cellStyle name="､d､ﾀｦ・97 design" xfId="347" xr:uid="{00000000-0005-0000-0000-00005A010000}"/>
    <cellStyle name="､d､ﾀｦ・97 design ( Relaun)" xfId="348" xr:uid="{00000000-0005-0000-0000-00005B010000}"/>
    <cellStyle name="､d､ﾀｦ・97 Design(Value)" xfId="349" xr:uid="{00000000-0005-0000-0000-00005C010000}"/>
    <cellStyle name="､d､ﾀｦ・97 MSC Design" xfId="350" xr:uid="{00000000-0005-0000-0000-00005D010000}"/>
    <cellStyle name="､d､ﾀｦ・98 BT57" xfId="351" xr:uid="{00000000-0005-0000-0000-00005E010000}"/>
    <cellStyle name="､d､ﾀｦ・98 design" xfId="352" xr:uid="{00000000-0005-0000-0000-00005F010000}"/>
    <cellStyle name="､d､ﾀｦ・98 design  " xfId="353" xr:uid="{00000000-0005-0000-0000-000060010000}"/>
    <cellStyle name="､d､ﾀｦ・98 MY Design" xfId="354" xr:uid="{00000000-0005-0000-0000-000061010000}"/>
    <cellStyle name="､d､ﾀｦ・98july" xfId="355" xr:uid="{00000000-0005-0000-0000-000062010000}"/>
    <cellStyle name="､d､ﾀｦ・99MY" xfId="356" xr:uid="{00000000-0005-0000-0000-000063010000}"/>
    <cellStyle name="､d､ﾀｦ・A-allocated" xfId="357" xr:uid="{00000000-0005-0000-0000-000064010000}"/>
    <cellStyle name="､d､ﾀｦ・A-allocated 2" xfId="2572" xr:uid="{BA9A7CE9-4CD6-464A-B1FD-F81F31917BD4}"/>
    <cellStyle name="､d､ﾀｦ・ABS Airbag" xfId="358" xr:uid="{00000000-0005-0000-0000-000065010000}"/>
    <cellStyle name="､d､ﾀｦ・Added Spec" xfId="359" xr:uid="{00000000-0005-0000-0000-000066010000}"/>
    <cellStyle name="､d､ﾀｦ・Added Spec 2" xfId="2573" xr:uid="{DFF5F3AF-6AC3-4FB0-8615-941F18722B3D}"/>
    <cellStyle name="､d､ﾀｦ・anayoy" xfId="360" xr:uid="{00000000-0005-0000-0000-000067010000}"/>
    <cellStyle name="､d､ﾀｦ・anayoy 2" xfId="2574" xr:uid="{8D98ECE0-5641-4186-816A-3B6BE991927B}"/>
    <cellStyle name="､d､ﾀｦ・AUG0597A" xfId="361" xr:uid="{00000000-0005-0000-0000-000068010000}"/>
    <cellStyle name="､d､ﾀｦ・B17CORSA" xfId="362" xr:uid="{00000000-0005-0000-0000-000069010000}"/>
    <cellStyle name="､d､ﾀｦ・B17CORSA 2" xfId="2575" xr:uid="{B8D1391D-2837-4A07-BA2C-9C11BF77BF25}"/>
    <cellStyle name="､d､ﾀｦ・Back up" xfId="363" xr:uid="{00000000-0005-0000-0000-00006A010000}"/>
    <cellStyle name="､d､ﾀｦ・Back up 2" xfId="2576" xr:uid="{CFBF65EE-B45E-49F8-9D41-83EC469BA61A}"/>
    <cellStyle name="､d､ﾀｦ・BILLING1" xfId="364" xr:uid="{00000000-0005-0000-0000-00006B010000}"/>
    <cellStyle name="､d､ﾀｦ・BT57" xfId="365" xr:uid="{00000000-0005-0000-0000-00006C010000}"/>
    <cellStyle name="､d､ﾀｦ・BT57 2" xfId="2577" xr:uid="{A7365BDF-CBD8-434B-8F99-2F2E30FBA316}"/>
    <cellStyle name="､d､ﾀｦ・BT57HBvsMarch " xfId="366" xr:uid="{00000000-0005-0000-0000-00006D010000}"/>
    <cellStyle name="､d､ﾀｦ・BT57HBvsMarch  (M)" xfId="367" xr:uid="{00000000-0005-0000-0000-00006E010000}"/>
    <cellStyle name="､d､ﾀｦ・BT57NBvsMarch" xfId="368" xr:uid="{00000000-0005-0000-0000-00006F010000}"/>
    <cellStyle name="､d､ﾀｦ・BT57NBvsMarch (M)" xfId="369" xr:uid="{00000000-0005-0000-0000-000070010000}"/>
    <cellStyle name="､d､ﾀｦ・C206twn" xfId="370" xr:uid="{00000000-0005-0000-0000-000071010000}"/>
    <cellStyle name="､d､ﾀｦ・C206twn 2" xfId="2578" xr:uid="{6E3EEB00-5954-4767-87AC-A221F29DB269}"/>
    <cellStyle name="､d､ﾀｦ・C206twn(708)" xfId="371" xr:uid="{00000000-0005-0000-0000-000072010000}"/>
    <cellStyle name="､d､ﾀｦ・C206twn(708) 2" xfId="2579" xr:uid="{E608033C-8FAF-406A-9587-130BEC8516A5}"/>
    <cellStyle name="､d､ﾀｦ・C224(ORIGINAL-AUG)" xfId="372" xr:uid="{00000000-0005-0000-0000-000073010000}"/>
    <cellStyle name="､d､ﾀｦ・C224(ORIGINAL-AUG) 2" xfId="2580" xr:uid="{12418D8C-E0C0-47F0-8993-55C9F11F0620}"/>
    <cellStyle name="､d､ﾀｦ・Cam2.2" xfId="373" xr:uid="{00000000-0005-0000-0000-000074010000}"/>
    <cellStyle name="､d､ﾀｦ・Cam2.2 2" xfId="2581" xr:uid="{1DB8AD55-AE04-45FB-B94C-AE082F934EC4}"/>
    <cellStyle name="､d､ﾀｦ・CDT115" xfId="374" xr:uid="{00000000-0005-0000-0000-000075010000}"/>
    <cellStyle name="､d､ﾀｦ・CDT115 2" xfId="2582" xr:uid="{82B24FAF-0956-4178-BE14-4E761FB3B65C}"/>
    <cellStyle name="､d､ﾀｦ・CDT31-SVO" xfId="375" xr:uid="{00000000-0005-0000-0000-000076010000}"/>
    <cellStyle name="､d､ﾀｦ・CDW162" xfId="376" xr:uid="{00000000-0005-0000-0000-000077010000}"/>
    <cellStyle name="､d､ﾀｦ・CDW162 2" xfId="2583" xr:uid="{64D12AF3-EF39-4D9C-BEEE-02287552EA75}"/>
    <cellStyle name="､d､ﾀｦ・chart" xfId="377" xr:uid="{00000000-0005-0000-0000-000078010000}"/>
    <cellStyle name="､d､ﾀｦ・chart 2" xfId="2584" xr:uid="{A36ABFDF-3AA5-4E8B-B0DD-4A7DBB061695}"/>
    <cellStyle name="､d､ﾀｦ・COGLX-GDA" xfId="378" xr:uid="{00000000-0005-0000-0000-000079010000}"/>
    <cellStyle name="､d､ﾀｦ・COGLX-GDA 2" xfId="2585" xr:uid="{BE53D007-7AFB-4C90-947D-776B40D31682}"/>
    <cellStyle name="､d､ﾀｦ・CO-SD" xfId="379" xr:uid="{00000000-0005-0000-0000-00007A010000}"/>
    <cellStyle name="､d､ﾀｦ・CO-SD 2" xfId="2586" xr:uid="{F4F22AE9-24B3-4128-87D7-9A485C8427D8}"/>
    <cellStyle name="､d､ﾀｦ・Cost Recovery" xfId="380" xr:uid="{00000000-0005-0000-0000-00007B010000}"/>
    <cellStyle name="､d､ﾀｦ・cost recovery  (2)" xfId="381" xr:uid="{00000000-0005-0000-0000-00007C010000}"/>
    <cellStyle name="､d､ﾀｦ・cost recovery (2)" xfId="382" xr:uid="{00000000-0005-0000-0000-00007D010000}"/>
    <cellStyle name="､d､ﾀｦ・cost recovery_1" xfId="383" xr:uid="{00000000-0005-0000-0000-00007E010000}"/>
    <cellStyle name="､d､ﾀｦ・CT75" xfId="384" xr:uid="{00000000-0005-0000-0000-00007F010000}"/>
    <cellStyle name="､d､ﾀｦ・CT75 (2)" xfId="385" xr:uid="{00000000-0005-0000-0000-000080010000}"/>
    <cellStyle name="､d､ﾀｦ・CT75 2" xfId="2587" xr:uid="{9845FFC9-BDC1-41CC-BA43-28B4FFFFA9D8}"/>
    <cellStyle name="､d､ﾀｦ・CT75 BP Update" xfId="386" xr:uid="{00000000-0005-0000-0000-000081010000}"/>
    <cellStyle name="､d､ﾀｦ・CT75 minor change" xfId="387" xr:uid="{00000000-0005-0000-0000-000082010000}"/>
    <cellStyle name="､d､ﾀｦ・CT75 minor change 2" xfId="2588" xr:uid="{46D0F03F-F6C4-43A2-A0C2-7866566B59D8}"/>
    <cellStyle name="､d､ﾀｦ・CT75 Value" xfId="388" xr:uid="{00000000-0005-0000-0000-000083010000}"/>
    <cellStyle name="､d､ﾀｦ・CT75_1" xfId="389" xr:uid="{00000000-0005-0000-0000-000084010000}"/>
    <cellStyle name="､d､ﾀｦ・CT75pu" xfId="390" xr:uid="{00000000-0005-0000-0000-000085010000}"/>
    <cellStyle name="､d､ﾀｦ・design" xfId="391" xr:uid="{00000000-0005-0000-0000-000086010000}"/>
    <cellStyle name="､d､ﾀｦ・design " xfId="392" xr:uid="{00000000-0005-0000-0000-000087010000}"/>
    <cellStyle name="､d､ﾀｦ・design (2)" xfId="393" xr:uid="{00000000-0005-0000-0000-000088010000}"/>
    <cellStyle name="､d､ﾀｦ・design (2) 2" xfId="2590" xr:uid="{BE7B9FA2-CC59-4C6A-A015-11EC1B159F18}"/>
    <cellStyle name="､d､ﾀｦ・design 2" xfId="2589" xr:uid="{D6A12EAC-1970-4260-9848-9614BF7E6FB2}"/>
    <cellStyle name="､d､ﾀｦ・Design Cost" xfId="394" xr:uid="{00000000-0005-0000-0000-000089010000}"/>
    <cellStyle name="､d､ﾀｦ・Design Engine" xfId="395" xr:uid="{00000000-0005-0000-0000-00008A010000}"/>
    <cellStyle name="､d､ﾀｦ・Design_1" xfId="396" xr:uid="{00000000-0005-0000-0000-00008B010000}"/>
    <cellStyle name="､d､ﾀｦ・DEW98" xfId="397" xr:uid="{00000000-0005-0000-0000-00008C010000}"/>
    <cellStyle name="､d､ﾀｦ・E18PW201" xfId="398" xr:uid="{00000000-0005-0000-0000-00008D010000}"/>
    <cellStyle name="､d､ﾀｦ・E20DEL1" xfId="399" xr:uid="{00000000-0005-0000-0000-00008E010000}"/>
    <cellStyle name="､d､ﾀｦ・E22PUDE1" xfId="400" xr:uid="{00000000-0005-0000-0000-00008F010000}"/>
    <cellStyle name="､d､ﾀｦ・EAO" xfId="401" xr:uid="{00000000-0005-0000-0000-000090010000}"/>
    <cellStyle name="､d､ﾀｦ・EAO 2" xfId="2591" xr:uid="{30619C71-9ABD-463D-B262-E2415C720F6C}"/>
    <cellStyle name="､d､ﾀｦ・EII (upgarade)" xfId="402" xr:uid="{00000000-0005-0000-0000-000091010000}"/>
    <cellStyle name="､d､ﾀｦ・EII Eco. Profit" xfId="403" xr:uid="{00000000-0005-0000-0000-000092010000}"/>
    <cellStyle name="､d､ﾀｦ・EII(cost recovery)" xfId="404" xr:uid="{00000000-0005-0000-0000-000093010000}"/>
    <cellStyle name="､d､ﾀｦ・Enco. profit" xfId="405" xr:uid="{00000000-0005-0000-0000-000094010000}"/>
    <cellStyle name="､d､ﾀｦ・Enco. profit (2)" xfId="406" xr:uid="{00000000-0005-0000-0000-000095010000}"/>
    <cellStyle name="､d､ﾀｦ・Enco. profit 2" xfId="2592" xr:uid="{2BCD140F-B5CA-4AA4-B526-8635D58DCC96}"/>
    <cellStyle name="､d､ﾀｦ・ENGINEU" xfId="407" xr:uid="{00000000-0005-0000-0000-000096010000}"/>
    <cellStyle name="､d､ﾀｦ・Explanation" xfId="408" xr:uid="{00000000-0005-0000-0000-000097010000}"/>
    <cellStyle name="､d､ﾀｦ・Export(714)" xfId="409" xr:uid="{00000000-0005-0000-0000-000098010000}"/>
    <cellStyle name="､d､ﾀｦ・Export(714) 2" xfId="2593" xr:uid="{C678B387-6494-4C6D-B45D-071EF3D7E13D}"/>
    <cellStyle name="､d､ﾀｦ・FACELIFT" xfId="410" xr:uid="{00000000-0005-0000-0000-000099010000}"/>
    <cellStyle name="､d､ﾀｦ・F-allocated" xfId="411" xr:uid="{00000000-0005-0000-0000-00009A010000}"/>
    <cellStyle name="､d､ﾀｦ・F-allocated 2" xfId="2594" xr:uid="{49EA5DA3-0455-4909-BCB1-427C53CB1814}"/>
    <cellStyle name="､d､ﾀｦ・Fin summary" xfId="412" xr:uid="{00000000-0005-0000-0000-00009B010000}"/>
    <cellStyle name="､d､ﾀｦ・Fin summary 2" xfId="2595" xr:uid="{9B4FC192-815E-48B9-84FA-C9A1DE847F36}"/>
    <cellStyle name="､d､ﾀｦ・Financial Summary" xfId="413" xr:uid="{00000000-0005-0000-0000-00009C010000}"/>
    <cellStyle name="､d､ﾀｦ・Financial Summary 2" xfId="2596" xr:uid="{EB585DC5-463A-4488-9A52-FF04686E12A5}"/>
    <cellStyle name="､d､ﾀｦ・FLH0020 (3)" xfId="414" xr:uid="{00000000-0005-0000-0000-00009D010000}"/>
    <cellStyle name="､d､ﾀｦ・FLH0020 (3) 2" xfId="2597" xr:uid="{5C676441-7A09-4369-89E9-B878DD3343F3}"/>
    <cellStyle name="､d､ﾀｦ・FLHPA" xfId="415" xr:uid="{00000000-0005-0000-0000-00009E010000}"/>
    <cellStyle name="､d､ﾀｦ・FLHPA 2" xfId="2598" xr:uid="{4DF794D7-2674-437C-8183-7FA05FC3DDE1}"/>
    <cellStyle name="､d､ﾀｦ・GLCAMH94" xfId="416" xr:uid="{00000000-0005-0000-0000-00009F010000}"/>
    <cellStyle name="､d､ﾀｦ・GLIMARC" xfId="417" xr:uid="{00000000-0005-0000-0000-0000A0010000}"/>
    <cellStyle name="､d､ﾀｦ・GLSCAM94" xfId="418" xr:uid="{00000000-0005-0000-0000-0000A1010000}"/>
    <cellStyle name="､d､ﾀｦ・GLXMARC" xfId="419" xr:uid="{00000000-0005-0000-0000-0000A2010000}"/>
    <cellStyle name="､d､ﾀｦ・HDELLPS1" xfId="420" xr:uid="{00000000-0005-0000-0000-0000A3010000}"/>
    <cellStyle name="､d､ﾀｦ・Investment" xfId="421" xr:uid="{00000000-0005-0000-0000-0000A4010000}"/>
    <cellStyle name="､d､ﾀｦ・Investment (Self-help)" xfId="422" xr:uid="{00000000-0005-0000-0000-0000A5010000}"/>
    <cellStyle name="､d､ﾀｦ・Investment 2" xfId="2599" xr:uid="{8AF0E675-8024-49F7-A3D2-7DFF388C476C}"/>
    <cellStyle name="､d､ﾀｦ・Investment_cost recovery" xfId="423" xr:uid="{00000000-0005-0000-0000-0000A6010000}"/>
    <cellStyle name="､d､ﾀｦ・KonoABS" xfId="424" xr:uid="{00000000-0005-0000-0000-0000A7010000}"/>
    <cellStyle name="､d､ﾀｦ・KonoABS 2" xfId="2600" xr:uid="{4BE6F7D1-8BD2-4EB0-AD31-1C000F733464}"/>
    <cellStyle name="､d､ﾀｦ・M20Sup" xfId="425" xr:uid="{00000000-0005-0000-0000-0000A8010000}"/>
    <cellStyle name="､d､ﾀｦ・M20Sup 2" xfId="2601" xr:uid="{9CFC4141-624F-4499-AD56-3E2D9B0DF2D1}"/>
    <cellStyle name="､d､ﾀｦ・May 95 (4)" xfId="426" xr:uid="{00000000-0005-0000-0000-0000A9010000}"/>
    <cellStyle name="､d､ﾀｦ・May 95 (4) 2" xfId="2602" xr:uid="{996D3B26-EBCE-4E28-8610-071F165EEBF9}"/>
    <cellStyle name="､d､ﾀｦ・Memo (5)" xfId="427" xr:uid="{00000000-0005-0000-0000-0000AA010000}"/>
    <cellStyle name="､d､ﾀｦ・Memo (5) 2" xfId="2603" xr:uid="{B41118A2-CFCA-4CFB-87B4-2B49B8C7209F}"/>
    <cellStyle name="､d､ﾀｦ・Mondeo" xfId="428" xr:uid="{00000000-0005-0000-0000-0000AB010000}"/>
    <cellStyle name="､d､ﾀｦ・Mondeo 2" xfId="2604" xr:uid="{9D0E5AC9-7991-4C51-A083-017E9BB70B2A}"/>
    <cellStyle name="､d､ﾀｦ・Mondeo CKD" xfId="429" xr:uid="{00000000-0005-0000-0000-0000AC010000}"/>
    <cellStyle name="､d､ﾀｦ・Mon-Exsior" xfId="430" xr:uid="{00000000-0005-0000-0000-0000AD010000}"/>
    <cellStyle name="､d､ﾀｦ・Mon-Exsior 2" xfId="2605" xr:uid="{67363ED7-0EC5-49C3-AE57-12C39D6F3C7E}"/>
    <cellStyle name="､d､ﾀｦ・NBA-GLA" xfId="431" xr:uid="{00000000-0005-0000-0000-0000AE010000}"/>
    <cellStyle name="､d､ﾀｦ・NBA-GLA 2" xfId="2606" xr:uid="{71985C8E-D2E5-45C9-9633-648F7ABF94C4}"/>
    <cellStyle name="､d､ﾀｦ・NBA-LXIA" xfId="432" xr:uid="{00000000-0005-0000-0000-0000AF010000}"/>
    <cellStyle name="､d､ﾀｦ・NBA-LXIA 2" xfId="2607" xr:uid="{56D60B8C-9A01-4FAF-9331-75A3EE78EA0C}"/>
    <cellStyle name="､d､ﾀｦ・NB-ASTRA" xfId="433" xr:uid="{00000000-0005-0000-0000-0000B0010000}"/>
    <cellStyle name="､d､ﾀｦ・NB-ASTRA 2" xfId="2608" xr:uid="{FDCD6E26-21E2-48B7-83FA-AA2B8651BDD0}"/>
    <cellStyle name="､d､ﾀｦ・NBGLASOC" xfId="434" xr:uid="{00000000-0005-0000-0000-0000B1010000}"/>
    <cellStyle name="､d､ﾀｦ・NBLANCER" xfId="435" xr:uid="{00000000-0005-0000-0000-0000B2010000}"/>
    <cellStyle name="､d､ﾀｦ・NBLANCER 2" xfId="2609" xr:uid="{90FE7542-1B1A-4568-BA67-A7F07C2A7F3E}"/>
    <cellStyle name="､d､ﾀｦ・NBMarch" xfId="436" xr:uid="{00000000-0005-0000-0000-0000B3010000}"/>
    <cellStyle name="､d､ﾀｦ・NBMarch 2" xfId="2610" xr:uid="{FE91B60E-9938-49FB-BC4A-734BAEB3A787}"/>
    <cellStyle name="､d､ﾀｦ・NBSocial" xfId="437" xr:uid="{00000000-0005-0000-0000-0000B4010000}"/>
    <cellStyle name="､d､ﾀｦ・NBSocial 2" xfId="2611" xr:uid="{FD37292D-2BB2-453A-9CEB-B82ABABA6B35}"/>
    <cellStyle name="､d､ﾀｦ・NBvsMarch" xfId="438" xr:uid="{00000000-0005-0000-0000-0000B5010000}"/>
    <cellStyle name="､d､ﾀｦ・NBvsMarch 2" xfId="2612" xr:uid="{4EE73AB9-7EC6-4950-8907-7569E0D39DFC}"/>
    <cellStyle name="､d､ﾀｦ・Packing Cost" xfId="439" xr:uid="{00000000-0005-0000-0000-0000B6010000}"/>
    <cellStyle name="､d､ﾀｦ・Packing Cost 2" xfId="2613" xr:uid="{3FFDA24D-EE90-475C-8787-A034766B4B5F}"/>
    <cellStyle name="､d､ﾀｦ・Per Unit" xfId="440" xr:uid="{00000000-0005-0000-0000-0000B7010000}"/>
    <cellStyle name="､d､ﾀｦ・Per Unit " xfId="441" xr:uid="{00000000-0005-0000-0000-0000B8010000}"/>
    <cellStyle name="､d､ﾀｦ・Per Unit 2" xfId="2614" xr:uid="{5302AB12-91C1-4088-B334-E5DF3E1ADDCF}"/>
    <cellStyle name="､d､ﾀｦ・Per Unit_Bongo Per Unit " xfId="442" xr:uid="{00000000-0005-0000-0000-0000B9010000}"/>
    <cellStyle name="､d､ﾀｦ・pftsheet" xfId="443" xr:uid="{00000000-0005-0000-0000-0000BA010000}"/>
    <cellStyle name="､d､ﾀｦ・P-LUXVA1" xfId="444" xr:uid="{00000000-0005-0000-0000-0000BB010000}"/>
    <cellStyle name="､d､ﾀｦ・P-PUVAR1" xfId="445" xr:uid="{00000000-0005-0000-0000-0000BC010000}"/>
    <cellStyle name="､d､ﾀｦ・Present (1)" xfId="446" xr:uid="{00000000-0005-0000-0000-0000BD010000}"/>
    <cellStyle name="､d､ﾀｦ・Present (1) 2" xfId="2615" xr:uid="{B8F9F0FD-D718-4823-B2D1-D83815607D33}"/>
    <cellStyle name="､d､ﾀｦ・Price" xfId="447" xr:uid="{00000000-0005-0000-0000-0000BE010000}"/>
    <cellStyle name="､d､ﾀｦ・PRICE (2)" xfId="448" xr:uid="{00000000-0005-0000-0000-0000BF010000}"/>
    <cellStyle name="､d､ﾀｦ・Price 2" xfId="2616" xr:uid="{A87E2B2A-786C-4626-B6F9-457F7E2FE99A}"/>
    <cellStyle name="､d､ﾀｦ・Price 2.0" xfId="449" xr:uid="{00000000-0005-0000-0000-0000C0010000}"/>
    <cellStyle name="､d､ﾀｦ・Price 2.0 2" xfId="2617" xr:uid="{ECAE5A00-CB22-43B4-B4E5-35468E7AEDA4}"/>
    <cellStyle name="､d､ﾀｦ・Pricelist" xfId="450" xr:uid="{00000000-0005-0000-0000-0000C1010000}"/>
    <cellStyle name="､d､ﾀｦ・Program" xfId="451" xr:uid="{00000000-0005-0000-0000-0000C2010000}"/>
    <cellStyle name="､d､ﾀｦ・Program 2" xfId="2618" xr:uid="{5B371F0B-EC76-4898-9AF5-E72433EC2A6C}"/>
    <cellStyle name="､d､ﾀｦ・Pronto (upgrade)" xfId="452" xr:uid="{00000000-0005-0000-0000-0000C3010000}"/>
    <cellStyle name="､d､ﾀｦ・Pronto Eco. Profit" xfId="453" xr:uid="{00000000-0005-0000-0000-0000C4010000}"/>
    <cellStyle name="､d､ﾀｦ・Pronto Upg" xfId="454" xr:uid="{00000000-0005-0000-0000-0000C5010000}"/>
    <cellStyle name="､d､ﾀｦ・PT - Pg. 5" xfId="455" xr:uid="{00000000-0005-0000-0000-0000C6010000}"/>
    <cellStyle name="､d､ﾀｦ・PT - Pg. 5 2" xfId="2619" xr:uid="{75CCA923-5324-469D-BAA9-D55ABA8AE99A}"/>
    <cellStyle name="､d､ﾀｦ・PU-Aug" xfId="456" xr:uid="{00000000-0005-0000-0000-0000C7010000}"/>
    <cellStyle name="､d､ﾀｦ・PU-Aug 2" xfId="2620" xr:uid="{68F90034-740F-4C74-9B10-61AF816BD250}"/>
    <cellStyle name="､d､ﾀｦ・PUTAURUS" xfId="457" xr:uid="{00000000-0005-0000-0000-0000C8010000}"/>
    <cellStyle name="､d､ﾀｦ・REMSC8" xfId="458" xr:uid="{00000000-0005-0000-0000-0000C9010000}"/>
    <cellStyle name="､d､ﾀｦ・REMSC8 2" xfId="2621" xr:uid="{446FCC9F-D511-440B-96E5-B95F2EC261DC}"/>
    <cellStyle name="､d､ﾀｦ・Retailprice" xfId="459" xr:uid="{00000000-0005-0000-0000-0000CA010000}"/>
    <cellStyle name="､d､ﾀｦ・RP-walk" xfId="460" xr:uid="{00000000-0005-0000-0000-0000CB010000}"/>
    <cellStyle name="､d､ﾀｦ・RSw" xfId="461" xr:uid="{00000000-0005-0000-0000-0000CC010000}"/>
    <cellStyle name="､d､ﾀｦ・S1-PU (2)" xfId="462" xr:uid="{00000000-0005-0000-0000-0000CD010000}"/>
    <cellStyle name="､d､ﾀｦ・selfhe" xfId="463" xr:uid="{00000000-0005-0000-0000-0000CE010000}"/>
    <cellStyle name="､d､ﾀｦ・Sheet1" xfId="464" xr:uid="{00000000-0005-0000-0000-0000CF010000}"/>
    <cellStyle name="､d､ﾀｦ・Sheet1 (2)" xfId="465" xr:uid="{00000000-0005-0000-0000-0000D0010000}"/>
    <cellStyle name="､d､ﾀｦ・Sheet1 (2) 2" xfId="2623" xr:uid="{03D07FF3-1A58-4AD1-9CE8-BB6A4109ACB3}"/>
    <cellStyle name="､d､ﾀｦ・Sheet1 (3)" xfId="466" xr:uid="{00000000-0005-0000-0000-0000D1010000}"/>
    <cellStyle name="､d､ﾀｦ・Sheet1 (3) 2" xfId="2624" xr:uid="{469FD0EE-1254-43F8-90B8-726D91C12D72}"/>
    <cellStyle name="､d､ﾀｦ・Sheet1 2" xfId="2622" xr:uid="{ACC57678-D567-44B3-9818-10C59F3337C7}"/>
    <cellStyle name="､d､ﾀｦ・Sheet2" xfId="467" xr:uid="{00000000-0005-0000-0000-0000D2010000}"/>
    <cellStyle name="､d､ﾀｦ・Sheet2 2" xfId="2625" xr:uid="{98BEE4FE-C5DE-47AE-B7EF-15A51C65C704}"/>
    <cellStyle name="､d､ﾀｦ・Sheet3" xfId="468" xr:uid="{00000000-0005-0000-0000-0000D3010000}"/>
    <cellStyle name="､d､ﾀｦ・Sheet3 2" xfId="2626" xr:uid="{381FA796-642A-4496-8E79-C08AEC0359E5}"/>
    <cellStyle name="､d､ﾀｦ・Spec" xfId="469" xr:uid="{00000000-0005-0000-0000-0000D4010000}"/>
    <cellStyle name="､d､ﾀｦ・SUM" xfId="470" xr:uid="{00000000-0005-0000-0000-0000D5010000}"/>
    <cellStyle name="､d､ﾀｦ・SUM 2" xfId="2627" xr:uid="{08D0A820-094F-4B0B-AEF8-4E336BD2F455}"/>
    <cellStyle name="､d､ﾀｦ・Summary 4.0 (2)" xfId="471" xr:uid="{00000000-0005-0000-0000-0000D6010000}"/>
    <cellStyle name="､d､ﾀｦ・TA-CAM3" xfId="472" xr:uid="{00000000-0005-0000-0000-0000D7010000}"/>
    <cellStyle name="､d､ﾀｦ・TAUCONC1" xfId="473" xr:uid="{00000000-0005-0000-0000-0000D8010000}"/>
    <cellStyle name="､d､ﾀｦ・TAUCONC1 2" xfId="2628" xr:uid="{C781200E-08EA-4B8D-A74D-9761F5C25D59}"/>
    <cellStyle name="､d､ﾀｦ・TELSTAR" xfId="474" xr:uid="{00000000-0005-0000-0000-0000D9010000}"/>
    <cellStyle name="､d､ﾀｦ・Telstar (2)" xfId="475" xr:uid="{00000000-0005-0000-0000-0000DA010000}"/>
    <cellStyle name="､d､ﾀｦ・Telstar_1" xfId="476" xr:uid="{00000000-0005-0000-0000-0000DB010000}"/>
    <cellStyle name="､d､ﾀｦ・Total Design" xfId="477" xr:uid="{00000000-0005-0000-0000-0000DC010000}"/>
    <cellStyle name="､d､ﾀｦ・Total Design (2)" xfId="478" xr:uid="{00000000-0005-0000-0000-0000DD010000}"/>
    <cellStyle name="､d､ﾀｦ・Update Alt4 (Cost)" xfId="479" xr:uid="{00000000-0005-0000-0000-0000DE010000}"/>
    <cellStyle name="､d､ﾀｦ・Update Alt4 (Cost) 2" xfId="2629" xr:uid="{724F0681-EA88-48FF-A96A-7333A1334B4D}"/>
    <cellStyle name="､d､ﾀｦ・V9-VAGL" xfId="480" xr:uid="{00000000-0005-0000-0000-0000DF010000}"/>
    <cellStyle name="､d､ﾀｦ・Volume" xfId="481" xr:uid="{00000000-0005-0000-0000-0000E0010000}"/>
    <cellStyle name="､d､ﾀｦ・Volume 2" xfId="2630" xr:uid="{19F1E80A-E59B-4D79-BC09-52F5251ECE98}"/>
    <cellStyle name="､d､ﾀｦ・vs program (2)" xfId="482" xr:uid="{00000000-0005-0000-0000-0000E1010000}"/>
    <cellStyle name="､d､ﾀｦ・vs program (3)" xfId="483" xr:uid="{00000000-0005-0000-0000-0000E2010000}"/>
    <cellStyle name="､d､ﾀｦ・vs.Mar" xfId="484" xr:uid="{00000000-0005-0000-0000-0000E3010000}"/>
    <cellStyle name="､d､ﾀｦ・vs.Mar 2" xfId="2631" xr:uid="{D0158CB6-0AA8-4DE1-9896-E2E27F7D5263}"/>
    <cellStyle name="､d､ﾀｦ・VsProgram" xfId="485" xr:uid="{00000000-0005-0000-0000-0000E4010000}"/>
    <cellStyle name="､d､ﾀｦ・With Action" xfId="486" xr:uid="{00000000-0005-0000-0000-0000E5010000}"/>
    <cellStyle name="??" xfId="487" xr:uid="{00000000-0005-0000-0000-0000E6010000}"/>
    <cellStyle name="?? [0.00]_EjAM1q5cbwD9HdswfraYPjBvv" xfId="488" xr:uid="{00000000-0005-0000-0000-0000E7010000}"/>
    <cellStyle name="?? [0]_BSA-HCS(Q105)-Updated" xfId="489" xr:uid="{00000000-0005-0000-0000-0000E8010000}"/>
    <cellStyle name="?? 2" xfId="2632" xr:uid="{7797D1C4-D0F2-400B-84AA-0F090D762B07}"/>
    <cellStyle name="???? [0.00]_01Protege ME (PAP-3)" xfId="490" xr:uid="{00000000-0005-0000-0000-0000E9010000}"/>
    <cellStyle name="????_EjAM1q5cbwD9HdswfraYPjBvv" xfId="491" xr:uid="{00000000-0005-0000-0000-0000EA010000}"/>
    <cellStyle name="???[0]_petrol" xfId="492" xr:uid="{00000000-0005-0000-0000-0000EB010000}"/>
    <cellStyle name="??_BSA-HCS(Q105)-Updated" xfId="493" xr:uid="{00000000-0005-0000-0000-0000EC010000}"/>
    <cellStyle name="?@｡ﾂe_FY_FLH BP99" xfId="494" xr:uid="{00000000-0005-0000-0000-0000ED010000}"/>
    <cellStyle name="?@¯e_FY_FLH BP99" xfId="495" xr:uid="{00000000-0005-0000-0000-0000EE010000}"/>
    <cellStyle name="?…?a唇?e [0.00]_Enterprise profit" xfId="496" xr:uid="{00000000-0005-0000-0000-0000EF010000}"/>
    <cellStyle name="?…?a唇?e_Sheet1" xfId="497" xr:uid="{00000000-0005-0000-0000-0000F0010000}"/>
    <cellStyle name="?W準_Enterprise profit" xfId="498" xr:uid="{00000000-0005-0000-0000-0000F1010000}"/>
    <cellStyle name="?W準KM02" xfId="499" xr:uid="{00000000-0005-0000-0000-0000F2010000}"/>
    <cellStyle name="_~0913497" xfId="500" xr:uid="{00000000-0005-0000-0000-0000F3010000}"/>
    <cellStyle name="_~2790070" xfId="501" xr:uid="{00000000-0005-0000-0000-0000F4010000}"/>
    <cellStyle name="_~8281760" xfId="502" xr:uid="{00000000-0005-0000-0000-0000F5010000}"/>
    <cellStyle name="_~8281760 2" xfId="2633" xr:uid="{5F3A2F2E-FBA8-457F-8D5D-EC91E298ED06}"/>
    <cellStyle name="_1.TB_lookup_200908" xfId="503" xr:uid="{00000000-0005-0000-0000-0000F6010000}"/>
    <cellStyle name="_1.TB_lookup_200909" xfId="504" xr:uid="{00000000-0005-0000-0000-0000F7010000}"/>
    <cellStyle name="_11.19_MM Asset_11.20_MMLaib_11.22_Repricing_11.23_Maturity" xfId="505" xr:uid="{00000000-0005-0000-0000-0000F8010000}"/>
    <cellStyle name="_11.19_MM Asset_11.20_MMLaib_11.22_Repricing_11.23_Maturity 2" xfId="2634" xr:uid="{70D87994-B43F-4EBB-A2DF-4A8AF124F561}"/>
    <cellStyle name="_11.3 and 11.4_Int receive_paid" xfId="506" xr:uid="{00000000-0005-0000-0000-0000F9010000}"/>
    <cellStyle name="_11.6 (1) and 11.22 (Revised)" xfId="507" xr:uid="{00000000-0005-0000-0000-0000FA010000}"/>
    <cellStyle name="_2.TB_Local_200906" xfId="508" xr:uid="{00000000-0005-0000-0000-0000FB010000}"/>
    <cellStyle name="_2.TB_Local_200906_AIGRB52H updated at 19.08" xfId="509" xr:uid="{00000000-0005-0000-0000-0000FC010000}"/>
    <cellStyle name="_2.TB_Local_200906_AIGRR09H  updated at 19.08" xfId="510" xr:uid="{00000000-0005-0000-0000-0000FD010000}"/>
    <cellStyle name="_2.TB_Local_200906_AYTS09_25012010" xfId="511" xr:uid="{00000000-0005-0000-0000-0000FE010000}"/>
    <cellStyle name="_2.TB_Local_200906_AYTS52_15122009" xfId="512" xr:uid="{00000000-0005-0000-0000-0000FF010000}"/>
    <cellStyle name="_2.TB_Local_200906_TB_Local_200911_V1(Dec 15'09)" xfId="513" xr:uid="{00000000-0005-0000-0000-000000020000}"/>
    <cellStyle name="_2.TB_Local_200907" xfId="514" xr:uid="{00000000-0005-0000-0000-000001020000}"/>
    <cellStyle name="_2.TB_Local_200908" xfId="515" xr:uid="{00000000-0005-0000-0000-000002020000}"/>
    <cellStyle name="_2.TB_Local_200909" xfId="516" xr:uid="{00000000-0005-0000-0000-000003020000}"/>
    <cellStyle name="_20082TMULTF_Asia Tax_Thailand_BAY tax test work" xfId="517" xr:uid="{00000000-0005-0000-0000-000004020000}"/>
    <cellStyle name="_20082TMULTF_Asia Tax_Thailand_BAY tax test work 2" xfId="2635" xr:uid="{6E779DA4-B35C-43AA-A469-8D968EF26B1B}"/>
    <cellStyle name="_3. DFTax Template_BAY Group_1209_AYTS" xfId="518" xr:uid="{00000000-0005-0000-0000-000005020000}"/>
    <cellStyle name="_3. DFTax Template_BAY Group_1209_AYTS 2" xfId="2636" xr:uid="{A3347549-3E52-455A-8B32-45141136D4CC}"/>
    <cellStyle name="_5_Reconcile Monthend - September 2009_Duangrat" xfId="519" xr:uid="{00000000-0005-0000-0000-000006020000}"/>
    <cellStyle name="_AIG CARD (T) 07 2009" xfId="520" xr:uid="{00000000-0005-0000-0000-000007020000}"/>
    <cellStyle name="_AIGB Accrual 01Jan09" xfId="521" xr:uid="{00000000-0005-0000-0000-000008020000}"/>
    <cellStyle name="_AIGB Accrual 02Feb09" xfId="522" xr:uid="{00000000-0005-0000-0000-000009020000}"/>
    <cellStyle name="_AIGB Accrual 05May09" xfId="523" xr:uid="{00000000-0005-0000-0000-00000A020000}"/>
    <cellStyle name="_AIGRB_Package for H1&amp;Q2 09sub" xfId="524" xr:uid="{00000000-0005-0000-0000-00000B020000}"/>
    <cellStyle name="_AIGRB_Package for H1&amp;Q2 09sub 2" xfId="525" xr:uid="{00000000-0005-0000-0000-00000C020000}"/>
    <cellStyle name="_AIGRB_Package for H1&amp;Q2 09sub 2 2" xfId="2638" xr:uid="{D9BFCD82-10A8-4CBE-9192-2A892F2DF6D0}"/>
    <cellStyle name="_AIGRB_Package for H1&amp;Q2 09sub 3" xfId="526" xr:uid="{00000000-0005-0000-0000-00000D020000}"/>
    <cellStyle name="_AIGRB_Package for H1&amp;Q2 09sub 3 2" xfId="2639" xr:uid="{6E198C9A-89B7-4DBF-9CA7-FD0A0132C3E0}"/>
    <cellStyle name="_AIGRB_Package for H1&amp;Q2 09sub 4" xfId="527" xr:uid="{00000000-0005-0000-0000-00000E020000}"/>
    <cellStyle name="_AIGRB_Package for H1&amp;Q2 09sub 4 2" xfId="2640" xr:uid="{63A9CC91-056E-421C-BA0C-02F552A5AA14}"/>
    <cellStyle name="_AIGRB_Package for H1&amp;Q2 09sub 5" xfId="528" xr:uid="{00000000-0005-0000-0000-00000F020000}"/>
    <cellStyle name="_AIGRB_Package for H1&amp;Q2 09sub 5 2" xfId="2641" xr:uid="{6367B0D3-D91E-418F-A36B-D6AB59713D53}"/>
    <cellStyle name="_AIGRB_Package for H1&amp;Q2 09sub 6" xfId="2637" xr:uid="{05FAC585-36C3-4D81-BEDD-A1C80318DE33}"/>
    <cellStyle name="_AIGRB_Package for H1&amp;Q2 09sub_AIGRB52H updated at 19.08" xfId="529" xr:uid="{00000000-0005-0000-0000-000010020000}"/>
    <cellStyle name="_AIGRB_Package for H1&amp;Q2 09sub_AIGRB52H updated at 19.08 2" xfId="2642" xr:uid="{4A91C536-B239-4485-A749-F05555A771C5}"/>
    <cellStyle name="_AIGRB_Package for H1&amp;Q2 09sub_AIGRR09H  updated at 19.08" xfId="530" xr:uid="{00000000-0005-0000-0000-000011020000}"/>
    <cellStyle name="_AIGRB_Package for H1&amp;Q2 09sub_AIGRR09H  updated at 19.08 2" xfId="2643" xr:uid="{FFA727F7-1617-4C67-8FB0-CE9067DD4177}"/>
    <cellStyle name="_AIGRB_Package for H1&amp;Q2 09sub_AYTS09_25012010" xfId="531" xr:uid="{00000000-0005-0000-0000-000012020000}"/>
    <cellStyle name="_AIGRB_Package for H1&amp;Q2 09sub_AYTS09_25012010 2" xfId="2644" xr:uid="{A8837072-F460-4826-8012-FE9234F5DCBC}"/>
    <cellStyle name="_AIGRB_Package for H1&amp;Q2 09sub_AYTS52_15122009" xfId="532" xr:uid="{00000000-0005-0000-0000-000013020000}"/>
    <cellStyle name="_AIGRB_Package for H1&amp;Q2 09sub_AYTS52_15122009 2" xfId="2645" xr:uid="{A68E2A61-4BE8-4F06-92BC-DB3BAF932FF3}"/>
    <cellStyle name="_AIGRB_Package for H1&amp;Q2 09sub_TB_Local_200911_V1(Dec 15'09)" xfId="533" xr:uid="{00000000-0005-0000-0000-000014020000}"/>
    <cellStyle name="_AIGRB_Package for H1&amp;Q2 09sub_TB_Local_200911_V1(Dec 15'09) 2" xfId="2646" xr:uid="{000A833E-95FF-4DAD-BC33-00C7EBE8CD07}"/>
    <cellStyle name="_AIGRB_Package for Monthly_May 09_Soft" xfId="534" xr:uid="{00000000-0005-0000-0000-000015020000}"/>
    <cellStyle name="_AIGRB_Package for Monthly_May 09_Soft_AIGRB52H updated at 19.08" xfId="535" xr:uid="{00000000-0005-0000-0000-000016020000}"/>
    <cellStyle name="_AIGRB_Package for Monthly_May 09_Soft_AIGRR09H  updated at 19.08" xfId="536" xr:uid="{00000000-0005-0000-0000-000017020000}"/>
    <cellStyle name="_AIGRB_Package for Monthly_May 09_Soft_AYTS09_25012010" xfId="537" xr:uid="{00000000-0005-0000-0000-000018020000}"/>
    <cellStyle name="_AIGRB_Package for Monthly_May 09_Soft_AYTS52_15122009" xfId="538" xr:uid="{00000000-0005-0000-0000-000019020000}"/>
    <cellStyle name="_AIGRB_Package for Monthly_May 09_Soft_TB_Local_200911_V1(Dec 15'09)" xfId="539" xr:uid="{00000000-0005-0000-0000-00001A020000}"/>
    <cellStyle name="_APR_09_JV 740_Fixed assets" xfId="540" xr:uid="{00000000-0005-0000-0000-00001B020000}"/>
    <cellStyle name="_AYTS Outlook" xfId="541" xr:uid="{00000000-0005-0000-0000-00001C020000}"/>
    <cellStyle name="_AYTS Outlook 2" xfId="2647" xr:uid="{844ED9EA-990B-41E5-B37A-327446774A7E}"/>
    <cellStyle name="_AYTS_Tax calculation_200911" xfId="542" xr:uid="{00000000-0005-0000-0000-00001D020000}"/>
    <cellStyle name="_AYTS_Tax calculation_200912" xfId="543" xr:uid="{00000000-0005-0000-0000-00001E020000}"/>
    <cellStyle name="_BAY 2007 local tax expense true up WP" xfId="544" xr:uid="{00000000-0005-0000-0000-00001F020000}"/>
    <cellStyle name="_BAY 2007 local tax expense true up WP 2" xfId="2648" xr:uid="{095E156B-520F-434A-8C10-09BCB6E654A9}"/>
    <cellStyle name="_BAY tax recalculation" xfId="545" xr:uid="{00000000-0005-0000-0000-000020020000}"/>
    <cellStyle name="_BAY tax recalculation 2" xfId="2649" xr:uid="{DDAEDA77-7F3B-4AFD-8BCF-34381C565523}"/>
    <cellStyle name="_BSPL 2006" xfId="546" xr:uid="{00000000-0005-0000-0000-000021020000}"/>
    <cellStyle name="_BSPL 2006 2" xfId="547" xr:uid="{00000000-0005-0000-0000-000022020000}"/>
    <cellStyle name="_BSPL 2006 2 2" xfId="2651" xr:uid="{08592AD4-F1B5-4149-AC2F-BE25B9CE32E3}"/>
    <cellStyle name="_BSPL 2006 3" xfId="548" xr:uid="{00000000-0005-0000-0000-000023020000}"/>
    <cellStyle name="_BSPL 2006 3 2" xfId="2652" xr:uid="{F7633D9A-E606-459B-BB45-08F18B4F3A8C}"/>
    <cellStyle name="_BSPL 2006 4" xfId="549" xr:uid="{00000000-0005-0000-0000-000024020000}"/>
    <cellStyle name="_BSPL 2006 4 2" xfId="2653" xr:uid="{F02159C4-F495-45CE-B462-6AB5AA28ED1F}"/>
    <cellStyle name="_BSPL 2006 5" xfId="550" xr:uid="{00000000-0005-0000-0000-000025020000}"/>
    <cellStyle name="_BSPL 2006 5 2" xfId="2654" xr:uid="{75D930CD-0D29-432E-8D91-EE9A07862EA9}"/>
    <cellStyle name="_BSPL 2006 6" xfId="2650" xr:uid="{62448FD5-6333-4F3C-9663-D58940EF60D2}"/>
    <cellStyle name="_BSPL 2006_~6965446" xfId="551" xr:uid="{00000000-0005-0000-0000-000026020000}"/>
    <cellStyle name="_BSPL 2006_~6965446 2" xfId="2655" xr:uid="{2833B985-3FCC-4C3D-BB51-AC40C0DF7514}"/>
    <cellStyle name="_BSPL 2006_AIGRB52H updated at 19.08" xfId="552" xr:uid="{00000000-0005-0000-0000-000027020000}"/>
    <cellStyle name="_BSPL 2006_AIGRB52H updated at 19.08 2" xfId="2656" xr:uid="{3CA85B23-0243-4AD6-AC78-16347D33D78B}"/>
    <cellStyle name="_BSPL 2006_AIGRR09H  updated at 19.08" xfId="553" xr:uid="{00000000-0005-0000-0000-000028020000}"/>
    <cellStyle name="_BSPL 2006_AIGRR09H  updated at 19.08 2" xfId="2657" xr:uid="{9988E91E-0291-4F38-8767-5011F615D24F}"/>
    <cellStyle name="_BSPL 2006_AYTS09_25012010" xfId="554" xr:uid="{00000000-0005-0000-0000-000029020000}"/>
    <cellStyle name="_BSPL 2006_AYTS09_25012010 2" xfId="2658" xr:uid="{29BBE661-34FE-4A4F-B97E-4EE15992443E}"/>
    <cellStyle name="_BSPL 2006_AYTS52_15122009" xfId="555" xr:uid="{00000000-0005-0000-0000-00002A020000}"/>
    <cellStyle name="_BSPL 2006_AYTS52_15122009 2" xfId="2659" xr:uid="{271D64C9-E50D-416F-BBCE-94234906F284}"/>
    <cellStyle name="_BSPL 2006_TB_Local_200911_V1(Dec 15'09)" xfId="556" xr:uid="{00000000-0005-0000-0000-00002B020000}"/>
    <cellStyle name="_BSPL 2006_TB_Local_200911_V1(Dec 15'09) 2" xfId="2660" xr:uid="{2EBF3A6F-5ED9-4C40-BFE3-7F21188306AE}"/>
    <cellStyle name="_BSPL_Jun2006 Management_Working" xfId="557" xr:uid="{00000000-0005-0000-0000-00002C020000}"/>
    <cellStyle name="_BSPL_Jun2006 Management_Working_~6965446" xfId="558" xr:uid="{00000000-0005-0000-0000-00002D020000}"/>
    <cellStyle name="_BSPL_Jun2006 Management_Working_AIGRB52H updated at 19.08" xfId="559" xr:uid="{00000000-0005-0000-0000-00002E020000}"/>
    <cellStyle name="_BSPL_Jun2006 Management_Working_AIGRR09H  updated at 19.08" xfId="560" xr:uid="{00000000-0005-0000-0000-00002F020000}"/>
    <cellStyle name="_BSPL_Jun2006 Management_Working_AYTS09_25012010" xfId="561" xr:uid="{00000000-0005-0000-0000-000030020000}"/>
    <cellStyle name="_BSPL_Jun2006 Management_Working_AYTS52_15122009" xfId="562" xr:uid="{00000000-0005-0000-0000-000031020000}"/>
    <cellStyle name="_BSPL_Jun2006 Management_Working_TB_Local_200911_V1(Dec 15'09)" xfId="563" xr:uid="{00000000-0005-0000-0000-000032020000}"/>
    <cellStyle name="_Card_Stop 90dpd_30062009" xfId="564" xr:uid="{00000000-0005-0000-0000-000033020000}"/>
    <cellStyle name="_COA AYCL" xfId="565" xr:uid="{00000000-0005-0000-0000-000034020000}"/>
    <cellStyle name="_COA AYCL 2" xfId="2661" xr:uid="{33F596A6-8131-421F-B550-8C1530D8E9B1}"/>
    <cellStyle name="_COA AYTS_200809" xfId="566" xr:uid="{00000000-0005-0000-0000-000035020000}"/>
    <cellStyle name="_COA AYTS_200809 2" xfId="2662" xr:uid="{36334419-EF08-4210-93A6-1A1EE29C1AAB}"/>
    <cellStyle name="_COA AYTS_V.300909 (Incl Additional)" xfId="567" xr:uid="{00000000-0005-0000-0000-000036020000}"/>
    <cellStyle name="_COA AYTS_V.300909 (Incl Additional) 2" xfId="2663" xr:uid="{24D42A5F-DA82-4644-B1BC-A894888ABE10}"/>
    <cellStyle name="_COA_AIGRB_Updated_081809_UAT" xfId="568" xr:uid="{00000000-0005-0000-0000-000037020000}"/>
    <cellStyle name="_Fin Statement_V2" xfId="569" xr:uid="{00000000-0005-0000-0000-000038020000}"/>
    <cellStyle name="_Fin Statement_V2 2" xfId="2664" xr:uid="{0F0530F5-1D1C-48CA-9758-59AAEFF6B234}"/>
    <cellStyle name="_Fixed assest 30 June 2009" xfId="570" xr:uid="{00000000-0005-0000-0000-000039020000}"/>
    <cellStyle name="_Fixed assets as of Dec 2009" xfId="571" xr:uid="{00000000-0005-0000-0000-00003A020000}"/>
    <cellStyle name="_Fixed assets as of Dec 2009 2" xfId="2665" xr:uid="{C3CC68CA-2EF3-4FA2-8321-AB2C99203F7E}"/>
    <cellStyle name="_gms_hc_June 07 NEW FORMAT" xfId="572" xr:uid="{00000000-0005-0000-0000-00003B020000}"/>
    <cellStyle name="_IT Apricot Project - Phase 1" xfId="573" xr:uid="{00000000-0005-0000-0000-00003C020000}"/>
    <cellStyle name="_LLR 0609" xfId="574" xr:uid="{00000000-0005-0000-0000-00003D020000}"/>
    <cellStyle name="_LLR 0609_AIGRB52H updated at 19.08" xfId="575" xr:uid="{00000000-0005-0000-0000-00003E020000}"/>
    <cellStyle name="_LLR 0609_AIGRR09H  updated at 19.08" xfId="576" xr:uid="{00000000-0005-0000-0000-00003F020000}"/>
    <cellStyle name="_LLR 0609_AYTS09_25012010" xfId="577" xr:uid="{00000000-0005-0000-0000-000040020000}"/>
    <cellStyle name="_LLR 0609_AYTS52_15122009" xfId="578" xr:uid="{00000000-0005-0000-0000-000041020000}"/>
    <cellStyle name="_LLR 0609_TB_Local_200911_V1(Dec 15'09)" xfId="579" xr:uid="{00000000-0005-0000-0000-000042020000}"/>
    <cellStyle name="_LLR 0709" xfId="580" xr:uid="{00000000-0005-0000-0000-000043020000}"/>
    <cellStyle name="_LLR 0809" xfId="581" xr:uid="{00000000-0005-0000-0000-000044020000}"/>
    <cellStyle name="_LLR_Sep 2009" xfId="582" xr:uid="{00000000-0005-0000-0000-000045020000}"/>
    <cellStyle name="_Mapping for BF TR TB AIGRB_Sep09_V.1(09142009)" xfId="583" xr:uid="{00000000-0005-0000-0000-000046020000}"/>
    <cellStyle name="_NOL_200911" xfId="584" xr:uid="{00000000-0005-0000-0000-000047020000}"/>
    <cellStyle name="_Nov 09_JV1556_Sales of AYTS Fixed asset to BAY" xfId="585" xr:uid="{00000000-0005-0000-0000-000048020000}"/>
    <cellStyle name="_Nov 09_JV1557_Sales of AYTS Fixed asset Notebook" xfId="586" xr:uid="{00000000-0005-0000-0000-000049020000}"/>
    <cellStyle name="_OP2009 CB by cost centerHR280109" xfId="587" xr:uid="{00000000-0005-0000-0000-00004A020000}"/>
    <cellStyle name="_Other Loan Balance_Feb 2009" xfId="588" xr:uid="{00000000-0005-0000-0000-00004B020000}"/>
    <cellStyle name="_Sell_FA" xfId="589" xr:uid="{00000000-0005-0000-0000-00004C020000}"/>
    <cellStyle name="_Sheet1" xfId="590" xr:uid="{00000000-0005-0000-0000-00004D020000}"/>
    <cellStyle name="_Sheet1 2" xfId="2666" xr:uid="{DB70A85F-50A9-4B68-B986-406A9F06834F}"/>
    <cellStyle name="_SI 4Q08_THF_due 09.01.09" xfId="591" xr:uid="{00000000-0005-0000-0000-00004E020000}"/>
    <cellStyle name="_SI 4Q08_THF_due 09.01.09_Fixed assets as of Dec 2009" xfId="592" xr:uid="{00000000-0005-0000-0000-00004F020000}"/>
    <cellStyle name="_SLA Appricot" xfId="593" xr:uid="{00000000-0005-0000-0000-000050020000}"/>
    <cellStyle name="_Summary inter-company charge among BAY's group_01.10.09" xfId="594" xr:uid="{00000000-0005-0000-0000-000051020000}"/>
    <cellStyle name="_Summary inter-company charge among BAY's group_03.07.09 v2" xfId="595" xr:uid="{00000000-0005-0000-0000-000052020000}"/>
    <cellStyle name="_Summary inter-company charge among BAY's group_03.08.09" xfId="596" xr:uid="{00000000-0005-0000-0000-000053020000}"/>
    <cellStyle name="_TAX CAL_AIGB 2009_06" xfId="597" xr:uid="{00000000-0005-0000-0000-000054020000}"/>
    <cellStyle name="_TB_Local_200906_Audit Format" xfId="598" xr:uid="{00000000-0005-0000-0000-000055020000}"/>
    <cellStyle name="_Total assets movement-Q2 Jan-June" xfId="599" xr:uid="{00000000-0005-0000-0000-000056020000}"/>
    <cellStyle name="_Total assets movement-Q2 Jan-June_Fixed assets as of Dec 2009" xfId="600" xr:uid="{00000000-0005-0000-0000-000057020000}"/>
    <cellStyle name="_รายการขายที่ต้องจ่ายค่าธรรมเนียมให้ AYCAL" xfId="601" xr:uid="{00000000-0005-0000-0000-000058020000}"/>
    <cellStyle name="’E‰Y [0.00]_Enterprise profit" xfId="602" xr:uid="{00000000-0005-0000-0000-000059020000}"/>
    <cellStyle name="’E‰Y_Sheet1" xfId="603" xr:uid="{00000000-0005-0000-0000-00005A020000}"/>
    <cellStyle name="¤@¯ë_ MondeoGLX-PrimeraGT(34)" xfId="604" xr:uid="{00000000-0005-0000-0000-00005B020000}"/>
    <cellStyle name="¤d¤À¦ì[0]_ MondeoGLX-PrimeraGT(34)" xfId="605" xr:uid="{00000000-0005-0000-0000-00005C020000}"/>
    <cellStyle name="¤d¤À¦ì_ MondeoGLX-PrimeraGT(34)" xfId="606" xr:uid="{00000000-0005-0000-0000-00005D020000}"/>
    <cellStyle name="=C:\WINNT\SYSTEM32\COMMAND.COM" xfId="607" xr:uid="{00000000-0005-0000-0000-00005E020000}"/>
    <cellStyle name="=C:\WINNT\SYSTEM32\COMMAND.COM 2" xfId="2667" xr:uid="{82FA0A3E-DFD5-41B4-8318-AC79DD4CFC71}"/>
    <cellStyle name="＝g" xfId="608" xr:uid="{00000000-0005-0000-0000-00005F020000}"/>
    <cellStyle name="＝g潤ﾊ吹h“_1?…" xfId="609" xr:uid="{00000000-0005-0000-0000-000060020000}"/>
    <cellStyle name="•W_Att4_94S$BAuHwI(J-980303$B2~D{(J" xfId="610" xr:uid="{00000000-0005-0000-0000-000061020000}"/>
    <cellStyle name="…ๆุ่ [0.00]_!!!GO" xfId="611" xr:uid="{00000000-0005-0000-0000-000062020000}"/>
    <cellStyle name="…ๆุ่_!!!GO" xfId="612" xr:uid="{00000000-0005-0000-0000-000063020000}"/>
    <cellStyle name="0" xfId="613" xr:uid="{00000000-0005-0000-0000-000064020000}"/>
    <cellStyle name="0,0_x000d__x000a_NA_x000d__x000a_" xfId="614" xr:uid="{00000000-0005-0000-0000-000065020000}"/>
    <cellStyle name="0,0_x000d__x000a_NA_x000d__x000a_ 2" xfId="615" xr:uid="{00000000-0005-0000-0000-000066020000}"/>
    <cellStyle name="0,0_x000d__x000a_NA_x000d__x000a_ 2 2" xfId="2669" xr:uid="{87323995-1358-4C65-987A-5DDFAFA238FB}"/>
    <cellStyle name="0,0_x000d__x000a_NA_x000d__x000a_ 3" xfId="2668" xr:uid="{926C2937-B32B-4335-9230-B4897BF47CA6}"/>
    <cellStyle name="0.0" xfId="616" xr:uid="{00000000-0005-0000-0000-000067020000}"/>
    <cellStyle name="0.00" xfId="617" xr:uid="{00000000-0005-0000-0000-000068020000}"/>
    <cellStyle name="0_ 00-09-01" xfId="618" xr:uid="{00000000-0005-0000-0000-000069020000}"/>
    <cellStyle name="0_J60 PIA ME Canada Final 01-04-13" xfId="619" xr:uid="{00000000-0005-0000-0000-00006A020000}"/>
    <cellStyle name="0_J60ME USA for PIA revised 01-04-17.xls グラフ 22" xfId="620" xr:uid="{00000000-0005-0000-0000-00006B020000}"/>
    <cellStyle name="0_J60MEDraft991007" xfId="621" xr:uid="{00000000-0005-0000-0000-00006C020000}"/>
    <cellStyle name="0_J60MEDraft991007_ 00-09-01" xfId="622" xr:uid="{00000000-0005-0000-0000-00006D020000}"/>
    <cellStyle name="0_J60MEDraft991007_ 00-09-01 2" xfId="2670" xr:uid="{168D6B8E-AA02-4205-8322-E4493E1782F4}"/>
    <cellStyle name="0_J60MEDraft991007_J60 PIA ME Canada Final 01-04-13" xfId="623" xr:uid="{00000000-0005-0000-0000-00006E020000}"/>
    <cellStyle name="0_J60MEDraft991007_J60ME USA for PIA revised 01-04-17.xls グラフ 22" xfId="624" xr:uid="{00000000-0005-0000-0000-00006F020000}"/>
    <cellStyle name="¹éºÐÀ²_±âÅ¸" xfId="625" xr:uid="{00000000-0005-0000-0000-000070020000}"/>
    <cellStyle name="1Normal" xfId="626" xr:uid="{00000000-0005-0000-0000-000071020000}"/>
    <cellStyle name="20% - Accent1 10" xfId="627" xr:uid="{00000000-0005-0000-0000-000072020000}"/>
    <cellStyle name="20% - Accent1 11" xfId="628" xr:uid="{00000000-0005-0000-0000-000073020000}"/>
    <cellStyle name="20% - Accent1 12" xfId="629" xr:uid="{00000000-0005-0000-0000-000074020000}"/>
    <cellStyle name="20% - Accent1 13" xfId="2327" xr:uid="{7DF3BCAE-4F3C-47BF-8A2F-2281535EA1E0}"/>
    <cellStyle name="20% - Accent1 2" xfId="630" xr:uid="{00000000-0005-0000-0000-000075020000}"/>
    <cellStyle name="20% - Accent1 2 10" xfId="631" xr:uid="{00000000-0005-0000-0000-000076020000}"/>
    <cellStyle name="20% - Accent1 2 10 2" xfId="2671" xr:uid="{26EBD120-57A4-48DE-8A01-EFDC2CF0FC8A}"/>
    <cellStyle name="20% - Accent1 2 11" xfId="632" xr:uid="{00000000-0005-0000-0000-000077020000}"/>
    <cellStyle name="20% - Accent1 2 11 2" xfId="2672" xr:uid="{593B87F7-87F2-4278-9134-236BB6B7AB20}"/>
    <cellStyle name="20% - Accent1 2 12" xfId="633" xr:uid="{00000000-0005-0000-0000-000078020000}"/>
    <cellStyle name="20% - Accent1 2 12 2" xfId="2673" xr:uid="{E3900119-5B96-46BA-94A3-E322669CC844}"/>
    <cellStyle name="20% - Accent1 2 2" xfId="634" xr:uid="{00000000-0005-0000-0000-000079020000}"/>
    <cellStyle name="20% - Accent1 2 2 2" xfId="2674" xr:uid="{562AAAD4-0D80-4CBC-91F5-4B43729D8A52}"/>
    <cellStyle name="20% - Accent1 2 3" xfId="635" xr:uid="{00000000-0005-0000-0000-00007A020000}"/>
    <cellStyle name="20% - Accent1 2 3 2" xfId="2675" xr:uid="{6369583C-8426-42AF-9B3E-2086DFAD89E8}"/>
    <cellStyle name="20% - Accent1 2 4" xfId="636" xr:uid="{00000000-0005-0000-0000-00007B020000}"/>
    <cellStyle name="20% - Accent1 2 4 2" xfId="2676" xr:uid="{CFAE103A-7837-4335-9844-B632400EA1EF}"/>
    <cellStyle name="20% - Accent1 2 5" xfId="637" xr:uid="{00000000-0005-0000-0000-00007C020000}"/>
    <cellStyle name="20% - Accent1 2 5 2" xfId="2677" xr:uid="{71FEBF68-B1B1-4502-B48C-74514A050BC0}"/>
    <cellStyle name="20% - Accent1 2 6" xfId="638" xr:uid="{00000000-0005-0000-0000-00007D020000}"/>
    <cellStyle name="20% - Accent1 2 6 2" xfId="2678" xr:uid="{21B88421-54B0-4D33-B74A-0BCA0BE50046}"/>
    <cellStyle name="20% - Accent1 2 7" xfId="639" xr:uid="{00000000-0005-0000-0000-00007E020000}"/>
    <cellStyle name="20% - Accent1 2 7 2" xfId="2679" xr:uid="{FE8ED7DD-5503-49CC-A777-B1254DD61C4A}"/>
    <cellStyle name="20% - Accent1 2 8" xfId="640" xr:uid="{00000000-0005-0000-0000-00007F020000}"/>
    <cellStyle name="20% - Accent1 2 8 2" xfId="2680" xr:uid="{9A5474F0-A546-4581-8CF8-350CBF7D4582}"/>
    <cellStyle name="20% - Accent1 2 9" xfId="641" xr:uid="{00000000-0005-0000-0000-000080020000}"/>
    <cellStyle name="20% - Accent1 2 9 2" xfId="2681" xr:uid="{18C836D5-FCFB-4EFD-887A-20E75DBDABFC}"/>
    <cellStyle name="20% - Accent1 3" xfId="642" xr:uid="{00000000-0005-0000-0000-000081020000}"/>
    <cellStyle name="20% - Accent1 3 2" xfId="643" xr:uid="{00000000-0005-0000-0000-000082020000}"/>
    <cellStyle name="20% - Accent1 3 2 2" xfId="2683" xr:uid="{5DCDBBFC-7604-47EC-85C8-D0DB05DF7837}"/>
    <cellStyle name="20% - Accent1 3 3" xfId="644" xr:uid="{00000000-0005-0000-0000-000083020000}"/>
    <cellStyle name="20% - Accent1 3 3 2" xfId="2684" xr:uid="{BB01C59F-0878-40F8-A37E-178CD6D4B5E5}"/>
    <cellStyle name="20% - Accent1 3 4" xfId="2328" xr:uid="{5CEC5265-21E7-4BD8-BC93-3AE45391C664}"/>
    <cellStyle name="20% - Accent1 3 5" xfId="2682" xr:uid="{26DE1A6E-A37E-4CFC-A2A7-E849815ECFDF}"/>
    <cellStyle name="20% - Accent1 4" xfId="645" xr:uid="{00000000-0005-0000-0000-000084020000}"/>
    <cellStyle name="20% - Accent1 5" xfId="646" xr:uid="{00000000-0005-0000-0000-000085020000}"/>
    <cellStyle name="20% - Accent1 6" xfId="647" xr:uid="{00000000-0005-0000-0000-000086020000}"/>
    <cellStyle name="20% - Accent1 7" xfId="648" xr:uid="{00000000-0005-0000-0000-000087020000}"/>
    <cellStyle name="20% - Accent1 8" xfId="649" xr:uid="{00000000-0005-0000-0000-000088020000}"/>
    <cellStyle name="20% - Accent1 9" xfId="650" xr:uid="{00000000-0005-0000-0000-000089020000}"/>
    <cellStyle name="20% - Accent2 10" xfId="651" xr:uid="{00000000-0005-0000-0000-00008A020000}"/>
    <cellStyle name="20% - Accent2 11" xfId="652" xr:uid="{00000000-0005-0000-0000-00008B020000}"/>
    <cellStyle name="20% - Accent2 12" xfId="653" xr:uid="{00000000-0005-0000-0000-00008C020000}"/>
    <cellStyle name="20% - Accent2 13" xfId="2329" xr:uid="{69BBA07C-081B-4C9E-95D7-1149FF677C2B}"/>
    <cellStyle name="20% - Accent2 2" xfId="654" xr:uid="{00000000-0005-0000-0000-00008D020000}"/>
    <cellStyle name="20% - Accent2 2 10" xfId="655" xr:uid="{00000000-0005-0000-0000-00008E020000}"/>
    <cellStyle name="20% - Accent2 2 10 2" xfId="2685" xr:uid="{19316C27-FBF3-4F0C-8E5D-C67D95F570DB}"/>
    <cellStyle name="20% - Accent2 2 11" xfId="656" xr:uid="{00000000-0005-0000-0000-00008F020000}"/>
    <cellStyle name="20% - Accent2 2 11 2" xfId="2686" xr:uid="{112F87BB-3178-43C8-9517-524DA5FA3A50}"/>
    <cellStyle name="20% - Accent2 2 12" xfId="657" xr:uid="{00000000-0005-0000-0000-000090020000}"/>
    <cellStyle name="20% - Accent2 2 12 2" xfId="2687" xr:uid="{FEF8BD10-7C81-419E-BC69-A7ECAE46064D}"/>
    <cellStyle name="20% - Accent2 2 2" xfId="658" xr:uid="{00000000-0005-0000-0000-000091020000}"/>
    <cellStyle name="20% - Accent2 2 2 2" xfId="2688" xr:uid="{826D808B-4901-406D-9F41-A9754B9D15C7}"/>
    <cellStyle name="20% - Accent2 2 3" xfId="659" xr:uid="{00000000-0005-0000-0000-000092020000}"/>
    <cellStyle name="20% - Accent2 2 3 2" xfId="2689" xr:uid="{C3316149-EA02-4318-A371-71850109C69E}"/>
    <cellStyle name="20% - Accent2 2 4" xfId="660" xr:uid="{00000000-0005-0000-0000-000093020000}"/>
    <cellStyle name="20% - Accent2 2 4 2" xfId="2690" xr:uid="{45CEBD44-34C0-4956-90B5-71A76F7DA08E}"/>
    <cellStyle name="20% - Accent2 2 5" xfId="661" xr:uid="{00000000-0005-0000-0000-000094020000}"/>
    <cellStyle name="20% - Accent2 2 5 2" xfId="2691" xr:uid="{42D495C6-1CA0-4D9F-8A6D-09CDC8444B10}"/>
    <cellStyle name="20% - Accent2 2 6" xfId="662" xr:uid="{00000000-0005-0000-0000-000095020000}"/>
    <cellStyle name="20% - Accent2 2 6 2" xfId="2692" xr:uid="{A4B66FEE-52D3-461E-BD94-F1BA92C00E9D}"/>
    <cellStyle name="20% - Accent2 2 7" xfId="663" xr:uid="{00000000-0005-0000-0000-000096020000}"/>
    <cellStyle name="20% - Accent2 2 7 2" xfId="2693" xr:uid="{F68B3B5B-928D-463A-B5F8-75FF44106317}"/>
    <cellStyle name="20% - Accent2 2 8" xfId="664" xr:uid="{00000000-0005-0000-0000-000097020000}"/>
    <cellStyle name="20% - Accent2 2 8 2" xfId="2694" xr:uid="{5DF71CFD-1FF2-43E2-83FF-39E49D693C00}"/>
    <cellStyle name="20% - Accent2 2 9" xfId="665" xr:uid="{00000000-0005-0000-0000-000098020000}"/>
    <cellStyle name="20% - Accent2 2 9 2" xfId="2695" xr:uid="{5714E0EC-8EF0-42DE-A4F2-BCBE82FD491E}"/>
    <cellStyle name="20% - Accent2 3" xfId="666" xr:uid="{00000000-0005-0000-0000-000099020000}"/>
    <cellStyle name="20% - Accent2 3 2" xfId="667" xr:uid="{00000000-0005-0000-0000-00009A020000}"/>
    <cellStyle name="20% - Accent2 3 2 2" xfId="2697" xr:uid="{A7B729EE-E25D-4915-9009-06D64C889636}"/>
    <cellStyle name="20% - Accent2 3 3" xfId="668" xr:uid="{00000000-0005-0000-0000-00009B020000}"/>
    <cellStyle name="20% - Accent2 3 3 2" xfId="2698" xr:uid="{1C699A9F-3EE2-490C-AB6E-6033C3C67CCC}"/>
    <cellStyle name="20% - Accent2 3 4" xfId="2330" xr:uid="{1615F4E6-A80A-4840-B8AB-189D0E940D56}"/>
    <cellStyle name="20% - Accent2 3 5" xfId="2696" xr:uid="{A6FA03A7-0A3C-4920-ADE3-3EFC78311CCD}"/>
    <cellStyle name="20% - Accent2 4" xfId="669" xr:uid="{00000000-0005-0000-0000-00009C020000}"/>
    <cellStyle name="20% - Accent2 5" xfId="670" xr:uid="{00000000-0005-0000-0000-00009D020000}"/>
    <cellStyle name="20% - Accent2 6" xfId="671" xr:uid="{00000000-0005-0000-0000-00009E020000}"/>
    <cellStyle name="20% - Accent2 7" xfId="672" xr:uid="{00000000-0005-0000-0000-00009F020000}"/>
    <cellStyle name="20% - Accent2 8" xfId="673" xr:uid="{00000000-0005-0000-0000-0000A0020000}"/>
    <cellStyle name="20% - Accent2 9" xfId="674" xr:uid="{00000000-0005-0000-0000-0000A1020000}"/>
    <cellStyle name="20% - Accent3 10" xfId="675" xr:uid="{00000000-0005-0000-0000-0000A2020000}"/>
    <cellStyle name="20% - Accent3 11" xfId="676" xr:uid="{00000000-0005-0000-0000-0000A3020000}"/>
    <cellStyle name="20% - Accent3 12" xfId="677" xr:uid="{00000000-0005-0000-0000-0000A4020000}"/>
    <cellStyle name="20% - Accent3 13" xfId="2331" xr:uid="{68A5F34F-F90C-4B8C-8DF0-581713F7BF8E}"/>
    <cellStyle name="20% - Accent3 2" xfId="678" xr:uid="{00000000-0005-0000-0000-0000A5020000}"/>
    <cellStyle name="20% - Accent3 2 10" xfId="679" xr:uid="{00000000-0005-0000-0000-0000A6020000}"/>
    <cellStyle name="20% - Accent3 2 10 2" xfId="2699" xr:uid="{EB7D1920-E773-4684-BA43-904E17EEFC44}"/>
    <cellStyle name="20% - Accent3 2 11" xfId="680" xr:uid="{00000000-0005-0000-0000-0000A7020000}"/>
    <cellStyle name="20% - Accent3 2 11 2" xfId="2700" xr:uid="{F8E1F580-AC42-425F-B2CF-965A852600AB}"/>
    <cellStyle name="20% - Accent3 2 12" xfId="681" xr:uid="{00000000-0005-0000-0000-0000A8020000}"/>
    <cellStyle name="20% - Accent3 2 12 2" xfId="2701" xr:uid="{2865E4E8-8099-48AF-9C65-0263DF2828AB}"/>
    <cellStyle name="20% - Accent3 2 2" xfId="682" xr:uid="{00000000-0005-0000-0000-0000A9020000}"/>
    <cellStyle name="20% - Accent3 2 2 2" xfId="2702" xr:uid="{BDD5DBE6-F4E5-42C5-9D9B-27DBABB57EB4}"/>
    <cellStyle name="20% - Accent3 2 3" xfId="683" xr:uid="{00000000-0005-0000-0000-0000AA020000}"/>
    <cellStyle name="20% - Accent3 2 3 2" xfId="2703" xr:uid="{537A3D96-C2FB-4D25-9CB8-768C59AD9AD0}"/>
    <cellStyle name="20% - Accent3 2 4" xfId="684" xr:uid="{00000000-0005-0000-0000-0000AB020000}"/>
    <cellStyle name="20% - Accent3 2 4 2" xfId="2704" xr:uid="{E0C3F0DF-D90A-4575-8706-843A6178663E}"/>
    <cellStyle name="20% - Accent3 2 5" xfId="685" xr:uid="{00000000-0005-0000-0000-0000AC020000}"/>
    <cellStyle name="20% - Accent3 2 5 2" xfId="2705" xr:uid="{DC793F5F-A71E-4A1B-A3E3-E26DE580D2BA}"/>
    <cellStyle name="20% - Accent3 2 6" xfId="686" xr:uid="{00000000-0005-0000-0000-0000AD020000}"/>
    <cellStyle name="20% - Accent3 2 6 2" xfId="2706" xr:uid="{D2783500-EE81-46C4-AC0C-FC0DD383CF29}"/>
    <cellStyle name="20% - Accent3 2 7" xfId="687" xr:uid="{00000000-0005-0000-0000-0000AE020000}"/>
    <cellStyle name="20% - Accent3 2 7 2" xfId="2707" xr:uid="{8B4B54FA-F901-44A7-9B2E-B34A07A2AE89}"/>
    <cellStyle name="20% - Accent3 2 8" xfId="688" xr:uid="{00000000-0005-0000-0000-0000AF020000}"/>
    <cellStyle name="20% - Accent3 2 8 2" xfId="2708" xr:uid="{2AFD2DEA-6DEC-49CE-A51B-B792ADB2A99D}"/>
    <cellStyle name="20% - Accent3 2 9" xfId="689" xr:uid="{00000000-0005-0000-0000-0000B0020000}"/>
    <cellStyle name="20% - Accent3 2 9 2" xfId="2709" xr:uid="{108014DA-A6EA-4A7B-A569-29D9157BD11A}"/>
    <cellStyle name="20% - Accent3 3" xfId="690" xr:uid="{00000000-0005-0000-0000-0000B1020000}"/>
    <cellStyle name="20% - Accent3 3 2" xfId="691" xr:uid="{00000000-0005-0000-0000-0000B2020000}"/>
    <cellStyle name="20% - Accent3 3 2 2" xfId="2711" xr:uid="{B77C5B5C-2895-48BE-A4EC-0145F7473AED}"/>
    <cellStyle name="20% - Accent3 3 3" xfId="692" xr:uid="{00000000-0005-0000-0000-0000B3020000}"/>
    <cellStyle name="20% - Accent3 3 3 2" xfId="2712" xr:uid="{054E005B-86A8-4D3A-8611-42AC578B4DE4}"/>
    <cellStyle name="20% - Accent3 3 4" xfId="2332" xr:uid="{B9CC4F44-A053-41DB-8E4A-35A653417F8E}"/>
    <cellStyle name="20% - Accent3 3 5" xfId="2710" xr:uid="{C2ED342F-E72A-488D-9745-D28F51DAA4BC}"/>
    <cellStyle name="20% - Accent3 4" xfId="693" xr:uid="{00000000-0005-0000-0000-0000B4020000}"/>
    <cellStyle name="20% - Accent3 5" xfId="694" xr:uid="{00000000-0005-0000-0000-0000B5020000}"/>
    <cellStyle name="20% - Accent3 6" xfId="695" xr:uid="{00000000-0005-0000-0000-0000B6020000}"/>
    <cellStyle name="20% - Accent3 7" xfId="696" xr:uid="{00000000-0005-0000-0000-0000B7020000}"/>
    <cellStyle name="20% - Accent3 8" xfId="697" xr:uid="{00000000-0005-0000-0000-0000B8020000}"/>
    <cellStyle name="20% - Accent3 9" xfId="698" xr:uid="{00000000-0005-0000-0000-0000B9020000}"/>
    <cellStyle name="20% - Accent4 10" xfId="699" xr:uid="{00000000-0005-0000-0000-0000BA020000}"/>
    <cellStyle name="20% - Accent4 11" xfId="700" xr:uid="{00000000-0005-0000-0000-0000BB020000}"/>
    <cellStyle name="20% - Accent4 12" xfId="701" xr:uid="{00000000-0005-0000-0000-0000BC020000}"/>
    <cellStyle name="20% - Accent4 13" xfId="2333" xr:uid="{6D0863FA-3F99-4DC2-BDA9-B6C773249B73}"/>
    <cellStyle name="20% - Accent4 2" xfId="702" xr:uid="{00000000-0005-0000-0000-0000BD020000}"/>
    <cellStyle name="20% - Accent4 2 10" xfId="703" xr:uid="{00000000-0005-0000-0000-0000BE020000}"/>
    <cellStyle name="20% - Accent4 2 10 2" xfId="2713" xr:uid="{B74525E0-0EC5-4950-82A3-24A267CF367C}"/>
    <cellStyle name="20% - Accent4 2 11" xfId="704" xr:uid="{00000000-0005-0000-0000-0000BF020000}"/>
    <cellStyle name="20% - Accent4 2 11 2" xfId="2714" xr:uid="{0B1FF4BA-F274-40CE-921B-9886CFC5ADD8}"/>
    <cellStyle name="20% - Accent4 2 12" xfId="705" xr:uid="{00000000-0005-0000-0000-0000C0020000}"/>
    <cellStyle name="20% - Accent4 2 12 2" xfId="2715" xr:uid="{BADEEB27-5D64-41C2-9421-F89DFBB57D2A}"/>
    <cellStyle name="20% - Accent4 2 2" xfId="706" xr:uid="{00000000-0005-0000-0000-0000C1020000}"/>
    <cellStyle name="20% - Accent4 2 2 2" xfId="2716" xr:uid="{54BE9795-5169-449E-A53C-8C824381BE96}"/>
    <cellStyle name="20% - Accent4 2 3" xfId="707" xr:uid="{00000000-0005-0000-0000-0000C2020000}"/>
    <cellStyle name="20% - Accent4 2 3 2" xfId="2717" xr:uid="{7D77A108-CA37-4C89-8689-01D45C48DEAC}"/>
    <cellStyle name="20% - Accent4 2 4" xfId="708" xr:uid="{00000000-0005-0000-0000-0000C3020000}"/>
    <cellStyle name="20% - Accent4 2 4 2" xfId="2718" xr:uid="{984E2592-D97A-40AC-9E24-CB643D54B641}"/>
    <cellStyle name="20% - Accent4 2 5" xfId="709" xr:uid="{00000000-0005-0000-0000-0000C4020000}"/>
    <cellStyle name="20% - Accent4 2 5 2" xfId="2719" xr:uid="{CB0FB468-6D25-40A2-BD4A-92A12A24BF19}"/>
    <cellStyle name="20% - Accent4 2 6" xfId="710" xr:uid="{00000000-0005-0000-0000-0000C5020000}"/>
    <cellStyle name="20% - Accent4 2 6 2" xfId="2720" xr:uid="{945C4793-E060-4475-9200-BD6984844530}"/>
    <cellStyle name="20% - Accent4 2 7" xfId="711" xr:uid="{00000000-0005-0000-0000-0000C6020000}"/>
    <cellStyle name="20% - Accent4 2 7 2" xfId="2721" xr:uid="{3C6DA4C0-D65B-43C7-A048-F77D1699CC2F}"/>
    <cellStyle name="20% - Accent4 2 8" xfId="712" xr:uid="{00000000-0005-0000-0000-0000C7020000}"/>
    <cellStyle name="20% - Accent4 2 8 2" xfId="2722" xr:uid="{2F1F8EEC-A1CC-4F03-A19D-FBD8D6D86424}"/>
    <cellStyle name="20% - Accent4 2 9" xfId="713" xr:uid="{00000000-0005-0000-0000-0000C8020000}"/>
    <cellStyle name="20% - Accent4 2 9 2" xfId="2723" xr:uid="{367B08F7-A61C-4C48-B237-8EFE3CB9B671}"/>
    <cellStyle name="20% - Accent4 3" xfId="714" xr:uid="{00000000-0005-0000-0000-0000C9020000}"/>
    <cellStyle name="20% - Accent4 3 2" xfId="715" xr:uid="{00000000-0005-0000-0000-0000CA020000}"/>
    <cellStyle name="20% - Accent4 3 2 2" xfId="2725" xr:uid="{86788A95-640B-45A2-A491-EC94CED0EAEF}"/>
    <cellStyle name="20% - Accent4 3 3" xfId="716" xr:uid="{00000000-0005-0000-0000-0000CB020000}"/>
    <cellStyle name="20% - Accent4 3 3 2" xfId="2726" xr:uid="{B18B693A-1E36-4B90-81E6-67CBB012B3B8}"/>
    <cellStyle name="20% - Accent4 3 4" xfId="2334" xr:uid="{18BFD704-0069-420E-915C-D36876A0A884}"/>
    <cellStyle name="20% - Accent4 3 5" xfId="2724" xr:uid="{E999E696-406C-4829-B777-128CD49CCDB8}"/>
    <cellStyle name="20% - Accent4 4" xfId="717" xr:uid="{00000000-0005-0000-0000-0000CC020000}"/>
    <cellStyle name="20% - Accent4 5" xfId="718" xr:uid="{00000000-0005-0000-0000-0000CD020000}"/>
    <cellStyle name="20% - Accent4 6" xfId="719" xr:uid="{00000000-0005-0000-0000-0000CE020000}"/>
    <cellStyle name="20% - Accent4 7" xfId="720" xr:uid="{00000000-0005-0000-0000-0000CF020000}"/>
    <cellStyle name="20% - Accent4 8" xfId="721" xr:uid="{00000000-0005-0000-0000-0000D0020000}"/>
    <cellStyle name="20% - Accent4 9" xfId="722" xr:uid="{00000000-0005-0000-0000-0000D1020000}"/>
    <cellStyle name="20% - Accent5 10" xfId="723" xr:uid="{00000000-0005-0000-0000-0000D2020000}"/>
    <cellStyle name="20% - Accent5 11" xfId="724" xr:uid="{00000000-0005-0000-0000-0000D3020000}"/>
    <cellStyle name="20% - Accent5 12" xfId="725" xr:uid="{00000000-0005-0000-0000-0000D4020000}"/>
    <cellStyle name="20% - Accent5 13" xfId="2335" xr:uid="{253239D4-8EBC-4472-90F8-2A5833BEBF75}"/>
    <cellStyle name="20% - Accent5 2" xfId="726" xr:uid="{00000000-0005-0000-0000-0000D5020000}"/>
    <cellStyle name="20% - Accent5 2 10" xfId="727" xr:uid="{00000000-0005-0000-0000-0000D6020000}"/>
    <cellStyle name="20% - Accent5 2 10 2" xfId="2727" xr:uid="{3308A2A1-04AE-44DA-B8FD-AD8B8A3EB153}"/>
    <cellStyle name="20% - Accent5 2 11" xfId="728" xr:uid="{00000000-0005-0000-0000-0000D7020000}"/>
    <cellStyle name="20% - Accent5 2 11 2" xfId="2728" xr:uid="{F64D42B1-943B-4A0D-98F4-D4C31B42F0B5}"/>
    <cellStyle name="20% - Accent5 2 12" xfId="729" xr:uid="{00000000-0005-0000-0000-0000D8020000}"/>
    <cellStyle name="20% - Accent5 2 12 2" xfId="2729" xr:uid="{C077855B-9C99-4FD6-8C24-DB44A8EF327C}"/>
    <cellStyle name="20% - Accent5 2 2" xfId="730" xr:uid="{00000000-0005-0000-0000-0000D9020000}"/>
    <cellStyle name="20% - Accent5 2 2 2" xfId="2730" xr:uid="{E6CFE706-2F74-4AC2-B4BF-BF0B1CAC2ABE}"/>
    <cellStyle name="20% - Accent5 2 3" xfId="731" xr:uid="{00000000-0005-0000-0000-0000DA020000}"/>
    <cellStyle name="20% - Accent5 2 3 2" xfId="2731" xr:uid="{389BCD49-51DC-4EFF-AB82-0410B04D14C1}"/>
    <cellStyle name="20% - Accent5 2 4" xfId="732" xr:uid="{00000000-0005-0000-0000-0000DB020000}"/>
    <cellStyle name="20% - Accent5 2 4 2" xfId="2732" xr:uid="{0129E2B6-CC42-466B-960F-8A7893C7996A}"/>
    <cellStyle name="20% - Accent5 2 5" xfId="733" xr:uid="{00000000-0005-0000-0000-0000DC020000}"/>
    <cellStyle name="20% - Accent5 2 5 2" xfId="2733" xr:uid="{6904DE6B-7A7C-4337-9BBA-11110F15FD6D}"/>
    <cellStyle name="20% - Accent5 2 6" xfId="734" xr:uid="{00000000-0005-0000-0000-0000DD020000}"/>
    <cellStyle name="20% - Accent5 2 6 2" xfId="2734" xr:uid="{28BB9276-3E7D-4D55-BF5F-8681CECE2505}"/>
    <cellStyle name="20% - Accent5 2 7" xfId="735" xr:uid="{00000000-0005-0000-0000-0000DE020000}"/>
    <cellStyle name="20% - Accent5 2 7 2" xfId="2735" xr:uid="{D95E7188-F5DF-4631-A048-8BE06AC51C96}"/>
    <cellStyle name="20% - Accent5 2 8" xfId="736" xr:uid="{00000000-0005-0000-0000-0000DF020000}"/>
    <cellStyle name="20% - Accent5 2 8 2" xfId="2736" xr:uid="{79CA0C7D-93A2-47FD-93F6-76030D597756}"/>
    <cellStyle name="20% - Accent5 2 9" xfId="737" xr:uid="{00000000-0005-0000-0000-0000E0020000}"/>
    <cellStyle name="20% - Accent5 2 9 2" xfId="2737" xr:uid="{DA2CA04A-EAA7-480D-84BB-88383467E7B5}"/>
    <cellStyle name="20% - Accent5 3" xfId="738" xr:uid="{00000000-0005-0000-0000-0000E1020000}"/>
    <cellStyle name="20% - Accent5 3 2" xfId="739" xr:uid="{00000000-0005-0000-0000-0000E2020000}"/>
    <cellStyle name="20% - Accent5 3 2 2" xfId="2739" xr:uid="{66A67C44-1AA2-45E5-9472-40BB456A86D6}"/>
    <cellStyle name="20% - Accent5 3 3" xfId="740" xr:uid="{00000000-0005-0000-0000-0000E3020000}"/>
    <cellStyle name="20% - Accent5 3 3 2" xfId="2740" xr:uid="{40FDC142-EFEF-4CF8-8E9C-28A59582FDE9}"/>
    <cellStyle name="20% - Accent5 3 4" xfId="2336" xr:uid="{3612BDD7-A5BB-42D1-9B16-E61497437ECF}"/>
    <cellStyle name="20% - Accent5 3 5" xfId="2738" xr:uid="{F6D11997-9A80-4B24-A28D-E6FC606FA355}"/>
    <cellStyle name="20% - Accent5 4" xfId="741" xr:uid="{00000000-0005-0000-0000-0000E4020000}"/>
    <cellStyle name="20% - Accent5 5" xfId="742" xr:uid="{00000000-0005-0000-0000-0000E5020000}"/>
    <cellStyle name="20% - Accent5 6" xfId="743" xr:uid="{00000000-0005-0000-0000-0000E6020000}"/>
    <cellStyle name="20% - Accent5 7" xfId="744" xr:uid="{00000000-0005-0000-0000-0000E7020000}"/>
    <cellStyle name="20% - Accent5 8" xfId="745" xr:uid="{00000000-0005-0000-0000-0000E8020000}"/>
    <cellStyle name="20% - Accent5 9" xfId="746" xr:uid="{00000000-0005-0000-0000-0000E9020000}"/>
    <cellStyle name="20% - Accent6 10" xfId="747" xr:uid="{00000000-0005-0000-0000-0000EA020000}"/>
    <cellStyle name="20% - Accent6 11" xfId="748" xr:uid="{00000000-0005-0000-0000-0000EB020000}"/>
    <cellStyle name="20% - Accent6 12" xfId="749" xr:uid="{00000000-0005-0000-0000-0000EC020000}"/>
    <cellStyle name="20% - Accent6 13" xfId="2337" xr:uid="{6F030B59-FFD5-45C6-B687-257A8074C27B}"/>
    <cellStyle name="20% - Accent6 2" xfId="750" xr:uid="{00000000-0005-0000-0000-0000ED020000}"/>
    <cellStyle name="20% - Accent6 2 10" xfId="751" xr:uid="{00000000-0005-0000-0000-0000EE020000}"/>
    <cellStyle name="20% - Accent6 2 10 2" xfId="2741" xr:uid="{4BC4EC44-D3FE-4539-AFE0-AABCDB6E0E59}"/>
    <cellStyle name="20% - Accent6 2 11" xfId="752" xr:uid="{00000000-0005-0000-0000-0000EF020000}"/>
    <cellStyle name="20% - Accent6 2 11 2" xfId="2742" xr:uid="{5CA09C85-8568-457D-ABBA-5C18ECD5485E}"/>
    <cellStyle name="20% - Accent6 2 12" xfId="753" xr:uid="{00000000-0005-0000-0000-0000F0020000}"/>
    <cellStyle name="20% - Accent6 2 12 2" xfId="2743" xr:uid="{958D6A76-675C-4DA2-8D34-1814AD153D48}"/>
    <cellStyle name="20% - Accent6 2 2" xfId="754" xr:uid="{00000000-0005-0000-0000-0000F1020000}"/>
    <cellStyle name="20% - Accent6 2 2 2" xfId="2744" xr:uid="{6DD01D8B-9CFF-4750-B5A6-4C6C0D7009F5}"/>
    <cellStyle name="20% - Accent6 2 3" xfId="755" xr:uid="{00000000-0005-0000-0000-0000F2020000}"/>
    <cellStyle name="20% - Accent6 2 3 2" xfId="2745" xr:uid="{C32A2747-8CCD-4A54-A737-97CE4B90D08B}"/>
    <cellStyle name="20% - Accent6 2 4" xfId="756" xr:uid="{00000000-0005-0000-0000-0000F3020000}"/>
    <cellStyle name="20% - Accent6 2 4 2" xfId="2746" xr:uid="{F6F75B77-8409-4B42-BAD1-91D69F3909FF}"/>
    <cellStyle name="20% - Accent6 2 5" xfId="757" xr:uid="{00000000-0005-0000-0000-0000F4020000}"/>
    <cellStyle name="20% - Accent6 2 5 2" xfId="2747" xr:uid="{BEB39B2C-10F8-403F-BE96-DB20E0B7D412}"/>
    <cellStyle name="20% - Accent6 2 6" xfId="758" xr:uid="{00000000-0005-0000-0000-0000F5020000}"/>
    <cellStyle name="20% - Accent6 2 6 2" xfId="2748" xr:uid="{8CF0996E-E4C9-44EA-A716-83C7BB42F4BA}"/>
    <cellStyle name="20% - Accent6 2 7" xfId="759" xr:uid="{00000000-0005-0000-0000-0000F6020000}"/>
    <cellStyle name="20% - Accent6 2 7 2" xfId="2749" xr:uid="{D62D866B-CA55-4FD3-B07A-8B6CA70A6887}"/>
    <cellStyle name="20% - Accent6 2 8" xfId="760" xr:uid="{00000000-0005-0000-0000-0000F7020000}"/>
    <cellStyle name="20% - Accent6 2 8 2" xfId="2750" xr:uid="{69BB2157-996C-4B50-A155-A3032A9C542D}"/>
    <cellStyle name="20% - Accent6 2 9" xfId="761" xr:uid="{00000000-0005-0000-0000-0000F8020000}"/>
    <cellStyle name="20% - Accent6 2 9 2" xfId="2751" xr:uid="{10423EBC-B99A-4D50-85D6-2F6FAFC4F4F1}"/>
    <cellStyle name="20% - Accent6 3" xfId="762" xr:uid="{00000000-0005-0000-0000-0000F9020000}"/>
    <cellStyle name="20% - Accent6 3 2" xfId="763" xr:uid="{00000000-0005-0000-0000-0000FA020000}"/>
    <cellStyle name="20% - Accent6 3 2 2" xfId="2753" xr:uid="{52BEBE7A-8125-459F-9329-448BBF0BB40C}"/>
    <cellStyle name="20% - Accent6 3 3" xfId="764" xr:uid="{00000000-0005-0000-0000-0000FB020000}"/>
    <cellStyle name="20% - Accent6 3 3 2" xfId="2754" xr:uid="{62B89ECB-1F43-4C8E-BE2F-67FB6CE44088}"/>
    <cellStyle name="20% - Accent6 3 4" xfId="2338" xr:uid="{217935C0-B0D5-41D6-857C-0AB4FDD5395A}"/>
    <cellStyle name="20% - Accent6 3 5" xfId="2752" xr:uid="{10229805-7B85-4E84-962F-1ADB6FB64548}"/>
    <cellStyle name="20% - Accent6 4" xfId="765" xr:uid="{00000000-0005-0000-0000-0000FC020000}"/>
    <cellStyle name="20% - Accent6 5" xfId="766" xr:uid="{00000000-0005-0000-0000-0000FD020000}"/>
    <cellStyle name="20% - Accent6 6" xfId="767" xr:uid="{00000000-0005-0000-0000-0000FE020000}"/>
    <cellStyle name="20% - Accent6 7" xfId="768" xr:uid="{00000000-0005-0000-0000-0000FF020000}"/>
    <cellStyle name="20% - Accent6 8" xfId="769" xr:uid="{00000000-0005-0000-0000-000000030000}"/>
    <cellStyle name="20% - Accent6 9" xfId="770" xr:uid="{00000000-0005-0000-0000-000001030000}"/>
    <cellStyle name="³f¹ô [0]_99 CRV vs 2000 CRV(EX)" xfId="771" xr:uid="{00000000-0005-0000-0000-000002030000}"/>
    <cellStyle name="³f¹ô[0]_ MondeoGLX-PrimeraGT(34)" xfId="772" xr:uid="{00000000-0005-0000-0000-000003030000}"/>
    <cellStyle name="³f¹ô_ MondeoGLX-PrimeraGT(34)" xfId="773" xr:uid="{00000000-0005-0000-0000-000004030000}"/>
    <cellStyle name="40% - Accent1 10" xfId="774" xr:uid="{00000000-0005-0000-0000-000005030000}"/>
    <cellStyle name="40% - Accent1 11" xfId="775" xr:uid="{00000000-0005-0000-0000-000006030000}"/>
    <cellStyle name="40% - Accent1 12" xfId="776" xr:uid="{00000000-0005-0000-0000-000007030000}"/>
    <cellStyle name="40% - Accent1 13" xfId="2339" xr:uid="{46503B35-4E79-4FEB-848C-9514F14B5EF5}"/>
    <cellStyle name="40% - Accent1 2" xfId="777" xr:uid="{00000000-0005-0000-0000-000008030000}"/>
    <cellStyle name="40% - Accent1 2 10" xfId="778" xr:uid="{00000000-0005-0000-0000-000009030000}"/>
    <cellStyle name="40% - Accent1 2 10 2" xfId="2755" xr:uid="{04567FDC-97ED-402E-AC4B-30969D1A8F59}"/>
    <cellStyle name="40% - Accent1 2 11" xfId="779" xr:uid="{00000000-0005-0000-0000-00000A030000}"/>
    <cellStyle name="40% - Accent1 2 11 2" xfId="2756" xr:uid="{57C1CCBD-C459-4F61-B4CB-3F387054968F}"/>
    <cellStyle name="40% - Accent1 2 12" xfId="780" xr:uid="{00000000-0005-0000-0000-00000B030000}"/>
    <cellStyle name="40% - Accent1 2 12 2" xfId="2757" xr:uid="{D3083F99-F910-4368-9430-31DD40C08E70}"/>
    <cellStyle name="40% - Accent1 2 2" xfId="781" xr:uid="{00000000-0005-0000-0000-00000C030000}"/>
    <cellStyle name="40% - Accent1 2 2 2" xfId="2758" xr:uid="{464D3F8F-7A77-4ED2-988C-CE0E716FAF9B}"/>
    <cellStyle name="40% - Accent1 2 3" xfId="782" xr:uid="{00000000-0005-0000-0000-00000D030000}"/>
    <cellStyle name="40% - Accent1 2 3 2" xfId="2759" xr:uid="{64C4A9EB-C726-4C84-A865-CB784FAEB87F}"/>
    <cellStyle name="40% - Accent1 2 4" xfId="783" xr:uid="{00000000-0005-0000-0000-00000E030000}"/>
    <cellStyle name="40% - Accent1 2 4 2" xfId="2760" xr:uid="{A9863921-8D88-4A72-985A-A1AE6B50B4D0}"/>
    <cellStyle name="40% - Accent1 2 5" xfId="784" xr:uid="{00000000-0005-0000-0000-00000F030000}"/>
    <cellStyle name="40% - Accent1 2 5 2" xfId="2761" xr:uid="{A0212021-54F8-47C7-ACF9-6E2504E6E249}"/>
    <cellStyle name="40% - Accent1 2 6" xfId="785" xr:uid="{00000000-0005-0000-0000-000010030000}"/>
    <cellStyle name="40% - Accent1 2 6 2" xfId="2762" xr:uid="{1D739458-ACF7-4417-8FAB-40E5926E5E67}"/>
    <cellStyle name="40% - Accent1 2 7" xfId="786" xr:uid="{00000000-0005-0000-0000-000011030000}"/>
    <cellStyle name="40% - Accent1 2 7 2" xfId="2763" xr:uid="{A10B1F37-2C15-4B47-8603-365C8C452531}"/>
    <cellStyle name="40% - Accent1 2 8" xfId="787" xr:uid="{00000000-0005-0000-0000-000012030000}"/>
    <cellStyle name="40% - Accent1 2 8 2" xfId="2764" xr:uid="{4A01CF44-33E7-4257-BBC8-DAE63D2D2D93}"/>
    <cellStyle name="40% - Accent1 2 9" xfId="788" xr:uid="{00000000-0005-0000-0000-000013030000}"/>
    <cellStyle name="40% - Accent1 2 9 2" xfId="2765" xr:uid="{D6F5A813-4778-425B-865A-4574EF2AF30A}"/>
    <cellStyle name="40% - Accent1 3" xfId="789" xr:uid="{00000000-0005-0000-0000-000014030000}"/>
    <cellStyle name="40% - Accent1 3 2" xfId="790" xr:uid="{00000000-0005-0000-0000-000015030000}"/>
    <cellStyle name="40% - Accent1 3 2 2" xfId="2767" xr:uid="{9A543DC8-C52A-4E97-A341-AC077C8F2D0C}"/>
    <cellStyle name="40% - Accent1 3 3" xfId="791" xr:uid="{00000000-0005-0000-0000-000016030000}"/>
    <cellStyle name="40% - Accent1 3 3 2" xfId="2768" xr:uid="{FA9940E1-CEF9-4E9F-93A7-8A430DF2E51C}"/>
    <cellStyle name="40% - Accent1 3 4" xfId="2340" xr:uid="{E325B29E-7322-4598-A20D-62F566ACA4C9}"/>
    <cellStyle name="40% - Accent1 3 5" xfId="2766" xr:uid="{62E659F2-B697-497D-8323-FC34D4464CD1}"/>
    <cellStyle name="40% - Accent1 4" xfId="792" xr:uid="{00000000-0005-0000-0000-000017030000}"/>
    <cellStyle name="40% - Accent1 5" xfId="793" xr:uid="{00000000-0005-0000-0000-000018030000}"/>
    <cellStyle name="40% - Accent1 6" xfId="794" xr:uid="{00000000-0005-0000-0000-000019030000}"/>
    <cellStyle name="40% - Accent1 7" xfId="795" xr:uid="{00000000-0005-0000-0000-00001A030000}"/>
    <cellStyle name="40% - Accent1 8" xfId="796" xr:uid="{00000000-0005-0000-0000-00001B030000}"/>
    <cellStyle name="40% - Accent1 9" xfId="797" xr:uid="{00000000-0005-0000-0000-00001C030000}"/>
    <cellStyle name="40% - Accent2 10" xfId="798" xr:uid="{00000000-0005-0000-0000-00001D030000}"/>
    <cellStyle name="40% - Accent2 11" xfId="799" xr:uid="{00000000-0005-0000-0000-00001E030000}"/>
    <cellStyle name="40% - Accent2 12" xfId="800" xr:uid="{00000000-0005-0000-0000-00001F030000}"/>
    <cellStyle name="40% - Accent2 13" xfId="2341" xr:uid="{6F5CB470-B2C1-48D7-A7AD-D6A2AF479C82}"/>
    <cellStyle name="40% - Accent2 2" xfId="801" xr:uid="{00000000-0005-0000-0000-000020030000}"/>
    <cellStyle name="40% - Accent2 2 10" xfId="802" xr:uid="{00000000-0005-0000-0000-000021030000}"/>
    <cellStyle name="40% - Accent2 2 10 2" xfId="2769" xr:uid="{0C8EECAA-C83E-4F0E-A965-8E9955A479C7}"/>
    <cellStyle name="40% - Accent2 2 11" xfId="803" xr:uid="{00000000-0005-0000-0000-000022030000}"/>
    <cellStyle name="40% - Accent2 2 11 2" xfId="2770" xr:uid="{89C574AD-1BCF-446D-AF3B-C920E29D3F8B}"/>
    <cellStyle name="40% - Accent2 2 12" xfId="804" xr:uid="{00000000-0005-0000-0000-000023030000}"/>
    <cellStyle name="40% - Accent2 2 12 2" xfId="2771" xr:uid="{69089F19-B853-45D7-B442-0248C6425614}"/>
    <cellStyle name="40% - Accent2 2 2" xfId="805" xr:uid="{00000000-0005-0000-0000-000024030000}"/>
    <cellStyle name="40% - Accent2 2 2 2" xfId="2772" xr:uid="{A8DA3C9C-1694-4B85-8668-9A5C9CE37137}"/>
    <cellStyle name="40% - Accent2 2 3" xfId="806" xr:uid="{00000000-0005-0000-0000-000025030000}"/>
    <cellStyle name="40% - Accent2 2 3 2" xfId="2773" xr:uid="{AABA2786-4A77-446C-90FB-F316B04C3ECA}"/>
    <cellStyle name="40% - Accent2 2 4" xfId="807" xr:uid="{00000000-0005-0000-0000-000026030000}"/>
    <cellStyle name="40% - Accent2 2 4 2" xfId="2774" xr:uid="{68E06601-8355-4E62-B87E-8D40EECC0800}"/>
    <cellStyle name="40% - Accent2 2 5" xfId="808" xr:uid="{00000000-0005-0000-0000-000027030000}"/>
    <cellStyle name="40% - Accent2 2 5 2" xfId="2775" xr:uid="{839A208C-24FD-4AAD-9040-3A712F34B259}"/>
    <cellStyle name="40% - Accent2 2 6" xfId="809" xr:uid="{00000000-0005-0000-0000-000028030000}"/>
    <cellStyle name="40% - Accent2 2 6 2" xfId="2776" xr:uid="{7A155CF6-B080-48E5-B3D7-09509DD835F3}"/>
    <cellStyle name="40% - Accent2 2 7" xfId="810" xr:uid="{00000000-0005-0000-0000-000029030000}"/>
    <cellStyle name="40% - Accent2 2 7 2" xfId="2777" xr:uid="{5AE9231B-F215-4BF0-BC66-52285659DD4B}"/>
    <cellStyle name="40% - Accent2 2 8" xfId="811" xr:uid="{00000000-0005-0000-0000-00002A030000}"/>
    <cellStyle name="40% - Accent2 2 8 2" xfId="2778" xr:uid="{ED57C9A2-4DCF-4871-A1AB-41ECD7A8DBBA}"/>
    <cellStyle name="40% - Accent2 2 9" xfId="812" xr:uid="{00000000-0005-0000-0000-00002B030000}"/>
    <cellStyle name="40% - Accent2 2 9 2" xfId="2779" xr:uid="{CFB5D157-3676-4C14-815C-2780D86ADC2D}"/>
    <cellStyle name="40% - Accent2 3" xfId="813" xr:uid="{00000000-0005-0000-0000-00002C030000}"/>
    <cellStyle name="40% - Accent2 3 2" xfId="814" xr:uid="{00000000-0005-0000-0000-00002D030000}"/>
    <cellStyle name="40% - Accent2 3 2 2" xfId="2781" xr:uid="{7DC2A932-83C0-4C23-BEB5-F9B744F7858D}"/>
    <cellStyle name="40% - Accent2 3 3" xfId="815" xr:uid="{00000000-0005-0000-0000-00002E030000}"/>
    <cellStyle name="40% - Accent2 3 3 2" xfId="2782" xr:uid="{15F1D989-A9B7-489B-8858-E04908201781}"/>
    <cellStyle name="40% - Accent2 3 4" xfId="2342" xr:uid="{57364C45-8DB0-4AC1-AD95-C2FD5B305407}"/>
    <cellStyle name="40% - Accent2 3 5" xfId="2780" xr:uid="{14848241-2460-4805-A9E3-AAE2B8D30783}"/>
    <cellStyle name="40% - Accent2 4" xfId="816" xr:uid="{00000000-0005-0000-0000-00002F030000}"/>
    <cellStyle name="40% - Accent2 5" xfId="817" xr:uid="{00000000-0005-0000-0000-000030030000}"/>
    <cellStyle name="40% - Accent2 6" xfId="818" xr:uid="{00000000-0005-0000-0000-000031030000}"/>
    <cellStyle name="40% - Accent2 7" xfId="819" xr:uid="{00000000-0005-0000-0000-000032030000}"/>
    <cellStyle name="40% - Accent2 8" xfId="820" xr:uid="{00000000-0005-0000-0000-000033030000}"/>
    <cellStyle name="40% - Accent2 9" xfId="821" xr:uid="{00000000-0005-0000-0000-000034030000}"/>
    <cellStyle name="40% - Accent3 10" xfId="822" xr:uid="{00000000-0005-0000-0000-000035030000}"/>
    <cellStyle name="40% - Accent3 11" xfId="823" xr:uid="{00000000-0005-0000-0000-000036030000}"/>
    <cellStyle name="40% - Accent3 12" xfId="824" xr:uid="{00000000-0005-0000-0000-000037030000}"/>
    <cellStyle name="40% - Accent3 13" xfId="2343" xr:uid="{FA390C15-749F-408F-9A54-577DCD603D92}"/>
    <cellStyle name="40% - Accent3 2" xfId="825" xr:uid="{00000000-0005-0000-0000-000038030000}"/>
    <cellStyle name="40% - Accent3 2 10" xfId="826" xr:uid="{00000000-0005-0000-0000-000039030000}"/>
    <cellStyle name="40% - Accent3 2 10 2" xfId="2783" xr:uid="{A787E842-586F-4105-820F-E6102CEC89FE}"/>
    <cellStyle name="40% - Accent3 2 11" xfId="827" xr:uid="{00000000-0005-0000-0000-00003A030000}"/>
    <cellStyle name="40% - Accent3 2 11 2" xfId="2784" xr:uid="{2CB37242-811C-40DC-B5EA-B624D780F271}"/>
    <cellStyle name="40% - Accent3 2 12" xfId="828" xr:uid="{00000000-0005-0000-0000-00003B030000}"/>
    <cellStyle name="40% - Accent3 2 12 2" xfId="2785" xr:uid="{957D20DD-D889-4188-832E-2DCF29E8DD97}"/>
    <cellStyle name="40% - Accent3 2 2" xfId="829" xr:uid="{00000000-0005-0000-0000-00003C030000}"/>
    <cellStyle name="40% - Accent3 2 2 2" xfId="2786" xr:uid="{E10B5A88-D4CF-43FE-B40F-650292F0ED02}"/>
    <cellStyle name="40% - Accent3 2 3" xfId="830" xr:uid="{00000000-0005-0000-0000-00003D030000}"/>
    <cellStyle name="40% - Accent3 2 3 2" xfId="2787" xr:uid="{130E435F-50DE-4A8A-A1A6-8FC11867B10A}"/>
    <cellStyle name="40% - Accent3 2 4" xfId="831" xr:uid="{00000000-0005-0000-0000-00003E030000}"/>
    <cellStyle name="40% - Accent3 2 4 2" xfId="2788" xr:uid="{F8EDF817-0B7A-4EBF-BBDE-A1738CCA3161}"/>
    <cellStyle name="40% - Accent3 2 5" xfId="832" xr:uid="{00000000-0005-0000-0000-00003F030000}"/>
    <cellStyle name="40% - Accent3 2 5 2" xfId="2789" xr:uid="{01933DA6-14C8-4BFD-AFD6-4DECFFC74C42}"/>
    <cellStyle name="40% - Accent3 2 6" xfId="833" xr:uid="{00000000-0005-0000-0000-000040030000}"/>
    <cellStyle name="40% - Accent3 2 6 2" xfId="2790" xr:uid="{6D6EE519-9CD0-4750-B57B-3E30BF322C03}"/>
    <cellStyle name="40% - Accent3 2 7" xfId="834" xr:uid="{00000000-0005-0000-0000-000041030000}"/>
    <cellStyle name="40% - Accent3 2 7 2" xfId="2791" xr:uid="{B7EAF40D-C489-4829-82E0-88949DC06A57}"/>
    <cellStyle name="40% - Accent3 2 8" xfId="835" xr:uid="{00000000-0005-0000-0000-000042030000}"/>
    <cellStyle name="40% - Accent3 2 8 2" xfId="2792" xr:uid="{03FE3994-FBC5-47BC-9CE2-466A05AC1AA8}"/>
    <cellStyle name="40% - Accent3 2 9" xfId="836" xr:uid="{00000000-0005-0000-0000-000043030000}"/>
    <cellStyle name="40% - Accent3 2 9 2" xfId="2793" xr:uid="{E57865A8-2A5E-4B70-AF9B-7AAE475C4668}"/>
    <cellStyle name="40% - Accent3 3" xfId="837" xr:uid="{00000000-0005-0000-0000-000044030000}"/>
    <cellStyle name="40% - Accent3 3 2" xfId="838" xr:uid="{00000000-0005-0000-0000-000045030000}"/>
    <cellStyle name="40% - Accent3 3 2 2" xfId="2795" xr:uid="{491250A8-0E5B-4E34-B689-F174D83B31FD}"/>
    <cellStyle name="40% - Accent3 3 3" xfId="839" xr:uid="{00000000-0005-0000-0000-000046030000}"/>
    <cellStyle name="40% - Accent3 3 3 2" xfId="2796" xr:uid="{8F186DD0-B8D9-4B90-9A6C-9B5DF87B5E83}"/>
    <cellStyle name="40% - Accent3 3 4" xfId="2344" xr:uid="{67F32D43-C51C-40CB-90EF-15AAAD7EBAC2}"/>
    <cellStyle name="40% - Accent3 3 5" xfId="2794" xr:uid="{D4AC9D7F-FC72-4FF7-B722-C35790C84066}"/>
    <cellStyle name="40% - Accent3 4" xfId="840" xr:uid="{00000000-0005-0000-0000-000047030000}"/>
    <cellStyle name="40% - Accent3 5" xfId="841" xr:uid="{00000000-0005-0000-0000-000048030000}"/>
    <cellStyle name="40% - Accent3 6" xfId="842" xr:uid="{00000000-0005-0000-0000-000049030000}"/>
    <cellStyle name="40% - Accent3 7" xfId="843" xr:uid="{00000000-0005-0000-0000-00004A030000}"/>
    <cellStyle name="40% - Accent3 8" xfId="844" xr:uid="{00000000-0005-0000-0000-00004B030000}"/>
    <cellStyle name="40% - Accent3 9" xfId="845" xr:uid="{00000000-0005-0000-0000-00004C030000}"/>
    <cellStyle name="40% - Accent4 10" xfId="846" xr:uid="{00000000-0005-0000-0000-00004D030000}"/>
    <cellStyle name="40% - Accent4 11" xfId="847" xr:uid="{00000000-0005-0000-0000-00004E030000}"/>
    <cellStyle name="40% - Accent4 12" xfId="848" xr:uid="{00000000-0005-0000-0000-00004F030000}"/>
    <cellStyle name="40% - Accent4 13" xfId="2345" xr:uid="{2934D239-51E8-4EB8-A4B6-65B13D998342}"/>
    <cellStyle name="40% - Accent4 2" xfId="849" xr:uid="{00000000-0005-0000-0000-000050030000}"/>
    <cellStyle name="40% - Accent4 2 10" xfId="850" xr:uid="{00000000-0005-0000-0000-000051030000}"/>
    <cellStyle name="40% - Accent4 2 10 2" xfId="2797" xr:uid="{C5B99F4A-5837-4B3C-B1E3-354106A0EA7D}"/>
    <cellStyle name="40% - Accent4 2 11" xfId="851" xr:uid="{00000000-0005-0000-0000-000052030000}"/>
    <cellStyle name="40% - Accent4 2 11 2" xfId="2798" xr:uid="{98E8007E-9DF5-42B3-982B-441C2526CED0}"/>
    <cellStyle name="40% - Accent4 2 12" xfId="852" xr:uid="{00000000-0005-0000-0000-000053030000}"/>
    <cellStyle name="40% - Accent4 2 12 2" xfId="2799" xr:uid="{3234C18D-20F6-44AF-AEB7-AF02DF19A3FF}"/>
    <cellStyle name="40% - Accent4 2 2" xfId="853" xr:uid="{00000000-0005-0000-0000-000054030000}"/>
    <cellStyle name="40% - Accent4 2 2 2" xfId="2800" xr:uid="{D467B60C-E79E-476B-B7BF-94D7F5260F6F}"/>
    <cellStyle name="40% - Accent4 2 3" xfId="854" xr:uid="{00000000-0005-0000-0000-000055030000}"/>
    <cellStyle name="40% - Accent4 2 3 2" xfId="2801" xr:uid="{99881DB9-00EE-4DF0-A690-2D67122CA98C}"/>
    <cellStyle name="40% - Accent4 2 4" xfId="855" xr:uid="{00000000-0005-0000-0000-000056030000}"/>
    <cellStyle name="40% - Accent4 2 4 2" xfId="2802" xr:uid="{69DF96C4-68FF-4B01-B32C-F6526816498A}"/>
    <cellStyle name="40% - Accent4 2 5" xfId="856" xr:uid="{00000000-0005-0000-0000-000057030000}"/>
    <cellStyle name="40% - Accent4 2 5 2" xfId="2803" xr:uid="{7AA7CAA1-191F-4E5F-85F2-34D33F3F9FCA}"/>
    <cellStyle name="40% - Accent4 2 6" xfId="857" xr:uid="{00000000-0005-0000-0000-000058030000}"/>
    <cellStyle name="40% - Accent4 2 6 2" xfId="2804" xr:uid="{643E5F97-CD52-4D43-839F-97C7667FE6C1}"/>
    <cellStyle name="40% - Accent4 2 7" xfId="858" xr:uid="{00000000-0005-0000-0000-000059030000}"/>
    <cellStyle name="40% - Accent4 2 7 2" xfId="2805" xr:uid="{AC53B2FD-FF30-46E6-B428-1B04E269CABF}"/>
    <cellStyle name="40% - Accent4 2 8" xfId="859" xr:uid="{00000000-0005-0000-0000-00005A030000}"/>
    <cellStyle name="40% - Accent4 2 8 2" xfId="2806" xr:uid="{D31E3875-C86A-40DB-A409-422347BFEC3C}"/>
    <cellStyle name="40% - Accent4 2 9" xfId="860" xr:uid="{00000000-0005-0000-0000-00005B030000}"/>
    <cellStyle name="40% - Accent4 2 9 2" xfId="2807" xr:uid="{307C3267-352A-4B98-B04B-53C581259739}"/>
    <cellStyle name="40% - Accent4 3" xfId="861" xr:uid="{00000000-0005-0000-0000-00005C030000}"/>
    <cellStyle name="40% - Accent4 3 2" xfId="862" xr:uid="{00000000-0005-0000-0000-00005D030000}"/>
    <cellStyle name="40% - Accent4 3 2 2" xfId="2809" xr:uid="{8E70C570-6F03-48B7-94D6-B2474D7239B6}"/>
    <cellStyle name="40% - Accent4 3 3" xfId="863" xr:uid="{00000000-0005-0000-0000-00005E030000}"/>
    <cellStyle name="40% - Accent4 3 3 2" xfId="2810" xr:uid="{9F3A945A-9EE7-4F5B-BA49-F343D15678C1}"/>
    <cellStyle name="40% - Accent4 3 4" xfId="2346" xr:uid="{EC313FA3-535B-4EC7-8341-EACBF4D6C265}"/>
    <cellStyle name="40% - Accent4 3 5" xfId="2808" xr:uid="{BE13D942-AB5B-492C-AC87-BA30E5DD7294}"/>
    <cellStyle name="40% - Accent4 4" xfId="864" xr:uid="{00000000-0005-0000-0000-00005F030000}"/>
    <cellStyle name="40% - Accent4 5" xfId="865" xr:uid="{00000000-0005-0000-0000-000060030000}"/>
    <cellStyle name="40% - Accent4 6" xfId="866" xr:uid="{00000000-0005-0000-0000-000061030000}"/>
    <cellStyle name="40% - Accent4 7" xfId="867" xr:uid="{00000000-0005-0000-0000-000062030000}"/>
    <cellStyle name="40% - Accent4 8" xfId="868" xr:uid="{00000000-0005-0000-0000-000063030000}"/>
    <cellStyle name="40% - Accent4 9" xfId="869" xr:uid="{00000000-0005-0000-0000-000064030000}"/>
    <cellStyle name="40% - Accent5 10" xfId="870" xr:uid="{00000000-0005-0000-0000-000065030000}"/>
    <cellStyle name="40% - Accent5 11" xfId="871" xr:uid="{00000000-0005-0000-0000-000066030000}"/>
    <cellStyle name="40% - Accent5 12" xfId="872" xr:uid="{00000000-0005-0000-0000-000067030000}"/>
    <cellStyle name="40% - Accent5 13" xfId="2347" xr:uid="{47852A45-8778-4A77-9035-F927A59F4510}"/>
    <cellStyle name="40% - Accent5 2" xfId="873" xr:uid="{00000000-0005-0000-0000-000068030000}"/>
    <cellStyle name="40% - Accent5 2 10" xfId="874" xr:uid="{00000000-0005-0000-0000-000069030000}"/>
    <cellStyle name="40% - Accent5 2 10 2" xfId="2811" xr:uid="{9883A664-57FB-4217-A5C7-0C7CF7258FDF}"/>
    <cellStyle name="40% - Accent5 2 11" xfId="875" xr:uid="{00000000-0005-0000-0000-00006A030000}"/>
    <cellStyle name="40% - Accent5 2 11 2" xfId="2812" xr:uid="{AE0962FF-BC88-4670-BE3F-B95FAEF7F800}"/>
    <cellStyle name="40% - Accent5 2 12" xfId="876" xr:uid="{00000000-0005-0000-0000-00006B030000}"/>
    <cellStyle name="40% - Accent5 2 12 2" xfId="2813" xr:uid="{980F0898-DCBA-4442-AEC2-DBE24711D50C}"/>
    <cellStyle name="40% - Accent5 2 2" xfId="877" xr:uid="{00000000-0005-0000-0000-00006C030000}"/>
    <cellStyle name="40% - Accent5 2 2 2" xfId="2814" xr:uid="{AD62A43F-F5AF-498C-BFF7-BDFB8958204C}"/>
    <cellStyle name="40% - Accent5 2 3" xfId="878" xr:uid="{00000000-0005-0000-0000-00006D030000}"/>
    <cellStyle name="40% - Accent5 2 3 2" xfId="2815" xr:uid="{1CA79DB2-0D29-4757-BA9D-B53D0BA2F1F9}"/>
    <cellStyle name="40% - Accent5 2 4" xfId="879" xr:uid="{00000000-0005-0000-0000-00006E030000}"/>
    <cellStyle name="40% - Accent5 2 4 2" xfId="2816" xr:uid="{C452DFA5-DF47-4F87-882E-F9C780744B73}"/>
    <cellStyle name="40% - Accent5 2 5" xfId="880" xr:uid="{00000000-0005-0000-0000-00006F030000}"/>
    <cellStyle name="40% - Accent5 2 5 2" xfId="2817" xr:uid="{D36984EB-7640-46A2-A8D6-6862E82D327C}"/>
    <cellStyle name="40% - Accent5 2 6" xfId="881" xr:uid="{00000000-0005-0000-0000-000070030000}"/>
    <cellStyle name="40% - Accent5 2 6 2" xfId="2818" xr:uid="{3EDE7BCC-4757-4B25-87AC-D8F832F73F30}"/>
    <cellStyle name="40% - Accent5 2 7" xfId="882" xr:uid="{00000000-0005-0000-0000-000071030000}"/>
    <cellStyle name="40% - Accent5 2 7 2" xfId="2819" xr:uid="{0084DA70-4174-43E1-ADEB-7A684FB30CE7}"/>
    <cellStyle name="40% - Accent5 2 8" xfId="883" xr:uid="{00000000-0005-0000-0000-000072030000}"/>
    <cellStyle name="40% - Accent5 2 8 2" xfId="2820" xr:uid="{11A1EDB5-C63F-4B5B-B857-AACD83EC3E63}"/>
    <cellStyle name="40% - Accent5 2 9" xfId="884" xr:uid="{00000000-0005-0000-0000-000073030000}"/>
    <cellStyle name="40% - Accent5 2 9 2" xfId="2821" xr:uid="{3438E46B-9258-483D-8650-1223E331D885}"/>
    <cellStyle name="40% - Accent5 3" xfId="885" xr:uid="{00000000-0005-0000-0000-000074030000}"/>
    <cellStyle name="40% - Accent5 3 2" xfId="886" xr:uid="{00000000-0005-0000-0000-000075030000}"/>
    <cellStyle name="40% - Accent5 3 2 2" xfId="2823" xr:uid="{A833AACC-CB6D-4E65-AA6D-07EC0388F62D}"/>
    <cellStyle name="40% - Accent5 3 3" xfId="887" xr:uid="{00000000-0005-0000-0000-000076030000}"/>
    <cellStyle name="40% - Accent5 3 3 2" xfId="2824" xr:uid="{D03E91AC-9CBA-422C-8E8D-927B42DA2D50}"/>
    <cellStyle name="40% - Accent5 3 4" xfId="2348" xr:uid="{BA0796E8-9ED7-4237-9A68-C78200E2D974}"/>
    <cellStyle name="40% - Accent5 3 5" xfId="2822" xr:uid="{545FD4DE-AFB7-4D0B-B5C4-89010DE4EF27}"/>
    <cellStyle name="40% - Accent5 4" xfId="888" xr:uid="{00000000-0005-0000-0000-000077030000}"/>
    <cellStyle name="40% - Accent5 5" xfId="889" xr:uid="{00000000-0005-0000-0000-000078030000}"/>
    <cellStyle name="40% - Accent5 6" xfId="890" xr:uid="{00000000-0005-0000-0000-000079030000}"/>
    <cellStyle name="40% - Accent5 7" xfId="891" xr:uid="{00000000-0005-0000-0000-00007A030000}"/>
    <cellStyle name="40% - Accent5 8" xfId="892" xr:uid="{00000000-0005-0000-0000-00007B030000}"/>
    <cellStyle name="40% - Accent5 9" xfId="893" xr:uid="{00000000-0005-0000-0000-00007C030000}"/>
    <cellStyle name="40% - Accent6 10" xfId="894" xr:uid="{00000000-0005-0000-0000-00007D030000}"/>
    <cellStyle name="40% - Accent6 11" xfId="895" xr:uid="{00000000-0005-0000-0000-00007E030000}"/>
    <cellStyle name="40% - Accent6 12" xfId="896" xr:uid="{00000000-0005-0000-0000-00007F030000}"/>
    <cellStyle name="40% - Accent6 13" xfId="2349" xr:uid="{55A9C6A1-0CA6-4DC3-9313-68C847D43795}"/>
    <cellStyle name="40% - Accent6 2" xfId="897" xr:uid="{00000000-0005-0000-0000-000080030000}"/>
    <cellStyle name="40% - Accent6 2 10" xfId="898" xr:uid="{00000000-0005-0000-0000-000081030000}"/>
    <cellStyle name="40% - Accent6 2 10 2" xfId="2825" xr:uid="{DDC2097E-D082-43A9-BA38-2CEDA9E650AA}"/>
    <cellStyle name="40% - Accent6 2 11" xfId="899" xr:uid="{00000000-0005-0000-0000-000082030000}"/>
    <cellStyle name="40% - Accent6 2 11 2" xfId="2826" xr:uid="{7FB26787-AB9A-4A1B-9884-9F6FC908BECF}"/>
    <cellStyle name="40% - Accent6 2 12" xfId="900" xr:uid="{00000000-0005-0000-0000-000083030000}"/>
    <cellStyle name="40% - Accent6 2 12 2" xfId="2827" xr:uid="{008F14E7-73F3-47B3-A482-F90A50E5CBC0}"/>
    <cellStyle name="40% - Accent6 2 2" xfId="901" xr:uid="{00000000-0005-0000-0000-000084030000}"/>
    <cellStyle name="40% - Accent6 2 2 2" xfId="2828" xr:uid="{5A43E18C-AC54-4C4D-8C60-E4F20F40DE8D}"/>
    <cellStyle name="40% - Accent6 2 3" xfId="902" xr:uid="{00000000-0005-0000-0000-000085030000}"/>
    <cellStyle name="40% - Accent6 2 3 2" xfId="2829" xr:uid="{85B3874D-A2E5-411D-A6E2-E3D6C4B7282A}"/>
    <cellStyle name="40% - Accent6 2 4" xfId="903" xr:uid="{00000000-0005-0000-0000-000086030000}"/>
    <cellStyle name="40% - Accent6 2 4 2" xfId="2830" xr:uid="{2664055D-BC41-45D2-BFDA-C679AB30FC8F}"/>
    <cellStyle name="40% - Accent6 2 5" xfId="904" xr:uid="{00000000-0005-0000-0000-000087030000}"/>
    <cellStyle name="40% - Accent6 2 5 2" xfId="2831" xr:uid="{A32A1DE4-E7A5-48D8-8FEA-0E1356357C64}"/>
    <cellStyle name="40% - Accent6 2 6" xfId="905" xr:uid="{00000000-0005-0000-0000-000088030000}"/>
    <cellStyle name="40% - Accent6 2 6 2" xfId="2832" xr:uid="{20B7C040-9BF7-4690-B194-F90BB6FF7261}"/>
    <cellStyle name="40% - Accent6 2 7" xfId="906" xr:uid="{00000000-0005-0000-0000-000089030000}"/>
    <cellStyle name="40% - Accent6 2 7 2" xfId="2833" xr:uid="{B0D1E503-41DB-49C5-8B5E-E08DE5AD3112}"/>
    <cellStyle name="40% - Accent6 2 8" xfId="907" xr:uid="{00000000-0005-0000-0000-00008A030000}"/>
    <cellStyle name="40% - Accent6 2 8 2" xfId="2834" xr:uid="{D2C99E8C-4A4B-4C90-A817-1AEB22B22A31}"/>
    <cellStyle name="40% - Accent6 2 9" xfId="908" xr:uid="{00000000-0005-0000-0000-00008B030000}"/>
    <cellStyle name="40% - Accent6 2 9 2" xfId="2835" xr:uid="{394288CA-B64C-4816-B336-B6C2496B87D8}"/>
    <cellStyle name="40% - Accent6 3" xfId="909" xr:uid="{00000000-0005-0000-0000-00008C030000}"/>
    <cellStyle name="40% - Accent6 3 2" xfId="910" xr:uid="{00000000-0005-0000-0000-00008D030000}"/>
    <cellStyle name="40% - Accent6 3 2 2" xfId="2837" xr:uid="{258CF2BE-44C0-4B8C-81A5-2EA2F9294E68}"/>
    <cellStyle name="40% - Accent6 3 3" xfId="911" xr:uid="{00000000-0005-0000-0000-00008E030000}"/>
    <cellStyle name="40% - Accent6 3 3 2" xfId="2838" xr:uid="{A475750A-D7CF-44F3-B7F9-FFC5925BB6F5}"/>
    <cellStyle name="40% - Accent6 3 4" xfId="2350" xr:uid="{4AB29029-D376-4C69-B3A5-D176B5A655F1}"/>
    <cellStyle name="40% - Accent6 3 5" xfId="2836" xr:uid="{1381A616-8732-423A-AC54-F5F137DB4B09}"/>
    <cellStyle name="40% - Accent6 4" xfId="912" xr:uid="{00000000-0005-0000-0000-00008F030000}"/>
    <cellStyle name="40% - Accent6 5" xfId="913" xr:uid="{00000000-0005-0000-0000-000090030000}"/>
    <cellStyle name="40% - Accent6 6" xfId="914" xr:uid="{00000000-0005-0000-0000-000091030000}"/>
    <cellStyle name="40% - Accent6 7" xfId="915" xr:uid="{00000000-0005-0000-0000-000092030000}"/>
    <cellStyle name="40% - Accent6 8" xfId="916" xr:uid="{00000000-0005-0000-0000-000093030000}"/>
    <cellStyle name="40% - Accent6 9" xfId="917" xr:uid="{00000000-0005-0000-0000-000094030000}"/>
    <cellStyle name="60% - Accent1 10" xfId="918" xr:uid="{00000000-0005-0000-0000-000095030000}"/>
    <cellStyle name="60% - Accent1 11" xfId="919" xr:uid="{00000000-0005-0000-0000-000096030000}"/>
    <cellStyle name="60% - Accent1 12" xfId="920" xr:uid="{00000000-0005-0000-0000-000097030000}"/>
    <cellStyle name="60% - Accent1 13" xfId="2351" xr:uid="{79488E26-3C40-4973-8CE1-56CC57D38699}"/>
    <cellStyle name="60% - Accent1 2" xfId="921" xr:uid="{00000000-0005-0000-0000-000098030000}"/>
    <cellStyle name="60% - Accent1 2 10" xfId="922" xr:uid="{00000000-0005-0000-0000-000099030000}"/>
    <cellStyle name="60% - Accent1 2 11" xfId="923" xr:uid="{00000000-0005-0000-0000-00009A030000}"/>
    <cellStyle name="60% - Accent1 2 12" xfId="924" xr:uid="{00000000-0005-0000-0000-00009B030000}"/>
    <cellStyle name="60% - Accent1 2 2" xfId="925" xr:uid="{00000000-0005-0000-0000-00009C030000}"/>
    <cellStyle name="60% - Accent1 2 3" xfId="926" xr:uid="{00000000-0005-0000-0000-00009D030000}"/>
    <cellStyle name="60% - Accent1 2 4" xfId="927" xr:uid="{00000000-0005-0000-0000-00009E030000}"/>
    <cellStyle name="60% - Accent1 2 5" xfId="928" xr:uid="{00000000-0005-0000-0000-00009F030000}"/>
    <cellStyle name="60% - Accent1 2 6" xfId="929" xr:uid="{00000000-0005-0000-0000-0000A0030000}"/>
    <cellStyle name="60% - Accent1 2 7" xfId="930" xr:uid="{00000000-0005-0000-0000-0000A1030000}"/>
    <cellStyle name="60% - Accent1 2 8" xfId="931" xr:uid="{00000000-0005-0000-0000-0000A2030000}"/>
    <cellStyle name="60% - Accent1 2 9" xfId="932" xr:uid="{00000000-0005-0000-0000-0000A3030000}"/>
    <cellStyle name="60% - Accent1 3" xfId="933" xr:uid="{00000000-0005-0000-0000-0000A4030000}"/>
    <cellStyle name="60% - Accent1 3 2" xfId="934" xr:uid="{00000000-0005-0000-0000-0000A5030000}"/>
    <cellStyle name="60% - Accent1 3 3" xfId="935" xr:uid="{00000000-0005-0000-0000-0000A6030000}"/>
    <cellStyle name="60% - Accent1 4" xfId="936" xr:uid="{00000000-0005-0000-0000-0000A7030000}"/>
    <cellStyle name="60% - Accent1 5" xfId="937" xr:uid="{00000000-0005-0000-0000-0000A8030000}"/>
    <cellStyle name="60% - Accent1 6" xfId="938" xr:uid="{00000000-0005-0000-0000-0000A9030000}"/>
    <cellStyle name="60% - Accent1 7" xfId="939" xr:uid="{00000000-0005-0000-0000-0000AA030000}"/>
    <cellStyle name="60% - Accent1 8" xfId="940" xr:uid="{00000000-0005-0000-0000-0000AB030000}"/>
    <cellStyle name="60% - Accent1 9" xfId="941" xr:uid="{00000000-0005-0000-0000-0000AC030000}"/>
    <cellStyle name="60% - Accent2 10" xfId="942" xr:uid="{00000000-0005-0000-0000-0000AD030000}"/>
    <cellStyle name="60% - Accent2 11" xfId="943" xr:uid="{00000000-0005-0000-0000-0000AE030000}"/>
    <cellStyle name="60% - Accent2 12" xfId="944" xr:uid="{00000000-0005-0000-0000-0000AF030000}"/>
    <cellStyle name="60% - Accent2 13" xfId="2352" xr:uid="{76699C92-EE81-4A6B-8876-350D35388253}"/>
    <cellStyle name="60% - Accent2 2" xfId="945" xr:uid="{00000000-0005-0000-0000-0000B0030000}"/>
    <cellStyle name="60% - Accent2 2 10" xfId="946" xr:uid="{00000000-0005-0000-0000-0000B1030000}"/>
    <cellStyle name="60% - Accent2 2 11" xfId="947" xr:uid="{00000000-0005-0000-0000-0000B2030000}"/>
    <cellStyle name="60% - Accent2 2 12" xfId="948" xr:uid="{00000000-0005-0000-0000-0000B3030000}"/>
    <cellStyle name="60% - Accent2 2 2" xfId="949" xr:uid="{00000000-0005-0000-0000-0000B4030000}"/>
    <cellStyle name="60% - Accent2 2 3" xfId="950" xr:uid="{00000000-0005-0000-0000-0000B5030000}"/>
    <cellStyle name="60% - Accent2 2 4" xfId="951" xr:uid="{00000000-0005-0000-0000-0000B6030000}"/>
    <cellStyle name="60% - Accent2 2 5" xfId="952" xr:uid="{00000000-0005-0000-0000-0000B7030000}"/>
    <cellStyle name="60% - Accent2 2 6" xfId="953" xr:uid="{00000000-0005-0000-0000-0000B8030000}"/>
    <cellStyle name="60% - Accent2 2 7" xfId="954" xr:uid="{00000000-0005-0000-0000-0000B9030000}"/>
    <cellStyle name="60% - Accent2 2 8" xfId="955" xr:uid="{00000000-0005-0000-0000-0000BA030000}"/>
    <cellStyle name="60% - Accent2 2 9" xfId="956" xr:uid="{00000000-0005-0000-0000-0000BB030000}"/>
    <cellStyle name="60% - Accent2 3" xfId="957" xr:uid="{00000000-0005-0000-0000-0000BC030000}"/>
    <cellStyle name="60% - Accent2 3 2" xfId="958" xr:uid="{00000000-0005-0000-0000-0000BD030000}"/>
    <cellStyle name="60% - Accent2 3 3" xfId="959" xr:uid="{00000000-0005-0000-0000-0000BE030000}"/>
    <cellStyle name="60% - Accent2 4" xfId="960" xr:uid="{00000000-0005-0000-0000-0000BF030000}"/>
    <cellStyle name="60% - Accent2 5" xfId="961" xr:uid="{00000000-0005-0000-0000-0000C0030000}"/>
    <cellStyle name="60% - Accent2 6" xfId="962" xr:uid="{00000000-0005-0000-0000-0000C1030000}"/>
    <cellStyle name="60% - Accent2 7" xfId="963" xr:uid="{00000000-0005-0000-0000-0000C2030000}"/>
    <cellStyle name="60% - Accent2 8" xfId="964" xr:uid="{00000000-0005-0000-0000-0000C3030000}"/>
    <cellStyle name="60% - Accent2 9" xfId="965" xr:uid="{00000000-0005-0000-0000-0000C4030000}"/>
    <cellStyle name="60% - Accent3 10" xfId="966" xr:uid="{00000000-0005-0000-0000-0000C5030000}"/>
    <cellStyle name="60% - Accent3 11" xfId="967" xr:uid="{00000000-0005-0000-0000-0000C6030000}"/>
    <cellStyle name="60% - Accent3 12" xfId="968" xr:uid="{00000000-0005-0000-0000-0000C7030000}"/>
    <cellStyle name="60% - Accent3 13" xfId="2353" xr:uid="{8E24563A-813A-4490-ABD1-83D4A2A11BD9}"/>
    <cellStyle name="60% - Accent3 2" xfId="969" xr:uid="{00000000-0005-0000-0000-0000C8030000}"/>
    <cellStyle name="60% - Accent3 2 10" xfId="970" xr:uid="{00000000-0005-0000-0000-0000C9030000}"/>
    <cellStyle name="60% - Accent3 2 11" xfId="971" xr:uid="{00000000-0005-0000-0000-0000CA030000}"/>
    <cellStyle name="60% - Accent3 2 12" xfId="972" xr:uid="{00000000-0005-0000-0000-0000CB030000}"/>
    <cellStyle name="60% - Accent3 2 2" xfId="973" xr:uid="{00000000-0005-0000-0000-0000CC030000}"/>
    <cellStyle name="60% - Accent3 2 3" xfId="974" xr:uid="{00000000-0005-0000-0000-0000CD030000}"/>
    <cellStyle name="60% - Accent3 2 4" xfId="975" xr:uid="{00000000-0005-0000-0000-0000CE030000}"/>
    <cellStyle name="60% - Accent3 2 5" xfId="976" xr:uid="{00000000-0005-0000-0000-0000CF030000}"/>
    <cellStyle name="60% - Accent3 2 6" xfId="977" xr:uid="{00000000-0005-0000-0000-0000D0030000}"/>
    <cellStyle name="60% - Accent3 2 7" xfId="978" xr:uid="{00000000-0005-0000-0000-0000D1030000}"/>
    <cellStyle name="60% - Accent3 2 8" xfId="979" xr:uid="{00000000-0005-0000-0000-0000D2030000}"/>
    <cellStyle name="60% - Accent3 2 9" xfId="980" xr:uid="{00000000-0005-0000-0000-0000D3030000}"/>
    <cellStyle name="60% - Accent3 3" xfId="981" xr:uid="{00000000-0005-0000-0000-0000D4030000}"/>
    <cellStyle name="60% - Accent3 3 2" xfId="982" xr:uid="{00000000-0005-0000-0000-0000D5030000}"/>
    <cellStyle name="60% - Accent3 3 3" xfId="983" xr:uid="{00000000-0005-0000-0000-0000D6030000}"/>
    <cellStyle name="60% - Accent3 4" xfId="984" xr:uid="{00000000-0005-0000-0000-0000D7030000}"/>
    <cellStyle name="60% - Accent3 5" xfId="985" xr:uid="{00000000-0005-0000-0000-0000D8030000}"/>
    <cellStyle name="60% - Accent3 6" xfId="986" xr:uid="{00000000-0005-0000-0000-0000D9030000}"/>
    <cellStyle name="60% - Accent3 7" xfId="987" xr:uid="{00000000-0005-0000-0000-0000DA030000}"/>
    <cellStyle name="60% - Accent3 8" xfId="988" xr:uid="{00000000-0005-0000-0000-0000DB030000}"/>
    <cellStyle name="60% - Accent3 9" xfId="989" xr:uid="{00000000-0005-0000-0000-0000DC030000}"/>
    <cellStyle name="60% - Accent4 10" xfId="990" xr:uid="{00000000-0005-0000-0000-0000DD030000}"/>
    <cellStyle name="60% - Accent4 11" xfId="991" xr:uid="{00000000-0005-0000-0000-0000DE030000}"/>
    <cellStyle name="60% - Accent4 12" xfId="992" xr:uid="{00000000-0005-0000-0000-0000DF030000}"/>
    <cellStyle name="60% - Accent4 13" xfId="2354" xr:uid="{7A881146-B5F2-4CC2-9453-5518113113F2}"/>
    <cellStyle name="60% - Accent4 2" xfId="993" xr:uid="{00000000-0005-0000-0000-0000E0030000}"/>
    <cellStyle name="60% - Accent4 2 10" xfId="994" xr:uid="{00000000-0005-0000-0000-0000E1030000}"/>
    <cellStyle name="60% - Accent4 2 11" xfId="995" xr:uid="{00000000-0005-0000-0000-0000E2030000}"/>
    <cellStyle name="60% - Accent4 2 12" xfId="996" xr:uid="{00000000-0005-0000-0000-0000E3030000}"/>
    <cellStyle name="60% - Accent4 2 2" xfId="997" xr:uid="{00000000-0005-0000-0000-0000E4030000}"/>
    <cellStyle name="60% - Accent4 2 3" xfId="998" xr:uid="{00000000-0005-0000-0000-0000E5030000}"/>
    <cellStyle name="60% - Accent4 2 4" xfId="999" xr:uid="{00000000-0005-0000-0000-0000E6030000}"/>
    <cellStyle name="60% - Accent4 2 5" xfId="1000" xr:uid="{00000000-0005-0000-0000-0000E7030000}"/>
    <cellStyle name="60% - Accent4 2 6" xfId="1001" xr:uid="{00000000-0005-0000-0000-0000E8030000}"/>
    <cellStyle name="60% - Accent4 2 7" xfId="1002" xr:uid="{00000000-0005-0000-0000-0000E9030000}"/>
    <cellStyle name="60% - Accent4 2 8" xfId="1003" xr:uid="{00000000-0005-0000-0000-0000EA030000}"/>
    <cellStyle name="60% - Accent4 2 9" xfId="1004" xr:uid="{00000000-0005-0000-0000-0000EB030000}"/>
    <cellStyle name="60% - Accent4 3" xfId="1005" xr:uid="{00000000-0005-0000-0000-0000EC030000}"/>
    <cellStyle name="60% - Accent4 3 2" xfId="1006" xr:uid="{00000000-0005-0000-0000-0000ED030000}"/>
    <cellStyle name="60% - Accent4 3 3" xfId="1007" xr:uid="{00000000-0005-0000-0000-0000EE030000}"/>
    <cellStyle name="60% - Accent4 4" xfId="1008" xr:uid="{00000000-0005-0000-0000-0000EF030000}"/>
    <cellStyle name="60% - Accent4 5" xfId="1009" xr:uid="{00000000-0005-0000-0000-0000F0030000}"/>
    <cellStyle name="60% - Accent4 6" xfId="1010" xr:uid="{00000000-0005-0000-0000-0000F1030000}"/>
    <cellStyle name="60% - Accent4 7" xfId="1011" xr:uid="{00000000-0005-0000-0000-0000F2030000}"/>
    <cellStyle name="60% - Accent4 8" xfId="1012" xr:uid="{00000000-0005-0000-0000-0000F3030000}"/>
    <cellStyle name="60% - Accent4 9" xfId="1013" xr:uid="{00000000-0005-0000-0000-0000F4030000}"/>
    <cellStyle name="60% - Accent5 10" xfId="1014" xr:uid="{00000000-0005-0000-0000-0000F5030000}"/>
    <cellStyle name="60% - Accent5 11" xfId="1015" xr:uid="{00000000-0005-0000-0000-0000F6030000}"/>
    <cellStyle name="60% - Accent5 12" xfId="1016" xr:uid="{00000000-0005-0000-0000-0000F7030000}"/>
    <cellStyle name="60% - Accent5 13" xfId="2355" xr:uid="{22A001E9-C692-419D-AA44-9BB6A1746029}"/>
    <cellStyle name="60% - Accent5 2" xfId="1017" xr:uid="{00000000-0005-0000-0000-0000F8030000}"/>
    <cellStyle name="60% - Accent5 2 10" xfId="1018" xr:uid="{00000000-0005-0000-0000-0000F9030000}"/>
    <cellStyle name="60% - Accent5 2 11" xfId="1019" xr:uid="{00000000-0005-0000-0000-0000FA030000}"/>
    <cellStyle name="60% - Accent5 2 12" xfId="1020" xr:uid="{00000000-0005-0000-0000-0000FB030000}"/>
    <cellStyle name="60% - Accent5 2 2" xfId="1021" xr:uid="{00000000-0005-0000-0000-0000FC030000}"/>
    <cellStyle name="60% - Accent5 2 3" xfId="1022" xr:uid="{00000000-0005-0000-0000-0000FD030000}"/>
    <cellStyle name="60% - Accent5 2 4" xfId="1023" xr:uid="{00000000-0005-0000-0000-0000FE030000}"/>
    <cellStyle name="60% - Accent5 2 5" xfId="1024" xr:uid="{00000000-0005-0000-0000-0000FF030000}"/>
    <cellStyle name="60% - Accent5 2 6" xfId="1025" xr:uid="{00000000-0005-0000-0000-000000040000}"/>
    <cellStyle name="60% - Accent5 2 7" xfId="1026" xr:uid="{00000000-0005-0000-0000-000001040000}"/>
    <cellStyle name="60% - Accent5 2 8" xfId="1027" xr:uid="{00000000-0005-0000-0000-000002040000}"/>
    <cellStyle name="60% - Accent5 2 9" xfId="1028" xr:uid="{00000000-0005-0000-0000-000003040000}"/>
    <cellStyle name="60% - Accent5 3" xfId="1029" xr:uid="{00000000-0005-0000-0000-000004040000}"/>
    <cellStyle name="60% - Accent5 3 2" xfId="1030" xr:uid="{00000000-0005-0000-0000-000005040000}"/>
    <cellStyle name="60% - Accent5 3 3" xfId="1031" xr:uid="{00000000-0005-0000-0000-000006040000}"/>
    <cellStyle name="60% - Accent5 4" xfId="1032" xr:uid="{00000000-0005-0000-0000-000007040000}"/>
    <cellStyle name="60% - Accent5 5" xfId="1033" xr:uid="{00000000-0005-0000-0000-000008040000}"/>
    <cellStyle name="60% - Accent5 6" xfId="1034" xr:uid="{00000000-0005-0000-0000-000009040000}"/>
    <cellStyle name="60% - Accent5 7" xfId="1035" xr:uid="{00000000-0005-0000-0000-00000A040000}"/>
    <cellStyle name="60% - Accent5 8" xfId="1036" xr:uid="{00000000-0005-0000-0000-00000B040000}"/>
    <cellStyle name="60% - Accent5 9" xfId="1037" xr:uid="{00000000-0005-0000-0000-00000C040000}"/>
    <cellStyle name="60% - Accent6 10" xfId="1038" xr:uid="{00000000-0005-0000-0000-00000D040000}"/>
    <cellStyle name="60% - Accent6 11" xfId="1039" xr:uid="{00000000-0005-0000-0000-00000E040000}"/>
    <cellStyle name="60% - Accent6 12" xfId="1040" xr:uid="{00000000-0005-0000-0000-00000F040000}"/>
    <cellStyle name="60% - Accent6 13" xfId="2356" xr:uid="{0E2240F8-74E8-433F-8770-8FE4F1B76DCB}"/>
    <cellStyle name="60% - Accent6 2" xfId="1041" xr:uid="{00000000-0005-0000-0000-000010040000}"/>
    <cellStyle name="60% - Accent6 2 10" xfId="1042" xr:uid="{00000000-0005-0000-0000-000011040000}"/>
    <cellStyle name="60% - Accent6 2 11" xfId="1043" xr:uid="{00000000-0005-0000-0000-000012040000}"/>
    <cellStyle name="60% - Accent6 2 12" xfId="1044" xr:uid="{00000000-0005-0000-0000-000013040000}"/>
    <cellStyle name="60% - Accent6 2 2" xfId="1045" xr:uid="{00000000-0005-0000-0000-000014040000}"/>
    <cellStyle name="60% - Accent6 2 3" xfId="1046" xr:uid="{00000000-0005-0000-0000-000015040000}"/>
    <cellStyle name="60% - Accent6 2 4" xfId="1047" xr:uid="{00000000-0005-0000-0000-000016040000}"/>
    <cellStyle name="60% - Accent6 2 5" xfId="1048" xr:uid="{00000000-0005-0000-0000-000017040000}"/>
    <cellStyle name="60% - Accent6 2 6" xfId="1049" xr:uid="{00000000-0005-0000-0000-000018040000}"/>
    <cellStyle name="60% - Accent6 2 7" xfId="1050" xr:uid="{00000000-0005-0000-0000-000019040000}"/>
    <cellStyle name="60% - Accent6 2 8" xfId="1051" xr:uid="{00000000-0005-0000-0000-00001A040000}"/>
    <cellStyle name="60% - Accent6 2 9" xfId="1052" xr:uid="{00000000-0005-0000-0000-00001B040000}"/>
    <cellStyle name="60% - Accent6 3" xfId="1053" xr:uid="{00000000-0005-0000-0000-00001C040000}"/>
    <cellStyle name="60% - Accent6 3 2" xfId="1054" xr:uid="{00000000-0005-0000-0000-00001D040000}"/>
    <cellStyle name="60% - Accent6 3 3" xfId="1055" xr:uid="{00000000-0005-0000-0000-00001E040000}"/>
    <cellStyle name="60% - Accent6 4" xfId="1056" xr:uid="{00000000-0005-0000-0000-00001F040000}"/>
    <cellStyle name="60% - Accent6 5" xfId="1057" xr:uid="{00000000-0005-0000-0000-000020040000}"/>
    <cellStyle name="60% - Accent6 6" xfId="1058" xr:uid="{00000000-0005-0000-0000-000021040000}"/>
    <cellStyle name="60% - Accent6 7" xfId="1059" xr:uid="{00000000-0005-0000-0000-000022040000}"/>
    <cellStyle name="60% - Accent6 8" xfId="1060" xr:uid="{00000000-0005-0000-0000-000023040000}"/>
    <cellStyle name="60% - Accent6 9" xfId="1061" xr:uid="{00000000-0005-0000-0000-000024040000}"/>
    <cellStyle name="75" xfId="1062" xr:uid="{00000000-0005-0000-0000-000025040000}"/>
    <cellStyle name="abc" xfId="1063" xr:uid="{00000000-0005-0000-0000-000026040000}"/>
    <cellStyle name="ac" xfId="1064" xr:uid="{00000000-0005-0000-0000-000027040000}"/>
    <cellStyle name="Accent1 10" xfId="1065" xr:uid="{00000000-0005-0000-0000-000028040000}"/>
    <cellStyle name="Accent1 11" xfId="1066" xr:uid="{00000000-0005-0000-0000-000029040000}"/>
    <cellStyle name="Accent1 12" xfId="1067" xr:uid="{00000000-0005-0000-0000-00002A040000}"/>
    <cellStyle name="Accent1 13" xfId="2357" xr:uid="{BBC60944-39B9-4543-8AE9-5EE1E6C4D37D}"/>
    <cellStyle name="Accent1 2" xfId="1068" xr:uid="{00000000-0005-0000-0000-00002B040000}"/>
    <cellStyle name="Accent1 2 10" xfId="1069" xr:uid="{00000000-0005-0000-0000-00002C040000}"/>
    <cellStyle name="Accent1 2 11" xfId="1070" xr:uid="{00000000-0005-0000-0000-00002D040000}"/>
    <cellStyle name="Accent1 2 12" xfId="1071" xr:uid="{00000000-0005-0000-0000-00002E040000}"/>
    <cellStyle name="Accent1 2 2" xfId="1072" xr:uid="{00000000-0005-0000-0000-00002F040000}"/>
    <cellStyle name="Accent1 2 3" xfId="1073" xr:uid="{00000000-0005-0000-0000-000030040000}"/>
    <cellStyle name="Accent1 2 4" xfId="1074" xr:uid="{00000000-0005-0000-0000-000031040000}"/>
    <cellStyle name="Accent1 2 5" xfId="1075" xr:uid="{00000000-0005-0000-0000-000032040000}"/>
    <cellStyle name="Accent1 2 6" xfId="1076" xr:uid="{00000000-0005-0000-0000-000033040000}"/>
    <cellStyle name="Accent1 2 7" xfId="1077" xr:uid="{00000000-0005-0000-0000-000034040000}"/>
    <cellStyle name="Accent1 2 8" xfId="1078" xr:uid="{00000000-0005-0000-0000-000035040000}"/>
    <cellStyle name="Accent1 2 9" xfId="1079" xr:uid="{00000000-0005-0000-0000-000036040000}"/>
    <cellStyle name="Accent1 3" xfId="1080" xr:uid="{00000000-0005-0000-0000-000037040000}"/>
    <cellStyle name="Accent1 3 2" xfId="1081" xr:uid="{00000000-0005-0000-0000-000038040000}"/>
    <cellStyle name="Accent1 3 3" xfId="1082" xr:uid="{00000000-0005-0000-0000-000039040000}"/>
    <cellStyle name="Accent1 4" xfId="1083" xr:uid="{00000000-0005-0000-0000-00003A040000}"/>
    <cellStyle name="Accent1 5" xfId="1084" xr:uid="{00000000-0005-0000-0000-00003B040000}"/>
    <cellStyle name="Accent1 6" xfId="1085" xr:uid="{00000000-0005-0000-0000-00003C040000}"/>
    <cellStyle name="Accent1 7" xfId="1086" xr:uid="{00000000-0005-0000-0000-00003D040000}"/>
    <cellStyle name="Accent1 8" xfId="1087" xr:uid="{00000000-0005-0000-0000-00003E040000}"/>
    <cellStyle name="Accent1 9" xfId="1088" xr:uid="{00000000-0005-0000-0000-00003F040000}"/>
    <cellStyle name="Accent2 10" xfId="1089" xr:uid="{00000000-0005-0000-0000-000040040000}"/>
    <cellStyle name="Accent2 11" xfId="1090" xr:uid="{00000000-0005-0000-0000-000041040000}"/>
    <cellStyle name="Accent2 12" xfId="1091" xr:uid="{00000000-0005-0000-0000-000042040000}"/>
    <cellStyle name="Accent2 13" xfId="2358" xr:uid="{57A8B1BC-68D2-4963-A442-4268DA239047}"/>
    <cellStyle name="Accent2 2" xfId="1092" xr:uid="{00000000-0005-0000-0000-000043040000}"/>
    <cellStyle name="Accent2 2 10" xfId="1093" xr:uid="{00000000-0005-0000-0000-000044040000}"/>
    <cellStyle name="Accent2 2 11" xfId="1094" xr:uid="{00000000-0005-0000-0000-000045040000}"/>
    <cellStyle name="Accent2 2 12" xfId="1095" xr:uid="{00000000-0005-0000-0000-000046040000}"/>
    <cellStyle name="Accent2 2 2" xfId="1096" xr:uid="{00000000-0005-0000-0000-000047040000}"/>
    <cellStyle name="Accent2 2 3" xfId="1097" xr:uid="{00000000-0005-0000-0000-000048040000}"/>
    <cellStyle name="Accent2 2 4" xfId="1098" xr:uid="{00000000-0005-0000-0000-000049040000}"/>
    <cellStyle name="Accent2 2 5" xfId="1099" xr:uid="{00000000-0005-0000-0000-00004A040000}"/>
    <cellStyle name="Accent2 2 6" xfId="1100" xr:uid="{00000000-0005-0000-0000-00004B040000}"/>
    <cellStyle name="Accent2 2 7" xfId="1101" xr:uid="{00000000-0005-0000-0000-00004C040000}"/>
    <cellStyle name="Accent2 2 8" xfId="1102" xr:uid="{00000000-0005-0000-0000-00004D040000}"/>
    <cellStyle name="Accent2 2 9" xfId="1103" xr:uid="{00000000-0005-0000-0000-00004E040000}"/>
    <cellStyle name="Accent2 3" xfId="1104" xr:uid="{00000000-0005-0000-0000-00004F040000}"/>
    <cellStyle name="Accent2 3 2" xfId="1105" xr:uid="{00000000-0005-0000-0000-000050040000}"/>
    <cellStyle name="Accent2 3 3" xfId="1106" xr:uid="{00000000-0005-0000-0000-000051040000}"/>
    <cellStyle name="Accent2 4" xfId="1107" xr:uid="{00000000-0005-0000-0000-000052040000}"/>
    <cellStyle name="Accent2 5" xfId="1108" xr:uid="{00000000-0005-0000-0000-000053040000}"/>
    <cellStyle name="Accent2 6" xfId="1109" xr:uid="{00000000-0005-0000-0000-000054040000}"/>
    <cellStyle name="Accent2 7" xfId="1110" xr:uid="{00000000-0005-0000-0000-000055040000}"/>
    <cellStyle name="Accent2 8" xfId="1111" xr:uid="{00000000-0005-0000-0000-000056040000}"/>
    <cellStyle name="Accent2 9" xfId="1112" xr:uid="{00000000-0005-0000-0000-000057040000}"/>
    <cellStyle name="Accent3 10" xfId="1113" xr:uid="{00000000-0005-0000-0000-000058040000}"/>
    <cellStyle name="Accent3 11" xfId="1114" xr:uid="{00000000-0005-0000-0000-000059040000}"/>
    <cellStyle name="Accent3 12" xfId="1115" xr:uid="{00000000-0005-0000-0000-00005A040000}"/>
    <cellStyle name="Accent3 13" xfId="2359" xr:uid="{04E30466-1736-441B-B1ED-194F38FB0CDD}"/>
    <cellStyle name="Accent3 2" xfId="1116" xr:uid="{00000000-0005-0000-0000-00005B040000}"/>
    <cellStyle name="Accent3 2 10" xfId="1117" xr:uid="{00000000-0005-0000-0000-00005C040000}"/>
    <cellStyle name="Accent3 2 11" xfId="1118" xr:uid="{00000000-0005-0000-0000-00005D040000}"/>
    <cellStyle name="Accent3 2 12" xfId="1119" xr:uid="{00000000-0005-0000-0000-00005E040000}"/>
    <cellStyle name="Accent3 2 2" xfId="1120" xr:uid="{00000000-0005-0000-0000-00005F040000}"/>
    <cellStyle name="Accent3 2 3" xfId="1121" xr:uid="{00000000-0005-0000-0000-000060040000}"/>
    <cellStyle name="Accent3 2 4" xfId="1122" xr:uid="{00000000-0005-0000-0000-000061040000}"/>
    <cellStyle name="Accent3 2 5" xfId="1123" xr:uid="{00000000-0005-0000-0000-000062040000}"/>
    <cellStyle name="Accent3 2 6" xfId="1124" xr:uid="{00000000-0005-0000-0000-000063040000}"/>
    <cellStyle name="Accent3 2 7" xfId="1125" xr:uid="{00000000-0005-0000-0000-000064040000}"/>
    <cellStyle name="Accent3 2 8" xfId="1126" xr:uid="{00000000-0005-0000-0000-000065040000}"/>
    <cellStyle name="Accent3 2 9" xfId="1127" xr:uid="{00000000-0005-0000-0000-000066040000}"/>
    <cellStyle name="Accent3 3" xfId="1128" xr:uid="{00000000-0005-0000-0000-000067040000}"/>
    <cellStyle name="Accent3 3 2" xfId="1129" xr:uid="{00000000-0005-0000-0000-000068040000}"/>
    <cellStyle name="Accent3 3 3" xfId="1130" xr:uid="{00000000-0005-0000-0000-000069040000}"/>
    <cellStyle name="Accent3 4" xfId="1131" xr:uid="{00000000-0005-0000-0000-00006A040000}"/>
    <cellStyle name="Accent3 5" xfId="1132" xr:uid="{00000000-0005-0000-0000-00006B040000}"/>
    <cellStyle name="Accent3 6" xfId="1133" xr:uid="{00000000-0005-0000-0000-00006C040000}"/>
    <cellStyle name="Accent3 7" xfId="1134" xr:uid="{00000000-0005-0000-0000-00006D040000}"/>
    <cellStyle name="Accent3 8" xfId="1135" xr:uid="{00000000-0005-0000-0000-00006E040000}"/>
    <cellStyle name="Accent3 9" xfId="1136" xr:uid="{00000000-0005-0000-0000-00006F040000}"/>
    <cellStyle name="Accent4 10" xfId="1137" xr:uid="{00000000-0005-0000-0000-000070040000}"/>
    <cellStyle name="Accent4 11" xfId="1138" xr:uid="{00000000-0005-0000-0000-000071040000}"/>
    <cellStyle name="Accent4 12" xfId="1139" xr:uid="{00000000-0005-0000-0000-000072040000}"/>
    <cellStyle name="Accent4 13" xfId="2360" xr:uid="{4612C175-27E9-47F9-9138-D3C0D78ECA85}"/>
    <cellStyle name="Accent4 2" xfId="1140" xr:uid="{00000000-0005-0000-0000-000073040000}"/>
    <cellStyle name="Accent4 2 10" xfId="1141" xr:uid="{00000000-0005-0000-0000-000074040000}"/>
    <cellStyle name="Accent4 2 11" xfId="1142" xr:uid="{00000000-0005-0000-0000-000075040000}"/>
    <cellStyle name="Accent4 2 12" xfId="1143" xr:uid="{00000000-0005-0000-0000-000076040000}"/>
    <cellStyle name="Accent4 2 2" xfId="1144" xr:uid="{00000000-0005-0000-0000-000077040000}"/>
    <cellStyle name="Accent4 2 3" xfId="1145" xr:uid="{00000000-0005-0000-0000-000078040000}"/>
    <cellStyle name="Accent4 2 4" xfId="1146" xr:uid="{00000000-0005-0000-0000-000079040000}"/>
    <cellStyle name="Accent4 2 5" xfId="1147" xr:uid="{00000000-0005-0000-0000-00007A040000}"/>
    <cellStyle name="Accent4 2 6" xfId="1148" xr:uid="{00000000-0005-0000-0000-00007B040000}"/>
    <cellStyle name="Accent4 2 7" xfId="1149" xr:uid="{00000000-0005-0000-0000-00007C040000}"/>
    <cellStyle name="Accent4 2 8" xfId="1150" xr:uid="{00000000-0005-0000-0000-00007D040000}"/>
    <cellStyle name="Accent4 2 9" xfId="1151" xr:uid="{00000000-0005-0000-0000-00007E040000}"/>
    <cellStyle name="Accent4 3" xfId="1152" xr:uid="{00000000-0005-0000-0000-00007F040000}"/>
    <cellStyle name="Accent4 3 2" xfId="1153" xr:uid="{00000000-0005-0000-0000-000080040000}"/>
    <cellStyle name="Accent4 3 3" xfId="1154" xr:uid="{00000000-0005-0000-0000-000081040000}"/>
    <cellStyle name="Accent4 4" xfId="1155" xr:uid="{00000000-0005-0000-0000-000082040000}"/>
    <cellStyle name="Accent4 5" xfId="1156" xr:uid="{00000000-0005-0000-0000-000083040000}"/>
    <cellStyle name="Accent4 6" xfId="1157" xr:uid="{00000000-0005-0000-0000-000084040000}"/>
    <cellStyle name="Accent4 7" xfId="1158" xr:uid="{00000000-0005-0000-0000-000085040000}"/>
    <cellStyle name="Accent4 8" xfId="1159" xr:uid="{00000000-0005-0000-0000-000086040000}"/>
    <cellStyle name="Accent4 9" xfId="1160" xr:uid="{00000000-0005-0000-0000-000087040000}"/>
    <cellStyle name="Accent5 10" xfId="1161" xr:uid="{00000000-0005-0000-0000-000088040000}"/>
    <cellStyle name="Accent5 11" xfId="1162" xr:uid="{00000000-0005-0000-0000-000089040000}"/>
    <cellStyle name="Accent5 12" xfId="1163" xr:uid="{00000000-0005-0000-0000-00008A040000}"/>
    <cellStyle name="Accent5 13" xfId="2361" xr:uid="{F054C7AE-5BAD-4737-B5D9-042642B2F2DA}"/>
    <cellStyle name="Accent5 2" xfId="1164" xr:uid="{00000000-0005-0000-0000-00008B040000}"/>
    <cellStyle name="Accent5 2 10" xfId="1165" xr:uid="{00000000-0005-0000-0000-00008C040000}"/>
    <cellStyle name="Accent5 2 11" xfId="1166" xr:uid="{00000000-0005-0000-0000-00008D040000}"/>
    <cellStyle name="Accent5 2 12" xfId="1167" xr:uid="{00000000-0005-0000-0000-00008E040000}"/>
    <cellStyle name="Accent5 2 2" xfId="1168" xr:uid="{00000000-0005-0000-0000-00008F040000}"/>
    <cellStyle name="Accent5 2 3" xfId="1169" xr:uid="{00000000-0005-0000-0000-000090040000}"/>
    <cellStyle name="Accent5 2 4" xfId="1170" xr:uid="{00000000-0005-0000-0000-000091040000}"/>
    <cellStyle name="Accent5 2 5" xfId="1171" xr:uid="{00000000-0005-0000-0000-000092040000}"/>
    <cellStyle name="Accent5 2 6" xfId="1172" xr:uid="{00000000-0005-0000-0000-000093040000}"/>
    <cellStyle name="Accent5 2 7" xfId="1173" xr:uid="{00000000-0005-0000-0000-000094040000}"/>
    <cellStyle name="Accent5 2 8" xfId="1174" xr:uid="{00000000-0005-0000-0000-000095040000}"/>
    <cellStyle name="Accent5 2 9" xfId="1175" xr:uid="{00000000-0005-0000-0000-000096040000}"/>
    <cellStyle name="Accent5 3" xfId="1176" xr:uid="{00000000-0005-0000-0000-000097040000}"/>
    <cellStyle name="Accent5 3 2" xfId="1177" xr:uid="{00000000-0005-0000-0000-000098040000}"/>
    <cellStyle name="Accent5 3 3" xfId="1178" xr:uid="{00000000-0005-0000-0000-000099040000}"/>
    <cellStyle name="Accent5 4" xfId="1179" xr:uid="{00000000-0005-0000-0000-00009A040000}"/>
    <cellStyle name="Accent5 5" xfId="1180" xr:uid="{00000000-0005-0000-0000-00009B040000}"/>
    <cellStyle name="Accent5 6" xfId="1181" xr:uid="{00000000-0005-0000-0000-00009C040000}"/>
    <cellStyle name="Accent5 7" xfId="1182" xr:uid="{00000000-0005-0000-0000-00009D040000}"/>
    <cellStyle name="Accent5 8" xfId="1183" xr:uid="{00000000-0005-0000-0000-00009E040000}"/>
    <cellStyle name="Accent5 9" xfId="1184" xr:uid="{00000000-0005-0000-0000-00009F040000}"/>
    <cellStyle name="Accent6 10" xfId="1185" xr:uid="{00000000-0005-0000-0000-0000A0040000}"/>
    <cellStyle name="Accent6 11" xfId="1186" xr:uid="{00000000-0005-0000-0000-0000A1040000}"/>
    <cellStyle name="Accent6 12" xfId="1187" xr:uid="{00000000-0005-0000-0000-0000A2040000}"/>
    <cellStyle name="Accent6 13" xfId="2362" xr:uid="{6A7EC8CB-E87C-4AEE-BB9F-C9D3D65E0913}"/>
    <cellStyle name="Accent6 2" xfId="1188" xr:uid="{00000000-0005-0000-0000-0000A3040000}"/>
    <cellStyle name="Accent6 2 10" xfId="1189" xr:uid="{00000000-0005-0000-0000-0000A4040000}"/>
    <cellStyle name="Accent6 2 11" xfId="1190" xr:uid="{00000000-0005-0000-0000-0000A5040000}"/>
    <cellStyle name="Accent6 2 12" xfId="1191" xr:uid="{00000000-0005-0000-0000-0000A6040000}"/>
    <cellStyle name="Accent6 2 2" xfId="1192" xr:uid="{00000000-0005-0000-0000-0000A7040000}"/>
    <cellStyle name="Accent6 2 3" xfId="1193" xr:uid="{00000000-0005-0000-0000-0000A8040000}"/>
    <cellStyle name="Accent6 2 4" xfId="1194" xr:uid="{00000000-0005-0000-0000-0000A9040000}"/>
    <cellStyle name="Accent6 2 5" xfId="1195" xr:uid="{00000000-0005-0000-0000-0000AA040000}"/>
    <cellStyle name="Accent6 2 6" xfId="1196" xr:uid="{00000000-0005-0000-0000-0000AB040000}"/>
    <cellStyle name="Accent6 2 7" xfId="1197" xr:uid="{00000000-0005-0000-0000-0000AC040000}"/>
    <cellStyle name="Accent6 2 8" xfId="1198" xr:uid="{00000000-0005-0000-0000-0000AD040000}"/>
    <cellStyle name="Accent6 2 9" xfId="1199" xr:uid="{00000000-0005-0000-0000-0000AE040000}"/>
    <cellStyle name="Accent6 3" xfId="1200" xr:uid="{00000000-0005-0000-0000-0000AF040000}"/>
    <cellStyle name="Accent6 3 2" xfId="1201" xr:uid="{00000000-0005-0000-0000-0000B0040000}"/>
    <cellStyle name="Accent6 3 3" xfId="1202" xr:uid="{00000000-0005-0000-0000-0000B1040000}"/>
    <cellStyle name="Accent6 4" xfId="1203" xr:uid="{00000000-0005-0000-0000-0000B2040000}"/>
    <cellStyle name="Accent6 5" xfId="1204" xr:uid="{00000000-0005-0000-0000-0000B3040000}"/>
    <cellStyle name="Accent6 6" xfId="1205" xr:uid="{00000000-0005-0000-0000-0000B4040000}"/>
    <cellStyle name="Accent6 7" xfId="1206" xr:uid="{00000000-0005-0000-0000-0000B5040000}"/>
    <cellStyle name="Accent6 8" xfId="1207" xr:uid="{00000000-0005-0000-0000-0000B6040000}"/>
    <cellStyle name="Accent6 9" xfId="1208" xr:uid="{00000000-0005-0000-0000-0000B7040000}"/>
    <cellStyle name="Accounting" xfId="1209" xr:uid="{00000000-0005-0000-0000-0000B8040000}"/>
    <cellStyle name="ÅëÈ­ [0]_±âÅ¸" xfId="1210" xr:uid="{00000000-0005-0000-0000-0000B9040000}"/>
    <cellStyle name="ÅëÈ­_±âÅ¸" xfId="1211" xr:uid="{00000000-0005-0000-0000-0000BA040000}"/>
    <cellStyle name="AFE" xfId="1212" xr:uid="{00000000-0005-0000-0000-0000BB040000}"/>
    <cellStyle name="ak" xfId="1213" xr:uid="{00000000-0005-0000-0000-0000BC040000}"/>
    <cellStyle name="args.style" xfId="1214" xr:uid="{00000000-0005-0000-0000-0000BD040000}"/>
    <cellStyle name="ÄÞ¸¶ [0]_±âÅ¸" xfId="1215" xr:uid="{00000000-0005-0000-0000-0000BE040000}"/>
    <cellStyle name="ÄÞ¸¶_±âÅ¸" xfId="1216" xr:uid="{00000000-0005-0000-0000-0000BF040000}"/>
    <cellStyle name="Bad 10" xfId="1217" xr:uid="{00000000-0005-0000-0000-0000C0040000}"/>
    <cellStyle name="Bad 11" xfId="1218" xr:uid="{00000000-0005-0000-0000-0000C1040000}"/>
    <cellStyle name="Bad 12" xfId="1219" xr:uid="{00000000-0005-0000-0000-0000C2040000}"/>
    <cellStyle name="Bad 13" xfId="2363" xr:uid="{857A86F6-02AB-441A-A1C5-F2016CEA7A07}"/>
    <cellStyle name="Bad 2" xfId="1220" xr:uid="{00000000-0005-0000-0000-0000C3040000}"/>
    <cellStyle name="Bad 2 10" xfId="1221" xr:uid="{00000000-0005-0000-0000-0000C4040000}"/>
    <cellStyle name="Bad 2 11" xfId="1222" xr:uid="{00000000-0005-0000-0000-0000C5040000}"/>
    <cellStyle name="Bad 2 12" xfId="1223" xr:uid="{00000000-0005-0000-0000-0000C6040000}"/>
    <cellStyle name="Bad 2 2" xfId="1224" xr:uid="{00000000-0005-0000-0000-0000C7040000}"/>
    <cellStyle name="Bad 2 3" xfId="1225" xr:uid="{00000000-0005-0000-0000-0000C8040000}"/>
    <cellStyle name="Bad 2 4" xfId="1226" xr:uid="{00000000-0005-0000-0000-0000C9040000}"/>
    <cellStyle name="Bad 2 5" xfId="1227" xr:uid="{00000000-0005-0000-0000-0000CA040000}"/>
    <cellStyle name="Bad 2 6" xfId="1228" xr:uid="{00000000-0005-0000-0000-0000CB040000}"/>
    <cellStyle name="Bad 2 7" xfId="1229" xr:uid="{00000000-0005-0000-0000-0000CC040000}"/>
    <cellStyle name="Bad 2 8" xfId="1230" xr:uid="{00000000-0005-0000-0000-0000CD040000}"/>
    <cellStyle name="Bad 2 9" xfId="1231" xr:uid="{00000000-0005-0000-0000-0000CE040000}"/>
    <cellStyle name="Bad 3" xfId="1232" xr:uid="{00000000-0005-0000-0000-0000CF040000}"/>
    <cellStyle name="Bad 3 2" xfId="1233" xr:uid="{00000000-0005-0000-0000-0000D0040000}"/>
    <cellStyle name="Bad 3 3" xfId="1234" xr:uid="{00000000-0005-0000-0000-0000D1040000}"/>
    <cellStyle name="Bad 4" xfId="1235" xr:uid="{00000000-0005-0000-0000-0000D2040000}"/>
    <cellStyle name="Bad 5" xfId="1236" xr:uid="{00000000-0005-0000-0000-0000D3040000}"/>
    <cellStyle name="Bad 6" xfId="1237" xr:uid="{00000000-0005-0000-0000-0000D4040000}"/>
    <cellStyle name="Bad 7" xfId="1238" xr:uid="{00000000-0005-0000-0000-0000D5040000}"/>
    <cellStyle name="Bad 8" xfId="1239" xr:uid="{00000000-0005-0000-0000-0000D6040000}"/>
    <cellStyle name="Bad 9" xfId="1240" xr:uid="{00000000-0005-0000-0000-0000D7040000}"/>
    <cellStyle name="ber of montd" xfId="1241" xr:uid="{00000000-0005-0000-0000-0000D8040000}"/>
    <cellStyle name="ber of montd 2" xfId="2839" xr:uid="{64EA58CE-447D-48DF-9688-3862BEF0C82D}"/>
    <cellStyle name="Body" xfId="1242" xr:uid="{00000000-0005-0000-0000-0000D9040000}"/>
    <cellStyle name="BuiltOption_Content" xfId="1243" xr:uid="{00000000-0005-0000-0000-0000DA040000}"/>
    <cellStyle name="C?A?_???¯CoE? " xfId="1244" xr:uid="{00000000-0005-0000-0000-0000DB040000}"/>
    <cellStyle name="Ç¥ÁØ_¿ù°£¿ä¾àº¸°í" xfId="1245" xr:uid="{00000000-0005-0000-0000-0000DC040000}"/>
    <cellStyle name="Calc Currency (0)" xfId="1246" xr:uid="{00000000-0005-0000-0000-0000DD040000}"/>
    <cellStyle name="Calc Currency (0) 2" xfId="2365" xr:uid="{36081FB7-9013-4DB9-B9AB-671E277F4DC4}"/>
    <cellStyle name="Calc Currency (0) 2 2" xfId="2366" xr:uid="{F5C525A4-D176-4B57-928F-E77CE1F82EC9}"/>
    <cellStyle name="Calc Currency (0) 3" xfId="2367" xr:uid="{41BCF4B9-EC1A-434F-93BE-24EBC964608B}"/>
    <cellStyle name="Calc Currency (0) 4" xfId="2364" xr:uid="{10545146-83F5-4C2C-AF42-F994E9399FAC}"/>
    <cellStyle name="Calc Currency (0) 5" xfId="2840" xr:uid="{E35F047D-1EE2-4498-8C89-41F3FAE7B0FC}"/>
    <cellStyle name="Calc Currency (2)" xfId="1247" xr:uid="{00000000-0005-0000-0000-0000DE040000}"/>
    <cellStyle name="Calc Currency (2) 2" xfId="2368" xr:uid="{5A0448FB-5E67-4FD6-A095-29FAF4B6FFAF}"/>
    <cellStyle name="Calc Currency (2) 3" xfId="2841" xr:uid="{2FE94066-E5E7-4C91-8A98-CAE2A58EA54F}"/>
    <cellStyle name="Calc Percent (0)" xfId="1248" xr:uid="{00000000-0005-0000-0000-0000DF040000}"/>
    <cellStyle name="Calc Percent (0) 2" xfId="2369" xr:uid="{D493670A-4E78-4280-970D-278281F0E953}"/>
    <cellStyle name="Calc Percent (0) 3" xfId="2842" xr:uid="{A70C5B79-C624-40A3-9A26-53095F9FF1EF}"/>
    <cellStyle name="Calc Percent (1)" xfId="1249" xr:uid="{00000000-0005-0000-0000-0000E0040000}"/>
    <cellStyle name="Calc Percent (1) 2" xfId="2371" xr:uid="{EAAAE028-2273-4DDE-A626-A2804219E6D9}"/>
    <cellStyle name="Calc Percent (1) 2 2" xfId="2372" xr:uid="{042E9EA7-E963-47B1-994C-6D9BEC793152}"/>
    <cellStyle name="Calc Percent (1) 3" xfId="2373" xr:uid="{C8F423CA-3A10-40C7-9BD5-0DB07A421EFA}"/>
    <cellStyle name="Calc Percent (1) 4" xfId="2370" xr:uid="{230C1BBF-A464-4BEE-9CE4-50CBE25B9ADA}"/>
    <cellStyle name="Calc Percent (1) 5" xfId="2843" xr:uid="{B5AD2B7B-416B-471B-9303-F9F77ECA2244}"/>
    <cellStyle name="Calc Percent (2)" xfId="1250" xr:uid="{00000000-0005-0000-0000-0000E1040000}"/>
    <cellStyle name="Calc Percent (2) 2" xfId="2375" xr:uid="{3C8B894D-87E3-4D70-AD99-F77131BE9DD7}"/>
    <cellStyle name="Calc Percent (2) 2 2" xfId="2376" xr:uid="{EADED8EE-3006-436E-8143-B45D673A393D}"/>
    <cellStyle name="Calc Percent (2) 3" xfId="2377" xr:uid="{3EA52A53-2763-4BD9-B866-5671F231976A}"/>
    <cellStyle name="Calc Percent (2) 4" xfId="2374" xr:uid="{2E3C3177-5F1B-4E40-9CD3-07F9192A5515}"/>
    <cellStyle name="Calc Percent (2) 5" xfId="2844" xr:uid="{B5EDD374-47CB-477E-BB03-4B2940D87837}"/>
    <cellStyle name="Calc Units (0)" xfId="1251" xr:uid="{00000000-0005-0000-0000-0000E2040000}"/>
    <cellStyle name="Calc Units (0) 2" xfId="2379" xr:uid="{4841ACF5-1D32-4D9D-81D6-CF5ED4113130}"/>
    <cellStyle name="Calc Units (0) 2 2" xfId="2380" xr:uid="{6F00F825-5F12-4479-B1D9-C9806DCBD41A}"/>
    <cellStyle name="Calc Units (0) 3" xfId="2381" xr:uid="{7957858F-89AB-415A-A92E-AD4220984062}"/>
    <cellStyle name="Calc Units (0) 4" xfId="2378" xr:uid="{F9C131F8-A746-494C-A244-5C713816A1FE}"/>
    <cellStyle name="Calc Units (0) 5" xfId="2845" xr:uid="{6733E9DD-CAD3-48B6-8CB8-F6158C041ED5}"/>
    <cellStyle name="Calc Units (1)" xfId="1252" xr:uid="{00000000-0005-0000-0000-0000E3040000}"/>
    <cellStyle name="Calc Units (1) 2" xfId="2383" xr:uid="{1CEAA01E-6C1E-4B14-99CD-5222786F1D0B}"/>
    <cellStyle name="Calc Units (1) 2 2" xfId="2384" xr:uid="{70E4F8F3-947C-4D51-BB6D-72A52B1C8101}"/>
    <cellStyle name="Calc Units (1) 3" xfId="2385" xr:uid="{BFF80028-8172-4BB7-BF14-E764DCBAE5F0}"/>
    <cellStyle name="Calc Units (1) 4" xfId="2382" xr:uid="{BF284DF1-30DD-4EE3-9A2F-1295B9AD9F5E}"/>
    <cellStyle name="Calc Units (1) 5" xfId="2846" xr:uid="{10A0F544-DD67-4436-A6BA-E3E48B694139}"/>
    <cellStyle name="Calc Units (2)" xfId="1253" xr:uid="{00000000-0005-0000-0000-0000E4040000}"/>
    <cellStyle name="Calc Units (2) 2" xfId="2386" xr:uid="{03DA80B9-9328-4B1A-BB3A-2A1629D37B52}"/>
    <cellStyle name="Calc Units (2) 3" xfId="2847" xr:uid="{2B1F45FE-759E-4889-AEF3-E10FE2039D24}"/>
    <cellStyle name="Calculation 10" xfId="1254" xr:uid="{00000000-0005-0000-0000-0000E5040000}"/>
    <cellStyle name="Calculation 10 2" xfId="2848" xr:uid="{3D511809-4718-4DEA-8289-7E001F90EC3D}"/>
    <cellStyle name="Calculation 11" xfId="1255" xr:uid="{00000000-0005-0000-0000-0000E6040000}"/>
    <cellStyle name="Calculation 11 2" xfId="2849" xr:uid="{45F9E515-94D5-4E7E-B248-07BBE5FDDC92}"/>
    <cellStyle name="Calculation 12" xfId="1256" xr:uid="{00000000-0005-0000-0000-0000E7040000}"/>
    <cellStyle name="Calculation 12 2" xfId="2850" xr:uid="{03F60AA9-3FF7-46DF-A470-099FC8918C1F}"/>
    <cellStyle name="Calculation 13" xfId="2387" xr:uid="{E723A85B-B3CB-4212-99C7-E94CBA5B38D6}"/>
    <cellStyle name="Calculation 13 2" xfId="3174" xr:uid="{1A344B68-0F9C-469B-A3DD-89EE8E4E68B4}"/>
    <cellStyle name="Calculation 2" xfId="1257" xr:uid="{00000000-0005-0000-0000-0000E8040000}"/>
    <cellStyle name="Calculation 2 10" xfId="1258" xr:uid="{00000000-0005-0000-0000-0000E9040000}"/>
    <cellStyle name="Calculation 2 10 2" xfId="2852" xr:uid="{766BBBEC-DCA8-4855-A0A6-33FA4188B0EA}"/>
    <cellStyle name="Calculation 2 11" xfId="1259" xr:uid="{00000000-0005-0000-0000-0000EA040000}"/>
    <cellStyle name="Calculation 2 11 2" xfId="2853" xr:uid="{F0FE36F3-9A0C-406C-A4AA-C87776A3BAA5}"/>
    <cellStyle name="Calculation 2 12" xfId="1260" xr:uid="{00000000-0005-0000-0000-0000EB040000}"/>
    <cellStyle name="Calculation 2 12 2" xfId="2854" xr:uid="{0AE1E81A-61C6-41C9-B109-B5B81572F5BE}"/>
    <cellStyle name="Calculation 2 13" xfId="2851" xr:uid="{E8EBA03C-6528-4D71-BAB2-1FF58B7FBC19}"/>
    <cellStyle name="Calculation 2 2" xfId="1261" xr:uid="{00000000-0005-0000-0000-0000EC040000}"/>
    <cellStyle name="Calculation 2 2 2" xfId="2855" xr:uid="{2FCC8DED-6340-4F8A-87A4-AAD86568DEB6}"/>
    <cellStyle name="Calculation 2 3" xfId="1262" xr:uid="{00000000-0005-0000-0000-0000ED040000}"/>
    <cellStyle name="Calculation 2 3 2" xfId="2856" xr:uid="{6C549127-2FA2-4D9D-BE40-FE5B8C0FD1EC}"/>
    <cellStyle name="Calculation 2 4" xfId="1263" xr:uid="{00000000-0005-0000-0000-0000EE040000}"/>
    <cellStyle name="Calculation 2 4 2" xfId="2857" xr:uid="{79979131-F69D-4197-8AAA-C9471730E4A3}"/>
    <cellStyle name="Calculation 2 5" xfId="1264" xr:uid="{00000000-0005-0000-0000-0000EF040000}"/>
    <cellStyle name="Calculation 2 5 2" xfId="2858" xr:uid="{6CD92A09-B7CD-425A-8A7B-27D79816DC51}"/>
    <cellStyle name="Calculation 2 6" xfId="1265" xr:uid="{00000000-0005-0000-0000-0000F0040000}"/>
    <cellStyle name="Calculation 2 6 2" xfId="2859" xr:uid="{886EDB4F-BEDB-4796-852D-BEFFE73D634A}"/>
    <cellStyle name="Calculation 2 7" xfId="1266" xr:uid="{00000000-0005-0000-0000-0000F1040000}"/>
    <cellStyle name="Calculation 2 7 2" xfId="2860" xr:uid="{CA5CE40C-6C66-48BC-A1D7-0034F20D4528}"/>
    <cellStyle name="Calculation 2 8" xfId="1267" xr:uid="{00000000-0005-0000-0000-0000F2040000}"/>
    <cellStyle name="Calculation 2 8 2" xfId="2861" xr:uid="{A8207B36-4D98-485E-9FE8-5F16C987A6A9}"/>
    <cellStyle name="Calculation 2 9" xfId="1268" xr:uid="{00000000-0005-0000-0000-0000F3040000}"/>
    <cellStyle name="Calculation 2 9 2" xfId="2862" xr:uid="{9FC00754-321D-4EE7-BC7E-7107D43096AB}"/>
    <cellStyle name="Calculation 3" xfId="1269" xr:uid="{00000000-0005-0000-0000-0000F4040000}"/>
    <cellStyle name="Calculation 3 2" xfId="1270" xr:uid="{00000000-0005-0000-0000-0000F5040000}"/>
    <cellStyle name="Calculation 3 2 2" xfId="2864" xr:uid="{24149B46-7AE7-420C-83D7-C094D640920F}"/>
    <cellStyle name="Calculation 3 3" xfId="1271" xr:uid="{00000000-0005-0000-0000-0000F6040000}"/>
    <cellStyle name="Calculation 3 3 2" xfId="2865" xr:uid="{39D17CE4-F252-4747-8E34-33FE122EFB05}"/>
    <cellStyle name="Calculation 3 4" xfId="2863" xr:uid="{52BAB2F0-089D-4AC8-90C6-9E4CEE66098E}"/>
    <cellStyle name="Calculation 4" xfId="1272" xr:uid="{00000000-0005-0000-0000-0000F7040000}"/>
    <cellStyle name="Calculation 4 2" xfId="2866" xr:uid="{FE7A084B-8F19-4B56-91B1-0618D46AF869}"/>
    <cellStyle name="Calculation 5" xfId="1273" xr:uid="{00000000-0005-0000-0000-0000F8040000}"/>
    <cellStyle name="Calculation 5 2" xfId="2867" xr:uid="{6E07D050-EB55-4983-8867-A10E05F11A5F}"/>
    <cellStyle name="Calculation 6" xfId="1274" xr:uid="{00000000-0005-0000-0000-0000F9040000}"/>
    <cellStyle name="Calculation 6 2" xfId="2868" xr:uid="{9CD92E79-F752-4FAC-9580-2FC05EF4074D}"/>
    <cellStyle name="Calculation 7" xfId="1275" xr:uid="{00000000-0005-0000-0000-0000FA040000}"/>
    <cellStyle name="Calculation 7 2" xfId="2869" xr:uid="{170F44E7-CE4F-4C4B-9661-173F4E7F5624}"/>
    <cellStyle name="Calculation 8" xfId="1276" xr:uid="{00000000-0005-0000-0000-0000FB040000}"/>
    <cellStyle name="Calculation 8 2" xfId="2870" xr:uid="{0BEC5273-4EC0-4E54-96F9-DC17194ADBC9}"/>
    <cellStyle name="Calculation 9" xfId="1277" xr:uid="{00000000-0005-0000-0000-0000FC040000}"/>
    <cellStyle name="Calculation 9 2" xfId="2871" xr:uid="{6DAC339F-C54C-4F5E-9401-4418BD7AEE8A}"/>
    <cellStyle name="Cambiar to&amp;do" xfId="1278" xr:uid="{00000000-0005-0000-0000-0000FD040000}"/>
    <cellStyle name="category" xfId="1279" xr:uid="{00000000-0005-0000-0000-0000FE040000}"/>
    <cellStyle name="Check Cell 10" xfId="1280" xr:uid="{00000000-0005-0000-0000-0000FF040000}"/>
    <cellStyle name="Check Cell 11" xfId="1281" xr:uid="{00000000-0005-0000-0000-000000050000}"/>
    <cellStyle name="Check Cell 12" xfId="1282" xr:uid="{00000000-0005-0000-0000-000001050000}"/>
    <cellStyle name="Check Cell 13" xfId="2388" xr:uid="{0BCA4167-A93E-4628-8BE5-9C3A2BE2C3CA}"/>
    <cellStyle name="Check Cell 2" xfId="1283" xr:uid="{00000000-0005-0000-0000-000002050000}"/>
    <cellStyle name="Check Cell 2 10" xfId="1284" xr:uid="{00000000-0005-0000-0000-000003050000}"/>
    <cellStyle name="Check Cell 2 11" xfId="1285" xr:uid="{00000000-0005-0000-0000-000004050000}"/>
    <cellStyle name="Check Cell 2 12" xfId="1286" xr:uid="{00000000-0005-0000-0000-000005050000}"/>
    <cellStyle name="Check Cell 2 2" xfId="1287" xr:uid="{00000000-0005-0000-0000-000006050000}"/>
    <cellStyle name="Check Cell 2 3" xfId="1288" xr:uid="{00000000-0005-0000-0000-000007050000}"/>
    <cellStyle name="Check Cell 2 4" xfId="1289" xr:uid="{00000000-0005-0000-0000-000008050000}"/>
    <cellStyle name="Check Cell 2 5" xfId="1290" xr:uid="{00000000-0005-0000-0000-000009050000}"/>
    <cellStyle name="Check Cell 2 6" xfId="1291" xr:uid="{00000000-0005-0000-0000-00000A050000}"/>
    <cellStyle name="Check Cell 2 7" xfId="1292" xr:uid="{00000000-0005-0000-0000-00000B050000}"/>
    <cellStyle name="Check Cell 2 8" xfId="1293" xr:uid="{00000000-0005-0000-0000-00000C050000}"/>
    <cellStyle name="Check Cell 2 9" xfId="1294" xr:uid="{00000000-0005-0000-0000-00000D050000}"/>
    <cellStyle name="Check Cell 3" xfId="1295" xr:uid="{00000000-0005-0000-0000-00000E050000}"/>
    <cellStyle name="Check Cell 3 2" xfId="1296" xr:uid="{00000000-0005-0000-0000-00000F050000}"/>
    <cellStyle name="Check Cell 3 3" xfId="1297" xr:uid="{00000000-0005-0000-0000-000010050000}"/>
    <cellStyle name="Check Cell 4" xfId="1298" xr:uid="{00000000-0005-0000-0000-000011050000}"/>
    <cellStyle name="Check Cell 5" xfId="1299" xr:uid="{00000000-0005-0000-0000-000012050000}"/>
    <cellStyle name="Check Cell 6" xfId="1300" xr:uid="{00000000-0005-0000-0000-000013050000}"/>
    <cellStyle name="Check Cell 7" xfId="1301" xr:uid="{00000000-0005-0000-0000-000014050000}"/>
    <cellStyle name="Check Cell 8" xfId="1302" xr:uid="{00000000-0005-0000-0000-000015050000}"/>
    <cellStyle name="Check Cell 9" xfId="1303" xr:uid="{00000000-0005-0000-0000-000016050000}"/>
    <cellStyle name="Column_Title" xfId="1304" xr:uid="{00000000-0005-0000-0000-000017050000}"/>
    <cellStyle name="CombinedVol_Data" xfId="1305" xr:uid="{00000000-0005-0000-0000-000018050000}"/>
    <cellStyle name="Comma" xfId="1306" builtinId="3"/>
    <cellStyle name="Comma  - Style1" xfId="1307" xr:uid="{00000000-0005-0000-0000-00001A050000}"/>
    <cellStyle name="Comma  - Style1 2" xfId="1308" xr:uid="{00000000-0005-0000-0000-00001B050000}"/>
    <cellStyle name="Comma  - Style1 2 2" xfId="2873" xr:uid="{2DD3FABA-4699-488E-9D35-944216935121}"/>
    <cellStyle name="Comma  - Style1 3" xfId="1309" xr:uid="{00000000-0005-0000-0000-00001C050000}"/>
    <cellStyle name="Comma  - Style1 3 2" xfId="2874" xr:uid="{3D37F218-4762-4830-A792-C8C2A2817E90}"/>
    <cellStyle name="Comma  - Style1 4" xfId="1310" xr:uid="{00000000-0005-0000-0000-00001D050000}"/>
    <cellStyle name="Comma  - Style1 4 2" xfId="2875" xr:uid="{7B865489-CB91-4A1F-BB00-2B0E9FBF5F2C}"/>
    <cellStyle name="Comma  - Style1 5" xfId="1311" xr:uid="{00000000-0005-0000-0000-00001E050000}"/>
    <cellStyle name="Comma  - Style1 5 2" xfId="2876" xr:uid="{66A2BD07-E765-4066-9B52-C162290C44CE}"/>
    <cellStyle name="Comma  - Style1_~6965446" xfId="1312" xr:uid="{00000000-0005-0000-0000-00001F050000}"/>
    <cellStyle name="Comma  - Style2" xfId="1313" xr:uid="{00000000-0005-0000-0000-000020050000}"/>
    <cellStyle name="Comma  - Style2 2" xfId="1314" xr:uid="{00000000-0005-0000-0000-000021050000}"/>
    <cellStyle name="Comma  - Style2 2 2" xfId="2877" xr:uid="{22657A00-981B-439A-B183-1209A2CFBDE9}"/>
    <cellStyle name="Comma  - Style2 3" xfId="1315" xr:uid="{00000000-0005-0000-0000-000022050000}"/>
    <cellStyle name="Comma  - Style2 3 2" xfId="2878" xr:uid="{692ADCE0-9A45-4A9A-87E2-2F122F63EDDA}"/>
    <cellStyle name="Comma  - Style2 4" xfId="1316" xr:uid="{00000000-0005-0000-0000-000023050000}"/>
    <cellStyle name="Comma  - Style2 4 2" xfId="2879" xr:uid="{827CD9C3-4835-4D90-A1B4-A4CAC45868A5}"/>
    <cellStyle name="Comma  - Style2 5" xfId="1317" xr:uid="{00000000-0005-0000-0000-000024050000}"/>
    <cellStyle name="Comma  - Style2 5 2" xfId="2880" xr:uid="{9351C3DB-E94D-4AC4-A13E-35959ADD46D4}"/>
    <cellStyle name="Comma  - Style2_~6965446" xfId="1318" xr:uid="{00000000-0005-0000-0000-000025050000}"/>
    <cellStyle name="Comma  - Style3" xfId="1319" xr:uid="{00000000-0005-0000-0000-000026050000}"/>
    <cellStyle name="Comma  - Style3 2" xfId="1320" xr:uid="{00000000-0005-0000-0000-000027050000}"/>
    <cellStyle name="Comma  - Style3 2 2" xfId="2881" xr:uid="{E1E2499E-B42C-49A9-B08E-BCD2E4219194}"/>
    <cellStyle name="Comma  - Style3 3" xfId="1321" xr:uid="{00000000-0005-0000-0000-000028050000}"/>
    <cellStyle name="Comma  - Style3 3 2" xfId="2882" xr:uid="{219ACAE4-7D7E-45CF-A2B6-EA59E4C07905}"/>
    <cellStyle name="Comma  - Style3 4" xfId="1322" xr:uid="{00000000-0005-0000-0000-000029050000}"/>
    <cellStyle name="Comma  - Style3 4 2" xfId="2883" xr:uid="{556857D0-047D-4850-8FD7-81A62E54E047}"/>
    <cellStyle name="Comma  - Style3 5" xfId="1323" xr:uid="{00000000-0005-0000-0000-00002A050000}"/>
    <cellStyle name="Comma  - Style3 5 2" xfId="2884" xr:uid="{789F91E8-C243-4D16-8912-0A3ADC57A679}"/>
    <cellStyle name="Comma  - Style3_~6965446" xfId="1324" xr:uid="{00000000-0005-0000-0000-00002B050000}"/>
    <cellStyle name="Comma  - Style4" xfId="1325" xr:uid="{00000000-0005-0000-0000-00002C050000}"/>
    <cellStyle name="Comma  - Style4 2" xfId="1326" xr:uid="{00000000-0005-0000-0000-00002D050000}"/>
    <cellStyle name="Comma  - Style4 2 2" xfId="2885" xr:uid="{7A58DCA3-4B5A-4BFE-A424-A4440789147D}"/>
    <cellStyle name="Comma  - Style4 3" xfId="1327" xr:uid="{00000000-0005-0000-0000-00002E050000}"/>
    <cellStyle name="Comma  - Style4 3 2" xfId="2886" xr:uid="{3B682B88-F570-4020-89E9-D2312D4AEEF4}"/>
    <cellStyle name="Comma  - Style4 4" xfId="1328" xr:uid="{00000000-0005-0000-0000-00002F050000}"/>
    <cellStyle name="Comma  - Style4 4 2" xfId="2887" xr:uid="{F6A97706-F941-4764-93D7-0080FF2B1D0F}"/>
    <cellStyle name="Comma  - Style4 5" xfId="1329" xr:uid="{00000000-0005-0000-0000-000030050000}"/>
    <cellStyle name="Comma  - Style4 5 2" xfId="2888" xr:uid="{42989B1E-64BF-4D0F-B659-AB0D4C4E9532}"/>
    <cellStyle name="Comma  - Style4_~6965446" xfId="1330" xr:uid="{00000000-0005-0000-0000-000031050000}"/>
    <cellStyle name="Comma  - Style5" xfId="1331" xr:uid="{00000000-0005-0000-0000-000032050000}"/>
    <cellStyle name="Comma  - Style5 2" xfId="1332" xr:uid="{00000000-0005-0000-0000-000033050000}"/>
    <cellStyle name="Comma  - Style5 2 2" xfId="2889" xr:uid="{D824C271-DA6B-403D-943F-9C208E981924}"/>
    <cellStyle name="Comma  - Style5 3" xfId="1333" xr:uid="{00000000-0005-0000-0000-000034050000}"/>
    <cellStyle name="Comma  - Style5 3 2" xfId="2890" xr:uid="{97E1415E-0CE2-4D1A-B277-1D284BA59E8E}"/>
    <cellStyle name="Comma  - Style5 4" xfId="1334" xr:uid="{00000000-0005-0000-0000-000035050000}"/>
    <cellStyle name="Comma  - Style5 4 2" xfId="2891" xr:uid="{AE42B708-C359-477F-839B-564487202F9C}"/>
    <cellStyle name="Comma  - Style5 5" xfId="1335" xr:uid="{00000000-0005-0000-0000-000036050000}"/>
    <cellStyle name="Comma  - Style5 5 2" xfId="2892" xr:uid="{DDF97A03-B966-49B4-874C-038708088B34}"/>
    <cellStyle name="Comma  - Style5_~6965446" xfId="1336" xr:uid="{00000000-0005-0000-0000-000037050000}"/>
    <cellStyle name="Comma  - Style6" xfId="1337" xr:uid="{00000000-0005-0000-0000-000038050000}"/>
    <cellStyle name="Comma  - Style6 2" xfId="1338" xr:uid="{00000000-0005-0000-0000-000039050000}"/>
    <cellStyle name="Comma  - Style6 2 2" xfId="2893" xr:uid="{484AFCCB-95FC-4335-9D44-768267C58DB1}"/>
    <cellStyle name="Comma  - Style6 3" xfId="1339" xr:uid="{00000000-0005-0000-0000-00003A050000}"/>
    <cellStyle name="Comma  - Style6 3 2" xfId="2894" xr:uid="{97BAD7F3-A1AF-41C1-AB45-3F0C1DE297A7}"/>
    <cellStyle name="Comma  - Style6 4" xfId="1340" xr:uid="{00000000-0005-0000-0000-00003B050000}"/>
    <cellStyle name="Comma  - Style6 4 2" xfId="2895" xr:uid="{26BDDB0C-4034-4BB6-97CF-7801EDE71CF4}"/>
    <cellStyle name="Comma  - Style6 5" xfId="1341" xr:uid="{00000000-0005-0000-0000-00003C050000}"/>
    <cellStyle name="Comma  - Style6 5 2" xfId="2896" xr:uid="{5CD9B102-2260-488F-BBBA-EF400FD198F6}"/>
    <cellStyle name="Comma  - Style6_~6965446" xfId="1342" xr:uid="{00000000-0005-0000-0000-00003D050000}"/>
    <cellStyle name="Comma  - Style7" xfId="1343" xr:uid="{00000000-0005-0000-0000-00003E050000}"/>
    <cellStyle name="Comma  - Style7 2" xfId="1344" xr:uid="{00000000-0005-0000-0000-00003F050000}"/>
    <cellStyle name="Comma  - Style7 2 2" xfId="2897" xr:uid="{96A80475-27D7-4DB1-9294-94BCFC789F07}"/>
    <cellStyle name="Comma  - Style7 3" xfId="1345" xr:uid="{00000000-0005-0000-0000-000040050000}"/>
    <cellStyle name="Comma  - Style7 3 2" xfId="2898" xr:uid="{0F6DCB76-8F46-4AB2-95DE-751CE0B58E76}"/>
    <cellStyle name="Comma  - Style7 4" xfId="1346" xr:uid="{00000000-0005-0000-0000-000041050000}"/>
    <cellStyle name="Comma  - Style7 4 2" xfId="2899" xr:uid="{6DC4C939-A591-44F5-889C-FF7EB43B896B}"/>
    <cellStyle name="Comma  - Style7 5" xfId="1347" xr:uid="{00000000-0005-0000-0000-000042050000}"/>
    <cellStyle name="Comma  - Style7 5 2" xfId="2900" xr:uid="{79178E40-6414-4242-B3F6-D866683001AB}"/>
    <cellStyle name="Comma  - Style7_~6965446" xfId="1348" xr:uid="{00000000-0005-0000-0000-000043050000}"/>
    <cellStyle name="Comma  - Style8" xfId="1349" xr:uid="{00000000-0005-0000-0000-000044050000}"/>
    <cellStyle name="Comma  - Style8 2" xfId="1350" xr:uid="{00000000-0005-0000-0000-000045050000}"/>
    <cellStyle name="Comma  - Style8 2 2" xfId="2901" xr:uid="{EFDEBC36-CA22-435D-9A64-F72EC0265B37}"/>
    <cellStyle name="Comma  - Style8 3" xfId="1351" xr:uid="{00000000-0005-0000-0000-000046050000}"/>
    <cellStyle name="Comma  - Style8 3 2" xfId="2902" xr:uid="{7943857F-0254-47A2-827E-830DAEA82AD4}"/>
    <cellStyle name="Comma  - Style8 4" xfId="1352" xr:uid="{00000000-0005-0000-0000-000047050000}"/>
    <cellStyle name="Comma  - Style8 4 2" xfId="2903" xr:uid="{0C92308A-DD41-4B3B-A3B6-53D0A2CD0074}"/>
    <cellStyle name="Comma  - Style8 5" xfId="1353" xr:uid="{00000000-0005-0000-0000-000048050000}"/>
    <cellStyle name="Comma  - Style8 5 2" xfId="2904" xr:uid="{EBC70F93-8A09-409C-853F-0C1EEBBB0D24}"/>
    <cellStyle name="Comma  - Style8_~6965446" xfId="1354" xr:uid="{00000000-0005-0000-0000-000049050000}"/>
    <cellStyle name="Comma [0] -" xfId="1355" xr:uid="{00000000-0005-0000-0000-00004A050000}"/>
    <cellStyle name="Comma [0] - 2" xfId="2905" xr:uid="{3D485E05-FD9A-4001-8E85-711A287E14FF}"/>
    <cellStyle name="Comma [0] incl." xfId="1356" xr:uid="{00000000-0005-0000-0000-00004B050000}"/>
    <cellStyle name="Comma [0] N/A" xfId="1357" xr:uid="{00000000-0005-0000-0000-00004C050000}"/>
    <cellStyle name="Comma [0] TBD" xfId="1358" xr:uid="{00000000-0005-0000-0000-00004D050000}"/>
    <cellStyle name="Comma [0] TBD-" xfId="1359" xr:uid="{00000000-0005-0000-0000-00004E050000}"/>
    <cellStyle name="Comma [00]" xfId="1360" xr:uid="{00000000-0005-0000-0000-00004F050000}"/>
    <cellStyle name="Comma [00] 2" xfId="2391" xr:uid="{AA361C58-9016-4960-A19B-E3EDE923B02B}"/>
    <cellStyle name="Comma [00] 2 2" xfId="2392" xr:uid="{125F8BC8-861E-441B-9506-B7DB7D476117}"/>
    <cellStyle name="Comma [00] 3" xfId="2393" xr:uid="{08251681-A986-424A-BDE1-35896800AA77}"/>
    <cellStyle name="Comma [00] 4" xfId="2390" xr:uid="{FDBF6AE0-807D-415A-8B22-16C9721C0169}"/>
    <cellStyle name="Comma [00] 5" xfId="2906" xr:uid="{A4258218-6623-4003-9B11-9BC43D7AEBBB}"/>
    <cellStyle name="Comma 10" xfId="1361" xr:uid="{00000000-0005-0000-0000-000050050000}"/>
    <cellStyle name="Comma 10 2" xfId="2907" xr:uid="{BD036D3B-3930-4E61-8191-8C4E5F929B25}"/>
    <cellStyle name="Comma 11" xfId="1362" xr:uid="{00000000-0005-0000-0000-000051050000}"/>
    <cellStyle name="Comma 11 2" xfId="2908" xr:uid="{4F3F87B6-5D3B-4EEC-B269-69BEAD255199}"/>
    <cellStyle name="Comma 12" xfId="2528" xr:uid="{8F3CF0E1-7640-46EE-A77B-02C576496C3C}"/>
    <cellStyle name="Comma 12 2" xfId="3195" xr:uid="{6EED0173-DFC0-41C0-B3D0-B69B7EEE797D}"/>
    <cellStyle name="Comma 13" xfId="2872" xr:uid="{5F4FB45B-A14C-4462-9953-1C393C1D35C7}"/>
    <cellStyle name="Comma 14" xfId="1363" xr:uid="{00000000-0005-0000-0000-000052050000}"/>
    <cellStyle name="Comma 14 2" xfId="2909" xr:uid="{B0952EE9-0C96-4692-BB3C-A15B14CB6D85}"/>
    <cellStyle name="Comma 16" xfId="1364" xr:uid="{00000000-0005-0000-0000-000053050000}"/>
    <cellStyle name="Comma 16 2" xfId="2910" xr:uid="{DD80DEF4-FD8A-4BBC-B6B2-AC8C9819DF03}"/>
    <cellStyle name="Comma 2" xfId="1365" xr:uid="{00000000-0005-0000-0000-000054050000}"/>
    <cellStyle name="Comma 2 10" xfId="1366" xr:uid="{00000000-0005-0000-0000-000055050000}"/>
    <cellStyle name="Comma 2 10 2" xfId="2912" xr:uid="{29908045-0AD0-4131-BA66-431D070F3293}"/>
    <cellStyle name="Comma 2 11" xfId="1367" xr:uid="{00000000-0005-0000-0000-000056050000}"/>
    <cellStyle name="Comma 2 11 2" xfId="2913" xr:uid="{714419A6-630B-4BAB-BB74-3A6C8F061B1C}"/>
    <cellStyle name="Comma 2 12" xfId="1368" xr:uid="{00000000-0005-0000-0000-000057050000}"/>
    <cellStyle name="Comma 2 12 2" xfId="2914" xr:uid="{9A6E76C9-A2F7-45D7-8A9B-38CF511B94A7}"/>
    <cellStyle name="Comma 2 13" xfId="1369" xr:uid="{00000000-0005-0000-0000-000058050000}"/>
    <cellStyle name="Comma 2 13 2" xfId="2915" xr:uid="{0285A747-7A61-406B-ADE7-C14AA8F893A2}"/>
    <cellStyle name="Comma 2 14" xfId="2394" xr:uid="{51AD67FD-4DF7-471E-9732-D47C2F545660}"/>
    <cellStyle name="Comma 2 14 2" xfId="3176" xr:uid="{0B5F3F2E-66D4-43AD-9270-2D7B97854CDB}"/>
    <cellStyle name="Comma 2 15" xfId="2911" xr:uid="{D551A29B-4FCC-42B9-8F0E-5C90EE16BEE6}"/>
    <cellStyle name="Comma 2 2" xfId="1370" xr:uid="{00000000-0005-0000-0000-000059050000}"/>
    <cellStyle name="Comma 2 2 10" xfId="1371" xr:uid="{00000000-0005-0000-0000-00005A050000}"/>
    <cellStyle name="Comma 2 2 11" xfId="1372" xr:uid="{00000000-0005-0000-0000-00005B050000}"/>
    <cellStyle name="Comma 2 2 12" xfId="2395" xr:uid="{90558ECE-BCEF-4046-B03F-DE2F44916E23}"/>
    <cellStyle name="Comma 2 2 12 2" xfId="3177" xr:uid="{56B3EC20-32AF-40BE-80C6-29E7DFB934B2}"/>
    <cellStyle name="Comma 2 2 13" xfId="2916" xr:uid="{AB2B7C97-AB83-4CBA-8065-01FF40388D05}"/>
    <cellStyle name="Comma 2 2 2" xfId="1373" xr:uid="{00000000-0005-0000-0000-00005C050000}"/>
    <cellStyle name="Comma 2 2 3" xfId="1374" xr:uid="{00000000-0005-0000-0000-00005D050000}"/>
    <cellStyle name="Comma 2 2 4" xfId="1375" xr:uid="{00000000-0005-0000-0000-00005E050000}"/>
    <cellStyle name="Comma 2 2 5" xfId="1376" xr:uid="{00000000-0005-0000-0000-00005F050000}"/>
    <cellStyle name="Comma 2 2 6" xfId="1377" xr:uid="{00000000-0005-0000-0000-000060050000}"/>
    <cellStyle name="Comma 2 2 7" xfId="1378" xr:uid="{00000000-0005-0000-0000-000061050000}"/>
    <cellStyle name="Comma 2 2 8" xfId="1379" xr:uid="{00000000-0005-0000-0000-000062050000}"/>
    <cellStyle name="Comma 2 2 9" xfId="1380" xr:uid="{00000000-0005-0000-0000-000063050000}"/>
    <cellStyle name="Comma 2 3" xfId="1381" xr:uid="{00000000-0005-0000-0000-000064050000}"/>
    <cellStyle name="Comma 2 3 2" xfId="2396" xr:uid="{3DDED1C0-894A-42D7-8FA3-C3E73C6D21E0}"/>
    <cellStyle name="Comma 2 3 2 2" xfId="3178" xr:uid="{E576994B-FC46-4ADA-ADAF-7BFB772E2C49}"/>
    <cellStyle name="Comma 2 3 3" xfId="2917" xr:uid="{B900E97A-A6D9-4198-845F-D830318ED2AB}"/>
    <cellStyle name="Comma 2 4" xfId="1382" xr:uid="{00000000-0005-0000-0000-000065050000}"/>
    <cellStyle name="Comma 2 4 2" xfId="2918" xr:uid="{C92D189D-14A9-46C3-AB17-4AD486C8C4C8}"/>
    <cellStyle name="Comma 2 5" xfId="1383" xr:uid="{00000000-0005-0000-0000-000066050000}"/>
    <cellStyle name="Comma 2 5 2" xfId="2919" xr:uid="{8787BFDF-D3B2-4EB4-BBD8-37AAE0EEE738}"/>
    <cellStyle name="Comma 2 6" xfId="1384" xr:uid="{00000000-0005-0000-0000-000067050000}"/>
    <cellStyle name="Comma 2 6 2" xfId="2920" xr:uid="{8647BE86-2D75-40CF-9597-4EBC4444E351}"/>
    <cellStyle name="Comma 2 7" xfId="1385" xr:uid="{00000000-0005-0000-0000-000068050000}"/>
    <cellStyle name="Comma 2 7 2" xfId="2921" xr:uid="{6D88E921-8935-4DC4-8AB4-5A88FA8BB846}"/>
    <cellStyle name="Comma 2 8" xfId="1386" xr:uid="{00000000-0005-0000-0000-000069050000}"/>
    <cellStyle name="Comma 2 8 2" xfId="2922" xr:uid="{DFF4AF75-A7E7-4F4E-AD17-E7AC6020FE23}"/>
    <cellStyle name="Comma 2 9" xfId="1387" xr:uid="{00000000-0005-0000-0000-00006A050000}"/>
    <cellStyle name="Comma 2 9 2" xfId="2923" xr:uid="{1765DEB3-BD21-4BB4-8574-AC481385D467}"/>
    <cellStyle name="Comma 2_~6965446" xfId="1388" xr:uid="{00000000-0005-0000-0000-00006B050000}"/>
    <cellStyle name="Comma 21" xfId="2526" xr:uid="{0BEDC56D-808E-4A5C-81DC-FD3ADEB4D93C}"/>
    <cellStyle name="Comma 3" xfId="1389" xr:uid="{00000000-0005-0000-0000-00006C050000}"/>
    <cellStyle name="Comma 3 2" xfId="1390" xr:uid="{00000000-0005-0000-0000-00006D050000}"/>
    <cellStyle name="Comma 3 2 2" xfId="1391" xr:uid="{00000000-0005-0000-0000-00006E050000}"/>
    <cellStyle name="Comma 3 2 2 2" xfId="2399" xr:uid="{60F24BB9-AF29-4EFE-803D-81F558843C10}"/>
    <cellStyle name="Comma 3 2 2 2 2" xfId="3181" xr:uid="{872505EE-909E-4ACB-903E-EDCEA001BDF0}"/>
    <cellStyle name="Comma 3 2 2 3" xfId="2926" xr:uid="{EA749375-67A1-42EA-8E78-2BD6942484E0}"/>
    <cellStyle name="Comma 3 2 3" xfId="1392" xr:uid="{00000000-0005-0000-0000-00006F050000}"/>
    <cellStyle name="Comma 3 2 3 2" xfId="2927" xr:uid="{ABEBD275-6DBC-427B-A969-78AA729D9C21}"/>
    <cellStyle name="Comma 3 2 4" xfId="2398" xr:uid="{1F33E947-F264-42A9-A61C-AF0FA2ED2DDC}"/>
    <cellStyle name="Comma 3 2 4 2" xfId="3180" xr:uid="{EBDF465C-CDCF-40DA-A26C-122A45548150}"/>
    <cellStyle name="Comma 3 2 5" xfId="2925" xr:uid="{A86498D3-9489-4B7B-AAD4-776B5155459F}"/>
    <cellStyle name="Comma 3 2_3. DFTax Template_BAY Group_1209_AYTS" xfId="1393" xr:uid="{00000000-0005-0000-0000-000070050000}"/>
    <cellStyle name="Comma 3 3" xfId="1394" xr:uid="{00000000-0005-0000-0000-000071050000}"/>
    <cellStyle name="Comma 3 3 2" xfId="2400" xr:uid="{B3B774D8-2B39-4414-9339-A8DE45315CA3}"/>
    <cellStyle name="Comma 3 3 2 2" xfId="3182" xr:uid="{22CA84B7-9CFB-40C2-8C1A-001ECD6CEC58}"/>
    <cellStyle name="Comma 3 3 3" xfId="2928" xr:uid="{A930C30B-EED4-4FC9-9F2B-A0FEF12F1DD7}"/>
    <cellStyle name="Comma 3 4" xfId="2401" xr:uid="{F0036ACE-5BE3-4D9A-B0DD-9AEA102142B3}"/>
    <cellStyle name="Comma 3 4 2" xfId="3183" xr:uid="{7537673B-CFBE-49F3-B5C2-04A4E63E2CDD}"/>
    <cellStyle name="Comma 3 5" xfId="2397" xr:uid="{B12EEAE9-FD01-40CE-A177-6EC7AAD441EE}"/>
    <cellStyle name="Comma 3 5 2" xfId="3179" xr:uid="{31283B42-EB75-410E-B974-D5B62781D2E3}"/>
    <cellStyle name="Comma 3 6" xfId="2529" xr:uid="{A7ABA056-9326-4974-B48E-A1FD48163EF1}"/>
    <cellStyle name="Comma 3 6 2" xfId="3196" xr:uid="{3AB6D3AF-5D3B-4E44-95BF-33F15DDD01FD}"/>
    <cellStyle name="Comma 3 7" xfId="2924" xr:uid="{ECC80494-479B-4A60-BC46-ED1E204A0D2B}"/>
    <cellStyle name="Comma 3_~6965446" xfId="1395" xr:uid="{00000000-0005-0000-0000-000072050000}"/>
    <cellStyle name="Comma 4" xfId="1396" xr:uid="{00000000-0005-0000-0000-000073050000}"/>
    <cellStyle name="Comma 4 2" xfId="1397" xr:uid="{00000000-0005-0000-0000-000074050000}"/>
    <cellStyle name="Comma 4 2 2" xfId="1398" xr:uid="{00000000-0005-0000-0000-000075050000}"/>
    <cellStyle name="Comma 4 2 2 2" xfId="2931" xr:uid="{504022AA-A68F-46E2-A8D7-FD80C17CED66}"/>
    <cellStyle name="Comma 4 2 3" xfId="1399" xr:uid="{00000000-0005-0000-0000-000076050000}"/>
    <cellStyle name="Comma 4 2 3 2" xfId="2932" xr:uid="{A1ACDD6A-600E-459C-85D9-F022FFB9B630}"/>
    <cellStyle name="Comma 4 2 4" xfId="2930" xr:uid="{40283FE6-5213-4A4C-A8CD-B428D0B894EF}"/>
    <cellStyle name="Comma 4 3" xfId="2402" xr:uid="{7C75BDC7-229C-46D4-8FAB-1F8D9DB941A5}"/>
    <cellStyle name="Comma 4 3 2" xfId="3184" xr:uid="{956407E2-34E0-4E1C-9A31-334249CDEF1E}"/>
    <cellStyle name="Comma 4 4" xfId="1400" xr:uid="{00000000-0005-0000-0000-000077050000}"/>
    <cellStyle name="Comma 4 4 2" xfId="2933" xr:uid="{AED47BC0-F01D-4899-A1A1-A75C2CB8325F}"/>
    <cellStyle name="Comma 4 5" xfId="2929" xr:uid="{BC131B17-F66B-4951-845F-AE12FB90648B}"/>
    <cellStyle name="Comma 4_~6965446" xfId="1401" xr:uid="{00000000-0005-0000-0000-000078050000}"/>
    <cellStyle name="Comma 5" xfId="1402" xr:uid="{00000000-0005-0000-0000-000079050000}"/>
    <cellStyle name="Comma 5 2" xfId="1403" xr:uid="{00000000-0005-0000-0000-00007A050000}"/>
    <cellStyle name="Comma 5 2 2" xfId="2935" xr:uid="{4B789E7F-C71A-4F09-A5AA-7270D5D91358}"/>
    <cellStyle name="Comma 5 3" xfId="1404" xr:uid="{00000000-0005-0000-0000-00007B050000}"/>
    <cellStyle name="Comma 5 3 2" xfId="2936" xr:uid="{7AD68573-5E32-4059-A729-9E1EA45F8819}"/>
    <cellStyle name="Comma 5 4" xfId="2403" xr:uid="{8FC0C3DE-4401-48F4-A76F-1B358441AF09}"/>
    <cellStyle name="Comma 5 4 2" xfId="3185" xr:uid="{C3F48817-3A2A-4816-A378-A097447B9E6D}"/>
    <cellStyle name="Comma 5 5" xfId="2934" xr:uid="{F3B3FD9A-2480-4D12-96CA-E18DB4D7D000}"/>
    <cellStyle name="Comma 5_~6965446" xfId="1405" xr:uid="{00000000-0005-0000-0000-00007C050000}"/>
    <cellStyle name="Comma 6" xfId="1406" xr:uid="{00000000-0005-0000-0000-00007D050000}"/>
    <cellStyle name="Comma 6 2" xfId="2404" xr:uid="{F64E1018-59E7-463E-B6C5-E848AD7CAEB1}"/>
    <cellStyle name="Comma 6 2 2" xfId="3186" xr:uid="{2FCEE2AB-C0D2-4C55-B871-A1329C356A75}"/>
    <cellStyle name="Comma 6 3" xfId="2937" xr:uid="{22063585-A66D-4B19-B04A-459A4EA33DB6}"/>
    <cellStyle name="Comma 7" xfId="1407" xr:uid="{00000000-0005-0000-0000-00007E050000}"/>
    <cellStyle name="Comma 7 2" xfId="2405" xr:uid="{B97EF0EB-4314-4CA2-A7AD-A8889174817C}"/>
    <cellStyle name="Comma 7 2 2" xfId="3187" xr:uid="{69F75FD3-48B1-4C18-A367-6B8A1582C30E}"/>
    <cellStyle name="Comma 7 3" xfId="2938" xr:uid="{4E2C0CC5-CF2C-442B-898E-B6E90C05C2FF}"/>
    <cellStyle name="Comma 8" xfId="2524" xr:uid="{166D00AA-40B9-4A7E-BDF3-0FAEB1489210}"/>
    <cellStyle name="Comma 9" xfId="2389" xr:uid="{E83E783D-CBFD-4FE6-93D7-45B80536E430}"/>
    <cellStyle name="Comma 9 2" xfId="3175" xr:uid="{7C2F5DFA-4C57-4677-BA30-BFCD130315A3}"/>
    <cellStyle name="comma zerodec" xfId="1408" xr:uid="{00000000-0005-0000-0000-00007F050000}"/>
    <cellStyle name="comma zerodec 2" xfId="1409" xr:uid="{00000000-0005-0000-0000-000080050000}"/>
    <cellStyle name="comma zerodec 3" xfId="1410" xr:uid="{00000000-0005-0000-0000-000081050000}"/>
    <cellStyle name="comma zerodec 4" xfId="1411" xr:uid="{00000000-0005-0000-0000-000082050000}"/>
    <cellStyle name="comma zerodec 5" xfId="1412" xr:uid="{00000000-0005-0000-0000-000083050000}"/>
    <cellStyle name="comma zerodec_~6965446" xfId="1413" xr:uid="{00000000-0005-0000-0000-000084050000}"/>
    <cellStyle name="Comma, 0" xfId="1414" xr:uid="{00000000-0005-0000-0000-000085050000}"/>
    <cellStyle name="Comma, 0 2" xfId="2939" xr:uid="{E9253095-A475-4AA3-8D7E-F0A54D6BAB16}"/>
    <cellStyle name="Comma_DST45P" xfId="1415" xr:uid="{00000000-0005-0000-0000-000086050000}"/>
    <cellStyle name="Comma0" xfId="1416" xr:uid="{00000000-0005-0000-0000-000087050000}"/>
    <cellStyle name="Comma0 2" xfId="1417" xr:uid="{00000000-0005-0000-0000-000088050000}"/>
    <cellStyle name="Comma0 2 2" xfId="2941" xr:uid="{7739C4F3-DBAF-4D1A-8D12-99852A14D764}"/>
    <cellStyle name="Comma0 3" xfId="1418" xr:uid="{00000000-0005-0000-0000-000089050000}"/>
    <cellStyle name="Comma0 3 2" xfId="2942" xr:uid="{76B42645-05A8-4EA4-A735-E90EB13D73B5}"/>
    <cellStyle name="Comma0 4" xfId="1419" xr:uid="{00000000-0005-0000-0000-00008A050000}"/>
    <cellStyle name="Comma0 4 2" xfId="2943" xr:uid="{2075D1A2-765E-4F3E-86CC-F36D48E402C9}"/>
    <cellStyle name="Comma0 5" xfId="1420" xr:uid="{00000000-0005-0000-0000-00008B050000}"/>
    <cellStyle name="Comma0 5 2" xfId="2944" xr:uid="{700FAC28-2A11-4686-8AD5-E05C9BD10872}"/>
    <cellStyle name="Comma0 6" xfId="1421" xr:uid="{00000000-0005-0000-0000-00008C050000}"/>
    <cellStyle name="Comma0 6 2" xfId="2945" xr:uid="{B3C231D3-2F33-46FB-86FC-62E569634B49}"/>
    <cellStyle name="Comma0 7" xfId="1422" xr:uid="{00000000-0005-0000-0000-00008D050000}"/>
    <cellStyle name="Comma0 7 2" xfId="2946" xr:uid="{BC62A345-B668-4A5E-BAE5-92A1BECD27B8}"/>
    <cellStyle name="Comma0 8" xfId="2940" xr:uid="{4D0638AE-9B59-433E-AF78-CB65F75C068C}"/>
    <cellStyle name="Company Name" xfId="1423" xr:uid="{00000000-0005-0000-0000-00008E050000}"/>
    <cellStyle name="Component" xfId="1424" xr:uid="{00000000-0005-0000-0000-00008F050000}"/>
    <cellStyle name="Copied" xfId="1425" xr:uid="{00000000-0005-0000-0000-000090050000}"/>
    <cellStyle name="Cover Date" xfId="1426" xr:uid="{00000000-0005-0000-0000-000091050000}"/>
    <cellStyle name="Cover Subtitle" xfId="1427" xr:uid="{00000000-0005-0000-0000-000092050000}"/>
    <cellStyle name="Cover Title" xfId="1428" xr:uid="{00000000-0005-0000-0000-000093050000}"/>
    <cellStyle name="Credit" xfId="1429" xr:uid="{00000000-0005-0000-0000-000094050000}"/>
    <cellStyle name="Credit subtotal" xfId="1430" xr:uid="{00000000-0005-0000-0000-000095050000}"/>
    <cellStyle name="Credit subtotal 2" xfId="2947" xr:uid="{1D66946B-4B0C-4A99-9C20-8CDACD553846}"/>
    <cellStyle name="Credit Total" xfId="1431" xr:uid="{00000000-0005-0000-0000-000096050000}"/>
    <cellStyle name="Credit_Cashflow (Integer) for DTTJ - Consolidated" xfId="1432" xr:uid="{00000000-0005-0000-0000-000097050000}"/>
    <cellStyle name="Curren - Style2" xfId="1433" xr:uid="{00000000-0005-0000-0000-000098050000}"/>
    <cellStyle name="Currency $" xfId="1434" xr:uid="{00000000-0005-0000-0000-000099050000}"/>
    <cellStyle name="Currency (0)" xfId="1435" xr:uid="{00000000-0005-0000-0000-00009A050000}"/>
    <cellStyle name="Currency (0) -" xfId="1436" xr:uid="{00000000-0005-0000-0000-00009B050000}"/>
    <cellStyle name="Currency (0) incl." xfId="1437" xr:uid="{00000000-0005-0000-0000-00009C050000}"/>
    <cellStyle name="Currency (0) N/A" xfId="1438" xr:uid="{00000000-0005-0000-0000-00009D050000}"/>
    <cellStyle name="Currency (0) TBD" xfId="1439" xr:uid="{00000000-0005-0000-0000-00009E050000}"/>
    <cellStyle name="Currency (0) TBD-" xfId="1440" xr:uid="{00000000-0005-0000-0000-00009F050000}"/>
    <cellStyle name="Currency [00]" xfId="1441" xr:uid="{00000000-0005-0000-0000-0000A0050000}"/>
    <cellStyle name="Currency [00] 2" xfId="2406" xr:uid="{5FBA5747-7DFB-4814-A888-F8747AF22A84}"/>
    <cellStyle name="Currency [00] 3" xfId="2948" xr:uid="{F3E9137E-2867-4F34-9CED-1964FA0A37A8}"/>
    <cellStyle name="Currency 2" xfId="1442" xr:uid="{00000000-0005-0000-0000-0000A1050000}"/>
    <cellStyle name="Currency_AYCAL53Y" xfId="1443" xr:uid="{00000000-0005-0000-0000-0000A2050000}"/>
    <cellStyle name="Currency0" xfId="1444" xr:uid="{00000000-0005-0000-0000-0000A3050000}"/>
    <cellStyle name="Currency0 2" xfId="1445" xr:uid="{00000000-0005-0000-0000-0000A4050000}"/>
    <cellStyle name="Currency0 2 2" xfId="2950" xr:uid="{EE820160-F50E-4145-85BE-3DBB1087B30A}"/>
    <cellStyle name="Currency0 3" xfId="1446" xr:uid="{00000000-0005-0000-0000-0000A5050000}"/>
    <cellStyle name="Currency0 3 2" xfId="2951" xr:uid="{A30E4890-472E-48DF-927C-6B7588560751}"/>
    <cellStyle name="Currency0 4" xfId="1447" xr:uid="{00000000-0005-0000-0000-0000A6050000}"/>
    <cellStyle name="Currency0 4 2" xfId="2952" xr:uid="{D55B88D5-0D31-4BEE-840B-6FAB0FEFB551}"/>
    <cellStyle name="Currency0 5" xfId="1448" xr:uid="{00000000-0005-0000-0000-0000A7050000}"/>
    <cellStyle name="Currency0 5 2" xfId="2953" xr:uid="{B77C2721-55A8-4C3A-80D9-46E938E41409}"/>
    <cellStyle name="Currency0 6" xfId="1449" xr:uid="{00000000-0005-0000-0000-0000A8050000}"/>
    <cellStyle name="Currency0 6 2" xfId="2954" xr:uid="{64B1C4A9-E56F-4366-BCC5-CB6BBAA60CBB}"/>
    <cellStyle name="Currency0 7" xfId="1450" xr:uid="{00000000-0005-0000-0000-0000A9050000}"/>
    <cellStyle name="Currency0 7 2" xfId="2955" xr:uid="{E428EAE2-4829-4237-B8B5-708391B6D2D8}"/>
    <cellStyle name="Currency0 8" xfId="2949" xr:uid="{0B0CBF7F-487C-4A37-A661-51E0D723FC0B}"/>
    <cellStyle name="Currency1" xfId="1451" xr:uid="{00000000-0005-0000-0000-0000AA050000}"/>
    <cellStyle name="Currency1 2" xfId="1452" xr:uid="{00000000-0005-0000-0000-0000AB050000}"/>
    <cellStyle name="Currency1 3" xfId="1453" xr:uid="{00000000-0005-0000-0000-0000AC050000}"/>
    <cellStyle name="Currency1 4" xfId="1454" xr:uid="{00000000-0005-0000-0000-0000AD050000}"/>
    <cellStyle name="Currency1 5" xfId="1455" xr:uid="{00000000-0005-0000-0000-0000AE050000}"/>
    <cellStyle name="Currency1_~6965446" xfId="1456" xr:uid="{00000000-0005-0000-0000-0000AF050000}"/>
    <cellStyle name="custom" xfId="1457" xr:uid="{00000000-0005-0000-0000-0000B0050000}"/>
    <cellStyle name="custom 2" xfId="2956" xr:uid="{3E4EAFE8-57E7-44C0-8D5D-86158C4E292D}"/>
    <cellStyle name="CVD Number" xfId="1458" xr:uid="{00000000-0005-0000-0000-0000B1050000}"/>
    <cellStyle name="CㄓA?_?米?¯CoE? " xfId="1459" xr:uid="{00000000-0005-0000-0000-0000B2050000}"/>
    <cellStyle name="Date" xfId="1460" xr:uid="{00000000-0005-0000-0000-0000B3050000}"/>
    <cellStyle name="Date 2" xfId="1461" xr:uid="{00000000-0005-0000-0000-0000B4050000}"/>
    <cellStyle name="Date 2 2" xfId="2958" xr:uid="{CB667B91-DFD2-4755-B85D-69D18E450624}"/>
    <cellStyle name="Date 3" xfId="1462" xr:uid="{00000000-0005-0000-0000-0000B5050000}"/>
    <cellStyle name="Date 3 2" xfId="2959" xr:uid="{DF92551E-7943-45F3-88A7-6C69E2551A69}"/>
    <cellStyle name="Date 4" xfId="1463" xr:uid="{00000000-0005-0000-0000-0000B6050000}"/>
    <cellStyle name="Date 4 2" xfId="2960" xr:uid="{E63FF5F6-55BF-4C92-A632-96D32EEAD239}"/>
    <cellStyle name="Date 5" xfId="1464" xr:uid="{00000000-0005-0000-0000-0000B7050000}"/>
    <cellStyle name="Date 5 2" xfId="2961" xr:uid="{1035232A-591B-4D9A-A9AF-5FCF0271346B}"/>
    <cellStyle name="Date 6" xfId="1465" xr:uid="{00000000-0005-0000-0000-0000B8050000}"/>
    <cellStyle name="Date 6 2" xfId="2962" xr:uid="{069CB9FD-0D97-4DAA-84CB-ED262173F6AF}"/>
    <cellStyle name="Date 7" xfId="1466" xr:uid="{00000000-0005-0000-0000-0000B9050000}"/>
    <cellStyle name="Date 7 2" xfId="2963" xr:uid="{E9452B21-B5FE-443E-A1DF-6548E70708D5}"/>
    <cellStyle name="Date 8" xfId="2957" xr:uid="{9A4D78BF-9E40-4A20-8B7B-F7A53103F57E}"/>
    <cellStyle name="Date Short" xfId="1467" xr:uid="{00000000-0005-0000-0000-0000BA050000}"/>
    <cellStyle name="date_AIGFT - tax computation 1206 updated V1" xfId="1468" xr:uid="{00000000-0005-0000-0000-0000BB050000}"/>
    <cellStyle name="day of the month before or after" xfId="1469" xr:uid="{00000000-0005-0000-0000-0000BC050000}"/>
    <cellStyle name="day of the month before or after 2" xfId="2964" xr:uid="{DDEBE59C-FA5E-4603-98D8-4F869731C3A0}"/>
    <cellStyle name="Debit" xfId="1470" xr:uid="{00000000-0005-0000-0000-0000BD050000}"/>
    <cellStyle name="Debit subtotal" xfId="1471" xr:uid="{00000000-0005-0000-0000-0000BE050000}"/>
    <cellStyle name="Debit subtotal 2" xfId="2965" xr:uid="{2F9BDBD7-A3DB-4FEC-A92A-35B0F80EB0F9}"/>
    <cellStyle name="Debit Total" xfId="1472" xr:uid="{00000000-0005-0000-0000-0000BF050000}"/>
    <cellStyle name="Debit_Cashflow (Integer) for DTTJ - Consolidated" xfId="1473" xr:uid="{00000000-0005-0000-0000-0000C0050000}"/>
    <cellStyle name="DELTA" xfId="1474" xr:uid="{00000000-0005-0000-0000-0000C1050000}"/>
    <cellStyle name="DELTA 2" xfId="2408" xr:uid="{1F54A145-1C05-434B-9A84-3C9E5CEC0DC2}"/>
    <cellStyle name="DELTA 2 2" xfId="2409" xr:uid="{762BD1C5-A465-4783-8A5A-E78A6B709CA8}"/>
    <cellStyle name="DELTA 3" xfId="2410" xr:uid="{99715704-768A-434A-B0F6-827A497B48EF}"/>
    <cellStyle name="DELTA 4" xfId="2407" xr:uid="{6C187634-8B93-4355-A7A4-B4728B8C468A}"/>
    <cellStyle name="Description" xfId="1475" xr:uid="{00000000-0005-0000-0000-0000C2050000}"/>
    <cellStyle name="Dezimal [0]_B_Seg_EU" xfId="1476" xr:uid="{00000000-0005-0000-0000-0000C3050000}"/>
    <cellStyle name="Dezimal_B_Seg_EU" xfId="1477" xr:uid="{00000000-0005-0000-0000-0000C4050000}"/>
    <cellStyle name="dgw" xfId="1478" xr:uid="{00000000-0005-0000-0000-0000C5050000}"/>
    <cellStyle name="dgw 2" xfId="2966" xr:uid="{0B585FF0-C216-4F14-8CA8-3FB9D5B4AC7C}"/>
    <cellStyle name="dlrs_no_decimal" xfId="1479" xr:uid="{00000000-0005-0000-0000-0000C6050000}"/>
    <cellStyle name="Dollar (zero dec)" xfId="1480" xr:uid="{00000000-0005-0000-0000-0000C7050000}"/>
    <cellStyle name="Dollar (zero dec) 2" xfId="1481" xr:uid="{00000000-0005-0000-0000-0000C8050000}"/>
    <cellStyle name="Dollar (zero dec) 3" xfId="1482" xr:uid="{00000000-0005-0000-0000-0000C9050000}"/>
    <cellStyle name="Dollar (zero dec) 4" xfId="1483" xr:uid="{00000000-0005-0000-0000-0000CA050000}"/>
    <cellStyle name="Dollar (zero dec) 5" xfId="1484" xr:uid="{00000000-0005-0000-0000-0000CB050000}"/>
    <cellStyle name="Dollar (zero dec)_~6965446" xfId="1485" xr:uid="{00000000-0005-0000-0000-0000CC050000}"/>
    <cellStyle name="Dollars" xfId="1486" xr:uid="{00000000-0005-0000-0000-0000CD050000}"/>
    <cellStyle name="Dollars 2" xfId="2967" xr:uid="{D3BD6EC2-DED3-4E9F-BF0D-5BAC590FB55A}"/>
    <cellStyle name="Dziesiętny [0]_AIGBANK0" xfId="1487" xr:uid="{00000000-0005-0000-0000-0000CE050000}"/>
    <cellStyle name="Dziesiętny_AIGB_WK4_12_02" xfId="1488" xr:uid="{00000000-0005-0000-0000-0000CF050000}"/>
    <cellStyle name="E&amp;Y House" xfId="1489" xr:uid="{00000000-0005-0000-0000-0000D0050000}"/>
    <cellStyle name="earc_x0015_l_Interᕃ" xfId="1490" xr:uid="{00000000-0005-0000-0000-0000D1050000}"/>
    <cellStyle name="Edited_Data" xfId="1491" xr:uid="{00000000-0005-0000-0000-0000D2050000}"/>
    <cellStyle name="Enter Currency (0)" xfId="1492" xr:uid="{00000000-0005-0000-0000-0000D3050000}"/>
    <cellStyle name="Enter Currency (0) 2" xfId="2412" xr:uid="{C0BDA965-994F-42DB-A676-C6B91C886D60}"/>
    <cellStyle name="Enter Currency (0) 2 2" xfId="2413" xr:uid="{B0D0C84B-F5BD-463E-ABE7-DD044F32CABA}"/>
    <cellStyle name="Enter Currency (0) 3" xfId="2414" xr:uid="{C2E11DB4-E697-460B-92D1-B226C5920C2F}"/>
    <cellStyle name="Enter Currency (0) 4" xfId="2411" xr:uid="{1DF285FE-1145-4722-9FD8-FD5DAD9E988F}"/>
    <cellStyle name="Enter Currency (0) 5" xfId="2968" xr:uid="{BA635DA3-4F35-4534-9D70-81ECE85C5C86}"/>
    <cellStyle name="Enter Currency (2)" xfId="1493" xr:uid="{00000000-0005-0000-0000-0000D4050000}"/>
    <cellStyle name="Enter Currency (2) 2" xfId="2415" xr:uid="{332D1693-070B-47E3-B762-55573D448A61}"/>
    <cellStyle name="Enter Currency (2) 3" xfId="2969" xr:uid="{60F445C4-7675-4A52-994B-2B1C4CDD4AE8}"/>
    <cellStyle name="Enter Units (0)" xfId="1494" xr:uid="{00000000-0005-0000-0000-0000D5050000}"/>
    <cellStyle name="Enter Units (0) 2" xfId="2417" xr:uid="{6F270422-A8C7-4856-8875-8AD30512895C}"/>
    <cellStyle name="Enter Units (0) 2 2" xfId="2418" xr:uid="{6471A541-D5FD-4A75-8B33-336F2CF0BA07}"/>
    <cellStyle name="Enter Units (0) 3" xfId="2419" xr:uid="{02FC99AE-258E-40BD-B5A8-5A18AC4087E1}"/>
    <cellStyle name="Enter Units (0) 4" xfId="2416" xr:uid="{96AF5101-E3C1-450F-B99B-7571DA9ADE59}"/>
    <cellStyle name="Enter Units (0) 5" xfId="2970" xr:uid="{ACCD6E7F-9BA9-4447-AC3B-44F8A0C4138C}"/>
    <cellStyle name="Enter Units (1)" xfId="1495" xr:uid="{00000000-0005-0000-0000-0000D6050000}"/>
    <cellStyle name="Enter Units (1) 2" xfId="2421" xr:uid="{15713A31-AB1D-444D-9BFA-E85173859E5E}"/>
    <cellStyle name="Enter Units (1) 2 2" xfId="2422" xr:uid="{67477A88-318A-4F1E-BEC4-8C106EF8CAA0}"/>
    <cellStyle name="Enter Units (1) 3" xfId="2423" xr:uid="{CB31C36D-2792-42F3-BC80-40C392012239}"/>
    <cellStyle name="Enter Units (1) 4" xfId="2420" xr:uid="{3F234540-1447-47B9-A0FD-9E5048B56855}"/>
    <cellStyle name="Enter Units (1) 5" xfId="2971" xr:uid="{FA5FB439-B5B8-4693-BBBD-51C9A39E5539}"/>
    <cellStyle name="Enter Units (2)" xfId="1496" xr:uid="{00000000-0005-0000-0000-0000D7050000}"/>
    <cellStyle name="Enter Units (2) 2" xfId="2424" xr:uid="{8DB7F22A-599F-429B-A76B-DC01459B074E}"/>
    <cellStyle name="Enter Units (2) 3" xfId="2972" xr:uid="{1B52EF1F-09E8-49F5-954C-8547C9B44627}"/>
    <cellStyle name="Entered" xfId="1497" xr:uid="{00000000-0005-0000-0000-0000D8050000}"/>
    <cellStyle name="entry" xfId="1498" xr:uid="{00000000-0005-0000-0000-0000D9050000}"/>
    <cellStyle name="Estimated_Data" xfId="1499" xr:uid="{00000000-0005-0000-0000-0000DA050000}"/>
    <cellStyle name="Euro" xfId="1500" xr:uid="{00000000-0005-0000-0000-0000DB050000}"/>
    <cellStyle name="Euro 1" xfId="2426" xr:uid="{5ACF9FDB-2AC3-4CF3-A585-1880425DDA49}"/>
    <cellStyle name="Euro 2" xfId="1501" xr:uid="{00000000-0005-0000-0000-0000DC050000}"/>
    <cellStyle name="Euro 2 2" xfId="2427" xr:uid="{38D3F651-0792-45E8-AEFE-CECBA4C625F3}"/>
    <cellStyle name="Euro 2 3" xfId="2974" xr:uid="{75ACC626-DE5D-4C82-9F0E-4F274B1415BA}"/>
    <cellStyle name="Euro 3" xfId="1502" xr:uid="{00000000-0005-0000-0000-0000DD050000}"/>
    <cellStyle name="Euro 3 2" xfId="2428" xr:uid="{4B1B92ED-F20A-42A7-94DD-5407350003EE}"/>
    <cellStyle name="Euro 3 3" xfId="2975" xr:uid="{FBE53A9A-FF7B-4233-8F90-6B4F34E55307}"/>
    <cellStyle name="Euro 4" xfId="1503" xr:uid="{00000000-0005-0000-0000-0000DE050000}"/>
    <cellStyle name="Euro 4 2" xfId="2976" xr:uid="{0BE65197-5B60-44C7-8B71-F649D55E9339}"/>
    <cellStyle name="Euro 5" xfId="1504" xr:uid="{00000000-0005-0000-0000-0000DF050000}"/>
    <cellStyle name="Euro 5 2" xfId="2977" xr:uid="{6B0BED45-353D-45CC-AA12-D2861D71EDBB}"/>
    <cellStyle name="Euro 6" xfId="2425" xr:uid="{9AF315E3-F548-412A-8A52-2019AB99C1C7}"/>
    <cellStyle name="Euro 7" xfId="2973" xr:uid="{9711EDAE-B01A-4454-AAD2-F6BA89C526C1}"/>
    <cellStyle name="Euro_3. DFTax Template_BAY Group_1209_AYTS" xfId="1505" xr:uid="{00000000-0005-0000-0000-0000E0050000}"/>
    <cellStyle name="Explanatory Text 10" xfId="1506" xr:uid="{00000000-0005-0000-0000-0000E1050000}"/>
    <cellStyle name="Explanatory Text 11" xfId="1507" xr:uid="{00000000-0005-0000-0000-0000E2050000}"/>
    <cellStyle name="Explanatory Text 12" xfId="1508" xr:uid="{00000000-0005-0000-0000-0000E3050000}"/>
    <cellStyle name="Explanatory Text 2" xfId="1509" xr:uid="{00000000-0005-0000-0000-0000E4050000}"/>
    <cellStyle name="Explanatory Text 2 10" xfId="1510" xr:uid="{00000000-0005-0000-0000-0000E5050000}"/>
    <cellStyle name="Explanatory Text 2 11" xfId="1511" xr:uid="{00000000-0005-0000-0000-0000E6050000}"/>
    <cellStyle name="Explanatory Text 2 12" xfId="1512" xr:uid="{00000000-0005-0000-0000-0000E7050000}"/>
    <cellStyle name="Explanatory Text 2 2" xfId="1513" xr:uid="{00000000-0005-0000-0000-0000E8050000}"/>
    <cellStyle name="Explanatory Text 2 3" xfId="1514" xr:uid="{00000000-0005-0000-0000-0000E9050000}"/>
    <cellStyle name="Explanatory Text 2 4" xfId="1515" xr:uid="{00000000-0005-0000-0000-0000EA050000}"/>
    <cellStyle name="Explanatory Text 2 5" xfId="1516" xr:uid="{00000000-0005-0000-0000-0000EB050000}"/>
    <cellStyle name="Explanatory Text 2 6" xfId="1517" xr:uid="{00000000-0005-0000-0000-0000EC050000}"/>
    <cellStyle name="Explanatory Text 2 7" xfId="1518" xr:uid="{00000000-0005-0000-0000-0000ED050000}"/>
    <cellStyle name="Explanatory Text 2 8" xfId="1519" xr:uid="{00000000-0005-0000-0000-0000EE050000}"/>
    <cellStyle name="Explanatory Text 2 9" xfId="1520" xr:uid="{00000000-0005-0000-0000-0000EF050000}"/>
    <cellStyle name="Explanatory Text 3" xfId="1521" xr:uid="{00000000-0005-0000-0000-0000F0050000}"/>
    <cellStyle name="Explanatory Text 3 2" xfId="1522" xr:uid="{00000000-0005-0000-0000-0000F1050000}"/>
    <cellStyle name="Explanatory Text 3 3" xfId="1523" xr:uid="{00000000-0005-0000-0000-0000F2050000}"/>
    <cellStyle name="Explanatory Text 4" xfId="1524" xr:uid="{00000000-0005-0000-0000-0000F3050000}"/>
    <cellStyle name="Explanatory Text 5" xfId="1525" xr:uid="{00000000-0005-0000-0000-0000F4050000}"/>
    <cellStyle name="Explanatory Text 6" xfId="1526" xr:uid="{00000000-0005-0000-0000-0000F5050000}"/>
    <cellStyle name="Explanatory Text 7" xfId="1527" xr:uid="{00000000-0005-0000-0000-0000F6050000}"/>
    <cellStyle name="Explanatory Text 8" xfId="1528" xr:uid="{00000000-0005-0000-0000-0000F7050000}"/>
    <cellStyle name="Explanatory Text 9" xfId="1529" xr:uid="{00000000-0005-0000-0000-0000F8050000}"/>
    <cellStyle name="Feature" xfId="1530" xr:uid="{00000000-0005-0000-0000-0000F9050000}"/>
    <cellStyle name="Fixed" xfId="1531" xr:uid="{00000000-0005-0000-0000-0000FA050000}"/>
    <cellStyle name="Fixed 2" xfId="1532" xr:uid="{00000000-0005-0000-0000-0000FB050000}"/>
    <cellStyle name="Fixed 2 2" xfId="2979" xr:uid="{F274846A-E515-40BB-88EB-AC125411A2F5}"/>
    <cellStyle name="Fixed 3" xfId="1533" xr:uid="{00000000-0005-0000-0000-0000FC050000}"/>
    <cellStyle name="Fixed 3 2" xfId="2980" xr:uid="{D0D5459F-4457-43C9-92D3-26DADC9475C0}"/>
    <cellStyle name="Fixed 4" xfId="1534" xr:uid="{00000000-0005-0000-0000-0000FD050000}"/>
    <cellStyle name="Fixed 4 2" xfId="2981" xr:uid="{0A43503C-8497-4B2A-9406-2C1FFD356CAD}"/>
    <cellStyle name="Fixed 5" xfId="1535" xr:uid="{00000000-0005-0000-0000-0000FE050000}"/>
    <cellStyle name="Fixed 5 2" xfId="2982" xr:uid="{F3B2ADA8-7290-4D2D-ADD9-2D5BA21FA8F3}"/>
    <cellStyle name="Fixed 6" xfId="1536" xr:uid="{00000000-0005-0000-0000-0000FF050000}"/>
    <cellStyle name="Fixed 6 2" xfId="2983" xr:uid="{F2D4B078-94EA-44A5-8E44-73FFBB75E145}"/>
    <cellStyle name="Fixed 7" xfId="1537" xr:uid="{00000000-0005-0000-0000-000000060000}"/>
    <cellStyle name="Fixed 7 2" xfId="2984" xr:uid="{8D5CFF0C-28DD-4FCA-84E4-145AF6D707C6}"/>
    <cellStyle name="Fixed 8" xfId="2978" xr:uid="{2E33FAD9-D265-4C68-A90D-735788406F8D}"/>
    <cellStyle name="Footer SBILogo1" xfId="1538" xr:uid="{00000000-0005-0000-0000-000001060000}"/>
    <cellStyle name="Footer SBILogo2" xfId="1539" xr:uid="{00000000-0005-0000-0000-000002060000}"/>
    <cellStyle name="Footnote" xfId="1540" xr:uid="{00000000-0005-0000-0000-000003060000}"/>
    <cellStyle name="Footnote Reference" xfId="1541" xr:uid="{00000000-0005-0000-0000-000004060000}"/>
    <cellStyle name="Footnote_2005TaxCal_working paper_template_sbp" xfId="1542" xr:uid="{00000000-0005-0000-0000-000005060000}"/>
    <cellStyle name="Forecast_Data" xfId="1543" xr:uid="{00000000-0005-0000-0000-000006060000}"/>
    <cellStyle name="Good 10" xfId="1544" xr:uid="{00000000-0005-0000-0000-000007060000}"/>
    <cellStyle name="Good 11" xfId="1545" xr:uid="{00000000-0005-0000-0000-000008060000}"/>
    <cellStyle name="Good 12" xfId="1546" xr:uid="{00000000-0005-0000-0000-000009060000}"/>
    <cellStyle name="Good 13" xfId="2429" xr:uid="{F5FC3EA1-A0FD-45F7-94B9-9152367FBE82}"/>
    <cellStyle name="Good 2" xfId="1547" xr:uid="{00000000-0005-0000-0000-00000A060000}"/>
    <cellStyle name="Good 2 10" xfId="1548" xr:uid="{00000000-0005-0000-0000-00000B060000}"/>
    <cellStyle name="Good 2 11" xfId="1549" xr:uid="{00000000-0005-0000-0000-00000C060000}"/>
    <cellStyle name="Good 2 12" xfId="1550" xr:uid="{00000000-0005-0000-0000-00000D060000}"/>
    <cellStyle name="Good 2 2" xfId="1551" xr:uid="{00000000-0005-0000-0000-00000E060000}"/>
    <cellStyle name="Good 2 3" xfId="1552" xr:uid="{00000000-0005-0000-0000-00000F060000}"/>
    <cellStyle name="Good 2 4" xfId="1553" xr:uid="{00000000-0005-0000-0000-000010060000}"/>
    <cellStyle name="Good 2 5" xfId="1554" xr:uid="{00000000-0005-0000-0000-000011060000}"/>
    <cellStyle name="Good 2 6" xfId="1555" xr:uid="{00000000-0005-0000-0000-000012060000}"/>
    <cellStyle name="Good 2 7" xfId="1556" xr:uid="{00000000-0005-0000-0000-000013060000}"/>
    <cellStyle name="Good 2 8" xfId="1557" xr:uid="{00000000-0005-0000-0000-000014060000}"/>
    <cellStyle name="Good 2 9" xfId="1558" xr:uid="{00000000-0005-0000-0000-000015060000}"/>
    <cellStyle name="Good 3" xfId="1559" xr:uid="{00000000-0005-0000-0000-000016060000}"/>
    <cellStyle name="Good 3 2" xfId="1560" xr:uid="{00000000-0005-0000-0000-000017060000}"/>
    <cellStyle name="Good 3 3" xfId="1561" xr:uid="{00000000-0005-0000-0000-000018060000}"/>
    <cellStyle name="Good 4" xfId="1562" xr:uid="{00000000-0005-0000-0000-000019060000}"/>
    <cellStyle name="Good 5" xfId="1563" xr:uid="{00000000-0005-0000-0000-00001A060000}"/>
    <cellStyle name="Good 6" xfId="1564" xr:uid="{00000000-0005-0000-0000-00001B060000}"/>
    <cellStyle name="Good 7" xfId="1565" xr:uid="{00000000-0005-0000-0000-00001C060000}"/>
    <cellStyle name="Good 8" xfId="1566" xr:uid="{00000000-0005-0000-0000-00001D060000}"/>
    <cellStyle name="Good 9" xfId="1567" xr:uid="{00000000-0005-0000-0000-00001E060000}"/>
    <cellStyle name="GOODNUM" xfId="1568" xr:uid="{00000000-0005-0000-0000-00001F060000}"/>
    <cellStyle name="GOODPERCENT" xfId="1569" xr:uid="{00000000-0005-0000-0000-000020060000}"/>
    <cellStyle name="Grey" xfId="1570" xr:uid="{00000000-0005-0000-0000-000021060000}"/>
    <cellStyle name="Header" xfId="1571" xr:uid="{00000000-0005-0000-0000-000022060000}"/>
    <cellStyle name="Header Draft Stamp" xfId="1572" xr:uid="{00000000-0005-0000-0000-000023060000}"/>
    <cellStyle name="Header_2005TaxCal_working paper_template_sbp" xfId="1573" xr:uid="{00000000-0005-0000-0000-000024060000}"/>
    <cellStyle name="Header1" xfId="1574" xr:uid="{00000000-0005-0000-0000-000025060000}"/>
    <cellStyle name="Header2" xfId="1575" xr:uid="{00000000-0005-0000-0000-000026060000}"/>
    <cellStyle name="Heading" xfId="1576" xr:uid="{00000000-0005-0000-0000-000027060000}"/>
    <cellStyle name="Heading 1 10" xfId="1577" xr:uid="{00000000-0005-0000-0000-000028060000}"/>
    <cellStyle name="Heading 1 11" xfId="1578" xr:uid="{00000000-0005-0000-0000-000029060000}"/>
    <cellStyle name="Heading 1 12" xfId="1579" xr:uid="{00000000-0005-0000-0000-00002A060000}"/>
    <cellStyle name="Heading 1 13" xfId="2430" xr:uid="{FFA65FA2-1049-4A81-8401-E308FAD5820E}"/>
    <cellStyle name="Heading 1 2" xfId="1580" xr:uid="{00000000-0005-0000-0000-00002B060000}"/>
    <cellStyle name="Heading 1 2 10" xfId="1581" xr:uid="{00000000-0005-0000-0000-00002C060000}"/>
    <cellStyle name="Heading 1 2 11" xfId="1582" xr:uid="{00000000-0005-0000-0000-00002D060000}"/>
    <cellStyle name="Heading 1 2 12" xfId="1583" xr:uid="{00000000-0005-0000-0000-00002E060000}"/>
    <cellStyle name="Heading 1 2 13" xfId="2431" xr:uid="{8B01437C-DCC1-462C-AB37-81247CC70337}"/>
    <cellStyle name="Heading 1 2 2" xfId="1584" xr:uid="{00000000-0005-0000-0000-00002F060000}"/>
    <cellStyle name="Heading 1 2 3" xfId="1585" xr:uid="{00000000-0005-0000-0000-000030060000}"/>
    <cellStyle name="Heading 1 2 4" xfId="1586" xr:uid="{00000000-0005-0000-0000-000031060000}"/>
    <cellStyle name="Heading 1 2 5" xfId="1587" xr:uid="{00000000-0005-0000-0000-000032060000}"/>
    <cellStyle name="Heading 1 2 6" xfId="1588" xr:uid="{00000000-0005-0000-0000-000033060000}"/>
    <cellStyle name="Heading 1 2 7" xfId="1589" xr:uid="{00000000-0005-0000-0000-000034060000}"/>
    <cellStyle name="Heading 1 2 8" xfId="1590" xr:uid="{00000000-0005-0000-0000-000035060000}"/>
    <cellStyle name="Heading 1 2 9" xfId="1591" xr:uid="{00000000-0005-0000-0000-000036060000}"/>
    <cellStyle name="Heading 1 3" xfId="1592" xr:uid="{00000000-0005-0000-0000-000037060000}"/>
    <cellStyle name="Heading 1 3 2" xfId="1593" xr:uid="{00000000-0005-0000-0000-000038060000}"/>
    <cellStyle name="Heading 1 3 3" xfId="1594" xr:uid="{00000000-0005-0000-0000-000039060000}"/>
    <cellStyle name="Heading 1 4" xfId="1595" xr:uid="{00000000-0005-0000-0000-00003A060000}"/>
    <cellStyle name="Heading 1 5" xfId="1596" xr:uid="{00000000-0005-0000-0000-00003B060000}"/>
    <cellStyle name="Heading 1 6" xfId="1597" xr:uid="{00000000-0005-0000-0000-00003C060000}"/>
    <cellStyle name="Heading 1 7" xfId="1598" xr:uid="{00000000-0005-0000-0000-00003D060000}"/>
    <cellStyle name="Heading 1 8" xfId="1599" xr:uid="{00000000-0005-0000-0000-00003E060000}"/>
    <cellStyle name="Heading 1 9" xfId="1600" xr:uid="{00000000-0005-0000-0000-00003F060000}"/>
    <cellStyle name="Heading 1 Above" xfId="1601" xr:uid="{00000000-0005-0000-0000-000040060000}"/>
    <cellStyle name="Heading 1+" xfId="1602" xr:uid="{00000000-0005-0000-0000-000041060000}"/>
    <cellStyle name="Heading 2 10" xfId="1603" xr:uid="{00000000-0005-0000-0000-000042060000}"/>
    <cellStyle name="Heading 2 11" xfId="1604" xr:uid="{00000000-0005-0000-0000-000043060000}"/>
    <cellStyle name="Heading 2 12" xfId="1605" xr:uid="{00000000-0005-0000-0000-000044060000}"/>
    <cellStyle name="Heading 2 13" xfId="2432" xr:uid="{55A0272D-0373-4189-89AF-0590BB4D7F9C}"/>
    <cellStyle name="Heading 2 2" xfId="1606" xr:uid="{00000000-0005-0000-0000-000045060000}"/>
    <cellStyle name="Heading 2 2 10" xfId="1607" xr:uid="{00000000-0005-0000-0000-000046060000}"/>
    <cellStyle name="Heading 2 2 11" xfId="1608" xr:uid="{00000000-0005-0000-0000-000047060000}"/>
    <cellStyle name="Heading 2 2 12" xfId="1609" xr:uid="{00000000-0005-0000-0000-000048060000}"/>
    <cellStyle name="Heading 2 2 13" xfId="2433" xr:uid="{9D69F0C2-2491-465B-A614-75E3C7A026D4}"/>
    <cellStyle name="Heading 2 2 2" xfId="1610" xr:uid="{00000000-0005-0000-0000-000049060000}"/>
    <cellStyle name="Heading 2 2 3" xfId="1611" xr:uid="{00000000-0005-0000-0000-00004A060000}"/>
    <cellStyle name="Heading 2 2 4" xfId="1612" xr:uid="{00000000-0005-0000-0000-00004B060000}"/>
    <cellStyle name="Heading 2 2 5" xfId="1613" xr:uid="{00000000-0005-0000-0000-00004C060000}"/>
    <cellStyle name="Heading 2 2 6" xfId="1614" xr:uid="{00000000-0005-0000-0000-00004D060000}"/>
    <cellStyle name="Heading 2 2 7" xfId="1615" xr:uid="{00000000-0005-0000-0000-00004E060000}"/>
    <cellStyle name="Heading 2 2 8" xfId="1616" xr:uid="{00000000-0005-0000-0000-00004F060000}"/>
    <cellStyle name="Heading 2 2 9" xfId="1617" xr:uid="{00000000-0005-0000-0000-000050060000}"/>
    <cellStyle name="Heading 2 3" xfId="1618" xr:uid="{00000000-0005-0000-0000-000051060000}"/>
    <cellStyle name="Heading 2 3 2" xfId="1619" xr:uid="{00000000-0005-0000-0000-000052060000}"/>
    <cellStyle name="Heading 2 3 3" xfId="1620" xr:uid="{00000000-0005-0000-0000-000053060000}"/>
    <cellStyle name="Heading 2 4" xfId="1621" xr:uid="{00000000-0005-0000-0000-000054060000}"/>
    <cellStyle name="Heading 2 5" xfId="1622" xr:uid="{00000000-0005-0000-0000-000055060000}"/>
    <cellStyle name="Heading 2 6" xfId="1623" xr:uid="{00000000-0005-0000-0000-000056060000}"/>
    <cellStyle name="Heading 2 7" xfId="1624" xr:uid="{00000000-0005-0000-0000-000057060000}"/>
    <cellStyle name="Heading 2 8" xfId="1625" xr:uid="{00000000-0005-0000-0000-000058060000}"/>
    <cellStyle name="Heading 2 9" xfId="1626" xr:uid="{00000000-0005-0000-0000-000059060000}"/>
    <cellStyle name="Heading 2 Below" xfId="1627" xr:uid="{00000000-0005-0000-0000-00005A060000}"/>
    <cellStyle name="Heading 2+" xfId="1628" xr:uid="{00000000-0005-0000-0000-00005B060000}"/>
    <cellStyle name="Heading 3 10" xfId="1629" xr:uid="{00000000-0005-0000-0000-00005C060000}"/>
    <cellStyle name="Heading 3 11" xfId="1630" xr:uid="{00000000-0005-0000-0000-00005D060000}"/>
    <cellStyle name="Heading 3 12" xfId="1631" xr:uid="{00000000-0005-0000-0000-00005E060000}"/>
    <cellStyle name="Heading 3 2" xfId="1632" xr:uid="{00000000-0005-0000-0000-00005F060000}"/>
    <cellStyle name="Heading 3 2 10" xfId="1633" xr:uid="{00000000-0005-0000-0000-000060060000}"/>
    <cellStyle name="Heading 3 2 11" xfId="1634" xr:uid="{00000000-0005-0000-0000-000061060000}"/>
    <cellStyle name="Heading 3 2 12" xfId="1635" xr:uid="{00000000-0005-0000-0000-000062060000}"/>
    <cellStyle name="Heading 3 2 2" xfId="1636" xr:uid="{00000000-0005-0000-0000-000063060000}"/>
    <cellStyle name="Heading 3 2 3" xfId="1637" xr:uid="{00000000-0005-0000-0000-000064060000}"/>
    <cellStyle name="Heading 3 2 4" xfId="1638" xr:uid="{00000000-0005-0000-0000-000065060000}"/>
    <cellStyle name="Heading 3 2 5" xfId="1639" xr:uid="{00000000-0005-0000-0000-000066060000}"/>
    <cellStyle name="Heading 3 2 6" xfId="1640" xr:uid="{00000000-0005-0000-0000-000067060000}"/>
    <cellStyle name="Heading 3 2 7" xfId="1641" xr:uid="{00000000-0005-0000-0000-000068060000}"/>
    <cellStyle name="Heading 3 2 8" xfId="1642" xr:uid="{00000000-0005-0000-0000-000069060000}"/>
    <cellStyle name="Heading 3 2 9" xfId="1643" xr:uid="{00000000-0005-0000-0000-00006A060000}"/>
    <cellStyle name="Heading 3 3" xfId="1644" xr:uid="{00000000-0005-0000-0000-00006B060000}"/>
    <cellStyle name="Heading 3 3 2" xfId="1645" xr:uid="{00000000-0005-0000-0000-00006C060000}"/>
    <cellStyle name="Heading 3 3 3" xfId="1646" xr:uid="{00000000-0005-0000-0000-00006D060000}"/>
    <cellStyle name="Heading 3 4" xfId="1647" xr:uid="{00000000-0005-0000-0000-00006E060000}"/>
    <cellStyle name="Heading 3 5" xfId="1648" xr:uid="{00000000-0005-0000-0000-00006F060000}"/>
    <cellStyle name="Heading 3 6" xfId="1649" xr:uid="{00000000-0005-0000-0000-000070060000}"/>
    <cellStyle name="Heading 3 7" xfId="1650" xr:uid="{00000000-0005-0000-0000-000071060000}"/>
    <cellStyle name="Heading 3 8" xfId="1651" xr:uid="{00000000-0005-0000-0000-000072060000}"/>
    <cellStyle name="Heading 3 9" xfId="1652" xr:uid="{00000000-0005-0000-0000-000073060000}"/>
    <cellStyle name="Heading 3+" xfId="1653" xr:uid="{00000000-0005-0000-0000-000074060000}"/>
    <cellStyle name="Heading 4 10" xfId="1654" xr:uid="{00000000-0005-0000-0000-000075060000}"/>
    <cellStyle name="Heading 4 11" xfId="1655" xr:uid="{00000000-0005-0000-0000-000076060000}"/>
    <cellStyle name="Heading 4 12" xfId="1656" xr:uid="{00000000-0005-0000-0000-000077060000}"/>
    <cellStyle name="Heading 4 2" xfId="1657" xr:uid="{00000000-0005-0000-0000-000078060000}"/>
    <cellStyle name="Heading 4 2 10" xfId="1658" xr:uid="{00000000-0005-0000-0000-000079060000}"/>
    <cellStyle name="Heading 4 2 11" xfId="1659" xr:uid="{00000000-0005-0000-0000-00007A060000}"/>
    <cellStyle name="Heading 4 2 12" xfId="1660" xr:uid="{00000000-0005-0000-0000-00007B060000}"/>
    <cellStyle name="Heading 4 2 2" xfId="1661" xr:uid="{00000000-0005-0000-0000-00007C060000}"/>
    <cellStyle name="Heading 4 2 3" xfId="1662" xr:uid="{00000000-0005-0000-0000-00007D060000}"/>
    <cellStyle name="Heading 4 2 4" xfId="1663" xr:uid="{00000000-0005-0000-0000-00007E060000}"/>
    <cellStyle name="Heading 4 2 5" xfId="1664" xr:uid="{00000000-0005-0000-0000-00007F060000}"/>
    <cellStyle name="Heading 4 2 6" xfId="1665" xr:uid="{00000000-0005-0000-0000-000080060000}"/>
    <cellStyle name="Heading 4 2 7" xfId="1666" xr:uid="{00000000-0005-0000-0000-000081060000}"/>
    <cellStyle name="Heading 4 2 8" xfId="1667" xr:uid="{00000000-0005-0000-0000-000082060000}"/>
    <cellStyle name="Heading 4 2 9" xfId="1668" xr:uid="{00000000-0005-0000-0000-000083060000}"/>
    <cellStyle name="Heading 4 3" xfId="1669" xr:uid="{00000000-0005-0000-0000-000084060000}"/>
    <cellStyle name="Heading 4 3 2" xfId="1670" xr:uid="{00000000-0005-0000-0000-000085060000}"/>
    <cellStyle name="Heading 4 3 3" xfId="1671" xr:uid="{00000000-0005-0000-0000-000086060000}"/>
    <cellStyle name="Heading 4 4" xfId="1672" xr:uid="{00000000-0005-0000-0000-000087060000}"/>
    <cellStyle name="Heading 4 5" xfId="1673" xr:uid="{00000000-0005-0000-0000-000088060000}"/>
    <cellStyle name="Heading 4 6" xfId="1674" xr:uid="{00000000-0005-0000-0000-000089060000}"/>
    <cellStyle name="Heading 4 7" xfId="1675" xr:uid="{00000000-0005-0000-0000-00008A060000}"/>
    <cellStyle name="Heading 4 8" xfId="1676" xr:uid="{00000000-0005-0000-0000-00008B060000}"/>
    <cellStyle name="Heading 4 9" xfId="1677" xr:uid="{00000000-0005-0000-0000-00008C060000}"/>
    <cellStyle name="Hiperłącze_alco-materiały_30-04-02" xfId="1678" xr:uid="{00000000-0005-0000-0000-00008D060000}"/>
    <cellStyle name="Inhaltsverzeichnispunke" xfId="1679" xr:uid="{00000000-0005-0000-0000-00008E060000}"/>
    <cellStyle name="Input [yellow]" xfId="1680" xr:uid="{00000000-0005-0000-0000-00008F060000}"/>
    <cellStyle name="Input 10" xfId="1681" xr:uid="{00000000-0005-0000-0000-000090060000}"/>
    <cellStyle name="Input 10 2" xfId="2985" xr:uid="{153FE3D6-9762-4461-92D0-CF692B464670}"/>
    <cellStyle name="Input 11" xfId="1682" xr:uid="{00000000-0005-0000-0000-000091060000}"/>
    <cellStyle name="Input 11 2" xfId="2986" xr:uid="{77789D2A-9776-4F93-9999-DECCB6D92CEA}"/>
    <cellStyle name="Input 12" xfId="1683" xr:uid="{00000000-0005-0000-0000-000092060000}"/>
    <cellStyle name="Input 12 2" xfId="2987" xr:uid="{B8CAD904-C0A0-475A-A137-7493FF51C22E}"/>
    <cellStyle name="Input 13" xfId="2434" xr:uid="{96E45F73-BF95-4899-AF8F-E8955ACB3506}"/>
    <cellStyle name="Input 13 2" xfId="3188" xr:uid="{FEA611F4-0DEC-4FCD-8096-9C0B6D9C9AEE}"/>
    <cellStyle name="Input 14" xfId="2530" xr:uid="{20606665-EF87-4302-9167-21F5516622EF}"/>
    <cellStyle name="Input 14 2" xfId="3197" xr:uid="{7DBF5C9D-89BE-4F13-B11D-EE15E9F24020}"/>
    <cellStyle name="Input 2" xfId="1684" xr:uid="{00000000-0005-0000-0000-000093060000}"/>
    <cellStyle name="Input 2 10" xfId="1685" xr:uid="{00000000-0005-0000-0000-000094060000}"/>
    <cellStyle name="Input 2 10 2" xfId="2989" xr:uid="{10C6B4FB-C806-46C5-B0DE-D64031096A0F}"/>
    <cellStyle name="Input 2 11" xfId="1686" xr:uid="{00000000-0005-0000-0000-000095060000}"/>
    <cellStyle name="Input 2 11 2" xfId="2990" xr:uid="{E5A1A108-64EA-4985-9E8F-B5ED92E5628B}"/>
    <cellStyle name="Input 2 12" xfId="1687" xr:uid="{00000000-0005-0000-0000-000096060000}"/>
    <cellStyle name="Input 2 12 2" xfId="2991" xr:uid="{9B14D7D3-34A3-4450-94E1-E9C3955AABDF}"/>
    <cellStyle name="Input 2 13" xfId="2988" xr:uid="{73CCADD4-105D-4A4C-87A0-E82B02E0E485}"/>
    <cellStyle name="Input 2 2" xfId="1688" xr:uid="{00000000-0005-0000-0000-000097060000}"/>
    <cellStyle name="Input 2 2 2" xfId="2992" xr:uid="{92DCE3F4-9B27-4321-8F81-709C47984BF1}"/>
    <cellStyle name="Input 2 3" xfId="1689" xr:uid="{00000000-0005-0000-0000-000098060000}"/>
    <cellStyle name="Input 2 3 2" xfId="2993" xr:uid="{E81C2527-411B-4D75-853C-7093D9AAC124}"/>
    <cellStyle name="Input 2 4" xfId="1690" xr:uid="{00000000-0005-0000-0000-000099060000}"/>
    <cellStyle name="Input 2 4 2" xfId="2994" xr:uid="{D058150E-A2D2-4DFB-8AE6-AC506A75FC6E}"/>
    <cellStyle name="Input 2 5" xfId="1691" xr:uid="{00000000-0005-0000-0000-00009A060000}"/>
    <cellStyle name="Input 2 5 2" xfId="2995" xr:uid="{812C359B-930E-4B75-B9E7-F61732390D07}"/>
    <cellStyle name="Input 2 6" xfId="1692" xr:uid="{00000000-0005-0000-0000-00009B060000}"/>
    <cellStyle name="Input 2 6 2" xfId="2996" xr:uid="{50882FED-2E91-40B0-B414-3C287EB05625}"/>
    <cellStyle name="Input 2 7" xfId="1693" xr:uid="{00000000-0005-0000-0000-00009C060000}"/>
    <cellStyle name="Input 2 7 2" xfId="2997" xr:uid="{2590F081-4578-408F-B331-2135F9C81405}"/>
    <cellStyle name="Input 2 8" xfId="1694" xr:uid="{00000000-0005-0000-0000-00009D060000}"/>
    <cellStyle name="Input 2 8 2" xfId="2998" xr:uid="{95E9ED00-ABAC-471A-96E0-F2A056435127}"/>
    <cellStyle name="Input 2 9" xfId="1695" xr:uid="{00000000-0005-0000-0000-00009E060000}"/>
    <cellStyle name="Input 2 9 2" xfId="2999" xr:uid="{9DDADDDA-F2FD-46F8-92B4-1CC11CB87D9D}"/>
    <cellStyle name="Input 3" xfId="1696" xr:uid="{00000000-0005-0000-0000-00009F060000}"/>
    <cellStyle name="Input 3 2" xfId="1697" xr:uid="{00000000-0005-0000-0000-0000A0060000}"/>
    <cellStyle name="Input 3 2 2" xfId="3001" xr:uid="{04250001-7035-46D3-9476-D8E851F439BA}"/>
    <cellStyle name="Input 3 3" xfId="1698" xr:uid="{00000000-0005-0000-0000-0000A1060000}"/>
    <cellStyle name="Input 3 3 2" xfId="3002" xr:uid="{524C4188-BB10-4617-8814-8F7A8BB44F7C}"/>
    <cellStyle name="Input 3 4" xfId="2435" xr:uid="{EB401315-5BB6-4F33-87DC-FB496390000A}"/>
    <cellStyle name="Input 3 4 2" xfId="3189" xr:uid="{2223EC2A-6503-4FFF-A7E4-42214CF8F187}"/>
    <cellStyle name="Input 3 5" xfId="3000" xr:uid="{18EFD066-8FA0-447F-A918-9B2AEC22528C}"/>
    <cellStyle name="Input 4" xfId="1699" xr:uid="{00000000-0005-0000-0000-0000A2060000}"/>
    <cellStyle name="Input 4 2" xfId="3003" xr:uid="{BBCE5CEF-4D9C-480B-955D-2D09173CA896}"/>
    <cellStyle name="Input 5" xfId="1700" xr:uid="{00000000-0005-0000-0000-0000A3060000}"/>
    <cellStyle name="Input 5 2" xfId="3004" xr:uid="{29132541-102D-4856-B168-6148C844ED70}"/>
    <cellStyle name="Input 6" xfId="1701" xr:uid="{00000000-0005-0000-0000-0000A4060000}"/>
    <cellStyle name="Input 6 2" xfId="3005" xr:uid="{F72E9AFF-9269-4B6C-92E0-11331C721F9C}"/>
    <cellStyle name="Input 7" xfId="1702" xr:uid="{00000000-0005-0000-0000-0000A5060000}"/>
    <cellStyle name="Input 7 2" xfId="3006" xr:uid="{66410CC6-468B-47F1-8B6F-E15B5B0F9813}"/>
    <cellStyle name="Input 8" xfId="1703" xr:uid="{00000000-0005-0000-0000-0000A6060000}"/>
    <cellStyle name="Input 8 2" xfId="3007" xr:uid="{1CEF6358-A2E7-4742-ACE1-3843E1C1500A}"/>
    <cellStyle name="Input 9" xfId="1704" xr:uid="{00000000-0005-0000-0000-0000A7060000}"/>
    <cellStyle name="Input 9 2" xfId="3008" xr:uid="{91ADE073-C5B0-406D-BED3-49625D390B68}"/>
    <cellStyle name="Item_Current" xfId="1705" xr:uid="{00000000-0005-0000-0000-0000A8060000}"/>
    <cellStyle name="iWeA_P15 99Prem.Pkg." xfId="1706" xr:uid="{00000000-0005-0000-0000-0000A9060000}"/>
    <cellStyle name="kita" xfId="1707" xr:uid="{00000000-0005-0000-0000-0000AA060000}"/>
    <cellStyle name="Link Currency (0)" xfId="1708" xr:uid="{00000000-0005-0000-0000-0000AB060000}"/>
    <cellStyle name="Link Currency (0) 2" xfId="2437" xr:uid="{1C49D7BE-966A-452F-A838-8AA7FA5B52F4}"/>
    <cellStyle name="Link Currency (0) 2 2" xfId="2438" xr:uid="{17040FBB-2386-4840-9108-71206A44193E}"/>
    <cellStyle name="Link Currency (0) 3" xfId="2439" xr:uid="{7929DC74-E5C9-4AA3-A920-30B50BF7C826}"/>
    <cellStyle name="Link Currency (0) 4" xfId="2436" xr:uid="{3155E602-608E-4E40-BDC1-3F5D96CB3272}"/>
    <cellStyle name="Link Currency (0) 5" xfId="3009" xr:uid="{1F32DA95-68C0-446E-8C19-BA2890FAA5EB}"/>
    <cellStyle name="Link Currency (2)" xfId="1709" xr:uid="{00000000-0005-0000-0000-0000AC060000}"/>
    <cellStyle name="Link Currency (2) 2" xfId="2440" xr:uid="{2804A641-85CA-4A10-A3C1-DEE6A035DCB7}"/>
    <cellStyle name="Link Units (0)" xfId="1710" xr:uid="{00000000-0005-0000-0000-0000AD060000}"/>
    <cellStyle name="Link Units (0) 2" xfId="2442" xr:uid="{5C625C22-9C43-4B64-B380-78AD37325281}"/>
    <cellStyle name="Link Units (0) 2 2" xfId="2443" xr:uid="{E18C75EE-716E-4A88-BBBF-C826F1DA9E6E}"/>
    <cellStyle name="Link Units (0) 3" xfId="2444" xr:uid="{03F2B94E-EE14-49CB-BE51-F74C7265DE6A}"/>
    <cellStyle name="Link Units (0) 4" xfId="2441" xr:uid="{34FD097F-832B-4E6B-BD17-4F1A40644A83}"/>
    <cellStyle name="Link Units (0) 5" xfId="3010" xr:uid="{EED17C85-639A-42B8-A513-60258C92FF4B}"/>
    <cellStyle name="Link Units (1)" xfId="1711" xr:uid="{00000000-0005-0000-0000-0000AE060000}"/>
    <cellStyle name="Link Units (1) 2" xfId="2446" xr:uid="{82E54964-7A20-4640-B42A-60C3512927D6}"/>
    <cellStyle name="Link Units (1) 2 2" xfId="2447" xr:uid="{C0740994-C6B0-4CFA-8F0A-6361473C6B21}"/>
    <cellStyle name="Link Units (1) 3" xfId="2448" xr:uid="{260E6F58-B91B-4FB2-859B-37927B51C13E}"/>
    <cellStyle name="Link Units (1) 4" xfId="2445" xr:uid="{84CE93D9-F420-42AC-ABF2-E35D119F05E6}"/>
    <cellStyle name="Link Units (2)" xfId="1712" xr:uid="{00000000-0005-0000-0000-0000AF060000}"/>
    <cellStyle name="Link Units (2) 2" xfId="2449" xr:uid="{867D193D-D7F5-44F8-891F-21668C27387A}"/>
    <cellStyle name="Linked Cell 10" xfId="1713" xr:uid="{00000000-0005-0000-0000-0000B0060000}"/>
    <cellStyle name="Linked Cell 11" xfId="1714" xr:uid="{00000000-0005-0000-0000-0000B1060000}"/>
    <cellStyle name="Linked Cell 12" xfId="1715" xr:uid="{00000000-0005-0000-0000-0000B2060000}"/>
    <cellStyle name="Linked Cell 2" xfId="1716" xr:uid="{00000000-0005-0000-0000-0000B3060000}"/>
    <cellStyle name="Linked Cell 2 10" xfId="1717" xr:uid="{00000000-0005-0000-0000-0000B4060000}"/>
    <cellStyle name="Linked Cell 2 11" xfId="1718" xr:uid="{00000000-0005-0000-0000-0000B5060000}"/>
    <cellStyle name="Linked Cell 2 12" xfId="1719" xr:uid="{00000000-0005-0000-0000-0000B6060000}"/>
    <cellStyle name="Linked Cell 2 2" xfId="1720" xr:uid="{00000000-0005-0000-0000-0000B7060000}"/>
    <cellStyle name="Linked Cell 2 3" xfId="1721" xr:uid="{00000000-0005-0000-0000-0000B8060000}"/>
    <cellStyle name="Linked Cell 2 4" xfId="1722" xr:uid="{00000000-0005-0000-0000-0000B9060000}"/>
    <cellStyle name="Linked Cell 2 5" xfId="1723" xr:uid="{00000000-0005-0000-0000-0000BA060000}"/>
    <cellStyle name="Linked Cell 2 6" xfId="1724" xr:uid="{00000000-0005-0000-0000-0000BB060000}"/>
    <cellStyle name="Linked Cell 2 7" xfId="1725" xr:uid="{00000000-0005-0000-0000-0000BC060000}"/>
    <cellStyle name="Linked Cell 2 8" xfId="1726" xr:uid="{00000000-0005-0000-0000-0000BD060000}"/>
    <cellStyle name="Linked Cell 2 9" xfId="1727" xr:uid="{00000000-0005-0000-0000-0000BE060000}"/>
    <cellStyle name="Linked Cell 3" xfId="1728" xr:uid="{00000000-0005-0000-0000-0000BF060000}"/>
    <cellStyle name="Linked Cell 3 2" xfId="1729" xr:uid="{00000000-0005-0000-0000-0000C0060000}"/>
    <cellStyle name="Linked Cell 3 3" xfId="1730" xr:uid="{00000000-0005-0000-0000-0000C1060000}"/>
    <cellStyle name="Linked Cell 4" xfId="1731" xr:uid="{00000000-0005-0000-0000-0000C2060000}"/>
    <cellStyle name="Linked Cell 5" xfId="1732" xr:uid="{00000000-0005-0000-0000-0000C3060000}"/>
    <cellStyle name="Linked Cell 6" xfId="1733" xr:uid="{00000000-0005-0000-0000-0000C4060000}"/>
    <cellStyle name="Linked Cell 7" xfId="1734" xr:uid="{00000000-0005-0000-0000-0000C5060000}"/>
    <cellStyle name="Linked Cell 8" xfId="1735" xr:uid="{00000000-0005-0000-0000-0000C6060000}"/>
    <cellStyle name="Linked Cell 9" xfId="1736" xr:uid="{00000000-0005-0000-0000-0000C7060000}"/>
    <cellStyle name="Millares [0]_!!!GO" xfId="1737" xr:uid="{00000000-0005-0000-0000-0000C8060000}"/>
    <cellStyle name="Millares_!!!GO" xfId="1738" xr:uid="{00000000-0005-0000-0000-0000C9060000}"/>
    <cellStyle name="Milliers [0]_!!!GO" xfId="1739" xr:uid="{00000000-0005-0000-0000-0000CA060000}"/>
    <cellStyle name="Milliers_!!!GO" xfId="1740" xr:uid="{00000000-0005-0000-0000-0000CB060000}"/>
    <cellStyle name="Model" xfId="1741" xr:uid="{00000000-0005-0000-0000-0000CC060000}"/>
    <cellStyle name="Moeda [0]_Sheet1" xfId="1742" xr:uid="{00000000-0005-0000-0000-0000CD060000}"/>
    <cellStyle name="Moeda_Sheet1" xfId="1743" xr:uid="{00000000-0005-0000-0000-0000CE060000}"/>
    <cellStyle name="Mon?taire [0]_!!!GO" xfId="1744" xr:uid="{00000000-0005-0000-0000-0000CF060000}"/>
    <cellStyle name="Mon?taire_!!!GO" xfId="1745" xr:uid="{00000000-0005-0000-0000-0000D0060000}"/>
    <cellStyle name="Moneda [0]_!!!GO" xfId="1746" xr:uid="{00000000-0005-0000-0000-0000D1060000}"/>
    <cellStyle name="Moneda_!!!GO" xfId="1747" xr:uid="{00000000-0005-0000-0000-0000D2060000}"/>
    <cellStyle name="Monétaire [0]_!!!GO" xfId="1748" xr:uid="{00000000-0005-0000-0000-0000D3060000}"/>
    <cellStyle name="Monétaire_!!!GO" xfId="1749" xr:uid="{00000000-0005-0000-0000-0000D4060000}"/>
    <cellStyle name="Mon้taire [0]_!!!GO" xfId="1750" xr:uid="{00000000-0005-0000-0000-0000D5060000}"/>
    <cellStyle name="Mon้taire_!!!GO" xfId="1751" xr:uid="{00000000-0005-0000-0000-0000D6060000}"/>
    <cellStyle name="Mon騁aire [0]_EDYAN" xfId="1752" xr:uid="{00000000-0005-0000-0000-0000D7060000}"/>
    <cellStyle name="Mon騁aire_EDYAN" xfId="1753" xr:uid="{00000000-0005-0000-0000-0000D8060000}"/>
    <cellStyle name="Neutral 10" xfId="1754" xr:uid="{00000000-0005-0000-0000-0000D9060000}"/>
    <cellStyle name="Neutral 11" xfId="1755" xr:uid="{00000000-0005-0000-0000-0000DA060000}"/>
    <cellStyle name="Neutral 12" xfId="1756" xr:uid="{00000000-0005-0000-0000-0000DB060000}"/>
    <cellStyle name="Neutral 13" xfId="2450" xr:uid="{0A4B101B-B1EB-420A-B763-A30416E4EB1F}"/>
    <cellStyle name="Neutral 2" xfId="1757" xr:uid="{00000000-0005-0000-0000-0000DC060000}"/>
    <cellStyle name="Neutral 2 10" xfId="1758" xr:uid="{00000000-0005-0000-0000-0000DD060000}"/>
    <cellStyle name="Neutral 2 11" xfId="1759" xr:uid="{00000000-0005-0000-0000-0000DE060000}"/>
    <cellStyle name="Neutral 2 12" xfId="1760" xr:uid="{00000000-0005-0000-0000-0000DF060000}"/>
    <cellStyle name="Neutral 2 2" xfId="1761" xr:uid="{00000000-0005-0000-0000-0000E0060000}"/>
    <cellStyle name="Neutral 2 3" xfId="1762" xr:uid="{00000000-0005-0000-0000-0000E1060000}"/>
    <cellStyle name="Neutral 2 4" xfId="1763" xr:uid="{00000000-0005-0000-0000-0000E2060000}"/>
    <cellStyle name="Neutral 2 5" xfId="1764" xr:uid="{00000000-0005-0000-0000-0000E3060000}"/>
    <cellStyle name="Neutral 2 6" xfId="1765" xr:uid="{00000000-0005-0000-0000-0000E4060000}"/>
    <cellStyle name="Neutral 2 7" xfId="1766" xr:uid="{00000000-0005-0000-0000-0000E5060000}"/>
    <cellStyle name="Neutral 2 8" xfId="1767" xr:uid="{00000000-0005-0000-0000-0000E6060000}"/>
    <cellStyle name="Neutral 2 9" xfId="1768" xr:uid="{00000000-0005-0000-0000-0000E7060000}"/>
    <cellStyle name="Neutral 3" xfId="1769" xr:uid="{00000000-0005-0000-0000-0000E8060000}"/>
    <cellStyle name="Neutral 3 2" xfId="1770" xr:uid="{00000000-0005-0000-0000-0000E9060000}"/>
    <cellStyle name="Neutral 3 3" xfId="1771" xr:uid="{00000000-0005-0000-0000-0000EA060000}"/>
    <cellStyle name="Neutral 4" xfId="1772" xr:uid="{00000000-0005-0000-0000-0000EB060000}"/>
    <cellStyle name="Neutral 5" xfId="1773" xr:uid="{00000000-0005-0000-0000-0000EC060000}"/>
    <cellStyle name="Neutral 6" xfId="1774" xr:uid="{00000000-0005-0000-0000-0000ED060000}"/>
    <cellStyle name="Neutral 7" xfId="1775" xr:uid="{00000000-0005-0000-0000-0000EE060000}"/>
    <cellStyle name="Neutral 8" xfId="1776" xr:uid="{00000000-0005-0000-0000-0000EF060000}"/>
    <cellStyle name="Neutral 9" xfId="1777" xr:uid="{00000000-0005-0000-0000-0000F0060000}"/>
    <cellStyle name="no dec" xfId="1778" xr:uid="{00000000-0005-0000-0000-0000F1060000}"/>
    <cellStyle name="Non d?fini" xfId="1779" xr:uid="{00000000-0005-0000-0000-0000F2060000}"/>
    <cellStyle name="Nor}al" xfId="1780" xr:uid="{00000000-0005-0000-0000-0000F3060000}"/>
    <cellStyle name="Nor}al 2" xfId="3011" xr:uid="{9E3665CB-837D-4EE7-A6C4-D84333DEC72F}"/>
    <cellStyle name="Normal" xfId="0" builtinId="0"/>
    <cellStyle name="Normal - Style1" xfId="1781" xr:uid="{00000000-0005-0000-0000-0000F5060000}"/>
    <cellStyle name="Normal - Style1 2" xfId="1782" xr:uid="{00000000-0005-0000-0000-0000F6060000}"/>
    <cellStyle name="Normal - Style1 2 2" xfId="3012" xr:uid="{DDCB9CEE-88B8-40C2-812A-153A05BBD57A}"/>
    <cellStyle name="Normal - Style1 3" xfId="1783" xr:uid="{00000000-0005-0000-0000-0000F7060000}"/>
    <cellStyle name="Normal - Style1 3 2" xfId="3013" xr:uid="{7C54C17F-203B-424E-9F67-9474E723568F}"/>
    <cellStyle name="Normal - Style1 4" xfId="1784" xr:uid="{00000000-0005-0000-0000-0000F8060000}"/>
    <cellStyle name="Normal - Style1 4 2" xfId="3014" xr:uid="{4C68C929-27A3-4F13-B12C-194F1C24815C}"/>
    <cellStyle name="Normal - Style1 5" xfId="1785" xr:uid="{00000000-0005-0000-0000-0000F9060000}"/>
    <cellStyle name="Normal - Style1 5 2" xfId="3015" xr:uid="{5E69061D-2E8E-410B-A0EA-0385B2C25FCD}"/>
    <cellStyle name="Normal - Style1 6" xfId="2451" xr:uid="{3D5CC89E-A88F-4AE0-9AA9-EB272B0D613C}"/>
    <cellStyle name="Normal - Style1_~6965446" xfId="1786" xr:uid="{00000000-0005-0000-0000-0000FA060000}"/>
    <cellStyle name="Normal 10" xfId="1787" xr:uid="{00000000-0005-0000-0000-0000FB060000}"/>
    <cellStyle name="Normal 10 2" xfId="2452" xr:uid="{28A1746B-B815-4602-B10D-70B398995A9D}"/>
    <cellStyle name="Normal 10 3" xfId="3016" xr:uid="{658D43DF-4250-415D-B56F-C9D33549D469}"/>
    <cellStyle name="Normal 11" xfId="1788" xr:uid="{00000000-0005-0000-0000-0000FC060000}"/>
    <cellStyle name="Normal 11 2" xfId="2325" xr:uid="{7D616F12-257E-4514-8A14-DA4003C79A22}"/>
    <cellStyle name="Normal 11 3" xfId="2453" xr:uid="{6C824DA2-3B1C-466B-A6A7-EBE70B81FDC2}"/>
    <cellStyle name="Normal 12" xfId="1789" xr:uid="{00000000-0005-0000-0000-0000FD060000}"/>
    <cellStyle name="Normal 12 2" xfId="2454" xr:uid="{056EAA1F-C916-4398-A311-D35E7277EC77}"/>
    <cellStyle name="Normal 12 3" xfId="3017" xr:uid="{A611DF71-DD31-43A2-A59E-45B412813231}"/>
    <cellStyle name="Normal 13" xfId="1790" xr:uid="{00000000-0005-0000-0000-0000FE060000}"/>
    <cellStyle name="Normal 13 2" xfId="2455" xr:uid="{18C1BB28-7165-45FA-B3D7-4689FE23E5B7}"/>
    <cellStyle name="Normal 13 3" xfId="3018" xr:uid="{7EE93F60-6A19-4792-A588-7C802FBC1D30}"/>
    <cellStyle name="Normal 14" xfId="1791" xr:uid="{00000000-0005-0000-0000-0000FF060000}"/>
    <cellStyle name="Normal 14 2" xfId="2456" xr:uid="{12528D82-59AA-4E9E-8125-FA94D9070B14}"/>
    <cellStyle name="Normal 14 3" xfId="3019" xr:uid="{7E214CD1-9D40-437F-A90E-1739ADE7DCED}"/>
    <cellStyle name="Normal 15" xfId="1792" xr:uid="{00000000-0005-0000-0000-000000070000}"/>
    <cellStyle name="Normal 15 2" xfId="2457" xr:uid="{A944291D-B766-4AF0-883F-1738F98D930E}"/>
    <cellStyle name="Normal 15 3" xfId="3020" xr:uid="{53261E5E-0197-4210-9047-1ADAA974CAF3}"/>
    <cellStyle name="Normal 16" xfId="1793" xr:uid="{00000000-0005-0000-0000-000001070000}"/>
    <cellStyle name="Normal 16 2" xfId="2458" xr:uid="{6CDB5EFE-BA5D-4F47-BC0C-7F88CF2B6E4F}"/>
    <cellStyle name="Normal 17" xfId="2459" xr:uid="{E2D99F7E-C71B-482E-9881-239B1D84DC99}"/>
    <cellStyle name="Normal 18" xfId="2460" xr:uid="{576DAE9B-49C2-4E54-8039-44B1E55B16D1}"/>
    <cellStyle name="Normal 19" xfId="2461" xr:uid="{1F838A1D-1E2E-459F-99BD-F6D4AC6BA482}"/>
    <cellStyle name="Normal 2" xfId="1794" xr:uid="{00000000-0005-0000-0000-000002070000}"/>
    <cellStyle name="Normal 2 10" xfId="1795" xr:uid="{00000000-0005-0000-0000-000003070000}"/>
    <cellStyle name="Normal 2 10 2" xfId="3021" xr:uid="{3159C5A5-7C0B-4EDC-9AB4-A193B6765DA7}"/>
    <cellStyle name="Normal 2 11" xfId="1796" xr:uid="{00000000-0005-0000-0000-000004070000}"/>
    <cellStyle name="Normal 2 11 2" xfId="3022" xr:uid="{D981ADD1-BFE4-42B7-9619-B634A95C3AF3}"/>
    <cellStyle name="Normal 2 12" xfId="1797" xr:uid="{00000000-0005-0000-0000-000005070000}"/>
    <cellStyle name="Normal 2 12 2" xfId="3023" xr:uid="{DC4C5EEB-203D-4806-8B90-49104A5EF3FB}"/>
    <cellStyle name="Normal 2 13" xfId="1798" xr:uid="{00000000-0005-0000-0000-000006070000}"/>
    <cellStyle name="Normal 2 13 2" xfId="3024" xr:uid="{ECF10B6F-1B32-43DA-B0D7-7FA5301D1EB8}"/>
    <cellStyle name="Normal 2 14" xfId="1799" xr:uid="{00000000-0005-0000-0000-000007070000}"/>
    <cellStyle name="Normal 2 14 2" xfId="3025" xr:uid="{2BA3A7A1-9491-41AB-81EE-7FFD30F0058D}"/>
    <cellStyle name="Normal 2 15" xfId="1800" xr:uid="{00000000-0005-0000-0000-000008070000}"/>
    <cellStyle name="Normal 2 15 2" xfId="3026" xr:uid="{77DE1A71-4B5C-462B-BD9E-C161B0C5B5ED}"/>
    <cellStyle name="Normal 2 16" xfId="1801" xr:uid="{00000000-0005-0000-0000-000009070000}"/>
    <cellStyle name="Normal 2 16 2" xfId="3027" xr:uid="{17A1A91A-616F-491C-9ED1-DCCE33AD9CC0}"/>
    <cellStyle name="Normal 2 17" xfId="1802" xr:uid="{00000000-0005-0000-0000-00000A070000}"/>
    <cellStyle name="Normal 2 18" xfId="2462" xr:uid="{A6B910F8-3246-4496-AFEE-3068D1AEF254}"/>
    <cellStyle name="Normal 2 2" xfId="1803" xr:uid="{00000000-0005-0000-0000-00000B070000}"/>
    <cellStyle name="Normal 2 2 2" xfId="2525" xr:uid="{C57024D4-33A4-466A-B3B4-1B6A4931DDE4}"/>
    <cellStyle name="Normal 2 3" xfId="1804" xr:uid="{00000000-0005-0000-0000-00000C070000}"/>
    <cellStyle name="Normal 2 3 2" xfId="2527" xr:uid="{75F3B310-8786-42BA-B037-98E4B93AE8EF}"/>
    <cellStyle name="Normal 2 3 3" xfId="3028" xr:uid="{7DCBC800-7A4C-466A-A594-862B569EFC06}"/>
    <cellStyle name="Normal 2 4" xfId="1805" xr:uid="{00000000-0005-0000-0000-00000D070000}"/>
    <cellStyle name="Normal 2 4 2" xfId="3029" xr:uid="{A4DD2631-734E-4FC6-91F3-7158E093CEA9}"/>
    <cellStyle name="Normal 2 5" xfId="1806" xr:uid="{00000000-0005-0000-0000-00000E070000}"/>
    <cellStyle name="Normal 2 5 2" xfId="2463" xr:uid="{20D6CF07-38BF-4996-A34E-E2D0EC7FDEE2}"/>
    <cellStyle name="Normal 2 5 3" xfId="3030" xr:uid="{A1B90355-F355-4D4D-9E00-96A57BD266B7}"/>
    <cellStyle name="Normal 2 6" xfId="1807" xr:uid="{00000000-0005-0000-0000-00000F070000}"/>
    <cellStyle name="Normal 2 6 2" xfId="3031" xr:uid="{BEFCF0BE-FD9F-4516-8DE2-E21D7FCF4C3A}"/>
    <cellStyle name="Normal 2 7" xfId="1808" xr:uid="{00000000-0005-0000-0000-000010070000}"/>
    <cellStyle name="Normal 2 7 2" xfId="3032" xr:uid="{543E2104-12F6-4750-95C6-F99C293229EE}"/>
    <cellStyle name="Normal 2 8" xfId="1809" xr:uid="{00000000-0005-0000-0000-000011070000}"/>
    <cellStyle name="Normal 2 8 2" xfId="3033" xr:uid="{B68DE836-AA47-438A-B543-18B91B790C63}"/>
    <cellStyle name="Normal 2 9" xfId="1810" xr:uid="{00000000-0005-0000-0000-000012070000}"/>
    <cellStyle name="Normal 2 9 2" xfId="3034" xr:uid="{80B2F53E-BB88-4FC2-8643-AC72EBE13B6B}"/>
    <cellStyle name="Normal 20" xfId="2464" xr:uid="{5D856E23-AE3B-4C67-90EB-C9D6E6139D92}"/>
    <cellStyle name="Normal 21" xfId="2465" xr:uid="{4ED313F5-14E4-4A85-ACF4-366598147904}"/>
    <cellStyle name="Normal 22" xfId="2466" xr:uid="{118295F8-C7D9-4031-9191-C29E6D21FB55}"/>
    <cellStyle name="Normal 23" xfId="2467" xr:uid="{AD6B8E79-9F54-4F0B-88C9-FB2F07D9E2AD}"/>
    <cellStyle name="Normal 24" xfId="2468" xr:uid="{9A2BEAE2-BA03-4062-A0A9-CC5F890BE617}"/>
    <cellStyle name="Normal 25" xfId="2469" xr:uid="{7349D642-230C-4043-86B0-3FC0AE9C4AD4}"/>
    <cellStyle name="Normal 26" xfId="2470" xr:uid="{68384F26-0748-4245-90BD-6300514FEA07}"/>
    <cellStyle name="Normal 27" xfId="2471" xr:uid="{453BF6BD-8A3C-4C26-943A-673917934BE0}"/>
    <cellStyle name="Normal 28" xfId="2472" xr:uid="{3D80F132-2BFC-4947-9A47-36E8744EC3B5}"/>
    <cellStyle name="Normal 29" xfId="2473" xr:uid="{3E906B01-BA21-495E-B61E-CFBA4D504725}"/>
    <cellStyle name="Normal 3" xfId="1811" xr:uid="{00000000-0005-0000-0000-000013070000}"/>
    <cellStyle name="Normal 3 2" xfId="2474" xr:uid="{2576F529-00DD-4BD2-B326-365D800D3C80}"/>
    <cellStyle name="Normal 30" xfId="2326" xr:uid="{CD29537F-9435-473E-8FE0-79B0223FF0AA}"/>
    <cellStyle name="Normal 31" xfId="2518" xr:uid="{AB0A7AB1-5127-44BC-A8E9-2F9521E19FDB}"/>
    <cellStyle name="Normal 32" xfId="2532" xr:uid="{D9B2BEDA-BFC6-42BF-8D96-408E05A9B5B6}"/>
    <cellStyle name="Normal 4" xfId="1812" xr:uid="{00000000-0005-0000-0000-000014070000}"/>
    <cellStyle name="Normal 4 2" xfId="2475" xr:uid="{EA679014-5C0E-4726-84DE-3369A04CB133}"/>
    <cellStyle name="Normal 4 3" xfId="3035" xr:uid="{D2725153-34A4-4994-8AE5-8A1825120E2A}"/>
    <cellStyle name="Normal 5" xfId="1813" xr:uid="{00000000-0005-0000-0000-000015070000}"/>
    <cellStyle name="Normal 5 2" xfId="2476" xr:uid="{DAE5A376-BFEC-4E15-882A-2DBEDBF71CA8}"/>
    <cellStyle name="Normal 6" xfId="1814" xr:uid="{00000000-0005-0000-0000-000016070000}"/>
    <cellStyle name="Normal 6 2" xfId="2477" xr:uid="{FFAC64E9-7E54-4370-AFAE-920F48AF9F6D}"/>
    <cellStyle name="Normal 7" xfId="1815" xr:uid="{00000000-0005-0000-0000-000017070000}"/>
    <cellStyle name="Normal 7 2" xfId="2478" xr:uid="{7F7D2593-B56D-4AA8-83E4-7E7EFDD6501F}"/>
    <cellStyle name="Normal 7 3" xfId="3036" xr:uid="{9B21CC3C-F03B-49B9-B6A2-9187C5F26552}"/>
    <cellStyle name="Normal 8" xfId="1816" xr:uid="{00000000-0005-0000-0000-000018070000}"/>
    <cellStyle name="Normal 8 2" xfId="2479" xr:uid="{3B0A1E2F-FD54-40B3-B18C-A46BD7B1D98C}"/>
    <cellStyle name="Normal 8 3" xfId="3037" xr:uid="{F1BFB595-B910-4E20-8FC2-6FE704E04DA7}"/>
    <cellStyle name="Normal 9" xfId="1817" xr:uid="{00000000-0005-0000-0000-000019070000}"/>
    <cellStyle name="Normal 9 2" xfId="2480" xr:uid="{781AC4EF-EFA4-4CA5-BA97-83A82EE890A8}"/>
    <cellStyle name="Normal 9 3" xfId="3038" xr:uid="{4BBF1F36-FCC4-41A9-844C-AD6C055F1C46}"/>
    <cellStyle name="Normal[pldt_8" xfId="1818" xr:uid="{00000000-0005-0000-0000-00001A070000}"/>
    <cellStyle name="Normal_AYCAL08Y" xfId="1819" xr:uid="{00000000-0005-0000-0000-00001B070000}"/>
    <cellStyle name="Normal_AYCAL53Y" xfId="1820" xr:uid="{00000000-0005-0000-0000-00001C070000}"/>
    <cellStyle name="Normal_AYTS52_15122009" xfId="1821" xr:uid="{00000000-0005-0000-0000-00001D070000}"/>
    <cellStyle name="Normal_Berli Jucker- Eng02" xfId="1822" xr:uid="{00000000-0005-0000-0000-00001E070000}"/>
    <cellStyle name="Normal_BSC02Y" xfId="1823" xr:uid="{00000000-0005-0000-0000-00001F070000}"/>
    <cellStyle name="Normal_BTAT45Y" xfId="1824" xr:uid="{00000000-0005-0000-0000-000020070000}"/>
    <cellStyle name="Normal_Sheet5" xfId="1825" xr:uid="{00000000-0005-0000-0000-000021070000}"/>
    <cellStyle name="Normal_Sheet5_AYCAL53Y" xfId="1826" xr:uid="{00000000-0005-0000-0000-000022070000}"/>
    <cellStyle name="Normal_UPA45Y" xfId="1827" xr:uid="{00000000-0005-0000-0000-000023070000}"/>
    <cellStyle name="NormalGB" xfId="1828" xr:uid="{00000000-0005-0000-0000-000024070000}"/>
    <cellStyle name="Normalny_AIGB_WK4_12_02" xfId="1829" xr:uid="{00000000-0005-0000-0000-000025070000}"/>
    <cellStyle name="Note 10" xfId="1830" xr:uid="{00000000-0005-0000-0000-000026070000}"/>
    <cellStyle name="Note 10 2" xfId="3039" xr:uid="{F947CD05-9573-4A53-ABD2-DB8F9FB5BA9F}"/>
    <cellStyle name="Note 11" xfId="1831" xr:uid="{00000000-0005-0000-0000-000027070000}"/>
    <cellStyle name="Note 11 2" xfId="3040" xr:uid="{892BA58A-1FAE-4EE2-9747-FB1B7A80F620}"/>
    <cellStyle name="Note 12" xfId="1832" xr:uid="{00000000-0005-0000-0000-000028070000}"/>
    <cellStyle name="Note 12 2" xfId="3041" xr:uid="{C8DCEAE6-CDE6-4740-A4B4-8DFD1490792C}"/>
    <cellStyle name="Note 13" xfId="2481" xr:uid="{002DC728-2509-478B-B6D1-F079CB2C5FB0}"/>
    <cellStyle name="Note 13 2" xfId="3190" xr:uid="{719D1D5C-7986-4DA3-BE7F-76D84A298526}"/>
    <cellStyle name="Note 2" xfId="1833" xr:uid="{00000000-0005-0000-0000-000029070000}"/>
    <cellStyle name="Note 2 10" xfId="1834" xr:uid="{00000000-0005-0000-0000-00002A070000}"/>
    <cellStyle name="Note 2 10 2" xfId="3043" xr:uid="{EFD0FEA3-5C71-4F36-B5D1-B35D01057F3F}"/>
    <cellStyle name="Note 2 11" xfId="1835" xr:uid="{00000000-0005-0000-0000-00002B070000}"/>
    <cellStyle name="Note 2 11 2" xfId="3044" xr:uid="{BF0B429E-F272-45C5-9D99-730377283A5F}"/>
    <cellStyle name="Note 2 12" xfId="1836" xr:uid="{00000000-0005-0000-0000-00002C070000}"/>
    <cellStyle name="Note 2 12 2" xfId="3045" xr:uid="{61F843EB-36E8-4AA0-85B1-D88AA00F630F}"/>
    <cellStyle name="Note 2 13" xfId="2482" xr:uid="{2348C759-A89A-4BE2-96E2-ADC37302EA10}"/>
    <cellStyle name="Note 2 13 2" xfId="3191" xr:uid="{0488C3DF-E985-406A-97B0-ECC02C04B2E6}"/>
    <cellStyle name="Note 2 14" xfId="3042" xr:uid="{70DF5036-2C88-4E3D-843F-F8F40D5FC1DC}"/>
    <cellStyle name="Note 2 2" xfId="1837" xr:uid="{00000000-0005-0000-0000-00002D070000}"/>
    <cellStyle name="Note 2 2 2" xfId="3046" xr:uid="{108BCCC3-D3CE-4053-8024-4F0099E6E54A}"/>
    <cellStyle name="Note 2 3" xfId="1838" xr:uid="{00000000-0005-0000-0000-00002E070000}"/>
    <cellStyle name="Note 2 3 2" xfId="3047" xr:uid="{93585201-8EED-428B-9BB1-670A0213CEC4}"/>
    <cellStyle name="Note 2 4" xfId="1839" xr:uid="{00000000-0005-0000-0000-00002F070000}"/>
    <cellStyle name="Note 2 4 2" xfId="3048" xr:uid="{FDFDE7EA-C465-402A-8F40-C7728B699059}"/>
    <cellStyle name="Note 2 5" xfId="1840" xr:uid="{00000000-0005-0000-0000-000030070000}"/>
    <cellStyle name="Note 2 5 2" xfId="3049" xr:uid="{DE65EA4E-1942-4634-AFF5-BC997E62FA19}"/>
    <cellStyle name="Note 2 6" xfId="1841" xr:uid="{00000000-0005-0000-0000-000031070000}"/>
    <cellStyle name="Note 2 6 2" xfId="3050" xr:uid="{550A962A-9EF2-4195-916E-ACE634A8D2C2}"/>
    <cellStyle name="Note 2 7" xfId="1842" xr:uid="{00000000-0005-0000-0000-000032070000}"/>
    <cellStyle name="Note 2 7 2" xfId="3051" xr:uid="{366D2DD5-5AEB-40AF-A0A8-8FE75F3FE409}"/>
    <cellStyle name="Note 2 8" xfId="1843" xr:uid="{00000000-0005-0000-0000-000033070000}"/>
    <cellStyle name="Note 2 8 2" xfId="3052" xr:uid="{703A6DAA-244A-40B0-8EB3-45E850898915}"/>
    <cellStyle name="Note 2 9" xfId="1844" xr:uid="{00000000-0005-0000-0000-000034070000}"/>
    <cellStyle name="Note 2 9 2" xfId="3053" xr:uid="{F5950621-7271-4936-8906-4DC420D14C97}"/>
    <cellStyle name="Note 3" xfId="1845" xr:uid="{00000000-0005-0000-0000-000035070000}"/>
    <cellStyle name="Note 3 2" xfId="1846" xr:uid="{00000000-0005-0000-0000-000036070000}"/>
    <cellStyle name="Note 3 2 2" xfId="3055" xr:uid="{B635210B-8F76-40FB-9ADF-EB4E79F0F76E}"/>
    <cellStyle name="Note 3 3" xfId="1847" xr:uid="{00000000-0005-0000-0000-000037070000}"/>
    <cellStyle name="Note 3 3 2" xfId="3056" xr:uid="{B1A384FE-622A-4DB4-934B-88B659261D33}"/>
    <cellStyle name="Note 3 4" xfId="3054" xr:uid="{5AE01F37-821C-4205-840F-DB47388E986D}"/>
    <cellStyle name="Note 4" xfId="1848" xr:uid="{00000000-0005-0000-0000-000038070000}"/>
    <cellStyle name="Note 4 2" xfId="3057" xr:uid="{1633D1B8-D21E-4CE0-8277-9B17E397B073}"/>
    <cellStyle name="Note 5" xfId="1849" xr:uid="{00000000-0005-0000-0000-000039070000}"/>
    <cellStyle name="Note 5 2" xfId="3058" xr:uid="{209E99A5-C8CC-435B-A4D0-6CDACF6B6871}"/>
    <cellStyle name="Note 6" xfId="1850" xr:uid="{00000000-0005-0000-0000-00003A070000}"/>
    <cellStyle name="Note 6 2" xfId="3059" xr:uid="{5EB3C0F3-FF40-4CD9-9427-AB0A535299B1}"/>
    <cellStyle name="Note 7" xfId="1851" xr:uid="{00000000-0005-0000-0000-00003B070000}"/>
    <cellStyle name="Note 7 2" xfId="3060" xr:uid="{42DF9878-7388-41CE-88FD-A50AF46DA193}"/>
    <cellStyle name="Note 8" xfId="1852" xr:uid="{00000000-0005-0000-0000-00003C070000}"/>
    <cellStyle name="Note 8 2" xfId="3061" xr:uid="{1165010C-CFF0-485E-8173-478A5CEDB2C0}"/>
    <cellStyle name="Note 9" xfId="1853" xr:uid="{00000000-0005-0000-0000-00003D070000}"/>
    <cellStyle name="Note 9 2" xfId="3062" xr:uid="{56E2C3C0-6BF9-4574-B0EF-2B18E7395B88}"/>
    <cellStyle name="Odwiedzone hiperłącze_alco-materiały_30-04-02" xfId="1854" xr:uid="{00000000-0005-0000-0000-00003E070000}"/>
    <cellStyle name="Œ…‹æØ‚è [0.00]_!!!GO" xfId="1855" xr:uid="{00000000-0005-0000-0000-00003F070000}"/>
    <cellStyle name="Œ…‹æØ‚è_!!!GO" xfId="1856" xr:uid="{00000000-0005-0000-0000-000040070000}"/>
    <cellStyle name="oft Excel]_x000d__x000a_Options5=1667_x000d__x000a_Options3=0_x000d__x000a_Basics=1_x000d__x000a_USER=アサヒ_x000d__x000a_CBTLOCATION=A:\MSOFFICE\EXCEL5\EXCELCBT_x000d__x000a_Pos=5,14,628" xfId="1857" xr:uid="{00000000-0005-0000-0000-000041070000}"/>
    <cellStyle name="one" xfId="1858" xr:uid="{00000000-0005-0000-0000-000042070000}"/>
    <cellStyle name="Option" xfId="1859" xr:uid="{00000000-0005-0000-0000-000043070000}"/>
    <cellStyle name="Output 10" xfId="1860" xr:uid="{00000000-0005-0000-0000-000044070000}"/>
    <cellStyle name="Output 10 2" xfId="3063" xr:uid="{6BD2F61F-58EA-4FC7-BF25-0D19A2766AAB}"/>
    <cellStyle name="Output 11" xfId="1861" xr:uid="{00000000-0005-0000-0000-000045070000}"/>
    <cellStyle name="Output 11 2" xfId="3064" xr:uid="{8EDA5911-AFA0-4146-90D7-11FC2435B4C7}"/>
    <cellStyle name="Output 12" xfId="1862" xr:uid="{00000000-0005-0000-0000-000046070000}"/>
    <cellStyle name="Output 12 2" xfId="3065" xr:uid="{13BE2FC2-676D-45B0-B674-66568670E922}"/>
    <cellStyle name="Output 13" xfId="2483" xr:uid="{B25D6392-1560-4086-9CEE-360352FFBD79}"/>
    <cellStyle name="Output 13 2" xfId="3192" xr:uid="{5515140F-61BB-49BE-9BBA-B665609DFCBE}"/>
    <cellStyle name="Output 2" xfId="1863" xr:uid="{00000000-0005-0000-0000-000047070000}"/>
    <cellStyle name="Output 2 10" xfId="1864" xr:uid="{00000000-0005-0000-0000-000048070000}"/>
    <cellStyle name="Output 2 10 2" xfId="3067" xr:uid="{D86490AF-D619-474E-98B0-03A10213C95D}"/>
    <cellStyle name="Output 2 11" xfId="1865" xr:uid="{00000000-0005-0000-0000-000049070000}"/>
    <cellStyle name="Output 2 11 2" xfId="3068" xr:uid="{9850B6C0-7E97-464E-9E31-EFFAB52FD735}"/>
    <cellStyle name="Output 2 12" xfId="1866" xr:uid="{00000000-0005-0000-0000-00004A070000}"/>
    <cellStyle name="Output 2 12 2" xfId="3069" xr:uid="{6FF67DCB-522F-4197-8FDE-C99EED492A1A}"/>
    <cellStyle name="Output 2 13" xfId="3066" xr:uid="{62BFEA42-3390-4A75-BEDF-D9B77E6C5203}"/>
    <cellStyle name="Output 2 2" xfId="1867" xr:uid="{00000000-0005-0000-0000-00004B070000}"/>
    <cellStyle name="Output 2 2 2" xfId="3070" xr:uid="{A774EC95-0E1C-4468-BD53-36D6DC0A4431}"/>
    <cellStyle name="Output 2 3" xfId="1868" xr:uid="{00000000-0005-0000-0000-00004C070000}"/>
    <cellStyle name="Output 2 3 2" xfId="3071" xr:uid="{FC3EDBEC-295E-4ACB-847E-B06791230182}"/>
    <cellStyle name="Output 2 4" xfId="1869" xr:uid="{00000000-0005-0000-0000-00004D070000}"/>
    <cellStyle name="Output 2 4 2" xfId="3072" xr:uid="{2110F0A4-09FD-4D06-9E05-F03AAAC1F1E4}"/>
    <cellStyle name="Output 2 5" xfId="1870" xr:uid="{00000000-0005-0000-0000-00004E070000}"/>
    <cellStyle name="Output 2 5 2" xfId="3073" xr:uid="{D08572C0-08B2-4BAF-B704-2C71A4418C67}"/>
    <cellStyle name="Output 2 6" xfId="1871" xr:uid="{00000000-0005-0000-0000-00004F070000}"/>
    <cellStyle name="Output 2 6 2" xfId="3074" xr:uid="{74F613D3-29BA-4998-BB0F-BC1DD324DBD0}"/>
    <cellStyle name="Output 2 7" xfId="1872" xr:uid="{00000000-0005-0000-0000-000050070000}"/>
    <cellStyle name="Output 2 7 2" xfId="3075" xr:uid="{92343920-71A9-4329-826F-AD707E189D7B}"/>
    <cellStyle name="Output 2 8" xfId="1873" xr:uid="{00000000-0005-0000-0000-000051070000}"/>
    <cellStyle name="Output 2 8 2" xfId="3076" xr:uid="{D5A598B1-8AA3-4CF6-B89F-53ECE699281B}"/>
    <cellStyle name="Output 2 9" xfId="1874" xr:uid="{00000000-0005-0000-0000-000052070000}"/>
    <cellStyle name="Output 2 9 2" xfId="3077" xr:uid="{22B89E21-6090-4B13-A2E3-2BC35F6CAC1C}"/>
    <cellStyle name="Output 3" xfId="1875" xr:uid="{00000000-0005-0000-0000-000053070000}"/>
    <cellStyle name="Output 3 2" xfId="1876" xr:uid="{00000000-0005-0000-0000-000054070000}"/>
    <cellStyle name="Output 3 2 2" xfId="3079" xr:uid="{EC162A6C-A21B-4473-A4EA-B5361EBC46BD}"/>
    <cellStyle name="Output 3 3" xfId="1877" xr:uid="{00000000-0005-0000-0000-000055070000}"/>
    <cellStyle name="Output 3 3 2" xfId="3080" xr:uid="{D1EED872-7522-4B66-A1DF-23A47B33CFE5}"/>
    <cellStyle name="Output 3 4" xfId="3078" xr:uid="{AFE868C7-B9B0-44A6-9E25-94C83ECF262E}"/>
    <cellStyle name="Output 4" xfId="1878" xr:uid="{00000000-0005-0000-0000-000056070000}"/>
    <cellStyle name="Output 4 2" xfId="3081" xr:uid="{CCFE0AB5-BB65-49F4-B0AF-5056AE62AE4B}"/>
    <cellStyle name="Output 5" xfId="1879" xr:uid="{00000000-0005-0000-0000-000057070000}"/>
    <cellStyle name="Output 5 2" xfId="3082" xr:uid="{87EFA536-AE07-44E8-BAB6-89045F396EFC}"/>
    <cellStyle name="Output 6" xfId="1880" xr:uid="{00000000-0005-0000-0000-000058070000}"/>
    <cellStyle name="Output 6 2" xfId="3083" xr:uid="{A9F51E4E-B847-4CCB-89DB-1C4A12E08FE8}"/>
    <cellStyle name="Output 7" xfId="1881" xr:uid="{00000000-0005-0000-0000-000059070000}"/>
    <cellStyle name="Output 7 2" xfId="3084" xr:uid="{F86F4EA2-682C-4187-BC63-502EB0BA894D}"/>
    <cellStyle name="Output 8" xfId="1882" xr:uid="{00000000-0005-0000-0000-00005A070000}"/>
    <cellStyle name="Output 8 2" xfId="3085" xr:uid="{AE608A1E-9A55-49A4-93D9-CF65A614026A}"/>
    <cellStyle name="Output 9" xfId="1883" xr:uid="{00000000-0005-0000-0000-00005B070000}"/>
    <cellStyle name="Output 9 2" xfId="3086" xr:uid="{88F505D5-FCCC-459D-82A9-AD92C9CE05C8}"/>
    <cellStyle name="Output Amounts" xfId="1884" xr:uid="{00000000-0005-0000-0000-00005C070000}"/>
    <cellStyle name="Output Amounts 2" xfId="1885" xr:uid="{00000000-0005-0000-0000-00005D070000}"/>
    <cellStyle name="Output Amounts 3" xfId="1886" xr:uid="{00000000-0005-0000-0000-00005E070000}"/>
    <cellStyle name="Output Amounts 4" xfId="1887" xr:uid="{00000000-0005-0000-0000-00005F070000}"/>
    <cellStyle name="Output Amounts 5" xfId="1888" xr:uid="{00000000-0005-0000-0000-000060070000}"/>
    <cellStyle name="Output Amounts 6" xfId="1889" xr:uid="{00000000-0005-0000-0000-000061070000}"/>
    <cellStyle name="Output Amounts 7" xfId="1890" xr:uid="{00000000-0005-0000-0000-000062070000}"/>
    <cellStyle name="Output Amounts_3. DFTax Template_BAY Group_1209_AYTS" xfId="1891" xr:uid="{00000000-0005-0000-0000-000063070000}"/>
    <cellStyle name="Output Column Headings" xfId="1892" xr:uid="{00000000-0005-0000-0000-000064070000}"/>
    <cellStyle name="Output Line Items" xfId="1893" xr:uid="{00000000-0005-0000-0000-000065070000}"/>
    <cellStyle name="Output Report Heading" xfId="1894" xr:uid="{00000000-0005-0000-0000-000066070000}"/>
    <cellStyle name="Output Report Title" xfId="1895" xr:uid="{00000000-0005-0000-0000-000067070000}"/>
    <cellStyle name="OUTPUTERROR" xfId="1896" xr:uid="{00000000-0005-0000-0000-000068070000}"/>
    <cellStyle name="OUTPUTNORMAL" xfId="1897" xr:uid="{00000000-0005-0000-0000-000069070000}"/>
    <cellStyle name="Page Number" xfId="1898" xr:uid="{00000000-0005-0000-0000-00006A070000}"/>
    <cellStyle name="paint" xfId="2484" xr:uid="{1B97D18B-3ECF-4AC6-9E83-3E06C91CA95F}"/>
    <cellStyle name="per.style" xfId="1899" xr:uid="{00000000-0005-0000-0000-00006B070000}"/>
    <cellStyle name="PercenF" xfId="1900" xr:uid="{00000000-0005-0000-0000-00006C070000}"/>
    <cellStyle name="PercenF 2" xfId="1901" xr:uid="{00000000-0005-0000-0000-00006D070000}"/>
    <cellStyle name="PercenF 2 2" xfId="1902" xr:uid="{00000000-0005-0000-0000-00006E070000}"/>
    <cellStyle name="PercenF 2 3" xfId="1903" xr:uid="{00000000-0005-0000-0000-00006F070000}"/>
    <cellStyle name="PercenF 3" xfId="1904" xr:uid="{00000000-0005-0000-0000-000070070000}"/>
    <cellStyle name="PercenF 3 2" xfId="1905" xr:uid="{00000000-0005-0000-0000-000071070000}"/>
    <cellStyle name="PercenF 3 3" xfId="1906" xr:uid="{00000000-0005-0000-0000-000072070000}"/>
    <cellStyle name="Percent" xfId="2531" builtinId="5"/>
    <cellStyle name="Percent %" xfId="1907" xr:uid="{00000000-0005-0000-0000-000073070000}"/>
    <cellStyle name="Percent (0)" xfId="1908" xr:uid="{00000000-0005-0000-0000-000074070000}"/>
    <cellStyle name="Percent (0) 2" xfId="3087" xr:uid="{5468F372-F716-4B73-A791-23722078EE16}"/>
    <cellStyle name="Percent (0,0)" xfId="1909" xr:uid="{00000000-0005-0000-0000-000075070000}"/>
    <cellStyle name="Percent [0]" xfId="1910" xr:uid="{00000000-0005-0000-0000-000076070000}"/>
    <cellStyle name="Percent [0] 2" xfId="2486" xr:uid="{4365CD4A-2666-4772-9FEC-335089FD67C5}"/>
    <cellStyle name="Percent [0] 2 2" xfId="2487" xr:uid="{EF053BC9-1CE0-4AF2-8F76-63DC6AB6BA05}"/>
    <cellStyle name="Percent [0] 3" xfId="2488" xr:uid="{7AAACE28-A2F0-4579-9C99-C76B6DDAEB15}"/>
    <cellStyle name="Percent [0] 4" xfId="2485" xr:uid="{A620A9BA-B3D9-49C9-88ED-F61880CC139D}"/>
    <cellStyle name="Percent [00]" xfId="1911" xr:uid="{00000000-0005-0000-0000-000077070000}"/>
    <cellStyle name="Percent [00] 2" xfId="2490" xr:uid="{3D47059A-4C96-4D00-B40A-63B600DE8DD6}"/>
    <cellStyle name="Percent [00] 3" xfId="2489" xr:uid="{E3B2FFE1-B866-43E9-AC38-CE817556524E}"/>
    <cellStyle name="Percent [00] 4" xfId="3088" xr:uid="{17400300-4F00-4AC8-9538-DE010B2A0EED}"/>
    <cellStyle name="Percent [2]" xfId="1912" xr:uid="{00000000-0005-0000-0000-000078070000}"/>
    <cellStyle name="Percent [2] 2" xfId="1913" xr:uid="{00000000-0005-0000-0000-000079070000}"/>
    <cellStyle name="Percent [2] 2 2" xfId="2492" xr:uid="{DC3EA480-A7E9-4043-AD60-15A4035EC320}"/>
    <cellStyle name="Percent [2] 3" xfId="1914" xr:uid="{00000000-0005-0000-0000-00007A070000}"/>
    <cellStyle name="Percent [2] 3 2" xfId="3089" xr:uid="{3DBCF206-56B8-4408-B360-3632AA57A935}"/>
    <cellStyle name="Percent [2] 4" xfId="1915" xr:uid="{00000000-0005-0000-0000-00007B070000}"/>
    <cellStyle name="Percent [2] 4 2" xfId="3090" xr:uid="{50359CBB-175A-49B9-B9BF-5A9097D15554}"/>
    <cellStyle name="Percent [2] 5" xfId="1916" xr:uid="{00000000-0005-0000-0000-00007C070000}"/>
    <cellStyle name="Percent [2] 5 2" xfId="3091" xr:uid="{A338EB42-C1FC-4E73-AC50-6451DDA83E86}"/>
    <cellStyle name="Percent [2] 6" xfId="2491" xr:uid="{A7B486D7-D36D-44FC-8A2F-5B23C0C0B02D}"/>
    <cellStyle name="Percent 2" xfId="3198" xr:uid="{33FED749-10C5-4CED-8DC6-B0430908FA20}"/>
    <cellStyle name="Percent 2 10" xfId="1917" xr:uid="{00000000-0005-0000-0000-00007D070000}"/>
    <cellStyle name="Percent 2 11" xfId="1918" xr:uid="{00000000-0005-0000-0000-00007E070000}"/>
    <cellStyle name="Percent 2 2" xfId="1919" xr:uid="{00000000-0005-0000-0000-00007F070000}"/>
    <cellStyle name="Percent 2 3" xfId="1920" xr:uid="{00000000-0005-0000-0000-000080070000}"/>
    <cellStyle name="Percent 2 4" xfId="1921" xr:uid="{00000000-0005-0000-0000-000081070000}"/>
    <cellStyle name="Percent 2 5" xfId="1922" xr:uid="{00000000-0005-0000-0000-000082070000}"/>
    <cellStyle name="Percent 2 6" xfId="1923" xr:uid="{00000000-0005-0000-0000-000083070000}"/>
    <cellStyle name="Percent 2 7" xfId="1924" xr:uid="{00000000-0005-0000-0000-000084070000}"/>
    <cellStyle name="Percent 2 8" xfId="1925" xr:uid="{00000000-0005-0000-0000-000085070000}"/>
    <cellStyle name="Percent 2 9" xfId="1926" xr:uid="{00000000-0005-0000-0000-000086070000}"/>
    <cellStyle name="Preliminary_Data" xfId="1927" xr:uid="{00000000-0005-0000-0000-000087070000}"/>
    <cellStyle name="PrePop Currency (0)" xfId="1928" xr:uid="{00000000-0005-0000-0000-000088070000}"/>
    <cellStyle name="PrePop Currency (0) 2" xfId="2494" xr:uid="{B2875CD0-5BC6-4795-BEFB-2206063D89E7}"/>
    <cellStyle name="PrePop Currency (0) 2 2" xfId="2495" xr:uid="{5C186A58-3A6C-4FED-B0FF-1A44EAE6AE85}"/>
    <cellStyle name="PrePop Currency (0) 3" xfId="2496" xr:uid="{40E907D3-1D51-45CF-80F2-9898201E516A}"/>
    <cellStyle name="PrePop Currency (0) 4" xfId="2493" xr:uid="{04056EDB-6D83-4E95-8CFC-D4372828D11F}"/>
    <cellStyle name="PrePop Currency (0) 5" xfId="3092" xr:uid="{521EB809-E0F5-49F7-895D-6E39258B5F57}"/>
    <cellStyle name="PrePop Currency (2)" xfId="1929" xr:uid="{00000000-0005-0000-0000-000089070000}"/>
    <cellStyle name="PrePop Currency (2) 2" xfId="2497" xr:uid="{CECF3BA8-1B29-43C2-AB6B-17EE7E699897}"/>
    <cellStyle name="PrePop Units (0)" xfId="1930" xr:uid="{00000000-0005-0000-0000-00008A070000}"/>
    <cellStyle name="PrePop Units (0) 2" xfId="2499" xr:uid="{199E7931-4F3D-43F2-9B93-F875AD5839F6}"/>
    <cellStyle name="PrePop Units (0) 2 2" xfId="2500" xr:uid="{84DE0422-3A87-4CED-999F-C458BC26E5B7}"/>
    <cellStyle name="PrePop Units (0) 3" xfId="2501" xr:uid="{9E92076C-31BE-4FFA-B7FC-924E393B264C}"/>
    <cellStyle name="PrePop Units (0) 4" xfId="2498" xr:uid="{6B319347-CF81-4A5D-97AE-D5E800ADB25B}"/>
    <cellStyle name="PrePop Units (0) 5" xfId="3093" xr:uid="{DB706E59-D2F4-4FB8-A5E3-5D0E7524D78D}"/>
    <cellStyle name="PrePop Units (1)" xfId="1931" xr:uid="{00000000-0005-0000-0000-00008B070000}"/>
    <cellStyle name="PrePop Units (1) 2" xfId="2503" xr:uid="{EF24020B-257A-49FD-8E98-9C42908EBC45}"/>
    <cellStyle name="PrePop Units (1) 2 2" xfId="2504" xr:uid="{3E26FDFA-9F16-43B5-9EB6-B06F5CCF6E00}"/>
    <cellStyle name="PrePop Units (1) 3" xfId="2505" xr:uid="{FF1F1E73-6C15-4B35-9D7C-708D6540047C}"/>
    <cellStyle name="PrePop Units (1) 4" xfId="2502" xr:uid="{D70BC377-55B5-4076-A0B1-5FD8A64CCA95}"/>
    <cellStyle name="PrePop Units (2)" xfId="1932" xr:uid="{00000000-0005-0000-0000-00008C070000}"/>
    <cellStyle name="PrePop Units (2) 2" xfId="2506" xr:uid="{210C4A46-7B73-4932-AA1E-F6B618851F4E}"/>
    <cellStyle name="price" xfId="1933" xr:uid="{00000000-0005-0000-0000-00008D070000}"/>
    <cellStyle name="Prices_Data" xfId="1934" xr:uid="{00000000-0005-0000-0000-00008E070000}"/>
    <cellStyle name="Prozent_B_Seg_EU" xfId="1935" xr:uid="{00000000-0005-0000-0000-00008F070000}"/>
    <cellStyle name="PSChar" xfId="1936" xr:uid="{00000000-0005-0000-0000-000090070000}"/>
    <cellStyle name="PSDate" xfId="1937" xr:uid="{00000000-0005-0000-0000-000091070000}"/>
    <cellStyle name="PSDec" xfId="1938" xr:uid="{00000000-0005-0000-0000-000092070000}"/>
    <cellStyle name="PSHeading" xfId="1939" xr:uid="{00000000-0005-0000-0000-000093070000}"/>
    <cellStyle name="PSInt" xfId="1940" xr:uid="{00000000-0005-0000-0000-000094070000}"/>
    <cellStyle name="PSSpacer" xfId="1941" xr:uid="{00000000-0005-0000-0000-000095070000}"/>
    <cellStyle name="PwC" xfId="1942" xr:uid="{00000000-0005-0000-0000-000096070000}"/>
    <cellStyle name="PwC 2" xfId="1943" xr:uid="{00000000-0005-0000-0000-000097070000}"/>
    <cellStyle name="PwC 2 2" xfId="3095" xr:uid="{61839249-5BC9-44C3-9DA2-6015AEEF3671}"/>
    <cellStyle name="PwC 3" xfId="1944" xr:uid="{00000000-0005-0000-0000-000098070000}"/>
    <cellStyle name="PwC 3 2" xfId="3096" xr:uid="{69115550-3FC4-4BE4-A287-B42ECBABBCFB}"/>
    <cellStyle name="PwC 4" xfId="1945" xr:uid="{00000000-0005-0000-0000-000099070000}"/>
    <cellStyle name="PwC 4 2" xfId="3097" xr:uid="{1A8ADA0C-F8BC-4313-A677-F02077D0B1E8}"/>
    <cellStyle name="PwC 5" xfId="1946" xr:uid="{00000000-0005-0000-0000-00009A070000}"/>
    <cellStyle name="PwC 5 2" xfId="3098" xr:uid="{9A4C5D22-D51B-4BBD-A712-0750E4AD4B9F}"/>
    <cellStyle name="PwC 6" xfId="3094" xr:uid="{CE510CAD-6A10-47DA-A28A-DD9EF28F36D7}"/>
    <cellStyle name="PwC_~6965446" xfId="1947" xr:uid="{00000000-0005-0000-0000-00009B070000}"/>
    <cellStyle name="Quantity" xfId="1948" xr:uid="{00000000-0005-0000-0000-00009C070000}"/>
    <cellStyle name="Quantity 2" xfId="1949" xr:uid="{00000000-0005-0000-0000-00009D070000}"/>
    <cellStyle name="Quantity 2 2" xfId="3100" xr:uid="{001AF0A6-2CC9-4B31-AF43-9792F2EFC328}"/>
    <cellStyle name="Quantity 3" xfId="1950" xr:uid="{00000000-0005-0000-0000-00009E070000}"/>
    <cellStyle name="Quantity 3 2" xfId="3101" xr:uid="{C878DB63-07A5-4F31-A8AA-32FB8BDC7321}"/>
    <cellStyle name="Quantity 4" xfId="1951" xr:uid="{00000000-0005-0000-0000-00009F070000}"/>
    <cellStyle name="Quantity 4 2" xfId="3102" xr:uid="{F5143C60-9882-4E6A-B28B-AE71A097CD47}"/>
    <cellStyle name="Quantity 5" xfId="1952" xr:uid="{00000000-0005-0000-0000-0000A0070000}"/>
    <cellStyle name="Quantity 5 2" xfId="3103" xr:uid="{FD892B87-C5C4-49BF-B101-A1C1EEED7470}"/>
    <cellStyle name="Quantity 6" xfId="3099" xr:uid="{CF262BFE-BA67-4DEF-B8B3-55312E35200D}"/>
    <cellStyle name="Quantity_~6965446" xfId="1953" xr:uid="{00000000-0005-0000-0000-0000A1070000}"/>
    <cellStyle name="reg_no_decimal" xfId="1954" xr:uid="{00000000-0005-0000-0000-0000A2070000}"/>
    <cellStyle name="ReportData" xfId="1955" xr:uid="{00000000-0005-0000-0000-0000A3070000}"/>
    <cellStyle name="ReportElements" xfId="1956" xr:uid="{00000000-0005-0000-0000-0000A4070000}"/>
    <cellStyle name="ReportHeader" xfId="1957" xr:uid="{00000000-0005-0000-0000-0000A5070000}"/>
    <cellStyle name="revised" xfId="1958" xr:uid="{00000000-0005-0000-0000-0000A6070000}"/>
    <cellStyle name="RevList" xfId="1959" xr:uid="{00000000-0005-0000-0000-0000A7070000}"/>
    <cellStyle name="Salomon Logo" xfId="1960" xr:uid="{00000000-0005-0000-0000-0000A8070000}"/>
    <cellStyle name="section" xfId="1961" xr:uid="{00000000-0005-0000-0000-0000A9070000}"/>
    <cellStyle name="Separador de milhares [0]_Sheet1" xfId="1962" xr:uid="{00000000-0005-0000-0000-0000AA070000}"/>
    <cellStyle name="Separador de milhares_Sheet1" xfId="1963" xr:uid="{00000000-0005-0000-0000-0000AB070000}"/>
    <cellStyle name="STANDARD" xfId="1964" xr:uid="{00000000-0005-0000-0000-0000AC070000}"/>
    <cellStyle name="Style 1" xfId="1965" xr:uid="{00000000-0005-0000-0000-0000AD070000}"/>
    <cellStyle name="Style 1 2" xfId="2507" xr:uid="{DAA9689B-77E2-4EB6-B41C-9A468D50AAE2}"/>
    <cellStyle name="Style 1 3" xfId="3104" xr:uid="{0A3DF648-2112-4391-BD31-D5792A75E126}"/>
    <cellStyle name="Style 2" xfId="1966" xr:uid="{00000000-0005-0000-0000-0000AE070000}"/>
    <cellStyle name="Style 21" xfId="1967" xr:uid="{00000000-0005-0000-0000-0000AF070000}"/>
    <cellStyle name="Style 26" xfId="1968" xr:uid="{00000000-0005-0000-0000-0000B0070000}"/>
    <cellStyle name="Style 26 2" xfId="3105" xr:uid="{15F03ED3-230B-4D91-A53C-CFA1E0B7EA52}"/>
    <cellStyle name="Style 27" xfId="1969" xr:uid="{00000000-0005-0000-0000-0000B1070000}"/>
    <cellStyle name="Style 27 2" xfId="3106" xr:uid="{8A6C5E02-E91C-433D-8730-A7126F61D538}"/>
    <cellStyle name="Style 28" xfId="1970" xr:uid="{00000000-0005-0000-0000-0000B2070000}"/>
    <cellStyle name="Style 28 2" xfId="3107" xr:uid="{6B1A6937-7C73-460F-9955-D230F9997C06}"/>
    <cellStyle name="Style 29" xfId="1971" xr:uid="{00000000-0005-0000-0000-0000B3070000}"/>
    <cellStyle name="Style 29 2" xfId="3108" xr:uid="{A6ACC04D-5A95-4DB0-9C08-F56E158B120E}"/>
    <cellStyle name="Style 3" xfId="1972" xr:uid="{00000000-0005-0000-0000-0000B4070000}"/>
    <cellStyle name="Style 3 2" xfId="3109" xr:uid="{55A0E32A-F5FC-4C3A-BCF1-2FC068E1D386}"/>
    <cellStyle name="Style 30" xfId="1973" xr:uid="{00000000-0005-0000-0000-0000B5070000}"/>
    <cellStyle name="Style 30 2" xfId="3110" xr:uid="{A5652D5C-206D-4863-9F2F-80C01616D65E}"/>
    <cellStyle name="Style 31" xfId="1974" xr:uid="{00000000-0005-0000-0000-0000B6070000}"/>
    <cellStyle name="Style 31 2" xfId="3111" xr:uid="{AA1A667A-2C82-48F7-A005-F3D89C599583}"/>
    <cellStyle name="Style 33" xfId="1975" xr:uid="{00000000-0005-0000-0000-0000B7070000}"/>
    <cellStyle name="Style 33 2" xfId="3112" xr:uid="{06C4A579-725D-4331-BACD-B8D937728FC9}"/>
    <cellStyle name="Style 34" xfId="1976" xr:uid="{00000000-0005-0000-0000-0000B8070000}"/>
    <cellStyle name="Style 34 2" xfId="3113" xr:uid="{B72FED89-FF3A-437C-9E2C-F5022FC3954D}"/>
    <cellStyle name="Style 37" xfId="1977" xr:uid="{00000000-0005-0000-0000-0000B9070000}"/>
    <cellStyle name="Style 37 2" xfId="3114" xr:uid="{75152EBA-C7D9-48A1-B58B-262899DE70DC}"/>
    <cellStyle name="subhead" xfId="1978" xr:uid="{00000000-0005-0000-0000-0000BA070000}"/>
    <cellStyle name="Subtotal" xfId="1979" xr:uid="{00000000-0005-0000-0000-0000BB070000}"/>
    <cellStyle name="Table Head" xfId="1980" xr:uid="{00000000-0005-0000-0000-0000BC070000}"/>
    <cellStyle name="Table Source" xfId="1981" xr:uid="{00000000-0005-0000-0000-0000BD070000}"/>
    <cellStyle name="Table Text" xfId="1982" xr:uid="{00000000-0005-0000-0000-0000BE070000}"/>
    <cellStyle name="Table Title" xfId="1983" xr:uid="{00000000-0005-0000-0000-0000BF070000}"/>
    <cellStyle name="Table Units" xfId="1984" xr:uid="{00000000-0005-0000-0000-0000C0070000}"/>
    <cellStyle name="Text 1" xfId="1985" xr:uid="{00000000-0005-0000-0000-0000C1070000}"/>
    <cellStyle name="Text 2" xfId="1986" xr:uid="{00000000-0005-0000-0000-0000C2070000}"/>
    <cellStyle name="Text Head 1" xfId="1987" xr:uid="{00000000-0005-0000-0000-0000C3070000}"/>
    <cellStyle name="Text Head 2" xfId="1988" xr:uid="{00000000-0005-0000-0000-0000C4070000}"/>
    <cellStyle name="Text Indent 1" xfId="1989" xr:uid="{00000000-0005-0000-0000-0000C5070000}"/>
    <cellStyle name="Text Indent 2" xfId="1990" xr:uid="{00000000-0005-0000-0000-0000C6070000}"/>
    <cellStyle name="Text Indent A" xfId="1991" xr:uid="{00000000-0005-0000-0000-0000C7070000}"/>
    <cellStyle name="Text Indent B" xfId="1992" xr:uid="{00000000-0005-0000-0000-0000C8070000}"/>
    <cellStyle name="Text Indent B 2" xfId="2509" xr:uid="{BE81EF35-F0BB-4934-94D0-83A892995DAB}"/>
    <cellStyle name="Text Indent B 2 2" xfId="2510" xr:uid="{116E3F35-C6E3-4707-BFC4-6B09BB61E78A}"/>
    <cellStyle name="Text Indent B 3" xfId="2511" xr:uid="{BEB9248F-C52A-4137-8053-19EA2A9432FE}"/>
    <cellStyle name="Text Indent B 4" xfId="2508" xr:uid="{52C3B529-79A3-4A02-8F99-BEBFFA03214B}"/>
    <cellStyle name="Text Indent C" xfId="1993" xr:uid="{00000000-0005-0000-0000-0000C9070000}"/>
    <cellStyle name="Text Indent C 2" xfId="2513" xr:uid="{7CF15EB3-56D1-42E7-9400-FCE65D64FBDC}"/>
    <cellStyle name="Text Indent C 2 2" xfId="2514" xr:uid="{4D1A2A04-07EC-43AA-9D50-AC2866D9A638}"/>
    <cellStyle name="Text Indent C 3" xfId="2515" xr:uid="{AE3159FF-E483-413A-A472-F9894000C86F}"/>
    <cellStyle name="Text Indent C 4" xfId="2512" xr:uid="{271266B3-DE02-40B5-B4C6-A373D21B62D1}"/>
    <cellStyle name="þ_x001d_ðK&amp;‚ý»&amp;{ý_x000b__x0008_n_x0008_B_x0009__x0007__x0001__x0001_" xfId="1994" xr:uid="{00000000-0005-0000-0000-0000CA070000}"/>
    <cellStyle name="þ_x001d_ðK&amp;‚ý»&amp;{ý_x000b__x0008_n_x0008_B_x0009__x0007__x0001__x0001_ 2" xfId="3115" xr:uid="{CEA3AF19-693F-42C4-B3C5-8343F3CF2F20}"/>
    <cellStyle name="Tickmark" xfId="1995" xr:uid="{00000000-0005-0000-0000-0000CB070000}"/>
    <cellStyle name="Tickmarks" xfId="1996" xr:uid="{00000000-0005-0000-0000-0000CC070000}"/>
    <cellStyle name="Times New Roman" xfId="1997" xr:uid="{00000000-0005-0000-0000-0000CD070000}"/>
    <cellStyle name="Times New Roman 2" xfId="1998" xr:uid="{00000000-0005-0000-0000-0000CE070000}"/>
    <cellStyle name="Times New Roman 2 2" xfId="3116" xr:uid="{BC020867-9EFB-4782-9786-8CC9D835E71E}"/>
    <cellStyle name="Times New Roman 3" xfId="1999" xr:uid="{00000000-0005-0000-0000-0000CF070000}"/>
    <cellStyle name="Times New Roman 3 2" xfId="3117" xr:uid="{2AEE5C7B-74EC-4478-935D-0D512EA37B0E}"/>
    <cellStyle name="Times New Roman 4" xfId="2000" xr:uid="{00000000-0005-0000-0000-0000D0070000}"/>
    <cellStyle name="Times New Roman 4 2" xfId="3118" xr:uid="{06C2EF98-466F-40B5-A622-D598F8F78289}"/>
    <cellStyle name="Times New Roman 5" xfId="2001" xr:uid="{00000000-0005-0000-0000-0000D1070000}"/>
    <cellStyle name="Times New Roman 5 2" xfId="3119" xr:uid="{A2EF175B-6CE6-49D2-91DE-B4F31E9012C1}"/>
    <cellStyle name="Times New Roman_~6965446" xfId="2002" xr:uid="{00000000-0005-0000-0000-0000D2070000}"/>
    <cellStyle name="Title 10" xfId="2003" xr:uid="{00000000-0005-0000-0000-0000D3070000}"/>
    <cellStyle name="Title 11" xfId="2004" xr:uid="{00000000-0005-0000-0000-0000D4070000}"/>
    <cellStyle name="Title 12" xfId="2005" xr:uid="{00000000-0005-0000-0000-0000D5070000}"/>
    <cellStyle name="Title 2" xfId="2006" xr:uid="{00000000-0005-0000-0000-0000D6070000}"/>
    <cellStyle name="Title 2 10" xfId="2007" xr:uid="{00000000-0005-0000-0000-0000D7070000}"/>
    <cellStyle name="Title 2 11" xfId="2008" xr:uid="{00000000-0005-0000-0000-0000D8070000}"/>
    <cellStyle name="Title 2 12" xfId="2009" xr:uid="{00000000-0005-0000-0000-0000D9070000}"/>
    <cellStyle name="Title 2 2" xfId="2010" xr:uid="{00000000-0005-0000-0000-0000DA070000}"/>
    <cellStyle name="Title 2 3" xfId="2011" xr:uid="{00000000-0005-0000-0000-0000DB070000}"/>
    <cellStyle name="Title 2 4" xfId="2012" xr:uid="{00000000-0005-0000-0000-0000DC070000}"/>
    <cellStyle name="Title 2 5" xfId="2013" xr:uid="{00000000-0005-0000-0000-0000DD070000}"/>
    <cellStyle name="Title 2 6" xfId="2014" xr:uid="{00000000-0005-0000-0000-0000DE070000}"/>
    <cellStyle name="Title 2 7" xfId="2015" xr:uid="{00000000-0005-0000-0000-0000DF070000}"/>
    <cellStyle name="Title 2 8" xfId="2016" xr:uid="{00000000-0005-0000-0000-0000E0070000}"/>
    <cellStyle name="Title 2 9" xfId="2017" xr:uid="{00000000-0005-0000-0000-0000E1070000}"/>
    <cellStyle name="Title 3" xfId="2018" xr:uid="{00000000-0005-0000-0000-0000E2070000}"/>
    <cellStyle name="Title 3 2" xfId="2019" xr:uid="{00000000-0005-0000-0000-0000E3070000}"/>
    <cellStyle name="Title 3 3" xfId="2020" xr:uid="{00000000-0005-0000-0000-0000E4070000}"/>
    <cellStyle name="Title 4" xfId="2021" xr:uid="{00000000-0005-0000-0000-0000E5070000}"/>
    <cellStyle name="Title 5" xfId="2022" xr:uid="{00000000-0005-0000-0000-0000E6070000}"/>
    <cellStyle name="Title 6" xfId="2023" xr:uid="{00000000-0005-0000-0000-0000E7070000}"/>
    <cellStyle name="Title 7" xfId="2024" xr:uid="{00000000-0005-0000-0000-0000E8070000}"/>
    <cellStyle name="Title 8" xfId="2025" xr:uid="{00000000-0005-0000-0000-0000E9070000}"/>
    <cellStyle name="Title 9" xfId="2026" xr:uid="{00000000-0005-0000-0000-0000EA070000}"/>
    <cellStyle name="TOC 1" xfId="2027" xr:uid="{00000000-0005-0000-0000-0000EB070000}"/>
    <cellStyle name="TOC 2" xfId="2028" xr:uid="{00000000-0005-0000-0000-0000EC070000}"/>
    <cellStyle name="Total 10" xfId="2029" xr:uid="{00000000-0005-0000-0000-0000ED070000}"/>
    <cellStyle name="Total 10 2" xfId="3120" xr:uid="{510BB075-9159-4F27-83A3-7D6FD41EAE1A}"/>
    <cellStyle name="Total 11" xfId="2030" xr:uid="{00000000-0005-0000-0000-0000EE070000}"/>
    <cellStyle name="Total 11 2" xfId="3121" xr:uid="{6ED82EB0-DB74-4256-9272-776D3A28E22F}"/>
    <cellStyle name="Total 12" xfId="2031" xr:uid="{00000000-0005-0000-0000-0000EF070000}"/>
    <cellStyle name="Total 12 2" xfId="3122" xr:uid="{B586CBB5-9EB9-4C1B-BEBF-2E2CFF1B91B9}"/>
    <cellStyle name="Total 13" xfId="2516" xr:uid="{129B3AFB-E97B-4ECA-BBAE-4D0BFD7C3610}"/>
    <cellStyle name="Total 13 2" xfId="3193" xr:uid="{6B74F1B6-3EE7-499F-A7BA-EABC43D380DA}"/>
    <cellStyle name="Total 2" xfId="2032" xr:uid="{00000000-0005-0000-0000-0000F0070000}"/>
    <cellStyle name="Total 2 10" xfId="2033" xr:uid="{00000000-0005-0000-0000-0000F1070000}"/>
    <cellStyle name="Total 2 10 2" xfId="3124" xr:uid="{27A0CA97-30B5-4D3C-B4DA-C953B6CC1DED}"/>
    <cellStyle name="Total 2 11" xfId="2034" xr:uid="{00000000-0005-0000-0000-0000F2070000}"/>
    <cellStyle name="Total 2 11 2" xfId="3125" xr:uid="{65CA18C6-FB94-408F-9667-E4C491CE0DB9}"/>
    <cellStyle name="Total 2 12" xfId="2035" xr:uid="{00000000-0005-0000-0000-0000F3070000}"/>
    <cellStyle name="Total 2 12 2" xfId="3126" xr:uid="{A44652C3-2CFC-486B-BEAA-561E506B07A2}"/>
    <cellStyle name="Total 2 13" xfId="2517" xr:uid="{DD069F21-9219-4ED2-831B-A086BFF5D41A}"/>
    <cellStyle name="Total 2 13 2" xfId="3194" xr:uid="{0A6E3ED5-E021-4D10-8404-798BCF12C86E}"/>
    <cellStyle name="Total 2 14" xfId="3123" xr:uid="{D30983A3-6D27-48A2-871C-0C721AE155A2}"/>
    <cellStyle name="Total 2 2" xfId="2036" xr:uid="{00000000-0005-0000-0000-0000F4070000}"/>
    <cellStyle name="Total 2 2 2" xfId="3127" xr:uid="{842756D9-1016-4A87-8089-B38C2C8DE391}"/>
    <cellStyle name="Total 2 3" xfId="2037" xr:uid="{00000000-0005-0000-0000-0000F5070000}"/>
    <cellStyle name="Total 2 3 2" xfId="3128" xr:uid="{346CE685-36AE-4743-902D-A36FBA177EC5}"/>
    <cellStyle name="Total 2 4" xfId="2038" xr:uid="{00000000-0005-0000-0000-0000F6070000}"/>
    <cellStyle name="Total 2 4 2" xfId="3129" xr:uid="{CDCC1980-25F1-420F-95C6-194A0A511DD4}"/>
    <cellStyle name="Total 2 5" xfId="2039" xr:uid="{00000000-0005-0000-0000-0000F7070000}"/>
    <cellStyle name="Total 2 5 2" xfId="3130" xr:uid="{D20F48B3-4903-45F4-AA57-A3A5D38A5C0C}"/>
    <cellStyle name="Total 2 6" xfId="2040" xr:uid="{00000000-0005-0000-0000-0000F8070000}"/>
    <cellStyle name="Total 2 6 2" xfId="3131" xr:uid="{4A57215F-63C0-4E24-A0A2-6171FA36C507}"/>
    <cellStyle name="Total 2 7" xfId="2041" xr:uid="{00000000-0005-0000-0000-0000F9070000}"/>
    <cellStyle name="Total 2 7 2" xfId="3132" xr:uid="{AACAA224-38C7-4470-BFD6-9152DFE2E722}"/>
    <cellStyle name="Total 2 8" xfId="2042" xr:uid="{00000000-0005-0000-0000-0000FA070000}"/>
    <cellStyle name="Total 2 8 2" xfId="3133" xr:uid="{27810578-E92D-4C92-B64D-419305CD1C40}"/>
    <cellStyle name="Total 2 9" xfId="2043" xr:uid="{00000000-0005-0000-0000-0000FB070000}"/>
    <cellStyle name="Total 2 9 2" xfId="3134" xr:uid="{8A3D592B-CEF2-4558-BD06-B844D807C8F6}"/>
    <cellStyle name="Total 3" xfId="2044" xr:uid="{00000000-0005-0000-0000-0000FC070000}"/>
    <cellStyle name="Total 3 2" xfId="2045" xr:uid="{00000000-0005-0000-0000-0000FD070000}"/>
    <cellStyle name="Total 3 2 2" xfId="3136" xr:uid="{7F938CE8-437B-4AB5-8C5C-8607B6B144AA}"/>
    <cellStyle name="Total 3 3" xfId="2046" xr:uid="{00000000-0005-0000-0000-0000FE070000}"/>
    <cellStyle name="Total 3 3 2" xfId="3137" xr:uid="{9A05DC47-2B6A-4749-97AD-66030F0D8FC9}"/>
    <cellStyle name="Total 3 4" xfId="3135" xr:uid="{632F4E31-9874-4764-9858-A2E57CB6486A}"/>
    <cellStyle name="Total 4" xfId="2047" xr:uid="{00000000-0005-0000-0000-0000FF070000}"/>
    <cellStyle name="Total 4 2" xfId="3138" xr:uid="{3A45E85A-C346-4AB3-AA70-90952C7B1A4C}"/>
    <cellStyle name="Total 5" xfId="2048" xr:uid="{00000000-0005-0000-0000-000000080000}"/>
    <cellStyle name="Total 5 2" xfId="3139" xr:uid="{4E8F58C3-ED0E-4567-B672-2449C622E96C}"/>
    <cellStyle name="Total 6" xfId="2049" xr:uid="{00000000-0005-0000-0000-000001080000}"/>
    <cellStyle name="Total 6 2" xfId="3140" xr:uid="{3F28D681-64EA-4E10-BD60-68252BBEDF70}"/>
    <cellStyle name="Total 7" xfId="2050" xr:uid="{00000000-0005-0000-0000-000002080000}"/>
    <cellStyle name="Total 7 2" xfId="3141" xr:uid="{0D6704CA-FEFF-4682-91A3-533FD3A9F441}"/>
    <cellStyle name="Total 8" xfId="2051" xr:uid="{00000000-0005-0000-0000-000003080000}"/>
    <cellStyle name="Total 8 2" xfId="3142" xr:uid="{7B27F60D-4F93-4317-9E46-8219ADBF2AFC}"/>
    <cellStyle name="Total 9" xfId="2052" xr:uid="{00000000-0005-0000-0000-000004080000}"/>
    <cellStyle name="Total 9 2" xfId="3143" xr:uid="{4ED1A382-1E9D-45B1-92AC-FBB86DEE7C48}"/>
    <cellStyle name="tttttt" xfId="2053" xr:uid="{00000000-0005-0000-0000-000005080000}"/>
    <cellStyle name="turns the number of whole workdays between two dateœ" xfId="2054" xr:uid="{00000000-0005-0000-0000-000006080000}"/>
    <cellStyle name="turns the number of whole workdays between two dateœ 2" xfId="3144" xr:uid="{06209C30-2912-4364-ABA5-404E08198724}"/>
    <cellStyle name="two" xfId="2055" xr:uid="{00000000-0005-0000-0000-000007080000}"/>
    <cellStyle name="UB1" xfId="2056" xr:uid="{00000000-0005-0000-0000-000008080000}"/>
    <cellStyle name="UB2" xfId="2057" xr:uid="{00000000-0005-0000-0000-000009080000}"/>
    <cellStyle name="underline" xfId="2058" xr:uid="{00000000-0005-0000-0000-00000A080000}"/>
    <cellStyle name="Value" xfId="2059" xr:uid="{00000000-0005-0000-0000-00000B080000}"/>
    <cellStyle name="Vehicle_Benchmark" xfId="2060" xr:uid="{00000000-0005-0000-0000-00000C080000}"/>
    <cellStyle name="Version_Header" xfId="2061" xr:uid="{00000000-0005-0000-0000-00000D080000}"/>
    <cellStyle name="Volumes_Data" xfId="2062" xr:uid="{00000000-0005-0000-0000-00000E080000}"/>
    <cellStyle name="W_hrung [0]_modela~1" xfId="2063" xr:uid="{00000000-0005-0000-0000-00000F080000}"/>
    <cellStyle name="W_hrung [0]_modela~1 2" xfId="3145" xr:uid="{4EF63F3A-57B3-4D23-9066-B10CED5B8DD1}"/>
    <cellStyle name="W_hrung_modela~1" xfId="2064" xr:uid="{00000000-0005-0000-0000-000010080000}"/>
    <cellStyle name="W_hrung_modela~1 2" xfId="3146" xr:uid="{C734CC49-5330-4505-BD74-CED1EF7258FE}"/>
    <cellStyle name="Währung [0]_B_Seg_EU" xfId="2065" xr:uid="{00000000-0005-0000-0000-000011080000}"/>
    <cellStyle name="Wahrung [0]_Summary" xfId="2066" xr:uid="{00000000-0005-0000-0000-000012080000}"/>
    <cellStyle name="Währung_B_Seg_EU" xfId="2067" xr:uid="{00000000-0005-0000-0000-000013080000}"/>
    <cellStyle name="Wahrung_Summary" xfId="2068" xr:uid="{00000000-0005-0000-0000-000014080000}"/>
    <cellStyle name="Walutowy [0]_AIGBANK0" xfId="2069" xr:uid="{00000000-0005-0000-0000-000015080000}"/>
    <cellStyle name="Walutowy_AIGBANK0" xfId="2070" xr:uid="{00000000-0005-0000-0000-000016080000}"/>
    <cellStyle name="Warning Text 10" xfId="2071" xr:uid="{00000000-0005-0000-0000-000017080000}"/>
    <cellStyle name="Warning Text 11" xfId="2072" xr:uid="{00000000-0005-0000-0000-000018080000}"/>
    <cellStyle name="Warning Text 12" xfId="2073" xr:uid="{00000000-0005-0000-0000-000019080000}"/>
    <cellStyle name="Warning Text 2" xfId="2074" xr:uid="{00000000-0005-0000-0000-00001A080000}"/>
    <cellStyle name="Warning Text 2 10" xfId="2075" xr:uid="{00000000-0005-0000-0000-00001B080000}"/>
    <cellStyle name="Warning Text 2 11" xfId="2076" xr:uid="{00000000-0005-0000-0000-00001C080000}"/>
    <cellStyle name="Warning Text 2 12" xfId="2077" xr:uid="{00000000-0005-0000-0000-00001D080000}"/>
    <cellStyle name="Warning Text 2 2" xfId="2078" xr:uid="{00000000-0005-0000-0000-00001E080000}"/>
    <cellStyle name="Warning Text 2 3" xfId="2079" xr:uid="{00000000-0005-0000-0000-00001F080000}"/>
    <cellStyle name="Warning Text 2 4" xfId="2080" xr:uid="{00000000-0005-0000-0000-000020080000}"/>
    <cellStyle name="Warning Text 2 5" xfId="2081" xr:uid="{00000000-0005-0000-0000-000021080000}"/>
    <cellStyle name="Warning Text 2 6" xfId="2082" xr:uid="{00000000-0005-0000-0000-000022080000}"/>
    <cellStyle name="Warning Text 2 7" xfId="2083" xr:uid="{00000000-0005-0000-0000-000023080000}"/>
    <cellStyle name="Warning Text 2 8" xfId="2084" xr:uid="{00000000-0005-0000-0000-000024080000}"/>
    <cellStyle name="Warning Text 2 9" xfId="2085" xr:uid="{00000000-0005-0000-0000-000025080000}"/>
    <cellStyle name="Warning Text 3" xfId="2086" xr:uid="{00000000-0005-0000-0000-000026080000}"/>
    <cellStyle name="Warning Text 3 2" xfId="2087" xr:uid="{00000000-0005-0000-0000-000027080000}"/>
    <cellStyle name="Warning Text 3 3" xfId="2088" xr:uid="{00000000-0005-0000-0000-000028080000}"/>
    <cellStyle name="Warning Text 4" xfId="2089" xr:uid="{00000000-0005-0000-0000-000029080000}"/>
    <cellStyle name="Warning Text 5" xfId="2090" xr:uid="{00000000-0005-0000-0000-00002A080000}"/>
    <cellStyle name="Warning Text 6" xfId="2091" xr:uid="{00000000-0005-0000-0000-00002B080000}"/>
    <cellStyle name="Warning Text 7" xfId="2092" xr:uid="{00000000-0005-0000-0000-00002C080000}"/>
    <cellStyle name="Warning Text 8" xfId="2093" xr:uid="{00000000-0005-0000-0000-00002D080000}"/>
    <cellStyle name="Warning Text 9" xfId="2094" xr:uid="{00000000-0005-0000-0000-00002E080000}"/>
    <cellStyle name="weekly" xfId="2095" xr:uid="{00000000-0005-0000-0000-00002F080000}"/>
    <cellStyle name="WierszPoziom_1_CFG Poland ALCO 2002_12w4" xfId="2096" xr:uid="{00000000-0005-0000-0000-000030080000}"/>
    <cellStyle name="W臧rung [0]_BODYM" xfId="2097" xr:uid="{00000000-0005-0000-0000-000031080000}"/>
    <cellStyle name="W臧rung_BODYM" xfId="2098" xr:uid="{00000000-0005-0000-0000-000032080000}"/>
    <cellStyle name="ｳfｹ0]_  Design " xfId="2099" xr:uid="{00000000-0005-0000-0000-000033080000}"/>
    <cellStyle name="ｳfｹ  Design " xfId="2100" xr:uid="{00000000-0005-0000-0000-000034080000}"/>
    <cellStyle name="ｳfｹ(10) Mondeo-Accord" xfId="2101" xr:uid="{00000000-0005-0000-0000-000035080000}"/>
    <cellStyle name="ｳfｹ(9) 115ABS-Exsior" xfId="2102" xr:uid="{00000000-0005-0000-0000-000036080000}"/>
    <cellStyle name="ｳfｹ10HRLux-Varica" xfId="2103" xr:uid="{00000000-0005-0000-0000-000037080000}"/>
    <cellStyle name="ｳfｹ10PUAC-Verica" xfId="2104" xr:uid="{00000000-0005-0000-0000-000038080000}"/>
    <cellStyle name="ｳfｹ115-last" xfId="2105" xr:uid="{00000000-0005-0000-0000-000039080000}"/>
    <cellStyle name="ｳfｹ13EGI-SE" xfId="2106" xr:uid="{00000000-0005-0000-0000-00003A080000}"/>
    <cellStyle name="ｳfｹ162PFT" xfId="2107" xr:uid="{00000000-0005-0000-0000-00003B080000}"/>
    <cellStyle name="ｳfｹ162-RPW" xfId="2108" xr:uid="{00000000-0005-0000-0000-00003C080000}"/>
    <cellStyle name="ｳfｹ18L Design" xfId="2109" xr:uid="{00000000-0005-0000-0000-00003D080000}"/>
    <cellStyle name="ｳfｹ198RDMP" xfId="2110" xr:uid="{00000000-0005-0000-0000-00003E080000}"/>
    <cellStyle name="ｳfｹ2000SVP" xfId="2111" xr:uid="{00000000-0005-0000-0000-00003F080000}"/>
    <cellStyle name="ｳfｹ2016R19" xfId="2112" xr:uid="{00000000-0005-0000-0000-000040080000}"/>
    <cellStyle name="ｳfｹ20HSV9-Delica" xfId="2113" xr:uid="{00000000-0005-0000-0000-000041080000}"/>
    <cellStyle name="ｳfｹ20PUW-Delica" xfId="2114" xr:uid="{00000000-0005-0000-0000-000042080000}"/>
    <cellStyle name="ｳfｹ22HSV9-Delica" xfId="2115" xr:uid="{00000000-0005-0000-0000-000043080000}"/>
    <cellStyle name="ｳfｹ22PUW-Delica" xfId="2116" xr:uid="{00000000-0005-0000-0000-000044080000}"/>
    <cellStyle name="ｳfｹ27-COLL1" xfId="2117" xr:uid="{00000000-0005-0000-0000-000045080000}"/>
    <cellStyle name="ｳfｹ5+7 Per Unit" xfId="2118" xr:uid="{00000000-0005-0000-0000-000046080000}"/>
    <cellStyle name="ｳfｹ57-upd" xfId="2119" xr:uid="{00000000-0005-0000-0000-000047080000}"/>
    <cellStyle name="ｳfｹ95 BP Taurus" xfId="2120" xr:uid="{00000000-0005-0000-0000-000048080000}"/>
    <cellStyle name="ｳfｹ95BT57-RPW" xfId="2121" xr:uid="{00000000-0005-0000-0000-000049080000}"/>
    <cellStyle name="ｳfｹ96 Scorpio-95 Scorpio" xfId="2122" xr:uid="{00000000-0005-0000-0000-00004A080000}"/>
    <cellStyle name="ｳfｹ96 Scorpio-CamryLE" xfId="2123" xr:uid="{00000000-0005-0000-0000-00004B080000}"/>
    <cellStyle name="ｳfｹ96 Scorpio-CamryLE (2)" xfId="2124" xr:uid="{00000000-0005-0000-0000-00004C080000}"/>
    <cellStyle name="ｳfｹ96 Scorpio-Grey" xfId="2125" xr:uid="{00000000-0005-0000-0000-00004D080000}"/>
    <cellStyle name="ｳfｹ96 ScorpioH-CamryXE" xfId="2126" xr:uid="{00000000-0005-0000-0000-00004E080000}"/>
    <cellStyle name="ｳfｹ96 ScorpioH-Omega" xfId="2127" xr:uid="{00000000-0005-0000-0000-00004F080000}"/>
    <cellStyle name="ｳfｹ96 Scorpio-Omega" xfId="2128" xr:uid="{00000000-0005-0000-0000-000050080000}"/>
    <cellStyle name="ｳfｹ97 75FL" xfId="2129" xr:uid="{00000000-0005-0000-0000-000051080000}"/>
    <cellStyle name="ｳfｹ97 design" xfId="2130" xr:uid="{00000000-0005-0000-0000-000052080000}"/>
    <cellStyle name="ｳfｹ97 design ( Relaun)" xfId="2131" xr:uid="{00000000-0005-0000-0000-000053080000}"/>
    <cellStyle name="ｳfｹ97 Design(Value)" xfId="2132" xr:uid="{00000000-0005-0000-0000-000054080000}"/>
    <cellStyle name="ｳfｹ97 MSC Design" xfId="2133" xr:uid="{00000000-0005-0000-0000-000055080000}"/>
    <cellStyle name="ｳfｹ98 BT57" xfId="2134" xr:uid="{00000000-0005-0000-0000-000056080000}"/>
    <cellStyle name="ｳfｹ98 design" xfId="2135" xr:uid="{00000000-0005-0000-0000-000057080000}"/>
    <cellStyle name="ｳfｹ98 design  " xfId="2136" xr:uid="{00000000-0005-0000-0000-000058080000}"/>
    <cellStyle name="ｳfｹ98 MY Design" xfId="2137" xr:uid="{00000000-0005-0000-0000-000059080000}"/>
    <cellStyle name="ｳfｹ98july" xfId="2138" xr:uid="{00000000-0005-0000-0000-00005A080000}"/>
    <cellStyle name="ｳfｹ99MY" xfId="2139" xr:uid="{00000000-0005-0000-0000-00005B080000}"/>
    <cellStyle name="ｳfｹA-allocated" xfId="2140" xr:uid="{00000000-0005-0000-0000-00005C080000}"/>
    <cellStyle name="ｳfｹA-allocated 2" xfId="3147" xr:uid="{232ACBED-9AFA-433A-AA34-33DEF3EAE0C3}"/>
    <cellStyle name="ｳfｹABS Airbag" xfId="2141" xr:uid="{00000000-0005-0000-0000-00005D080000}"/>
    <cellStyle name="ｳfｹAdded Spec" xfId="2142" xr:uid="{00000000-0005-0000-0000-00005E080000}"/>
    <cellStyle name="ｳfｹanayoy" xfId="2143" xr:uid="{00000000-0005-0000-0000-00005F080000}"/>
    <cellStyle name="ｳfｹAUG0597A" xfId="2144" xr:uid="{00000000-0005-0000-0000-000060080000}"/>
    <cellStyle name="ｳfｹB17CORSA" xfId="2145" xr:uid="{00000000-0005-0000-0000-000061080000}"/>
    <cellStyle name="ｳfｹB17CORSA 2" xfId="3148" xr:uid="{7A34D7ED-D050-4AC9-9F6E-A07BD8002E19}"/>
    <cellStyle name="ｳfｹBack up" xfId="2146" xr:uid="{00000000-0005-0000-0000-000062080000}"/>
    <cellStyle name="ｳfｹBack up 2" xfId="3149" xr:uid="{5E616FF0-EF0B-4498-B7E3-D64E3B633F23}"/>
    <cellStyle name="ｳfｹBILLING1" xfId="2147" xr:uid="{00000000-0005-0000-0000-000063080000}"/>
    <cellStyle name="ｳfｹBT57" xfId="2148" xr:uid="{00000000-0005-0000-0000-000064080000}"/>
    <cellStyle name="ｳfｹBT57HBvsMarch " xfId="2149" xr:uid="{00000000-0005-0000-0000-000065080000}"/>
    <cellStyle name="ｳfｹBT57HBvsMarch  (M)" xfId="2150" xr:uid="{00000000-0005-0000-0000-000066080000}"/>
    <cellStyle name="ｳfｹBT57NBvsMarch" xfId="2151" xr:uid="{00000000-0005-0000-0000-000067080000}"/>
    <cellStyle name="ｳfｹBT57NBvsMarch (M)" xfId="2152" xr:uid="{00000000-0005-0000-0000-000068080000}"/>
    <cellStyle name="ｳfｹC206 AMIM 103 ITEMS re101600" xfId="2153" xr:uid="{00000000-0005-0000-0000-000069080000}"/>
    <cellStyle name="ｳfｹC206 Checking" xfId="2154" xr:uid="{00000000-0005-0000-0000-00006A080000}"/>
    <cellStyle name="ｳfｹC206Export" xfId="2155" xr:uid="{00000000-0005-0000-0000-00006B080000}"/>
    <cellStyle name="ｳfｹC206thailand" xfId="2156" xr:uid="{00000000-0005-0000-0000-00006C080000}"/>
    <cellStyle name="ｳfｹC206twn" xfId="2157" xr:uid="{00000000-0005-0000-0000-00006D080000}"/>
    <cellStyle name="ｳfｹC206twn(708)" xfId="2158" xr:uid="{00000000-0005-0000-0000-00006E080000}"/>
    <cellStyle name="ｳfｹC224(ORIGINAL-AUG)" xfId="2159" xr:uid="{00000000-0005-0000-0000-00006F080000}"/>
    <cellStyle name="ｳfｹCam2.2" xfId="2160" xr:uid="{00000000-0005-0000-0000-000070080000}"/>
    <cellStyle name="ｳfｹCDT115" xfId="2161" xr:uid="{00000000-0005-0000-0000-000071080000}"/>
    <cellStyle name="ｳfｹCDT31-SVO" xfId="2162" xr:uid="{00000000-0005-0000-0000-000072080000}"/>
    <cellStyle name="ｳfｹCDW162" xfId="2163" xr:uid="{00000000-0005-0000-0000-000073080000}"/>
    <cellStyle name="ｳfｹchart" xfId="2164" xr:uid="{00000000-0005-0000-0000-000074080000}"/>
    <cellStyle name="ｳfｹCOGLX-GDA" xfId="2165" xr:uid="{00000000-0005-0000-0000-000075080000}"/>
    <cellStyle name="ｳfｹCOGLX-GDA 2" xfId="3150" xr:uid="{517E879E-9CCF-4BCC-A04B-275E6FD2C427}"/>
    <cellStyle name="ｳfｹCO-SD" xfId="2166" xr:uid="{00000000-0005-0000-0000-000076080000}"/>
    <cellStyle name="ｳfｹCO-SD 2" xfId="3151" xr:uid="{DD8A3B84-B671-43A6-A8A3-91C212EA1027}"/>
    <cellStyle name="ｳfｹCost Recovery" xfId="2167" xr:uid="{00000000-0005-0000-0000-000077080000}"/>
    <cellStyle name="ｳfｹcost recovery  (2)" xfId="2168" xr:uid="{00000000-0005-0000-0000-000078080000}"/>
    <cellStyle name="ｳfｹcost recovery (2)" xfId="2169" xr:uid="{00000000-0005-0000-0000-000079080000}"/>
    <cellStyle name="ｳfｹcost recovery_1" xfId="2170" xr:uid="{00000000-0005-0000-0000-00007A080000}"/>
    <cellStyle name="ｳfｹCT75" xfId="2171" xr:uid="{00000000-0005-0000-0000-00007B080000}"/>
    <cellStyle name="ｳfｹCT75 (2)" xfId="2172" xr:uid="{00000000-0005-0000-0000-00007C080000}"/>
    <cellStyle name="ｳfｹCT75 BP Update" xfId="2173" xr:uid="{00000000-0005-0000-0000-00007D080000}"/>
    <cellStyle name="ｳfｹCT75 minor change" xfId="2174" xr:uid="{00000000-0005-0000-0000-00007E080000}"/>
    <cellStyle name="ｳfｹCT75 Value" xfId="2175" xr:uid="{00000000-0005-0000-0000-00007F080000}"/>
    <cellStyle name="ｳfｹCT75_1" xfId="2176" xr:uid="{00000000-0005-0000-0000-000080080000}"/>
    <cellStyle name="ｳfｹCT75pu" xfId="2177" xr:uid="{00000000-0005-0000-0000-000081080000}"/>
    <cellStyle name="ｳfｹdesign" xfId="2178" xr:uid="{00000000-0005-0000-0000-000082080000}"/>
    <cellStyle name="ｳfｹdesign " xfId="2179" xr:uid="{00000000-0005-0000-0000-000083080000}"/>
    <cellStyle name="ｳfｹdesign (2)" xfId="2180" xr:uid="{00000000-0005-0000-0000-000084080000}"/>
    <cellStyle name="ｳfｹDesign Cost" xfId="2181" xr:uid="{00000000-0005-0000-0000-000085080000}"/>
    <cellStyle name="ｳfｹDesign Engine" xfId="2182" xr:uid="{00000000-0005-0000-0000-000086080000}"/>
    <cellStyle name="ｳfｹDesign_1" xfId="2183" xr:uid="{00000000-0005-0000-0000-000087080000}"/>
    <cellStyle name="ｳfｹDEW98" xfId="2184" xr:uid="{00000000-0005-0000-0000-000088080000}"/>
    <cellStyle name="ｳfｹE18PW201" xfId="2185" xr:uid="{00000000-0005-0000-0000-000089080000}"/>
    <cellStyle name="ｳfｹE20DEL1" xfId="2186" xr:uid="{00000000-0005-0000-0000-00008A080000}"/>
    <cellStyle name="ｳfｹE22PUDE1" xfId="2187" xr:uid="{00000000-0005-0000-0000-00008B080000}"/>
    <cellStyle name="ｳfｹEAO" xfId="2188" xr:uid="{00000000-0005-0000-0000-00008C080000}"/>
    <cellStyle name="ｳfｹEAO 2" xfId="3152" xr:uid="{01F233B9-BC6E-42A9-8D48-98FD7255DCC4}"/>
    <cellStyle name="ｳfｹEII (upgarade)" xfId="2189" xr:uid="{00000000-0005-0000-0000-00008D080000}"/>
    <cellStyle name="ｳfｹEII Eco. Profit" xfId="2190" xr:uid="{00000000-0005-0000-0000-00008E080000}"/>
    <cellStyle name="ｳfｹEII(cost recovery)" xfId="2191" xr:uid="{00000000-0005-0000-0000-00008F080000}"/>
    <cellStyle name="ｳfｹEnco. profit" xfId="2192" xr:uid="{00000000-0005-0000-0000-000090080000}"/>
    <cellStyle name="ｳfｹEnco. profit (2)" xfId="2193" xr:uid="{00000000-0005-0000-0000-000091080000}"/>
    <cellStyle name="ｳfｹENGINEU" xfId="2194" xr:uid="{00000000-0005-0000-0000-000092080000}"/>
    <cellStyle name="ｳfｹExplanation" xfId="2195" xr:uid="{00000000-0005-0000-0000-000093080000}"/>
    <cellStyle name="ｳfｹExport(714)" xfId="2196" xr:uid="{00000000-0005-0000-0000-000094080000}"/>
    <cellStyle name="ｳfｹFACELIFT" xfId="2197" xr:uid="{00000000-0005-0000-0000-000095080000}"/>
    <cellStyle name="ｳfｹF-allocated" xfId="2198" xr:uid="{00000000-0005-0000-0000-000096080000}"/>
    <cellStyle name="ｳfｹF-allocated 2" xfId="3153" xr:uid="{5EE3DAD1-7CE0-4550-8B37-75746283F05D}"/>
    <cellStyle name="ｳfｹFin summary" xfId="2199" xr:uid="{00000000-0005-0000-0000-000097080000}"/>
    <cellStyle name="ｳfｹFinancial Summary" xfId="2200" xr:uid="{00000000-0005-0000-0000-000098080000}"/>
    <cellStyle name="ｳfｹFLH0020 (3)" xfId="2201" xr:uid="{00000000-0005-0000-0000-000099080000}"/>
    <cellStyle name="ｳfｹFLHPA" xfId="2202" xr:uid="{00000000-0005-0000-0000-00009A080000}"/>
    <cellStyle name="ｳfｹFLHPA 2" xfId="3154" xr:uid="{647B3666-57D7-45F9-A437-B07DC6F5C516}"/>
    <cellStyle name="ｳfｹGLCAMH94" xfId="2203" xr:uid="{00000000-0005-0000-0000-00009B080000}"/>
    <cellStyle name="ｳfｹGLIMARC" xfId="2204" xr:uid="{00000000-0005-0000-0000-00009C080000}"/>
    <cellStyle name="ｳfｹGLSCAM94" xfId="2205" xr:uid="{00000000-0005-0000-0000-00009D080000}"/>
    <cellStyle name="ｳfｹGLXMARC" xfId="2206" xr:uid="{00000000-0005-0000-0000-00009E080000}"/>
    <cellStyle name="ｳfｹHDELLPS1" xfId="2207" xr:uid="{00000000-0005-0000-0000-00009F080000}"/>
    <cellStyle name="ｳfｹInvestment" xfId="2208" xr:uid="{00000000-0005-0000-0000-0000A0080000}"/>
    <cellStyle name="ｳfｹInvestment (Self-help)" xfId="2209" xr:uid="{00000000-0005-0000-0000-0000A1080000}"/>
    <cellStyle name="ｳfｹInvestment_cost recovery" xfId="2210" xr:uid="{00000000-0005-0000-0000-0000A2080000}"/>
    <cellStyle name="ｳfｹKonoABS" xfId="2211" xr:uid="{00000000-0005-0000-0000-0000A3080000}"/>
    <cellStyle name="ｳfｹKonoABS 2" xfId="3155" xr:uid="{BFED9BB4-2D03-4417-BB5A-020D71A153AC}"/>
    <cellStyle name="ｳfｹM20Sup" xfId="2212" xr:uid="{00000000-0005-0000-0000-0000A4080000}"/>
    <cellStyle name="ｳfｹMay 95 (4)" xfId="2213" xr:uid="{00000000-0005-0000-0000-0000A5080000}"/>
    <cellStyle name="ｳfｹMemo (5)" xfId="2214" xr:uid="{00000000-0005-0000-0000-0000A6080000}"/>
    <cellStyle name="ｳfｹMondeo" xfId="2215" xr:uid="{00000000-0005-0000-0000-0000A7080000}"/>
    <cellStyle name="ｳfｹMondeo CKD" xfId="2216" xr:uid="{00000000-0005-0000-0000-0000A8080000}"/>
    <cellStyle name="ｳfｹMon-Exsior" xfId="2217" xr:uid="{00000000-0005-0000-0000-0000A9080000}"/>
    <cellStyle name="ｳfｹNBA-GLA" xfId="2218" xr:uid="{00000000-0005-0000-0000-0000AA080000}"/>
    <cellStyle name="ｳfｹNBA-LXIA" xfId="2219" xr:uid="{00000000-0005-0000-0000-0000AB080000}"/>
    <cellStyle name="ｳfｹNB-ASTRA" xfId="2220" xr:uid="{00000000-0005-0000-0000-0000AC080000}"/>
    <cellStyle name="ｳfｹNBGLASOC" xfId="2221" xr:uid="{00000000-0005-0000-0000-0000AD080000}"/>
    <cellStyle name="ｳfｹNBLANCER" xfId="2222" xr:uid="{00000000-0005-0000-0000-0000AE080000}"/>
    <cellStyle name="ｳfｹNBMarch" xfId="2223" xr:uid="{00000000-0005-0000-0000-0000AF080000}"/>
    <cellStyle name="ｳfｹNBSocial" xfId="2224" xr:uid="{00000000-0005-0000-0000-0000B0080000}"/>
    <cellStyle name="ｳfｹNBvsMarch" xfId="2225" xr:uid="{00000000-0005-0000-0000-0000B1080000}"/>
    <cellStyle name="ｳfｹPacking Cost" xfId="2226" xr:uid="{00000000-0005-0000-0000-0000B2080000}"/>
    <cellStyle name="ｳfｹPer Unit" xfId="2227" xr:uid="{00000000-0005-0000-0000-0000B3080000}"/>
    <cellStyle name="ｳfｹPer Unit " xfId="2228" xr:uid="{00000000-0005-0000-0000-0000B4080000}"/>
    <cellStyle name="ｳfｹPer Unit_Bongo Per Unit " xfId="2229" xr:uid="{00000000-0005-0000-0000-0000B5080000}"/>
    <cellStyle name="ｳfｹpftsheet" xfId="2230" xr:uid="{00000000-0005-0000-0000-0000B6080000}"/>
    <cellStyle name="ｳfｹP-LUXVA1" xfId="2231" xr:uid="{00000000-0005-0000-0000-0000B7080000}"/>
    <cellStyle name="ｳfｹP-PUVAR1" xfId="2232" xr:uid="{00000000-0005-0000-0000-0000B8080000}"/>
    <cellStyle name="ｳfｹPresent (1)" xfId="2233" xr:uid="{00000000-0005-0000-0000-0000B9080000}"/>
    <cellStyle name="ｳfｹPrice" xfId="2234" xr:uid="{00000000-0005-0000-0000-0000BA080000}"/>
    <cellStyle name="ｳfｹPRICE (2)" xfId="2235" xr:uid="{00000000-0005-0000-0000-0000BB080000}"/>
    <cellStyle name="ｳfｹPrice 2.0" xfId="2236" xr:uid="{00000000-0005-0000-0000-0000BC080000}"/>
    <cellStyle name="ｳfｹPricelist" xfId="2237" xr:uid="{00000000-0005-0000-0000-0000BD080000}"/>
    <cellStyle name="ｳfｹProgram" xfId="2238" xr:uid="{00000000-0005-0000-0000-0000BE080000}"/>
    <cellStyle name="ｳfｹPronto (upgrade)" xfId="2239" xr:uid="{00000000-0005-0000-0000-0000BF080000}"/>
    <cellStyle name="ｳfｹPronto Eco. Profit" xfId="2240" xr:uid="{00000000-0005-0000-0000-0000C0080000}"/>
    <cellStyle name="ｳfｹPronto Upg" xfId="2241" xr:uid="{00000000-0005-0000-0000-0000C1080000}"/>
    <cellStyle name="ｳfｹPT - Pg. 5" xfId="2242" xr:uid="{00000000-0005-0000-0000-0000C2080000}"/>
    <cellStyle name="ｳfｹPU-Aug" xfId="2243" xr:uid="{00000000-0005-0000-0000-0000C3080000}"/>
    <cellStyle name="ｳfｹPUTAURUS" xfId="2244" xr:uid="{00000000-0005-0000-0000-0000C4080000}"/>
    <cellStyle name="ｳfｹREMSC8" xfId="2245" xr:uid="{00000000-0005-0000-0000-0000C5080000}"/>
    <cellStyle name="ｳfｹREMSC8 2" xfId="3156" xr:uid="{44793335-6361-40DA-8EA4-3F7E6CA25600}"/>
    <cellStyle name="ｳfｹRetailprice" xfId="2246" xr:uid="{00000000-0005-0000-0000-0000C6080000}"/>
    <cellStyle name="ｳfｹRP-walk" xfId="2247" xr:uid="{00000000-0005-0000-0000-0000C7080000}"/>
    <cellStyle name="ｳfｹRSw" xfId="2248" xr:uid="{00000000-0005-0000-0000-0000C8080000}"/>
    <cellStyle name="ｳfｹS1-PU (2)" xfId="2249" xr:uid="{00000000-0005-0000-0000-0000C9080000}"/>
    <cellStyle name="ｳfｹselfhe" xfId="2250" xr:uid="{00000000-0005-0000-0000-0000CA080000}"/>
    <cellStyle name="ｳfｹSheet1" xfId="2251" xr:uid="{00000000-0005-0000-0000-0000CB080000}"/>
    <cellStyle name="ｳfｹSheet1 (2)" xfId="2252" xr:uid="{00000000-0005-0000-0000-0000CC080000}"/>
    <cellStyle name="ｳfｹSheet1 (2) 2" xfId="3158" xr:uid="{F0232969-0727-4F32-A72C-E908EACDC0A9}"/>
    <cellStyle name="ｳfｹSheet1 (3)" xfId="2253" xr:uid="{00000000-0005-0000-0000-0000CD080000}"/>
    <cellStyle name="ｳfｹSheet1 (3) 2" xfId="3159" xr:uid="{2A6E36D6-2B21-4DB9-B2EE-B6B08F8236CF}"/>
    <cellStyle name="ｳfｹSheet1 2" xfId="3157" xr:uid="{E26EACA8-2688-4B6F-80F6-9C2DCB6547D9}"/>
    <cellStyle name="ｳfｹSheet2" xfId="2254" xr:uid="{00000000-0005-0000-0000-0000CE080000}"/>
    <cellStyle name="ｳfｹSheet3" xfId="2255" xr:uid="{00000000-0005-0000-0000-0000CF080000}"/>
    <cellStyle name="ｳfｹSpec" xfId="2256" xr:uid="{00000000-0005-0000-0000-0000D0080000}"/>
    <cellStyle name="ｳfｹSUM" xfId="2257" xr:uid="{00000000-0005-0000-0000-0000D1080000}"/>
    <cellStyle name="ｳfｹSummary 4.0 (2)" xfId="2258" xr:uid="{00000000-0005-0000-0000-0000D2080000}"/>
    <cellStyle name="ｳfｹTA-CAM3" xfId="2259" xr:uid="{00000000-0005-0000-0000-0000D3080000}"/>
    <cellStyle name="ｳfｹTAUCONC1" xfId="2260" xr:uid="{00000000-0005-0000-0000-0000D4080000}"/>
    <cellStyle name="ｳfｹTELSTAR" xfId="2261" xr:uid="{00000000-0005-0000-0000-0000D5080000}"/>
    <cellStyle name="ｳfｹTelstar (2)" xfId="2262" xr:uid="{00000000-0005-0000-0000-0000D6080000}"/>
    <cellStyle name="ｳfｹTelstar_1" xfId="2263" xr:uid="{00000000-0005-0000-0000-0000D7080000}"/>
    <cellStyle name="ｳfｹTotal Design" xfId="2264" xr:uid="{00000000-0005-0000-0000-0000D8080000}"/>
    <cellStyle name="ｳfｹTotal Design (2)" xfId="2265" xr:uid="{00000000-0005-0000-0000-0000D9080000}"/>
    <cellStyle name="ｳfｹUpdate Alt4 (Cost)" xfId="2266" xr:uid="{00000000-0005-0000-0000-0000DA080000}"/>
    <cellStyle name="ｳfｹV9-VAGL" xfId="2267" xr:uid="{00000000-0005-0000-0000-0000DB080000}"/>
    <cellStyle name="ｳfｹVolume" xfId="2268" xr:uid="{00000000-0005-0000-0000-0000DC080000}"/>
    <cellStyle name="ｳfｹvs program (2)" xfId="2269" xr:uid="{00000000-0005-0000-0000-0000DD080000}"/>
    <cellStyle name="ｳfｹvs program (3)" xfId="2270" xr:uid="{00000000-0005-0000-0000-0000DE080000}"/>
    <cellStyle name="ｳfｹvs.Mar" xfId="2271" xr:uid="{00000000-0005-0000-0000-0000DF080000}"/>
    <cellStyle name="ｳfｹvs.Mar 2" xfId="3160" xr:uid="{36F540A7-B3D3-4797-8921-54113E402AE3}"/>
    <cellStyle name="ｳfｹVsProgram" xfId="2272" xr:uid="{00000000-0005-0000-0000-0000E0080000}"/>
    <cellStyle name="ｳfｹWith Action" xfId="2273" xr:uid="{00000000-0005-0000-0000-0000E1080000}"/>
    <cellStyle name="ｶWｳsｵｲ" xfId="2274" xr:uid="{00000000-0005-0000-0000-0000E2080000}"/>
    <cellStyle name="ﾀHｫ皙ｺｶWｳsｵｲ" xfId="2275" xr:uid="{00000000-0005-0000-0000-0000E3080000}"/>
    <cellStyle name="เครื่องหมายจุลภาค [0]_PERSONAL" xfId="2519" xr:uid="{67C4803A-3E7A-43C6-AC16-0C4EAC9ABCD8}"/>
    <cellStyle name="เครื่องหมายจุลภาค 2" xfId="2276" xr:uid="{00000000-0005-0000-0000-0000E5080000}"/>
    <cellStyle name="เครื่องหมายจุลภาค 2 2" xfId="2277" xr:uid="{00000000-0005-0000-0000-0000E6080000}"/>
    <cellStyle name="เครื่องหมายจุลภาค 2 2 2" xfId="3162" xr:uid="{3161C4D6-C3CC-49E7-B860-798486E755E2}"/>
    <cellStyle name="เครื่องหมายจุลภาค 2 3" xfId="2278" xr:uid="{00000000-0005-0000-0000-0000E7080000}"/>
    <cellStyle name="เครื่องหมายจุลภาค 2 3 2" xfId="3163" xr:uid="{2376D6F3-CD23-4983-8E5E-FD0171D92A8C}"/>
    <cellStyle name="เครื่องหมายจุลภาค 2 4" xfId="2279" xr:uid="{00000000-0005-0000-0000-0000E8080000}"/>
    <cellStyle name="เครื่องหมายจุลภาค 2 4 2" xfId="3164" xr:uid="{94586AAC-C694-41DC-91F6-521CB5036011}"/>
    <cellStyle name="เครื่องหมายจุลภาค 2 5" xfId="2280" xr:uid="{00000000-0005-0000-0000-0000E9080000}"/>
    <cellStyle name="เครื่องหมายจุลภาค 2 5 2" xfId="3165" xr:uid="{FD42A4E6-AA88-4068-8A17-66D1EE9E978C}"/>
    <cellStyle name="เครื่องหมายจุลภาค 2 6" xfId="2281" xr:uid="{00000000-0005-0000-0000-0000EA080000}"/>
    <cellStyle name="เครื่องหมายจุลภาค 2 6 2" xfId="3166" xr:uid="{634E3003-2874-4E14-A235-09AE2B79F647}"/>
    <cellStyle name="เครื่องหมายจุลภาค 2 7" xfId="2282" xr:uid="{00000000-0005-0000-0000-0000EB080000}"/>
    <cellStyle name="เครื่องหมายจุลภาค 2 7 2" xfId="3167" xr:uid="{2C994451-C44D-4A87-BEC8-9DF489A57450}"/>
    <cellStyle name="เครื่องหมายจุลภาค 2 8" xfId="3161" xr:uid="{DA264868-6F61-4207-B4CF-655FEF493C0C}"/>
    <cellStyle name="เครื่องหมายจุลภาค_Book2" xfId="2520" xr:uid="{11CC6822-82C3-4C2D-8F26-5226AB67982A}"/>
    <cellStyle name="เครื่องหมายสกุลเงิน [0]_PERSONAL" xfId="2521" xr:uid="{EDA56CDC-536C-40E1-81AD-940910F2B3B1}"/>
    <cellStyle name="เครื่องหมายสกุลเงิน_PERSONAL" xfId="2522" xr:uid="{2BF338A9-D6E1-4EDA-B0BF-9F1AB76A536D}"/>
    <cellStyle name="เชื่อมโยงหลายมิติ" xfId="2283" xr:uid="{00000000-0005-0000-0000-0000EC080000}"/>
    <cellStyle name="ค@ฏ๋_R&amp;O (8+4)" xfId="2284" xr:uid="{00000000-0005-0000-0000-0000E4080000}"/>
    <cellStyle name="ตามการเชื่อมโยงหลายมิติ" xfId="2285" xr:uid="{00000000-0005-0000-0000-0000ED080000}"/>
    <cellStyle name="น้บะภฒ_95" xfId="2286" xr:uid="{00000000-0005-0000-0000-0000EE080000}"/>
    <cellStyle name="ปกติ_FIS Q1_04 ( SIM )" xfId="2523" xr:uid="{26F5F63D-35E1-4B46-A763-41EC46B2C2F9}"/>
    <cellStyle name="ฤธถ [0]_95" xfId="2287" xr:uid="{00000000-0005-0000-0000-0000EF080000}"/>
    <cellStyle name="ฤธถ_95" xfId="2288" xr:uid="{00000000-0005-0000-0000-0000F0080000}"/>
    <cellStyle name="ล๋ศญ [0]_95" xfId="2289" xr:uid="{00000000-0005-0000-0000-0000F1080000}"/>
    <cellStyle name="ล๋ศญ_95" xfId="2290" xr:uid="{00000000-0005-0000-0000-0000F2080000}"/>
    <cellStyle name="ลักษณะ 1" xfId="2291" xr:uid="{00000000-0005-0000-0000-0000F3080000}"/>
    <cellStyle name="วฅมุ_4ฟ๙ฝวภ๛" xfId="2292" xr:uid="{00000000-0005-0000-0000-0000F4080000}"/>
    <cellStyle name="หมายเหตุ 2" xfId="2293" xr:uid="{00000000-0005-0000-0000-0000F5080000}"/>
    <cellStyle name="หมายเหตุ 2 2" xfId="3168" xr:uid="{8A13D2F8-6051-4FB9-A9F5-D229BEB38595}"/>
    <cellStyle name="หมายเหตุ 3" xfId="2294" xr:uid="{00000000-0005-0000-0000-0000F6080000}"/>
    <cellStyle name="หมายเหตุ 3 2" xfId="3169" xr:uid="{D2FC35BC-99F6-4B75-9215-329029442C1E}"/>
    <cellStyle name="หมายเหตุ 4" xfId="2295" xr:uid="{00000000-0005-0000-0000-0000F7080000}"/>
    <cellStyle name="หมายเหตุ 4 2" xfId="3170" xr:uid="{C21D7EAB-284C-4786-B948-92D6745686B9}"/>
    <cellStyle name="หมายเหตุ 5" xfId="2296" xr:uid="{00000000-0005-0000-0000-0000F8080000}"/>
    <cellStyle name="หมายเหตุ 5 2" xfId="3171" xr:uid="{C9634F28-E37D-4A24-B0FD-FBC9E1869D67}"/>
    <cellStyle name="หมายเหตุ 6" xfId="2297" xr:uid="{00000000-0005-0000-0000-0000F9080000}"/>
    <cellStyle name="หมายเหตุ 6 2" xfId="3172" xr:uid="{BBA16457-AACB-4785-8DD0-DF9C53291619}"/>
    <cellStyle name="หมายเหตุ 7" xfId="2298" xr:uid="{00000000-0005-0000-0000-0000FA080000}"/>
    <cellStyle name="หมายเหตุ 7 2" xfId="3173" xr:uid="{131AD085-F1AC-4132-899C-5D21FD057981}"/>
    <cellStyle name="표준_HCC PA Goodwill" xfId="2299" xr:uid="{00000000-0005-0000-0000-0000FB080000}"/>
    <cellStyle name="一般_2002 Headcount_HC analysis -TH CFG 2004 VS 2005" xfId="2300" xr:uid="{00000000-0005-0000-0000-0000FC080000}"/>
    <cellStyle name="円" xfId="2301" xr:uid="{00000000-0005-0000-0000-0000FD080000}"/>
    <cellStyle name="千分位[0]_Bank facilities 2001-07" xfId="2302" xr:uid="{00000000-0005-0000-0000-0000FE080000}"/>
    <cellStyle name="千分位_Bank facilities 2001-07" xfId="2303" xr:uid="{00000000-0005-0000-0000-0000FF080000}"/>
    <cellStyle name="審吹h" xfId="2304" xr:uid="{00000000-0005-0000-0000-000000090000}"/>
    <cellStyle name="小数点1桁" xfId="2305" xr:uid="{00000000-0005-0000-0000-000001090000}"/>
    <cellStyle name="整数" xfId="2306" xr:uid="{00000000-0005-0000-0000-000002090000}"/>
    <cellStyle name="未定義" xfId="2307" xr:uid="{00000000-0005-0000-0000-000003090000}"/>
    <cellStyle name="桁区切り_4x4 profit issue.(Feb'00 Act)200000327B1" xfId="2308" xr:uid="{00000000-0005-0000-0000-000004090000}"/>
    <cellStyle name="桁蟻唇Ｆ [0.00]_Sheet1" xfId="2309" xr:uid="{00000000-0005-0000-0000-000005090000}"/>
    <cellStyle name="桁蟻唇Ｆ_Sheet1" xfId="2310" xr:uid="{00000000-0005-0000-0000-000006090000}"/>
    <cellStyle name="標準_(Edison) SI Package" xfId="2311" xr:uid="{00000000-0005-0000-0000-000007090000}"/>
    <cellStyle name="標準2" xfId="2312" xr:uid="{00000000-0005-0000-0000-000008090000}"/>
    <cellStyle name="標準KM00" xfId="2313" xr:uid="{00000000-0005-0000-0000-000009090000}"/>
    <cellStyle name="標準KM01" xfId="2314" xr:uid="{00000000-0005-0000-0000-00000A090000}"/>
    <cellStyle name="標準KM02" xfId="2315" xr:uid="{00000000-0005-0000-0000-00000B090000}"/>
    <cellStyle name="潤ﾊ吹h“_1?…" xfId="2316" xr:uid="{00000000-0005-0000-0000-00000C090000}"/>
    <cellStyle name="綴樟閉撰蟈諉" xfId="2317" xr:uid="{00000000-0005-0000-0000-00000D090000}"/>
    <cellStyle name="脱浦 [0.00]_・格梶L度" xfId="2318" xr:uid="{00000000-0005-0000-0000-00000E090000}"/>
    <cellStyle name="脱浦_・格梶L度" xfId="2319" xr:uid="{00000000-0005-0000-0000-00000F090000}"/>
    <cellStyle name="表旨巧・・ハイパーリンク" xfId="2320" xr:uid="{00000000-0005-0000-0000-000010090000}"/>
    <cellStyle name="貨幣 [0]_Marketing.xls 圖表 1" xfId="2321" xr:uid="{00000000-0005-0000-0000-000011090000}"/>
    <cellStyle name="貨幣[0]_  Design " xfId="2322" xr:uid="{00000000-0005-0000-0000-000012090000}"/>
    <cellStyle name="貨幣_Financial Summary Retrieve(From Helen)" xfId="2323" xr:uid="{00000000-0005-0000-0000-000013090000}"/>
    <cellStyle name="閉撰蟈諉" xfId="2324" xr:uid="{00000000-0005-0000-0000-00001409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O44"/>
  <sheetViews>
    <sheetView topLeftCell="A21" zoomScale="85" zoomScaleNormal="85" zoomScaleSheetLayoutView="70" workbookViewId="0">
      <selection activeCell="A35" sqref="A35"/>
    </sheetView>
  </sheetViews>
  <sheetFormatPr defaultColWidth="10.44140625" defaultRowHeight="22.35" customHeight="1"/>
  <cols>
    <col min="1" max="1" width="39.33203125" style="50" customWidth="1"/>
    <col min="2" max="2" width="10.77734375" style="50" bestFit="1" customWidth="1"/>
    <col min="3" max="3" width="1.77734375" style="49" customWidth="1"/>
    <col min="4" max="4" width="13.6640625" style="49" customWidth="1"/>
    <col min="5" max="5" width="1.88671875" style="49" customWidth="1"/>
    <col min="6" max="6" width="13.6640625" style="49" customWidth="1"/>
    <col min="7" max="7" width="1.88671875" style="55" customWidth="1"/>
    <col min="8" max="8" width="14.33203125" style="55" customWidth="1"/>
    <col min="9" max="9" width="1.88671875" style="55" customWidth="1"/>
    <col min="10" max="10" width="14.33203125" style="55" customWidth="1"/>
    <col min="11" max="11" width="0.77734375" style="50" customWidth="1"/>
    <col min="12" max="12" width="17.44140625" style="50" bestFit="1" customWidth="1"/>
    <col min="13" max="13" width="15.5546875" style="50" bestFit="1" customWidth="1"/>
    <col min="14" max="14" width="10.44140625" style="50"/>
    <col min="15" max="15" width="11.44140625" style="50" bestFit="1" customWidth="1"/>
    <col min="16" max="16384" width="10.44140625" style="50"/>
  </cols>
  <sheetData>
    <row r="1" spans="1:10" ht="25.35" customHeight="1">
      <c r="A1" s="277" t="s">
        <v>190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25.35" customHeight="1">
      <c r="A2" s="277" t="s">
        <v>145</v>
      </c>
      <c r="B2" s="277"/>
      <c r="C2" s="277"/>
      <c r="D2" s="277"/>
      <c r="E2" s="277"/>
      <c r="F2" s="277"/>
      <c r="G2" s="277"/>
      <c r="H2" s="277"/>
      <c r="I2" s="277"/>
      <c r="J2" s="277"/>
    </row>
    <row r="3" spans="1:10" ht="25.35" customHeight="1">
      <c r="A3" s="277" t="s">
        <v>182</v>
      </c>
      <c r="B3" s="277"/>
      <c r="C3" s="277"/>
      <c r="D3" s="277"/>
      <c r="E3" s="277"/>
      <c r="F3" s="277"/>
      <c r="G3" s="277"/>
      <c r="H3" s="277"/>
      <c r="I3" s="277"/>
      <c r="J3" s="277"/>
    </row>
    <row r="4" spans="1:10" ht="25.35" customHeight="1">
      <c r="A4" s="278" t="s">
        <v>91</v>
      </c>
      <c r="B4" s="278"/>
      <c r="C4" s="278"/>
      <c r="D4" s="278"/>
      <c r="E4" s="278"/>
      <c r="F4" s="278"/>
      <c r="G4" s="278"/>
      <c r="H4" s="278"/>
      <c r="I4" s="278"/>
      <c r="J4" s="278"/>
    </row>
    <row r="5" spans="1:10" ht="9" customHeight="1"/>
    <row r="6" spans="1:10" ht="22.35" customHeight="1">
      <c r="D6" s="200" t="s">
        <v>185</v>
      </c>
      <c r="E6" s="8"/>
      <c r="F6" s="200" t="s">
        <v>187</v>
      </c>
      <c r="G6" s="145"/>
      <c r="H6" s="145"/>
      <c r="I6" s="145"/>
      <c r="J6" s="145"/>
    </row>
    <row r="7" spans="1:10" ht="22.35" customHeight="1">
      <c r="D7" s="201" t="s">
        <v>186</v>
      </c>
      <c r="E7" s="8"/>
      <c r="F7" s="201" t="s">
        <v>186</v>
      </c>
      <c r="G7" s="145"/>
      <c r="H7" s="145"/>
      <c r="I7" s="145"/>
      <c r="J7" s="145"/>
    </row>
    <row r="8" spans="1:10" ht="22.35" customHeight="1">
      <c r="D8" s="276" t="s">
        <v>184</v>
      </c>
      <c r="E8" s="276"/>
      <c r="F8" s="276"/>
      <c r="G8" s="145"/>
      <c r="H8" s="276" t="s">
        <v>206</v>
      </c>
      <c r="I8" s="276"/>
      <c r="J8" s="276"/>
    </row>
    <row r="9" spans="1:10" ht="22.35" customHeight="1">
      <c r="D9" s="143" t="s">
        <v>114</v>
      </c>
      <c r="E9" s="143"/>
      <c r="F9" s="143" t="s">
        <v>114</v>
      </c>
      <c r="G9" s="50"/>
      <c r="H9" s="143" t="s">
        <v>114</v>
      </c>
      <c r="I9" s="50"/>
      <c r="J9" s="143" t="s">
        <v>114</v>
      </c>
    </row>
    <row r="10" spans="1:10" ht="22.35" customHeight="1">
      <c r="B10" s="143"/>
      <c r="D10" s="79" t="s">
        <v>183</v>
      </c>
      <c r="E10" s="50"/>
      <c r="F10" s="143" t="s">
        <v>115</v>
      </c>
      <c r="G10" s="50"/>
      <c r="H10" s="79" t="s">
        <v>183</v>
      </c>
      <c r="I10" s="50"/>
      <c r="J10" s="143" t="s">
        <v>115</v>
      </c>
    </row>
    <row r="11" spans="1:10" ht="22.35" customHeight="1">
      <c r="B11" s="143" t="s">
        <v>0</v>
      </c>
      <c r="D11" s="143">
        <v>2568</v>
      </c>
      <c r="E11" s="50"/>
      <c r="F11" s="143">
        <v>2567</v>
      </c>
      <c r="G11" s="50"/>
      <c r="H11" s="143">
        <v>2568</v>
      </c>
      <c r="I11" s="50"/>
      <c r="J11" s="143">
        <v>2567</v>
      </c>
    </row>
    <row r="12" spans="1:10" ht="22.35" customHeight="1">
      <c r="D12" s="143" t="s">
        <v>116</v>
      </c>
      <c r="F12" s="143" t="s">
        <v>221</v>
      </c>
      <c r="H12" s="143" t="s">
        <v>116</v>
      </c>
      <c r="J12" s="143" t="s">
        <v>222</v>
      </c>
    </row>
    <row r="13" spans="1:10" s="15" customFormat="1" ht="21" customHeight="1">
      <c r="A13" s="22" t="s">
        <v>1</v>
      </c>
      <c r="B13" s="22"/>
      <c r="C13" s="22"/>
      <c r="D13" s="22"/>
      <c r="E13" s="22"/>
      <c r="F13" s="22"/>
      <c r="G13" s="22"/>
      <c r="H13" s="17"/>
      <c r="I13" s="22"/>
      <c r="J13" s="17"/>
    </row>
    <row r="14" spans="1:10" s="15" customFormat="1" ht="21" customHeight="1">
      <c r="A14" s="15" t="s">
        <v>2</v>
      </c>
      <c r="B14" s="16"/>
      <c r="C14" s="16"/>
      <c r="D14" s="16"/>
      <c r="E14" s="16"/>
      <c r="F14" s="16"/>
      <c r="G14" s="16"/>
      <c r="H14" s="18"/>
      <c r="I14" s="16"/>
      <c r="J14" s="18"/>
    </row>
    <row r="15" spans="1:10" s="15" customFormat="1" ht="21" customHeight="1">
      <c r="A15" s="106" t="s">
        <v>3</v>
      </c>
      <c r="B15" s="16">
        <v>5.0999999999999996</v>
      </c>
      <c r="C15" s="16"/>
      <c r="D15" s="104">
        <v>8127916</v>
      </c>
      <c r="E15" s="107"/>
      <c r="F15" s="104">
        <v>1771237</v>
      </c>
      <c r="G15" s="107"/>
      <c r="H15" s="104">
        <v>6154</v>
      </c>
      <c r="I15" s="107"/>
      <c r="J15" s="104">
        <v>1129</v>
      </c>
    </row>
    <row r="16" spans="1:10" s="15" customFormat="1" ht="21" customHeight="1">
      <c r="A16" s="106" t="s">
        <v>35</v>
      </c>
      <c r="B16" s="16"/>
      <c r="C16" s="16"/>
      <c r="D16" s="104"/>
      <c r="E16" s="107"/>
      <c r="F16" s="104"/>
      <c r="G16" s="107"/>
      <c r="H16" s="104"/>
      <c r="I16" s="107"/>
      <c r="J16" s="100"/>
    </row>
    <row r="17" spans="1:15" s="15" customFormat="1" ht="21" customHeight="1">
      <c r="A17" s="108" t="s">
        <v>57</v>
      </c>
      <c r="B17" s="16" t="s">
        <v>237</v>
      </c>
      <c r="C17" s="16"/>
      <c r="D17" s="104">
        <v>33753781</v>
      </c>
      <c r="E17" s="107"/>
      <c r="F17" s="104">
        <v>32798050</v>
      </c>
      <c r="G17" s="107"/>
      <c r="H17" s="100">
        <v>0</v>
      </c>
      <c r="I17" s="107"/>
      <c r="J17" s="100">
        <v>0</v>
      </c>
      <c r="L17" s="109"/>
    </row>
    <row r="18" spans="1:15" s="15" customFormat="1" ht="21" customHeight="1">
      <c r="A18" s="106" t="s">
        <v>71</v>
      </c>
      <c r="B18" s="16"/>
      <c r="C18" s="16"/>
      <c r="D18" s="104"/>
      <c r="E18" s="107"/>
      <c r="F18" s="104"/>
      <c r="G18" s="107"/>
      <c r="H18" s="100"/>
      <c r="I18" s="107"/>
      <c r="J18" s="100"/>
    </row>
    <row r="19" spans="1:15" s="15" customFormat="1" ht="21" customHeight="1">
      <c r="A19" s="106" t="s">
        <v>160</v>
      </c>
      <c r="B19" s="110"/>
      <c r="C19" s="16"/>
      <c r="D19" s="104">
        <v>187471</v>
      </c>
      <c r="E19" s="107"/>
      <c r="F19" s="104">
        <v>287939</v>
      </c>
      <c r="G19" s="107"/>
      <c r="H19" s="100">
        <v>0</v>
      </c>
      <c r="I19" s="107"/>
      <c r="J19" s="100">
        <v>0</v>
      </c>
      <c r="L19" s="109"/>
    </row>
    <row r="20" spans="1:15" s="15" customFormat="1" ht="21" customHeight="1">
      <c r="A20" s="106" t="s">
        <v>161</v>
      </c>
      <c r="B20" s="110"/>
      <c r="C20" s="16"/>
      <c r="D20" s="104">
        <v>482438</v>
      </c>
      <c r="E20" s="107"/>
      <c r="F20" s="104">
        <v>612708</v>
      </c>
      <c r="G20" s="107"/>
      <c r="H20" s="100">
        <v>0</v>
      </c>
      <c r="I20" s="107"/>
      <c r="J20" s="100">
        <v>0</v>
      </c>
    </row>
    <row r="21" spans="1:15" s="15" customFormat="1" ht="21" customHeight="1">
      <c r="A21" s="106" t="s">
        <v>162</v>
      </c>
      <c r="B21" s="110"/>
      <c r="C21" s="16"/>
      <c r="D21" s="104">
        <v>241397</v>
      </c>
      <c r="E21" s="107"/>
      <c r="F21" s="104">
        <v>270564</v>
      </c>
      <c r="G21" s="107"/>
      <c r="H21" s="104">
        <v>6735</v>
      </c>
      <c r="I21" s="107"/>
      <c r="J21" s="100">
        <v>0</v>
      </c>
    </row>
    <row r="22" spans="1:15" s="15" customFormat="1" ht="21" customHeight="1">
      <c r="A22" s="106" t="s">
        <v>163</v>
      </c>
      <c r="B22" s="110"/>
      <c r="C22" s="16"/>
      <c r="D22" s="104">
        <v>49070</v>
      </c>
      <c r="E22" s="107"/>
      <c r="F22" s="104">
        <v>92796</v>
      </c>
      <c r="G22" s="107"/>
      <c r="H22" s="100">
        <v>0</v>
      </c>
      <c r="I22" s="107"/>
      <c r="J22" s="104">
        <v>2076</v>
      </c>
    </row>
    <row r="23" spans="1:15" s="15" customFormat="1" ht="21" customHeight="1">
      <c r="A23" s="106" t="s">
        <v>164</v>
      </c>
      <c r="B23" s="16" t="s">
        <v>274</v>
      </c>
      <c r="C23" s="16"/>
      <c r="D23" s="100">
        <v>0</v>
      </c>
      <c r="E23" s="107"/>
      <c r="F23" s="104">
        <v>16293</v>
      </c>
      <c r="G23" s="107"/>
      <c r="H23" s="100">
        <v>0</v>
      </c>
      <c r="I23" s="107"/>
      <c r="J23" s="100">
        <v>0</v>
      </c>
    </row>
    <row r="24" spans="1:15" s="15" customFormat="1" ht="21" customHeight="1">
      <c r="A24" s="106" t="s">
        <v>47</v>
      </c>
      <c r="B24" s="110"/>
      <c r="C24" s="16"/>
      <c r="D24" s="104">
        <v>23780</v>
      </c>
      <c r="E24" s="107"/>
      <c r="F24" s="104">
        <v>17154</v>
      </c>
      <c r="G24" s="107"/>
      <c r="H24" s="100">
        <v>0</v>
      </c>
      <c r="I24" s="107"/>
      <c r="J24" s="100">
        <v>0</v>
      </c>
    </row>
    <row r="25" spans="1:15" s="15" customFormat="1" ht="21" customHeight="1">
      <c r="A25" s="106" t="s">
        <v>58</v>
      </c>
      <c r="B25" s="16"/>
      <c r="C25" s="16"/>
      <c r="D25" s="104">
        <v>179311</v>
      </c>
      <c r="E25" s="107"/>
      <c r="F25" s="104">
        <v>193860</v>
      </c>
      <c r="G25" s="107"/>
      <c r="H25" s="100">
        <v>0</v>
      </c>
      <c r="I25" s="107"/>
      <c r="J25" s="100">
        <v>0</v>
      </c>
    </row>
    <row r="26" spans="1:15" s="15" customFormat="1" ht="21" customHeight="1">
      <c r="A26" s="111" t="s">
        <v>4</v>
      </c>
      <c r="B26" s="16"/>
      <c r="C26" s="16"/>
      <c r="D26" s="212">
        <f>SUM(D15:D25)</f>
        <v>43045164</v>
      </c>
      <c r="E26" s="107"/>
      <c r="F26" s="212">
        <f>SUM(F15:F25)</f>
        <v>36060601</v>
      </c>
      <c r="G26" s="107"/>
      <c r="H26" s="212">
        <f>SUM(H15:H25)</f>
        <v>12889</v>
      </c>
      <c r="I26" s="107"/>
      <c r="J26" s="212">
        <f>SUM(J15:J25)</f>
        <v>3205</v>
      </c>
      <c r="L26" s="112"/>
    </row>
    <row r="27" spans="1:15" s="15" customFormat="1" ht="21" customHeight="1">
      <c r="A27" s="113"/>
      <c r="B27" s="16"/>
      <c r="C27" s="16"/>
      <c r="D27" s="107"/>
      <c r="E27" s="107"/>
      <c r="F27" s="107"/>
      <c r="G27" s="107"/>
      <c r="H27" s="104"/>
      <c r="I27" s="107"/>
      <c r="J27" s="104"/>
      <c r="L27" s="112"/>
    </row>
    <row r="28" spans="1:15" s="15" customFormat="1" ht="21" customHeight="1">
      <c r="A28" s="15" t="s">
        <v>5</v>
      </c>
      <c r="B28" s="16"/>
      <c r="C28" s="16"/>
      <c r="D28" s="107"/>
      <c r="E28" s="107"/>
      <c r="F28" s="107"/>
      <c r="G28" s="107"/>
      <c r="H28" s="104"/>
      <c r="I28" s="107"/>
      <c r="J28" s="104"/>
      <c r="L28" s="112"/>
    </row>
    <row r="29" spans="1:15" s="15" customFormat="1" ht="21" customHeight="1">
      <c r="A29" s="106" t="s">
        <v>230</v>
      </c>
      <c r="B29" s="16">
        <v>7</v>
      </c>
      <c r="C29" s="16"/>
      <c r="D29" s="100">
        <v>0</v>
      </c>
      <c r="E29" s="107"/>
      <c r="F29" s="100">
        <v>0</v>
      </c>
      <c r="G29" s="107"/>
      <c r="H29" s="104">
        <f>10714939+21181034</f>
        <v>31895973</v>
      </c>
      <c r="I29" s="107"/>
      <c r="J29" s="100">
        <v>0</v>
      </c>
      <c r="L29" s="112"/>
    </row>
    <row r="30" spans="1:15" s="15" customFormat="1" ht="21" customHeight="1">
      <c r="A30" s="106" t="s">
        <v>141</v>
      </c>
      <c r="B30" s="16"/>
      <c r="C30" s="16"/>
      <c r="D30" s="104">
        <v>213157</v>
      </c>
      <c r="E30" s="107"/>
      <c r="F30" s="104">
        <v>213157</v>
      </c>
      <c r="G30" s="107"/>
      <c r="H30" s="100">
        <v>0</v>
      </c>
      <c r="I30" s="107"/>
      <c r="J30" s="100">
        <v>0</v>
      </c>
      <c r="L30" s="112"/>
    </row>
    <row r="31" spans="1:15" s="15" customFormat="1" ht="21" customHeight="1">
      <c r="A31" s="106" t="s">
        <v>35</v>
      </c>
      <c r="B31" s="16"/>
      <c r="C31" s="16"/>
      <c r="D31" s="104"/>
      <c r="E31" s="107"/>
      <c r="F31" s="104"/>
      <c r="G31" s="107"/>
      <c r="H31" s="104"/>
      <c r="I31" s="107"/>
      <c r="J31" s="104"/>
    </row>
    <row r="32" spans="1:15" s="15" customFormat="1" ht="21" customHeight="1">
      <c r="A32" s="108" t="s">
        <v>59</v>
      </c>
      <c r="B32" s="16" t="s">
        <v>237</v>
      </c>
      <c r="C32" s="16"/>
      <c r="D32" s="104">
        <v>67193299</v>
      </c>
      <c r="E32" s="107"/>
      <c r="F32" s="104">
        <v>66577317</v>
      </c>
      <c r="G32" s="107"/>
      <c r="H32" s="100">
        <v>0</v>
      </c>
      <c r="I32" s="107"/>
      <c r="J32" s="100">
        <v>0</v>
      </c>
      <c r="L32" s="112"/>
      <c r="M32" s="112"/>
      <c r="O32" s="112"/>
    </row>
    <row r="33" spans="1:10" s="15" customFormat="1" ht="21" customHeight="1">
      <c r="A33" s="106" t="s">
        <v>60</v>
      </c>
      <c r="B33" s="16">
        <v>8</v>
      </c>
      <c r="C33" s="16"/>
      <c r="D33" s="104">
        <v>1719469</v>
      </c>
      <c r="E33" s="107"/>
      <c r="F33" s="104">
        <v>1711322</v>
      </c>
      <c r="G33" s="107"/>
      <c r="H33" s="104">
        <v>297</v>
      </c>
      <c r="I33" s="107"/>
      <c r="J33" s="100">
        <v>0</v>
      </c>
    </row>
    <row r="34" spans="1:10" s="15" customFormat="1" ht="21" customHeight="1">
      <c r="A34" s="106" t="s">
        <v>112</v>
      </c>
      <c r="B34" s="16"/>
      <c r="C34" s="16"/>
      <c r="D34" s="104">
        <v>294001</v>
      </c>
      <c r="E34" s="107"/>
      <c r="F34" s="104">
        <v>294001</v>
      </c>
      <c r="G34" s="107"/>
      <c r="H34" s="100">
        <v>0</v>
      </c>
      <c r="I34" s="107"/>
      <c r="J34" s="100">
        <v>0</v>
      </c>
    </row>
    <row r="35" spans="1:10" s="15" customFormat="1" ht="21" customHeight="1">
      <c r="A35" s="106" t="s">
        <v>113</v>
      </c>
      <c r="B35" s="16"/>
      <c r="C35" s="16"/>
      <c r="D35" s="104">
        <v>286291</v>
      </c>
      <c r="E35" s="107"/>
      <c r="F35" s="104">
        <v>303793</v>
      </c>
      <c r="G35" s="107"/>
      <c r="H35" s="100">
        <v>0</v>
      </c>
      <c r="I35" s="107"/>
      <c r="J35" s="100">
        <v>0</v>
      </c>
    </row>
    <row r="36" spans="1:10" s="15" customFormat="1" ht="21" customHeight="1">
      <c r="A36" s="106" t="s">
        <v>29</v>
      </c>
      <c r="B36" s="16"/>
      <c r="C36" s="16"/>
      <c r="D36" s="104">
        <v>1407177</v>
      </c>
      <c r="E36" s="107"/>
      <c r="F36" s="104">
        <v>1251982</v>
      </c>
      <c r="G36" s="107"/>
      <c r="H36" s="100">
        <v>0</v>
      </c>
      <c r="I36" s="107"/>
      <c r="J36" s="100">
        <v>0</v>
      </c>
    </row>
    <row r="37" spans="1:10" s="15" customFormat="1" ht="21" customHeight="1">
      <c r="A37" s="106" t="s">
        <v>75</v>
      </c>
      <c r="B37" s="16"/>
      <c r="C37" s="16"/>
      <c r="D37" s="114">
        <v>122585</v>
      </c>
      <c r="E37" s="107"/>
      <c r="F37" s="114">
        <v>118924</v>
      </c>
      <c r="G37" s="107"/>
      <c r="H37" s="100">
        <v>0</v>
      </c>
      <c r="I37" s="107"/>
      <c r="J37" s="100">
        <v>0</v>
      </c>
    </row>
    <row r="38" spans="1:10" s="15" customFormat="1" ht="21" customHeight="1">
      <c r="A38" s="111" t="s">
        <v>6</v>
      </c>
      <c r="B38" s="16"/>
      <c r="C38" s="16"/>
      <c r="D38" s="114">
        <f>SUM(D30:D37)</f>
        <v>71235979</v>
      </c>
      <c r="E38" s="107"/>
      <c r="F38" s="114">
        <f>SUM(F29:F37)</f>
        <v>70470496</v>
      </c>
      <c r="G38" s="107"/>
      <c r="H38" s="207">
        <f>SUM(H29:H37)</f>
        <v>31896270</v>
      </c>
      <c r="I38" s="107"/>
      <c r="J38" s="186">
        <f>SUM(J29:J37)</f>
        <v>0</v>
      </c>
    </row>
    <row r="39" spans="1:10" s="15" customFormat="1" ht="21" customHeight="1" thickBot="1">
      <c r="A39" s="115" t="s">
        <v>7</v>
      </c>
      <c r="B39" s="16"/>
      <c r="C39" s="16"/>
      <c r="D39" s="116">
        <f>D26+D38</f>
        <v>114281143</v>
      </c>
      <c r="E39" s="107"/>
      <c r="F39" s="116">
        <f>F26+F38</f>
        <v>106531097</v>
      </c>
      <c r="G39" s="107"/>
      <c r="H39" s="116">
        <f>H26+H38</f>
        <v>31909159</v>
      </c>
      <c r="I39" s="107"/>
      <c r="J39" s="116">
        <f>J26+J38</f>
        <v>3205</v>
      </c>
    </row>
    <row r="40" spans="1:10" s="15" customFormat="1" ht="21" customHeight="1" thickTop="1">
      <c r="A40" s="115"/>
      <c r="B40" s="16"/>
      <c r="C40" s="16"/>
      <c r="D40" s="16"/>
      <c r="E40" s="16"/>
      <c r="F40" s="16"/>
      <c r="G40" s="16"/>
      <c r="H40" s="117"/>
      <c r="I40" s="16"/>
      <c r="J40" s="117"/>
    </row>
    <row r="41" spans="1:10" s="15" customFormat="1" ht="21" customHeight="1">
      <c r="B41" s="16"/>
      <c r="C41" s="16"/>
      <c r="D41" s="16"/>
      <c r="E41" s="16"/>
      <c r="F41" s="16"/>
      <c r="G41" s="16"/>
      <c r="H41" s="18"/>
      <c r="I41" s="16"/>
      <c r="J41" s="18"/>
    </row>
    <row r="42" spans="1:10" s="15" customFormat="1" ht="21" customHeight="1">
      <c r="B42" s="16"/>
      <c r="C42" s="16"/>
      <c r="D42" s="16"/>
      <c r="E42" s="16"/>
      <c r="F42" s="16"/>
      <c r="G42" s="16"/>
      <c r="H42" s="18"/>
      <c r="I42" s="16"/>
      <c r="J42" s="18"/>
    </row>
    <row r="43" spans="1:10" s="15" customFormat="1" ht="21" customHeight="1">
      <c r="B43" s="16"/>
      <c r="C43" s="16"/>
      <c r="D43" s="16"/>
      <c r="E43" s="16"/>
      <c r="F43" s="16"/>
      <c r="G43" s="16"/>
      <c r="H43" s="18"/>
      <c r="I43" s="16"/>
      <c r="J43" s="18"/>
    </row>
    <row r="44" spans="1:10" ht="22.35" customHeight="1">
      <c r="A44" s="15" t="s">
        <v>165</v>
      </c>
    </row>
  </sheetData>
  <customSheetViews>
    <customSheetView guid="{0F9202D8-C075-4A70-A94A-8B3A0133E242}" scale="118" showPageBreaks="1" topLeftCell="A16">
      <selection activeCell="E24" sqref="E24"/>
      <pageMargins left="0.8" right="0.4" top="1" bottom="0.5" header="0.6" footer="0.3"/>
      <pageSetup paperSize="9" scale="75" fitToWidth="0" fitToHeight="0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cale="118" topLeftCell="A28">
      <selection activeCell="E31" activeCellId="1" sqref="E17 E31"/>
      <pageMargins left="0.8" right="0.4" top="1" bottom="0.5" header="0.6" footer="0.3"/>
      <pageSetup paperSize="9" scale="75" fitToWidth="0" fitToHeight="0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6">
    <mergeCell ref="H8:J8"/>
    <mergeCell ref="D8:F8"/>
    <mergeCell ref="A1:J1"/>
    <mergeCell ref="A2:J2"/>
    <mergeCell ref="A3:J3"/>
    <mergeCell ref="A4:J4"/>
  </mergeCells>
  <pageMargins left="0.90551181102362199" right="0.31496062992126" top="0.98425196850393704" bottom="0.511811023622047" header="0.59055118110236204" footer="0.31496062992126"/>
  <pageSetup paperSize="9" scale="80" fitToHeight="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P90"/>
  <sheetViews>
    <sheetView topLeftCell="A73" zoomScaleNormal="100" zoomScaleSheetLayoutView="85" workbookViewId="0">
      <selection activeCell="A69" sqref="A69"/>
    </sheetView>
  </sheetViews>
  <sheetFormatPr defaultColWidth="10.44140625" defaultRowHeight="22.35" customHeight="1"/>
  <cols>
    <col min="1" max="1" width="52.6640625" style="50" customWidth="1"/>
    <col min="2" max="2" width="8.5546875" style="49" customWidth="1"/>
    <col min="3" max="3" width="1.5546875" style="49" customWidth="1"/>
    <col min="4" max="4" width="13.5546875" style="49" customWidth="1"/>
    <col min="5" max="5" width="1.88671875" style="49" customWidth="1"/>
    <col min="6" max="6" width="12.33203125" style="55" customWidth="1"/>
    <col min="7" max="7" width="1.88671875" style="49" customWidth="1"/>
    <col min="8" max="8" width="13.6640625" style="49" customWidth="1"/>
    <col min="9" max="9" width="1.88671875" style="55" customWidth="1"/>
    <col min="10" max="10" width="13.6640625" style="55" customWidth="1"/>
    <col min="11" max="11" width="0.5546875" style="50" customWidth="1"/>
    <col min="12" max="12" width="17.33203125" style="50" bestFit="1" customWidth="1"/>
    <col min="13" max="13" width="17.88671875" style="50" bestFit="1" customWidth="1"/>
    <col min="14" max="16384" width="10.44140625" style="50"/>
  </cols>
  <sheetData>
    <row r="1" spans="1:14" ht="26.1" customHeight="1">
      <c r="A1" s="277" t="s">
        <v>190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4" ht="26.1" customHeight="1">
      <c r="A2" s="277" t="s">
        <v>146</v>
      </c>
      <c r="B2" s="277"/>
      <c r="C2" s="277"/>
      <c r="D2" s="277"/>
      <c r="E2" s="277"/>
      <c r="F2" s="277"/>
      <c r="G2" s="277"/>
      <c r="H2" s="277"/>
      <c r="I2" s="277"/>
      <c r="J2" s="277"/>
    </row>
    <row r="3" spans="1:14" ht="26.1" customHeight="1">
      <c r="A3" s="277" t="s">
        <v>182</v>
      </c>
      <c r="B3" s="277"/>
      <c r="C3" s="277"/>
      <c r="D3" s="277"/>
      <c r="E3" s="277"/>
      <c r="F3" s="277"/>
      <c r="G3" s="277"/>
      <c r="H3" s="277"/>
      <c r="I3" s="277"/>
      <c r="J3" s="277"/>
    </row>
    <row r="4" spans="1:14" ht="26.1" customHeight="1">
      <c r="A4" s="278" t="s">
        <v>91</v>
      </c>
      <c r="B4" s="278"/>
      <c r="C4" s="278"/>
      <c r="D4" s="278"/>
      <c r="E4" s="278"/>
      <c r="F4" s="278"/>
      <c r="G4" s="278"/>
      <c r="H4" s="278"/>
      <c r="I4" s="278"/>
      <c r="J4" s="278"/>
    </row>
    <row r="5" spans="1:14" ht="9" customHeight="1"/>
    <row r="6" spans="1:14" ht="22.35" customHeight="1">
      <c r="D6" s="146" t="s">
        <v>185</v>
      </c>
      <c r="E6" s="145"/>
      <c r="F6" s="146" t="s">
        <v>187</v>
      </c>
      <c r="G6" s="145"/>
      <c r="H6" s="145"/>
      <c r="I6" s="145"/>
      <c r="J6" s="145"/>
    </row>
    <row r="7" spans="1:14" ht="22.35" customHeight="1">
      <c r="D7" s="147" t="s">
        <v>186</v>
      </c>
      <c r="E7" s="145"/>
      <c r="F7" s="147" t="s">
        <v>186</v>
      </c>
      <c r="G7" s="145"/>
      <c r="H7" s="206"/>
      <c r="I7" s="145"/>
      <c r="J7" s="206"/>
    </row>
    <row r="8" spans="1:14" ht="22.35" customHeight="1">
      <c r="D8" s="276" t="s">
        <v>184</v>
      </c>
      <c r="E8" s="276"/>
      <c r="F8" s="276"/>
      <c r="G8" s="145"/>
      <c r="H8" s="276" t="s">
        <v>206</v>
      </c>
      <c r="I8" s="276"/>
      <c r="J8" s="276"/>
    </row>
    <row r="9" spans="1:14" ht="22.35" customHeight="1">
      <c r="D9" s="143" t="s">
        <v>114</v>
      </c>
      <c r="E9" s="50"/>
      <c r="F9" s="143" t="s">
        <v>114</v>
      </c>
      <c r="G9" s="50"/>
      <c r="H9" s="143" t="s">
        <v>114</v>
      </c>
      <c r="I9" s="50"/>
      <c r="J9" s="143" t="s">
        <v>114</v>
      </c>
      <c r="K9" s="55"/>
    </row>
    <row r="10" spans="1:14" ht="22.35" customHeight="1">
      <c r="B10" s="143"/>
      <c r="D10" s="79" t="s">
        <v>183</v>
      </c>
      <c r="E10" s="50"/>
      <c r="F10" s="143" t="s">
        <v>115</v>
      </c>
      <c r="G10" s="50"/>
      <c r="H10" s="79" t="s">
        <v>183</v>
      </c>
      <c r="I10" s="50"/>
      <c r="J10" s="143" t="s">
        <v>115</v>
      </c>
      <c r="K10" s="55"/>
    </row>
    <row r="11" spans="1:14" ht="22.35" customHeight="1">
      <c r="B11" s="143" t="s">
        <v>0</v>
      </c>
      <c r="D11" s="143">
        <v>2568</v>
      </c>
      <c r="E11" s="50"/>
      <c r="F11" s="143">
        <v>2567</v>
      </c>
      <c r="G11" s="50"/>
      <c r="H11" s="143">
        <v>2568</v>
      </c>
      <c r="I11" s="50"/>
      <c r="J11" s="143">
        <v>2567</v>
      </c>
      <c r="K11" s="55"/>
    </row>
    <row r="12" spans="1:14" ht="22.35" customHeight="1">
      <c r="D12" s="143" t="s">
        <v>116</v>
      </c>
      <c r="F12" s="143" t="s">
        <v>221</v>
      </c>
      <c r="G12" s="55"/>
      <c r="H12" s="143" t="s">
        <v>116</v>
      </c>
      <c r="J12" s="143" t="s">
        <v>222</v>
      </c>
    </row>
    <row r="13" spans="1:14" s="15" customFormat="1" ht="21" customHeight="1">
      <c r="A13" s="22" t="s">
        <v>8</v>
      </c>
      <c r="B13" s="22"/>
      <c r="C13" s="22"/>
      <c r="D13" s="22"/>
      <c r="E13" s="22"/>
      <c r="F13" s="118"/>
      <c r="G13" s="22"/>
      <c r="H13" s="22"/>
      <c r="I13" s="22"/>
      <c r="J13" s="118"/>
    </row>
    <row r="14" spans="1:14" s="15" customFormat="1" ht="21" customHeight="1">
      <c r="A14" s="15" t="s">
        <v>9</v>
      </c>
      <c r="B14" s="16"/>
      <c r="C14" s="16"/>
      <c r="D14" s="107"/>
      <c r="E14" s="16"/>
      <c r="F14" s="18"/>
      <c r="G14" s="16"/>
      <c r="H14" s="107"/>
      <c r="I14" s="16"/>
      <c r="J14" s="18"/>
    </row>
    <row r="15" spans="1:14" s="15" customFormat="1" ht="21" customHeight="1">
      <c r="A15" s="106" t="s">
        <v>167</v>
      </c>
      <c r="B15" s="16" t="s">
        <v>275</v>
      </c>
      <c r="C15" s="16"/>
      <c r="D15" s="104">
        <v>850000</v>
      </c>
      <c r="E15" s="107"/>
      <c r="F15" s="100">
        <v>0</v>
      </c>
      <c r="G15" s="107"/>
      <c r="H15" s="100">
        <v>0</v>
      </c>
      <c r="I15" s="107"/>
      <c r="J15" s="100">
        <v>0</v>
      </c>
      <c r="L15" s="112"/>
    </row>
    <row r="16" spans="1:14" s="15" customFormat="1" ht="21" customHeight="1">
      <c r="A16" s="106" t="s">
        <v>72</v>
      </c>
      <c r="B16" s="16"/>
      <c r="C16" s="16"/>
      <c r="D16" s="104"/>
      <c r="E16" s="107"/>
      <c r="F16" s="104"/>
      <c r="G16" s="107"/>
      <c r="H16" s="104"/>
      <c r="I16" s="107"/>
      <c r="J16" s="104"/>
      <c r="N16" s="112"/>
    </row>
    <row r="17" spans="1:16" s="15" customFormat="1" ht="21" customHeight="1">
      <c r="A17" s="108" t="s">
        <v>53</v>
      </c>
      <c r="B17" s="16">
        <v>18.100000000000001</v>
      </c>
      <c r="C17" s="16"/>
      <c r="D17" s="104">
        <v>19406</v>
      </c>
      <c r="E17" s="107"/>
      <c r="F17" s="104">
        <v>606518</v>
      </c>
      <c r="G17" s="107"/>
      <c r="H17" s="104">
        <v>961</v>
      </c>
      <c r="I17" s="107"/>
      <c r="J17" s="104">
        <v>63</v>
      </c>
      <c r="L17" s="68"/>
      <c r="M17" s="68"/>
      <c r="N17" s="112"/>
    </row>
    <row r="18" spans="1:16" s="15" customFormat="1" ht="21" customHeight="1">
      <c r="A18" s="108" t="s">
        <v>54</v>
      </c>
      <c r="B18" s="16"/>
      <c r="C18" s="16"/>
      <c r="D18" s="104">
        <v>129732</v>
      </c>
      <c r="E18" s="107"/>
      <c r="F18" s="104">
        <v>136783</v>
      </c>
      <c r="G18" s="107"/>
      <c r="H18" s="104">
        <v>122</v>
      </c>
      <c r="I18" s="107"/>
      <c r="J18" s="104">
        <v>2</v>
      </c>
      <c r="L18" s="68"/>
      <c r="M18" s="68"/>
      <c r="N18" s="112"/>
    </row>
    <row r="19" spans="1:16" s="15" customFormat="1" ht="21" customHeight="1">
      <c r="A19" s="108" t="s">
        <v>55</v>
      </c>
      <c r="B19" s="16"/>
      <c r="C19" s="16"/>
      <c r="D19" s="104">
        <v>1216084</v>
      </c>
      <c r="E19" s="107"/>
      <c r="F19" s="104">
        <v>1820827</v>
      </c>
      <c r="G19" s="107"/>
      <c r="H19" s="104">
        <v>329</v>
      </c>
      <c r="I19" s="107"/>
      <c r="J19" s="104">
        <v>81</v>
      </c>
      <c r="L19" s="68"/>
      <c r="M19" s="68"/>
      <c r="N19" s="112"/>
    </row>
    <row r="20" spans="1:16" s="15" customFormat="1" ht="21" customHeight="1">
      <c r="A20" s="108" t="s">
        <v>72</v>
      </c>
      <c r="B20" s="16"/>
      <c r="C20" s="16"/>
      <c r="D20" s="104">
        <v>382312</v>
      </c>
      <c r="E20" s="107"/>
      <c r="F20" s="104">
        <v>1079601</v>
      </c>
      <c r="G20" s="107"/>
      <c r="H20" s="104">
        <v>167</v>
      </c>
      <c r="I20" s="107"/>
      <c r="J20" s="100">
        <v>0</v>
      </c>
      <c r="L20" s="68"/>
      <c r="M20" s="68"/>
      <c r="N20" s="112"/>
    </row>
    <row r="21" spans="1:16" s="15" customFormat="1" ht="21" customHeight="1">
      <c r="A21" s="106" t="s">
        <v>223</v>
      </c>
      <c r="B21" s="16"/>
      <c r="C21" s="16"/>
      <c r="D21" s="100">
        <v>0</v>
      </c>
      <c r="E21" s="107"/>
      <c r="F21" s="100">
        <v>0</v>
      </c>
      <c r="G21" s="107"/>
      <c r="H21" s="104">
        <v>31000</v>
      </c>
      <c r="I21" s="107"/>
      <c r="J21" s="104">
        <v>4500</v>
      </c>
      <c r="L21" s="68"/>
      <c r="M21" s="68"/>
      <c r="N21" s="112"/>
    </row>
    <row r="22" spans="1:16" s="15" customFormat="1" ht="21" customHeight="1">
      <c r="A22" s="106" t="s">
        <v>30</v>
      </c>
      <c r="B22" s="16" t="s">
        <v>272</v>
      </c>
      <c r="C22" s="16"/>
      <c r="D22" s="104">
        <v>6855279</v>
      </c>
      <c r="E22" s="107"/>
      <c r="F22" s="104">
        <v>8829375</v>
      </c>
      <c r="G22" s="107"/>
      <c r="H22" s="100">
        <v>0</v>
      </c>
      <c r="I22" s="107"/>
      <c r="J22" s="100">
        <v>0</v>
      </c>
      <c r="L22" s="112"/>
    </row>
    <row r="23" spans="1:16" s="15" customFormat="1" ht="21" customHeight="1">
      <c r="A23" s="106" t="s">
        <v>64</v>
      </c>
      <c r="B23" s="16" t="s">
        <v>273</v>
      </c>
      <c r="C23" s="16"/>
      <c r="D23" s="104">
        <v>21308003</v>
      </c>
      <c r="E23" s="107"/>
      <c r="F23" s="104">
        <v>19187961</v>
      </c>
      <c r="G23" s="107"/>
      <c r="H23" s="100">
        <v>0</v>
      </c>
      <c r="I23" s="107"/>
      <c r="J23" s="100">
        <v>0</v>
      </c>
      <c r="L23" s="112"/>
      <c r="N23" s="119"/>
      <c r="P23" s="119"/>
    </row>
    <row r="24" spans="1:16" s="15" customFormat="1" ht="21" customHeight="1">
      <c r="A24" s="106" t="s">
        <v>83</v>
      </c>
      <c r="B24" s="16"/>
      <c r="C24" s="16"/>
      <c r="D24" s="104">
        <v>450342</v>
      </c>
      <c r="E24" s="107"/>
      <c r="F24" s="104">
        <v>416242</v>
      </c>
      <c r="G24" s="107"/>
      <c r="H24" s="104">
        <v>213</v>
      </c>
      <c r="I24" s="107"/>
      <c r="J24" s="100">
        <v>0</v>
      </c>
      <c r="L24" s="112"/>
    </row>
    <row r="25" spans="1:16" s="15" customFormat="1" ht="21" customHeight="1">
      <c r="A25" s="120" t="s">
        <v>147</v>
      </c>
      <c r="B25" s="16"/>
      <c r="C25" s="16"/>
      <c r="D25" s="104">
        <v>715531</v>
      </c>
      <c r="E25" s="107"/>
      <c r="F25" s="104">
        <v>528359</v>
      </c>
      <c r="G25" s="107"/>
      <c r="H25" s="100">
        <v>0</v>
      </c>
      <c r="I25" s="107"/>
      <c r="J25" s="100">
        <v>0</v>
      </c>
    </row>
    <row r="26" spans="1:16" s="15" customFormat="1" ht="21" customHeight="1">
      <c r="A26" s="120" t="s">
        <v>79</v>
      </c>
      <c r="B26" s="16"/>
      <c r="C26" s="16"/>
      <c r="D26" s="104">
        <v>4499</v>
      </c>
      <c r="E26" s="107"/>
      <c r="F26" s="104">
        <v>1087</v>
      </c>
      <c r="G26" s="107"/>
      <c r="H26" s="100">
        <v>0</v>
      </c>
      <c r="I26" s="107"/>
      <c r="J26" s="100">
        <v>0</v>
      </c>
      <c r="L26" s="112"/>
    </row>
    <row r="27" spans="1:16" s="15" customFormat="1" ht="21" customHeight="1">
      <c r="A27" s="106" t="s">
        <v>10</v>
      </c>
      <c r="B27" s="16"/>
      <c r="C27" s="16"/>
      <c r="D27" s="114">
        <v>67220</v>
      </c>
      <c r="E27" s="107"/>
      <c r="F27" s="114">
        <v>63927</v>
      </c>
      <c r="G27" s="107"/>
      <c r="H27" s="100">
        <v>0</v>
      </c>
      <c r="I27" s="107"/>
      <c r="J27" s="185">
        <v>0</v>
      </c>
      <c r="L27" s="121"/>
    </row>
    <row r="28" spans="1:16" s="15" customFormat="1" ht="21" customHeight="1">
      <c r="A28" s="111" t="s">
        <v>11</v>
      </c>
      <c r="B28" s="122"/>
      <c r="C28" s="122"/>
      <c r="D28" s="114">
        <f>SUM(D15:D27)</f>
        <v>31998408</v>
      </c>
      <c r="E28" s="107"/>
      <c r="F28" s="114">
        <f>SUM(F15:F27)</f>
        <v>32670680</v>
      </c>
      <c r="G28" s="107"/>
      <c r="H28" s="207">
        <f>SUM(H15:H27)</f>
        <v>32792</v>
      </c>
      <c r="I28" s="107"/>
      <c r="J28" s="114">
        <f>SUM(J15:J27)</f>
        <v>4646</v>
      </c>
      <c r="L28" s="112"/>
    </row>
    <row r="29" spans="1:16" s="15" customFormat="1" ht="21" customHeight="1">
      <c r="B29" s="122"/>
      <c r="C29" s="122"/>
      <c r="D29" s="104"/>
      <c r="E29" s="107"/>
      <c r="F29" s="104"/>
      <c r="G29" s="107"/>
      <c r="H29" s="104"/>
      <c r="I29" s="107"/>
      <c r="J29" s="104"/>
      <c r="L29" s="112"/>
    </row>
    <row r="30" spans="1:16" s="15" customFormat="1" ht="21" customHeight="1">
      <c r="A30" s="15" t="s">
        <v>12</v>
      </c>
      <c r="B30" s="122"/>
      <c r="C30" s="122"/>
      <c r="D30" s="104"/>
      <c r="E30" s="107"/>
      <c r="F30" s="104"/>
      <c r="G30" s="107"/>
      <c r="H30" s="104"/>
      <c r="I30" s="107"/>
      <c r="J30" s="104"/>
      <c r="L30" s="112"/>
    </row>
    <row r="31" spans="1:16" s="15" customFormat="1" ht="21" customHeight="1">
      <c r="A31" s="106" t="s">
        <v>80</v>
      </c>
      <c r="B31" s="16" t="s">
        <v>272</v>
      </c>
      <c r="C31" s="16"/>
      <c r="D31" s="104">
        <v>25921941</v>
      </c>
      <c r="E31" s="107"/>
      <c r="F31" s="208">
        <v>21919948</v>
      </c>
      <c r="G31" s="107"/>
      <c r="H31" s="100">
        <v>0</v>
      </c>
      <c r="I31" s="107"/>
      <c r="J31" s="100">
        <v>0</v>
      </c>
      <c r="K31" s="8"/>
    </row>
    <row r="32" spans="1:16" s="15" customFormat="1" ht="21" customHeight="1">
      <c r="A32" s="106" t="s">
        <v>81</v>
      </c>
      <c r="B32" s="16" t="s">
        <v>273</v>
      </c>
      <c r="C32" s="16"/>
      <c r="D32" s="104">
        <v>22337830</v>
      </c>
      <c r="E32" s="107"/>
      <c r="F32" s="104">
        <v>20569616</v>
      </c>
      <c r="G32" s="107"/>
      <c r="H32" s="100">
        <v>0</v>
      </c>
      <c r="I32" s="107"/>
      <c r="J32" s="100">
        <v>0</v>
      </c>
    </row>
    <row r="33" spans="1:12" s="15" customFormat="1" ht="21" customHeight="1">
      <c r="A33" s="106" t="s">
        <v>84</v>
      </c>
      <c r="B33" s="16"/>
      <c r="C33" s="16"/>
      <c r="D33" s="104">
        <v>452424</v>
      </c>
      <c r="E33" s="107"/>
      <c r="F33" s="104">
        <v>393910</v>
      </c>
      <c r="G33" s="107"/>
      <c r="H33" s="104">
        <v>101</v>
      </c>
      <c r="I33" s="107"/>
      <c r="J33" s="100">
        <v>0</v>
      </c>
      <c r="L33" s="109"/>
    </row>
    <row r="34" spans="1:12" s="15" customFormat="1" ht="21" customHeight="1">
      <c r="A34" s="123" t="s">
        <v>87</v>
      </c>
      <c r="B34" s="124"/>
      <c r="C34" s="16"/>
      <c r="D34" s="104">
        <v>270722</v>
      </c>
      <c r="E34" s="107"/>
      <c r="F34" s="104">
        <v>250340</v>
      </c>
      <c r="G34" s="107"/>
      <c r="H34" s="104">
        <v>2477</v>
      </c>
      <c r="I34" s="107"/>
      <c r="J34" s="104">
        <v>2359</v>
      </c>
    </row>
    <row r="35" spans="1:12" s="15" customFormat="1" ht="21" customHeight="1">
      <c r="A35" s="123" t="s">
        <v>155</v>
      </c>
      <c r="B35" s="16">
        <v>20</v>
      </c>
      <c r="C35" s="16"/>
      <c r="D35" s="104">
        <v>186988</v>
      </c>
      <c r="E35" s="107"/>
      <c r="F35" s="104">
        <v>54528</v>
      </c>
      <c r="G35" s="107"/>
      <c r="H35" s="100">
        <v>0</v>
      </c>
      <c r="I35" s="107"/>
      <c r="J35" s="100">
        <v>0</v>
      </c>
    </row>
    <row r="36" spans="1:12" s="15" customFormat="1" ht="21" customHeight="1">
      <c r="A36" s="106" t="s">
        <v>13</v>
      </c>
      <c r="B36" s="16"/>
      <c r="C36" s="16"/>
      <c r="D36" s="114">
        <v>134453</v>
      </c>
      <c r="E36" s="107"/>
      <c r="F36" s="114">
        <v>148813</v>
      </c>
      <c r="G36" s="107"/>
      <c r="H36" s="100">
        <v>0</v>
      </c>
      <c r="I36" s="107"/>
      <c r="J36" s="185">
        <v>0</v>
      </c>
    </row>
    <row r="37" spans="1:12" s="15" customFormat="1" ht="21" customHeight="1">
      <c r="A37" s="111" t="s">
        <v>14</v>
      </c>
      <c r="B37" s="16"/>
      <c r="C37" s="16"/>
      <c r="D37" s="114">
        <f>SUM(D31:D36)</f>
        <v>49304358</v>
      </c>
      <c r="E37" s="107"/>
      <c r="F37" s="114">
        <f>SUM(F31:F36)</f>
        <v>43337155</v>
      </c>
      <c r="G37" s="107"/>
      <c r="H37" s="207">
        <f>SUM(H31:H36)</f>
        <v>2578</v>
      </c>
      <c r="I37" s="107"/>
      <c r="J37" s="114">
        <f>SUM(J31:J36)</f>
        <v>2359</v>
      </c>
    </row>
    <row r="38" spans="1:12" s="15" customFormat="1" ht="21" customHeight="1">
      <c r="A38" s="106" t="s">
        <v>15</v>
      </c>
      <c r="B38" s="16"/>
      <c r="C38" s="16"/>
      <c r="D38" s="114">
        <f>D28+D37</f>
        <v>81302766</v>
      </c>
      <c r="E38" s="107"/>
      <c r="F38" s="114">
        <f>F28+F37</f>
        <v>76007835</v>
      </c>
      <c r="G38" s="107"/>
      <c r="H38" s="114">
        <f>H28+H37</f>
        <v>35370</v>
      </c>
      <c r="I38" s="107"/>
      <c r="J38" s="114">
        <f>J28+J37</f>
        <v>7005</v>
      </c>
    </row>
    <row r="39" spans="1:12" s="15" customFormat="1" ht="21" customHeight="1">
      <c r="A39" s="106"/>
      <c r="B39" s="16"/>
      <c r="C39" s="16"/>
      <c r="D39" s="134"/>
      <c r="E39" s="107"/>
      <c r="F39" s="134"/>
      <c r="G39" s="107"/>
      <c r="H39" s="134"/>
      <c r="I39" s="107"/>
      <c r="J39" s="134"/>
    </row>
    <row r="40" spans="1:12" s="15" customFormat="1" ht="21" customHeight="1">
      <c r="A40" s="106"/>
      <c r="B40" s="16"/>
      <c r="C40" s="16"/>
      <c r="D40" s="134"/>
      <c r="E40" s="107"/>
      <c r="F40" s="134"/>
      <c r="G40" s="107"/>
      <c r="H40" s="134"/>
      <c r="I40" s="107"/>
      <c r="J40" s="134"/>
    </row>
    <row r="41" spans="1:12" s="15" customFormat="1" ht="21" customHeight="1">
      <c r="A41" s="106"/>
      <c r="B41" s="16"/>
      <c r="C41" s="16"/>
      <c r="D41" s="134"/>
      <c r="E41" s="107"/>
      <c r="F41" s="134"/>
      <c r="G41" s="107"/>
      <c r="H41" s="134"/>
      <c r="I41" s="107"/>
      <c r="J41" s="134"/>
    </row>
    <row r="42" spans="1:12" s="15" customFormat="1" ht="21" customHeight="1">
      <c r="A42" s="106"/>
      <c r="B42" s="16"/>
      <c r="C42" s="16"/>
      <c r="D42" s="134"/>
      <c r="E42" s="107"/>
      <c r="F42" s="134"/>
      <c r="G42" s="107"/>
      <c r="H42" s="134"/>
      <c r="I42" s="107"/>
      <c r="J42" s="134"/>
    </row>
    <row r="43" spans="1:12" s="96" customFormat="1" ht="22.35" customHeight="1">
      <c r="A43" s="98"/>
      <c r="B43" s="95"/>
      <c r="C43" s="95"/>
      <c r="D43" s="2"/>
      <c r="E43" s="99"/>
      <c r="F43" s="2"/>
      <c r="G43" s="99"/>
      <c r="H43" s="2"/>
      <c r="I43" s="2"/>
      <c r="J43" s="2"/>
      <c r="L43" s="97"/>
    </row>
    <row r="44" spans="1:12" ht="22.35" customHeight="1">
      <c r="A44" s="51"/>
      <c r="D44" s="62"/>
      <c r="F44" s="62"/>
      <c r="H44" s="62"/>
      <c r="I44" s="11"/>
      <c r="J44" s="62"/>
    </row>
    <row r="45" spans="1:12" ht="26.1" customHeight="1">
      <c r="A45" s="277" t="s">
        <v>190</v>
      </c>
      <c r="B45" s="277"/>
      <c r="C45" s="277"/>
      <c r="D45" s="277"/>
      <c r="E45" s="277"/>
      <c r="F45" s="277"/>
      <c r="G45" s="277"/>
      <c r="H45" s="277"/>
      <c r="I45" s="277"/>
      <c r="J45" s="277"/>
    </row>
    <row r="46" spans="1:12" ht="26.1" customHeight="1">
      <c r="A46" s="277" t="s">
        <v>146</v>
      </c>
      <c r="B46" s="277"/>
      <c r="C46" s="277"/>
      <c r="D46" s="277"/>
      <c r="E46" s="277"/>
      <c r="F46" s="277"/>
      <c r="G46" s="277"/>
      <c r="H46" s="277"/>
      <c r="I46" s="277"/>
      <c r="J46" s="277"/>
    </row>
    <row r="47" spans="1:12" ht="26.1" customHeight="1">
      <c r="A47" s="277" t="s">
        <v>182</v>
      </c>
      <c r="B47" s="277"/>
      <c r="C47" s="277"/>
      <c r="D47" s="277"/>
      <c r="E47" s="277"/>
      <c r="F47" s="277"/>
      <c r="G47" s="277"/>
      <c r="H47" s="277"/>
      <c r="I47" s="277"/>
      <c r="J47" s="277"/>
    </row>
    <row r="48" spans="1:12" ht="26.1" customHeight="1">
      <c r="A48" s="278" t="s">
        <v>91</v>
      </c>
      <c r="B48" s="278"/>
      <c r="C48" s="278"/>
      <c r="D48" s="278"/>
      <c r="E48" s="278"/>
      <c r="F48" s="278"/>
      <c r="G48" s="278"/>
      <c r="H48" s="278"/>
      <c r="I48" s="278"/>
      <c r="J48" s="278"/>
    </row>
    <row r="49" spans="1:14" ht="9" customHeight="1"/>
    <row r="50" spans="1:14" ht="22.35" customHeight="1">
      <c r="D50" s="200" t="s">
        <v>185</v>
      </c>
      <c r="E50" s="8"/>
      <c r="F50" s="200" t="s">
        <v>187</v>
      </c>
      <c r="G50" s="145"/>
      <c r="H50" s="145"/>
      <c r="I50" s="145"/>
      <c r="J50" s="145"/>
    </row>
    <row r="51" spans="1:14" ht="22.35" customHeight="1">
      <c r="D51" s="201" t="s">
        <v>186</v>
      </c>
      <c r="E51" s="8"/>
      <c r="F51" s="201" t="s">
        <v>186</v>
      </c>
      <c r="G51" s="145"/>
      <c r="H51" s="206"/>
      <c r="I51" s="145"/>
      <c r="J51" s="206"/>
    </row>
    <row r="52" spans="1:14" ht="22.35" customHeight="1">
      <c r="D52" s="276" t="s">
        <v>184</v>
      </c>
      <c r="E52" s="276"/>
      <c r="F52" s="276"/>
      <c r="G52" s="145"/>
      <c r="H52" s="276" t="s">
        <v>206</v>
      </c>
      <c r="I52" s="276"/>
      <c r="J52" s="276"/>
    </row>
    <row r="53" spans="1:14" ht="22.35" customHeight="1">
      <c r="B53" s="143"/>
      <c r="D53" s="143" t="s">
        <v>114</v>
      </c>
      <c r="E53" s="50"/>
      <c r="F53" s="143" t="s">
        <v>114</v>
      </c>
      <c r="G53" s="50"/>
      <c r="H53" s="143" t="s">
        <v>114</v>
      </c>
      <c r="I53" s="50"/>
      <c r="J53" s="143" t="s">
        <v>114</v>
      </c>
    </row>
    <row r="54" spans="1:14" ht="22.35" customHeight="1">
      <c r="B54" s="143"/>
      <c r="D54" s="79" t="s">
        <v>183</v>
      </c>
      <c r="E54" s="50"/>
      <c r="F54" s="143" t="s">
        <v>115</v>
      </c>
      <c r="G54" s="50"/>
      <c r="H54" s="79" t="s">
        <v>183</v>
      </c>
      <c r="I54" s="50"/>
      <c r="J54" s="143" t="s">
        <v>115</v>
      </c>
    </row>
    <row r="55" spans="1:14" ht="22.35" customHeight="1">
      <c r="B55" s="143" t="s">
        <v>0</v>
      </c>
      <c r="D55" s="143">
        <v>2568</v>
      </c>
      <c r="E55" s="50"/>
      <c r="F55" s="143">
        <v>2567</v>
      </c>
      <c r="G55" s="50"/>
      <c r="H55" s="143">
        <v>2568</v>
      </c>
      <c r="I55" s="50"/>
      <c r="J55" s="143">
        <v>2567</v>
      </c>
    </row>
    <row r="56" spans="1:14" ht="22.35" customHeight="1">
      <c r="D56" s="143" t="s">
        <v>116</v>
      </c>
      <c r="F56" s="143" t="s">
        <v>221</v>
      </c>
      <c r="H56" s="143" t="s">
        <v>116</v>
      </c>
      <c r="J56" s="143" t="s">
        <v>222</v>
      </c>
    </row>
    <row r="57" spans="1:14" s="15" customFormat="1" ht="21" customHeight="1">
      <c r="A57" s="22" t="s">
        <v>21</v>
      </c>
      <c r="B57" s="16"/>
      <c r="C57" s="22"/>
      <c r="D57" s="22"/>
      <c r="E57" s="22"/>
      <c r="F57" s="118"/>
      <c r="G57" s="22"/>
      <c r="H57" s="22"/>
      <c r="I57" s="22"/>
      <c r="J57" s="118"/>
    </row>
    <row r="58" spans="1:14" s="15" customFormat="1" ht="21" customHeight="1">
      <c r="A58" s="15" t="s">
        <v>16</v>
      </c>
      <c r="B58" s="122"/>
      <c r="C58" s="16"/>
      <c r="D58" s="16"/>
      <c r="E58" s="16"/>
      <c r="F58" s="109"/>
      <c r="G58" s="16"/>
      <c r="H58" s="16"/>
      <c r="I58" s="16"/>
      <c r="J58" s="109"/>
    </row>
    <row r="59" spans="1:14" s="15" customFormat="1" ht="21" customHeight="1">
      <c r="A59" s="15" t="s">
        <v>17</v>
      </c>
      <c r="B59" s="122">
        <v>13</v>
      </c>
      <c r="C59" s="16"/>
      <c r="D59" s="16"/>
      <c r="E59" s="16"/>
      <c r="F59" s="109"/>
      <c r="G59" s="16"/>
      <c r="H59" s="16"/>
      <c r="I59" s="16"/>
      <c r="J59" s="109"/>
    </row>
    <row r="60" spans="1:14" s="15" customFormat="1" ht="21" customHeight="1">
      <c r="A60" s="106" t="s">
        <v>18</v>
      </c>
      <c r="B60" s="122"/>
      <c r="C60" s="16"/>
      <c r="D60" s="16"/>
      <c r="E60" s="16"/>
      <c r="F60" s="109"/>
      <c r="G60" s="16"/>
      <c r="H60" s="16"/>
      <c r="I60" s="16"/>
      <c r="J60" s="109"/>
    </row>
    <row r="61" spans="1:14" s="15" customFormat="1" ht="21" customHeight="1" thickBot="1">
      <c r="A61" s="111" t="s">
        <v>154</v>
      </c>
      <c r="B61" s="122"/>
      <c r="C61" s="16"/>
      <c r="D61" s="101">
        <v>10779958</v>
      </c>
      <c r="E61" s="107"/>
      <c r="G61" s="107"/>
      <c r="H61" s="101">
        <v>10779958</v>
      </c>
      <c r="I61" s="107"/>
      <c r="L61" s="112"/>
      <c r="M61" s="68"/>
      <c r="N61" s="68"/>
    </row>
    <row r="62" spans="1:14" s="15" customFormat="1" ht="21" customHeight="1" thickTop="1" thickBot="1">
      <c r="A62" s="111" t="s">
        <v>231</v>
      </c>
      <c r="B62" s="122"/>
      <c r="C62" s="16"/>
      <c r="D62" s="85"/>
      <c r="E62" s="107"/>
      <c r="F62" s="101">
        <v>10779995</v>
      </c>
      <c r="G62" s="107"/>
      <c r="H62" s="85"/>
      <c r="I62" s="107"/>
      <c r="J62" s="101">
        <v>10779995</v>
      </c>
      <c r="L62" s="112"/>
      <c r="M62" s="8"/>
      <c r="N62" s="68"/>
    </row>
    <row r="63" spans="1:14" s="15" customFormat="1" ht="21" customHeight="1" thickTop="1">
      <c r="A63" s="106" t="s">
        <v>56</v>
      </c>
      <c r="B63" s="122"/>
      <c r="C63" s="16"/>
      <c r="E63" s="107"/>
      <c r="F63" s="85"/>
      <c r="G63" s="107"/>
      <c r="H63" s="195"/>
      <c r="I63" s="107"/>
      <c r="J63" s="85"/>
      <c r="L63" s="196"/>
      <c r="N63" s="68"/>
    </row>
    <row r="64" spans="1:14" s="15" customFormat="1" ht="21" customHeight="1">
      <c r="A64" s="111" t="s">
        <v>267</v>
      </c>
      <c r="B64" s="122"/>
      <c r="C64" s="16"/>
      <c r="E64" s="107"/>
      <c r="F64" s="85"/>
      <c r="G64" s="107"/>
      <c r="I64" s="107"/>
      <c r="J64" s="85"/>
      <c r="L64" s="112"/>
      <c r="N64" s="68"/>
    </row>
    <row r="65" spans="1:14" s="15" customFormat="1" ht="21" customHeight="1">
      <c r="A65" s="194" t="s">
        <v>166</v>
      </c>
      <c r="B65" s="122"/>
      <c r="C65" s="16"/>
      <c r="D65" s="85">
        <v>10714939</v>
      </c>
      <c r="E65" s="107"/>
      <c r="F65" s="100">
        <v>0</v>
      </c>
      <c r="G65" s="107"/>
      <c r="H65" s="85">
        <v>10714939</v>
      </c>
      <c r="I65" s="184"/>
      <c r="J65" s="100">
        <v>0</v>
      </c>
      <c r="L65" s="112"/>
      <c r="M65" s="68"/>
      <c r="N65" s="68"/>
    </row>
    <row r="66" spans="1:14" s="15" customFormat="1" ht="21" customHeight="1">
      <c r="A66" s="111" t="s">
        <v>236</v>
      </c>
      <c r="B66" s="122"/>
      <c r="C66" s="16"/>
      <c r="D66" s="85"/>
      <c r="E66" s="107"/>
      <c r="F66" s="85"/>
      <c r="G66" s="107"/>
      <c r="I66" s="107"/>
      <c r="J66" s="85"/>
      <c r="L66" s="112"/>
      <c r="M66" s="68"/>
      <c r="N66" s="68"/>
    </row>
    <row r="67" spans="1:14" s="15" customFormat="1" ht="21" customHeight="1">
      <c r="A67" s="194" t="s">
        <v>166</v>
      </c>
      <c r="B67" s="122"/>
      <c r="C67" s="16"/>
      <c r="D67" s="100">
        <v>0</v>
      </c>
      <c r="E67" s="107"/>
      <c r="F67" s="85">
        <v>37</v>
      </c>
      <c r="G67" s="107"/>
      <c r="H67" s="100">
        <v>0</v>
      </c>
      <c r="I67" s="184"/>
      <c r="J67" s="131">
        <v>37</v>
      </c>
      <c r="L67" s="8"/>
      <c r="M67" s="112"/>
      <c r="N67" s="68"/>
    </row>
    <row r="68" spans="1:14" s="15" customFormat="1" ht="21" customHeight="1">
      <c r="A68" s="113" t="s">
        <v>120</v>
      </c>
      <c r="B68" s="122"/>
      <c r="C68" s="16"/>
      <c r="D68" s="82">
        <v>7390915</v>
      </c>
      <c r="E68" s="107"/>
      <c r="F68" s="100">
        <v>0</v>
      </c>
      <c r="G68" s="107"/>
      <c r="H68" s="85">
        <v>21181034</v>
      </c>
      <c r="I68" s="184"/>
      <c r="J68" s="100">
        <v>0</v>
      </c>
      <c r="L68" s="112"/>
      <c r="M68" s="109"/>
    </row>
    <row r="69" spans="1:14" s="15" customFormat="1" ht="21" customHeight="1">
      <c r="A69" s="113" t="s">
        <v>276</v>
      </c>
      <c r="B69" s="122">
        <v>2.2000000000000002</v>
      </c>
      <c r="C69" s="16"/>
      <c r="D69" s="100">
        <v>0</v>
      </c>
      <c r="E69" s="107"/>
      <c r="F69" s="82">
        <v>18105854</v>
      </c>
      <c r="G69" s="107"/>
      <c r="H69" s="100">
        <v>0</v>
      </c>
      <c r="I69" s="184"/>
      <c r="J69" s="100">
        <v>0</v>
      </c>
      <c r="L69" s="112"/>
      <c r="M69" s="109"/>
    </row>
    <row r="70" spans="1:14" s="15" customFormat="1" ht="21" customHeight="1">
      <c r="A70" s="113" t="s">
        <v>132</v>
      </c>
      <c r="B70" s="122"/>
      <c r="C70" s="16"/>
      <c r="D70" s="82">
        <v>37320</v>
      </c>
      <c r="E70" s="107"/>
      <c r="F70" s="82">
        <v>27574</v>
      </c>
      <c r="G70" s="107"/>
      <c r="H70" s="100">
        <v>0</v>
      </c>
      <c r="I70" s="107"/>
      <c r="J70" s="100">
        <v>0</v>
      </c>
      <c r="L70" s="255"/>
      <c r="M70" s="109"/>
    </row>
    <row r="71" spans="1:14" s="15" customFormat="1" ht="21" customHeight="1">
      <c r="A71" s="113" t="s">
        <v>61</v>
      </c>
      <c r="B71" s="16"/>
      <c r="C71" s="16"/>
      <c r="D71" s="82"/>
      <c r="E71" s="107"/>
      <c r="F71" s="82"/>
      <c r="G71" s="107"/>
      <c r="H71" s="82"/>
      <c r="I71" s="107"/>
      <c r="J71" s="82"/>
      <c r="L71" s="255"/>
    </row>
    <row r="72" spans="1:14" s="15" customFormat="1" ht="21" customHeight="1">
      <c r="A72" s="106" t="s">
        <v>62</v>
      </c>
      <c r="B72" s="16"/>
      <c r="C72" s="16"/>
      <c r="D72" s="82"/>
      <c r="E72" s="107"/>
      <c r="F72" s="82"/>
      <c r="G72" s="107"/>
      <c r="H72" s="82"/>
      <c r="I72" s="107"/>
      <c r="J72" s="82"/>
    </row>
    <row r="73" spans="1:14" s="15" customFormat="1" ht="21" customHeight="1">
      <c r="A73" s="111" t="s">
        <v>63</v>
      </c>
      <c r="B73" s="16"/>
      <c r="C73" s="16"/>
      <c r="D73" s="104">
        <v>1071506</v>
      </c>
      <c r="E73" s="107"/>
      <c r="F73" s="104">
        <v>1071506</v>
      </c>
      <c r="G73" s="107"/>
      <c r="H73" s="100">
        <v>0</v>
      </c>
      <c r="I73" s="107"/>
      <c r="J73" s="100">
        <v>0</v>
      </c>
      <c r="L73" s="109"/>
      <c r="M73" s="68"/>
    </row>
    <row r="74" spans="1:14" s="15" customFormat="1" ht="21" customHeight="1">
      <c r="A74" s="106" t="s">
        <v>33</v>
      </c>
      <c r="B74" s="16"/>
      <c r="C74" s="16"/>
      <c r="D74" s="209">
        <v>13799390</v>
      </c>
      <c r="E74" s="107"/>
      <c r="F74" s="104">
        <v>11305104</v>
      </c>
      <c r="G74" s="107"/>
      <c r="H74" s="125">
        <v>-21988</v>
      </c>
      <c r="I74" s="107"/>
      <c r="J74" s="125">
        <v>-3641</v>
      </c>
      <c r="L74" s="109"/>
      <c r="M74" s="109"/>
    </row>
    <row r="75" spans="1:14" s="15" customFormat="1" ht="21" customHeight="1">
      <c r="A75" s="113" t="s">
        <v>133</v>
      </c>
      <c r="B75" s="16"/>
      <c r="C75" s="16"/>
      <c r="D75" s="125">
        <v>-84944</v>
      </c>
      <c r="E75" s="107"/>
      <c r="F75" s="125">
        <v>-64528</v>
      </c>
      <c r="G75" s="107"/>
      <c r="H75" s="100">
        <v>0</v>
      </c>
      <c r="I75" s="107"/>
      <c r="J75" s="100">
        <v>0</v>
      </c>
      <c r="L75" s="109"/>
      <c r="M75" s="109"/>
    </row>
    <row r="76" spans="1:14" s="15" customFormat="1" ht="21" customHeight="1">
      <c r="A76" s="113" t="s">
        <v>95</v>
      </c>
      <c r="B76" s="16"/>
      <c r="C76" s="16"/>
      <c r="D76" s="126">
        <v>-150078</v>
      </c>
      <c r="E76" s="107"/>
      <c r="F76" s="126">
        <v>-106406</v>
      </c>
      <c r="G76" s="107"/>
      <c r="H76" s="126">
        <v>-196</v>
      </c>
      <c r="I76" s="107"/>
      <c r="J76" s="126">
        <v>-196</v>
      </c>
      <c r="L76" s="109"/>
      <c r="M76" s="109"/>
    </row>
    <row r="77" spans="1:14" s="15" customFormat="1" ht="21" customHeight="1">
      <c r="A77" s="106" t="s">
        <v>210</v>
      </c>
      <c r="B77" s="16"/>
      <c r="C77" s="16"/>
      <c r="D77" s="210">
        <f>SUM(D65:D76)</f>
        <v>32779048</v>
      </c>
      <c r="E77" s="184"/>
      <c r="F77" s="210">
        <f>SUM(F66:F76)</f>
        <v>30339141</v>
      </c>
      <c r="G77" s="184"/>
      <c r="H77" s="85">
        <f>SUM(H65:H76)</f>
        <v>31873789</v>
      </c>
      <c r="I77" s="184"/>
      <c r="J77" s="132">
        <f>SUM(J67:J76)</f>
        <v>-3800</v>
      </c>
    </row>
    <row r="78" spans="1:14" s="15" customFormat="1" ht="21" customHeight="1">
      <c r="A78" s="106" t="s">
        <v>208</v>
      </c>
      <c r="B78" s="16"/>
      <c r="C78" s="16"/>
      <c r="D78" s="114">
        <v>199329</v>
      </c>
      <c r="E78" s="107"/>
      <c r="F78" s="114">
        <v>184121</v>
      </c>
      <c r="G78" s="107"/>
      <c r="H78" s="197">
        <v>0</v>
      </c>
      <c r="I78" s="107"/>
      <c r="J78" s="197">
        <v>0</v>
      </c>
      <c r="M78" s="109"/>
    </row>
    <row r="79" spans="1:14" s="15" customFormat="1" ht="21" customHeight="1">
      <c r="A79" s="106" t="s">
        <v>19</v>
      </c>
      <c r="B79" s="16"/>
      <c r="C79" s="16"/>
      <c r="D79" s="114">
        <f>SUM(D77:D78)</f>
        <v>32978377</v>
      </c>
      <c r="E79" s="107"/>
      <c r="F79" s="114">
        <f>SUM(F77:F78)</f>
        <v>30523262</v>
      </c>
      <c r="G79" s="107"/>
      <c r="H79" s="114">
        <f>SUM(H77:H78)</f>
        <v>31873789</v>
      </c>
      <c r="I79" s="107"/>
      <c r="J79" s="211">
        <f>SUM(J77:J78)</f>
        <v>-3800</v>
      </c>
      <c r="M79" s="109"/>
    </row>
    <row r="80" spans="1:14" s="15" customFormat="1" ht="21" customHeight="1" thickBot="1">
      <c r="A80" s="115" t="s">
        <v>20</v>
      </c>
      <c r="B80" s="16"/>
      <c r="C80" s="16"/>
      <c r="D80" s="116">
        <f>D79+D38</f>
        <v>114281143</v>
      </c>
      <c r="E80" s="107"/>
      <c r="F80" s="116">
        <f>F79+F38</f>
        <v>106531097</v>
      </c>
      <c r="G80" s="107"/>
      <c r="H80" s="116">
        <f>H79+H38</f>
        <v>31909159</v>
      </c>
      <c r="I80" s="107"/>
      <c r="J80" s="116">
        <f>J79+J38</f>
        <v>3205</v>
      </c>
      <c r="L80" s="109"/>
    </row>
    <row r="81" spans="1:10" ht="22.35" customHeight="1" thickTop="1">
      <c r="C81" s="50"/>
      <c r="H81" s="256"/>
    </row>
    <row r="83" spans="1:10" ht="22.35" customHeight="1">
      <c r="D83" s="202"/>
    </row>
    <row r="84" spans="1:10" ht="22.35" customHeight="1">
      <c r="D84" s="103"/>
      <c r="E84" s="50"/>
      <c r="F84" s="103"/>
      <c r="G84" s="50"/>
      <c r="H84" s="103"/>
      <c r="I84" s="50"/>
      <c r="J84" s="103"/>
    </row>
    <row r="90" spans="1:10" ht="22.35" customHeight="1">
      <c r="A90" s="279" t="s">
        <v>118</v>
      </c>
      <c r="B90" s="279"/>
      <c r="C90" s="279"/>
      <c r="D90" s="279"/>
      <c r="E90" s="279"/>
      <c r="F90" s="279"/>
    </row>
  </sheetData>
  <customSheetViews>
    <customSheetView guid="{0F9202D8-C075-4A70-A94A-8B3A0133E242}" scale="110" showPageBreaks="1" topLeftCell="A22">
      <selection activeCell="E34" sqref="E34"/>
      <pageMargins left="0.8" right="0.4" top="1" bottom="0.5" header="0.6" footer="0.3"/>
      <pageSetup paperSize="9" scale="75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cale="110" topLeftCell="A26">
      <selection activeCell="E31" sqref="E31"/>
      <pageMargins left="0.8" right="0.4" top="1" bottom="0.5" header="0.6" footer="0.3"/>
      <pageSetup paperSize="9" scale="75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13">
    <mergeCell ref="A90:F90"/>
    <mergeCell ref="D52:F52"/>
    <mergeCell ref="H52:J52"/>
    <mergeCell ref="A47:J47"/>
    <mergeCell ref="A48:J48"/>
    <mergeCell ref="A46:J46"/>
    <mergeCell ref="A45:J45"/>
    <mergeCell ref="A1:J1"/>
    <mergeCell ref="A2:J2"/>
    <mergeCell ref="A3:J3"/>
    <mergeCell ref="A4:J4"/>
    <mergeCell ref="H8:J8"/>
    <mergeCell ref="D8:F8"/>
  </mergeCells>
  <pageMargins left="0.90551181102362199" right="0.31496062992126" top="0.98425196850393704" bottom="0.511811023622047" header="0.59055118110236204" footer="0.31496062992126"/>
  <pageSetup paperSize="9" scale="75" orientation="portrait" r:id="rId3"/>
  <headerFooter alignWithMargins="0"/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M99"/>
  <sheetViews>
    <sheetView topLeftCell="A59" zoomScaleNormal="100" zoomScaleSheetLayoutView="55" zoomScalePageLayoutView="68" workbookViewId="0">
      <selection activeCell="D34" sqref="D34"/>
    </sheetView>
  </sheetViews>
  <sheetFormatPr defaultColWidth="10.44140625" defaultRowHeight="22.35" customHeight="1"/>
  <cols>
    <col min="1" max="1" width="57.44140625" style="50" customWidth="1"/>
    <col min="2" max="2" width="9.109375" style="49" customWidth="1"/>
    <col min="3" max="3" width="4.5546875" style="50" customWidth="1"/>
    <col min="4" max="4" width="13.88671875" style="50" customWidth="1"/>
    <col min="5" max="5" width="1.88671875" style="50" customWidth="1"/>
    <col min="6" max="6" width="12.88671875" style="50" customWidth="1"/>
    <col min="7" max="7" width="1.88671875" style="50" customWidth="1"/>
    <col min="8" max="8" width="15.33203125" style="50" customWidth="1"/>
    <col min="9" max="9" width="1.88671875" style="55" customWidth="1"/>
    <col min="10" max="10" width="15.33203125" style="55" customWidth="1"/>
    <col min="11" max="11" width="0.5546875" style="69" customWidth="1"/>
    <col min="12" max="16384" width="10.44140625" style="69"/>
  </cols>
  <sheetData>
    <row r="1" spans="1:11" ht="26.1" customHeight="1">
      <c r="A1" s="277" t="s">
        <v>190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1" ht="26.1" customHeight="1">
      <c r="A2" s="277" t="s">
        <v>151</v>
      </c>
      <c r="B2" s="277"/>
      <c r="C2" s="277"/>
      <c r="D2" s="277"/>
      <c r="E2" s="277"/>
      <c r="F2" s="277"/>
      <c r="G2" s="277"/>
      <c r="H2" s="277"/>
      <c r="I2" s="277"/>
      <c r="J2" s="277"/>
    </row>
    <row r="3" spans="1:11" ht="26.1" customHeight="1">
      <c r="A3" s="277" t="s">
        <v>181</v>
      </c>
      <c r="B3" s="277"/>
      <c r="C3" s="277"/>
      <c r="D3" s="277"/>
      <c r="E3" s="277"/>
      <c r="F3" s="277"/>
      <c r="G3" s="277"/>
      <c r="H3" s="277"/>
      <c r="I3" s="277"/>
      <c r="J3" s="277"/>
    </row>
    <row r="4" spans="1:11" ht="26.1" customHeight="1">
      <c r="A4" s="277" t="s">
        <v>116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1" ht="26.1" customHeight="1">
      <c r="A5" s="280" t="s">
        <v>91</v>
      </c>
      <c r="B5" s="280"/>
      <c r="C5" s="280"/>
      <c r="D5" s="280"/>
      <c r="E5" s="280"/>
      <c r="F5" s="280"/>
      <c r="G5" s="280"/>
      <c r="H5" s="280"/>
      <c r="I5" s="280"/>
      <c r="J5" s="280"/>
    </row>
    <row r="6" spans="1:11" ht="9" customHeight="1">
      <c r="J6" s="67"/>
    </row>
    <row r="7" spans="1:11" s="50" customFormat="1" ht="22.35" customHeight="1">
      <c r="C7" s="49"/>
      <c r="D7" s="146" t="s">
        <v>185</v>
      </c>
      <c r="E7" s="145"/>
      <c r="F7" s="146" t="s">
        <v>187</v>
      </c>
      <c r="G7" s="145"/>
      <c r="H7" s="145"/>
      <c r="I7" s="145"/>
      <c r="J7" s="145"/>
    </row>
    <row r="8" spans="1:11" ht="22.35" customHeight="1">
      <c r="C8" s="21"/>
      <c r="D8" s="147" t="s">
        <v>186</v>
      </c>
      <c r="E8" s="145"/>
      <c r="F8" s="147" t="s">
        <v>186</v>
      </c>
      <c r="G8" s="21"/>
      <c r="H8" s="269"/>
      <c r="I8" s="21"/>
      <c r="J8" s="269"/>
    </row>
    <row r="9" spans="1:11" ht="22.35" customHeight="1">
      <c r="B9" s="143"/>
      <c r="C9" s="21"/>
      <c r="D9" s="276" t="s">
        <v>184</v>
      </c>
      <c r="E9" s="276"/>
      <c r="F9" s="276"/>
      <c r="G9" s="21"/>
      <c r="H9" s="276" t="s">
        <v>206</v>
      </c>
      <c r="I9" s="276"/>
      <c r="J9" s="276"/>
    </row>
    <row r="10" spans="1:11" ht="22.35" customHeight="1">
      <c r="B10" s="143" t="s">
        <v>0</v>
      </c>
      <c r="D10" s="143">
        <v>2568</v>
      </c>
      <c r="F10" s="143">
        <v>2567</v>
      </c>
      <c r="H10" s="143">
        <v>2568</v>
      </c>
      <c r="I10" s="50"/>
      <c r="J10" s="143">
        <v>2567</v>
      </c>
    </row>
    <row r="11" spans="1:11" s="50" customFormat="1" ht="22.35" customHeight="1">
      <c r="C11" s="49"/>
      <c r="D11" s="143" t="s">
        <v>116</v>
      </c>
      <c r="E11" s="49"/>
      <c r="F11" s="143" t="s">
        <v>221</v>
      </c>
      <c r="G11" s="55"/>
      <c r="H11" s="143" t="s">
        <v>116</v>
      </c>
      <c r="I11" s="55"/>
      <c r="J11" s="143" t="s">
        <v>116</v>
      </c>
    </row>
    <row r="12" spans="1:11" ht="22.35" customHeight="1">
      <c r="A12" s="63" t="s">
        <v>22</v>
      </c>
      <c r="B12" s="69"/>
      <c r="C12" s="69"/>
      <c r="D12" s="69"/>
      <c r="E12" s="69"/>
      <c r="F12" s="69"/>
      <c r="G12" s="69"/>
      <c r="H12" s="69"/>
      <c r="I12" s="69"/>
      <c r="J12" s="69"/>
    </row>
    <row r="13" spans="1:11" ht="22.35" customHeight="1">
      <c r="A13" s="51" t="s">
        <v>65</v>
      </c>
      <c r="D13" s="90">
        <v>282955</v>
      </c>
      <c r="E13" s="1"/>
      <c r="F13" s="90">
        <v>371858</v>
      </c>
      <c r="G13" s="1"/>
      <c r="H13" s="100">
        <v>0</v>
      </c>
      <c r="I13" s="6"/>
      <c r="J13" s="100">
        <v>0</v>
      </c>
    </row>
    <row r="14" spans="1:11" ht="22.35" customHeight="1">
      <c r="A14" s="51" t="s">
        <v>66</v>
      </c>
      <c r="D14" s="90">
        <v>4478768</v>
      </c>
      <c r="E14" s="1"/>
      <c r="F14" s="90">
        <v>4193886</v>
      </c>
      <c r="G14" s="1"/>
      <c r="H14" s="100">
        <v>0</v>
      </c>
      <c r="I14" s="6"/>
      <c r="J14" s="100">
        <v>0</v>
      </c>
    </row>
    <row r="15" spans="1:11" ht="22.35" customHeight="1">
      <c r="A15" s="51" t="s">
        <v>23</v>
      </c>
      <c r="B15" s="49">
        <v>12</v>
      </c>
      <c r="D15" s="90">
        <v>962846</v>
      </c>
      <c r="E15" s="1"/>
      <c r="F15" s="90">
        <v>889659</v>
      </c>
      <c r="G15" s="1"/>
      <c r="H15" s="100">
        <v>0</v>
      </c>
      <c r="I15" s="6"/>
      <c r="J15" s="100">
        <v>0</v>
      </c>
      <c r="K15" s="7"/>
    </row>
    <row r="16" spans="1:11" ht="22.35" customHeight="1">
      <c r="A16" s="51" t="s">
        <v>24</v>
      </c>
      <c r="D16" s="90">
        <v>30832</v>
      </c>
      <c r="E16" s="1"/>
      <c r="F16" s="90">
        <v>8756</v>
      </c>
      <c r="G16" s="1"/>
      <c r="H16" s="90">
        <v>5</v>
      </c>
      <c r="I16" s="6"/>
      <c r="J16" s="90">
        <v>2</v>
      </c>
      <c r="K16" s="7"/>
    </row>
    <row r="17" spans="1:13" ht="22.35" customHeight="1">
      <c r="A17" s="61" t="s">
        <v>25</v>
      </c>
      <c r="D17" s="58">
        <f>SUM(D13:D16)</f>
        <v>5755401</v>
      </c>
      <c r="E17" s="1"/>
      <c r="F17" s="58">
        <f>SUM(F13:F16)</f>
        <v>5464159</v>
      </c>
      <c r="G17" s="1"/>
      <c r="H17" s="58">
        <f>SUM(H13:H16)</f>
        <v>5</v>
      </c>
      <c r="I17" s="6"/>
      <c r="J17" s="58">
        <f>SUM(J13:J16)</f>
        <v>2</v>
      </c>
      <c r="K17" s="7"/>
    </row>
    <row r="18" spans="1:13" ht="12" customHeight="1">
      <c r="D18" s="6"/>
      <c r="E18" s="1"/>
      <c r="F18" s="6"/>
      <c r="G18" s="1"/>
      <c r="H18" s="6"/>
      <c r="I18" s="6"/>
      <c r="J18" s="6"/>
      <c r="K18" s="7"/>
    </row>
    <row r="19" spans="1:13" ht="22.35" customHeight="1">
      <c r="A19" s="63" t="s">
        <v>26</v>
      </c>
      <c r="D19" s="6"/>
      <c r="E19" s="1"/>
      <c r="F19" s="6"/>
      <c r="G19" s="1"/>
      <c r="H19" s="6"/>
      <c r="I19" s="6"/>
      <c r="J19" s="6"/>
      <c r="K19" s="7"/>
    </row>
    <row r="20" spans="1:13" ht="22.35" customHeight="1">
      <c r="A20" s="51" t="s">
        <v>27</v>
      </c>
      <c r="D20" s="91">
        <v>2789093</v>
      </c>
      <c r="E20" s="1"/>
      <c r="F20" s="91">
        <v>2603875</v>
      </c>
      <c r="G20" s="1"/>
      <c r="H20" s="91">
        <v>5256</v>
      </c>
      <c r="I20" s="6"/>
      <c r="J20" s="91">
        <v>238</v>
      </c>
      <c r="K20" s="7"/>
    </row>
    <row r="21" spans="1:13" ht="22.35" customHeight="1">
      <c r="A21" s="61" t="s">
        <v>28</v>
      </c>
      <c r="D21" s="59">
        <f>SUM(D20:D20)</f>
        <v>2789093</v>
      </c>
      <c r="E21" s="1"/>
      <c r="F21" s="59">
        <f>SUM(F20:F20)</f>
        <v>2603875</v>
      </c>
      <c r="G21" s="1"/>
      <c r="H21" s="59">
        <f>SUM(H20:H20)</f>
        <v>5256</v>
      </c>
      <c r="I21" s="6"/>
      <c r="J21" s="59">
        <f>SUM(J20:J20)</f>
        <v>238</v>
      </c>
    </row>
    <row r="22" spans="1:13" ht="12" customHeight="1">
      <c r="D22" s="11"/>
      <c r="E22" s="52"/>
      <c r="F22" s="11"/>
      <c r="G22" s="52"/>
      <c r="H22" s="11"/>
      <c r="I22" s="11"/>
      <c r="J22" s="11"/>
    </row>
    <row r="23" spans="1:13" ht="22.35" customHeight="1">
      <c r="A23" s="70" t="s">
        <v>217</v>
      </c>
      <c r="C23" s="71"/>
      <c r="D23" s="88">
        <f>D17-D21</f>
        <v>2966308</v>
      </c>
      <c r="E23" s="94"/>
      <c r="F23" s="88">
        <f>F17-F21</f>
        <v>2860284</v>
      </c>
      <c r="G23" s="94"/>
      <c r="H23" s="102">
        <f>H17-H21</f>
        <v>-5251</v>
      </c>
      <c r="I23" s="6"/>
      <c r="J23" s="102">
        <f>J17-J21</f>
        <v>-236</v>
      </c>
      <c r="K23" s="72"/>
    </row>
    <row r="24" spans="1:13" ht="22.35" customHeight="1">
      <c r="A24" s="70" t="s">
        <v>152</v>
      </c>
      <c r="B24" s="73"/>
      <c r="C24" s="71"/>
      <c r="D24" s="52"/>
      <c r="E24" s="52"/>
      <c r="F24" s="52"/>
      <c r="G24" s="52"/>
      <c r="H24" s="52"/>
      <c r="I24" s="52"/>
      <c r="J24" s="52"/>
    </row>
    <row r="25" spans="1:13" ht="22.35" customHeight="1">
      <c r="A25" s="74" t="s">
        <v>153</v>
      </c>
      <c r="B25" s="73"/>
      <c r="C25" s="71"/>
      <c r="D25" s="102">
        <v>-554666</v>
      </c>
      <c r="E25" s="94"/>
      <c r="F25" s="102">
        <v>-842945</v>
      </c>
      <c r="G25" s="94"/>
      <c r="H25" s="100">
        <v>0</v>
      </c>
      <c r="I25" s="89"/>
      <c r="J25" s="100">
        <v>0</v>
      </c>
    </row>
    <row r="26" spans="1:13" ht="22.35" customHeight="1">
      <c r="A26" s="70" t="s">
        <v>31</v>
      </c>
      <c r="D26" s="127">
        <v>-643674</v>
      </c>
      <c r="E26" s="52"/>
      <c r="F26" s="102">
        <v>-590066</v>
      </c>
      <c r="G26" s="52"/>
      <c r="H26" s="127">
        <v>-215</v>
      </c>
      <c r="I26" s="89"/>
      <c r="J26" s="102">
        <v>-17</v>
      </c>
    </row>
    <row r="27" spans="1:13" ht="22.35" customHeight="1">
      <c r="A27" s="70" t="s">
        <v>142</v>
      </c>
      <c r="D27" s="128">
        <v>-137168</v>
      </c>
      <c r="E27" s="52"/>
      <c r="F27" s="142">
        <v>-62466</v>
      </c>
      <c r="G27" s="52"/>
      <c r="H27" s="185">
        <v>0</v>
      </c>
      <c r="I27" s="89"/>
      <c r="J27" s="185">
        <v>0</v>
      </c>
    </row>
    <row r="28" spans="1:13" ht="22.35" customHeight="1">
      <c r="A28" s="64" t="s">
        <v>218</v>
      </c>
      <c r="B28" s="73"/>
      <c r="C28" s="71"/>
      <c r="D28" s="92">
        <f>SUM(D23:D27)</f>
        <v>1630800</v>
      </c>
      <c r="E28" s="94"/>
      <c r="F28" s="92">
        <f>SUM(F23:F27)</f>
        <v>1364807</v>
      </c>
      <c r="G28" s="94"/>
      <c r="H28" s="102">
        <f>SUM(H23:H27)</f>
        <v>-5466</v>
      </c>
      <c r="I28" s="6"/>
      <c r="J28" s="102">
        <f>SUM(J23:J27)</f>
        <v>-253</v>
      </c>
    </row>
    <row r="29" spans="1:13" ht="22.35" customHeight="1">
      <c r="A29" s="70" t="s">
        <v>46</v>
      </c>
      <c r="D29" s="128">
        <v>-326429</v>
      </c>
      <c r="E29" s="52"/>
      <c r="F29" s="128">
        <v>-273624</v>
      </c>
      <c r="G29" s="52"/>
      <c r="H29" s="185">
        <v>0</v>
      </c>
      <c r="I29" s="11"/>
      <c r="J29" s="128">
        <v>51</v>
      </c>
    </row>
    <row r="30" spans="1:13" ht="22.35" customHeight="1">
      <c r="A30" s="64" t="s">
        <v>213</v>
      </c>
      <c r="D30" s="92">
        <f>SUM(D28:D29)</f>
        <v>1304371</v>
      </c>
      <c r="E30" s="52"/>
      <c r="F30" s="92">
        <f>SUM(F28:F29)</f>
        <v>1091183</v>
      </c>
      <c r="G30" s="52"/>
      <c r="H30" s="102">
        <f>SUM(H28:H29)</f>
        <v>-5466</v>
      </c>
      <c r="I30" s="6"/>
      <c r="J30" s="102">
        <f>SUM(J28:J29)</f>
        <v>-202</v>
      </c>
      <c r="M30" s="72"/>
    </row>
    <row r="31" spans="1:13" ht="22.35" customHeight="1">
      <c r="A31" s="64" t="s">
        <v>70</v>
      </c>
      <c r="D31" s="11"/>
      <c r="E31" s="52"/>
      <c r="F31" s="11"/>
      <c r="G31" s="52"/>
      <c r="H31" s="11"/>
      <c r="I31" s="11"/>
      <c r="J31" s="11"/>
    </row>
    <row r="32" spans="1:13" ht="22.35" customHeight="1">
      <c r="A32" s="75" t="s">
        <v>105</v>
      </c>
      <c r="D32" s="92"/>
      <c r="E32" s="52"/>
      <c r="F32" s="92"/>
      <c r="G32" s="52"/>
      <c r="H32" s="92"/>
      <c r="I32" s="2"/>
      <c r="J32" s="92"/>
    </row>
    <row r="33" spans="1:13" ht="22.35" customHeight="1">
      <c r="A33" s="60" t="s">
        <v>233</v>
      </c>
      <c r="D33" s="127">
        <v>-9825</v>
      </c>
      <c r="E33" s="52"/>
      <c r="F33" s="88">
        <v>11214</v>
      </c>
      <c r="G33" s="52"/>
      <c r="H33" s="100">
        <v>0</v>
      </c>
      <c r="I33" s="2"/>
      <c r="J33" s="100">
        <v>0</v>
      </c>
      <c r="M33" s="72"/>
    </row>
    <row r="34" spans="1:13" ht="22.35" customHeight="1">
      <c r="A34" s="60" t="s">
        <v>108</v>
      </c>
      <c r="D34" s="89"/>
      <c r="E34" s="52"/>
      <c r="F34" s="88"/>
      <c r="G34" s="52"/>
      <c r="H34" s="89"/>
      <c r="I34" s="2"/>
      <c r="J34" s="89"/>
    </row>
    <row r="35" spans="1:13" ht="22.35" customHeight="1">
      <c r="A35" s="61" t="s">
        <v>109</v>
      </c>
      <c r="D35" s="128">
        <v>4713</v>
      </c>
      <c r="E35" s="52"/>
      <c r="F35" s="88">
        <v>5753</v>
      </c>
      <c r="G35" s="52"/>
      <c r="H35" s="100">
        <v>0</v>
      </c>
      <c r="I35" s="2"/>
      <c r="J35" s="100">
        <v>0</v>
      </c>
    </row>
    <row r="36" spans="1:13" ht="22.35" customHeight="1">
      <c r="A36" s="75" t="s">
        <v>111</v>
      </c>
      <c r="D36" s="128">
        <f>SUM(D33:D35)</f>
        <v>-5112</v>
      </c>
      <c r="E36" s="52"/>
      <c r="F36" s="205">
        <f>SUM(F33:F35)</f>
        <v>16967</v>
      </c>
      <c r="G36" s="52"/>
      <c r="H36" s="186">
        <f>SUM(H33:H35)</f>
        <v>0</v>
      </c>
      <c r="I36" s="2"/>
      <c r="J36" s="186">
        <f>SUM(J33:J35)</f>
        <v>0</v>
      </c>
    </row>
    <row r="37" spans="1:13" ht="11.4" customHeight="1">
      <c r="A37" s="75"/>
      <c r="D37" s="129"/>
      <c r="E37" s="52"/>
      <c r="F37" s="129"/>
      <c r="G37" s="52"/>
      <c r="H37" s="129"/>
      <c r="I37" s="2"/>
      <c r="J37" s="129"/>
    </row>
    <row r="38" spans="1:13" s="19" customFormat="1" ht="21" hidden="1" customHeight="1">
      <c r="A38" s="75" t="s">
        <v>168</v>
      </c>
      <c r="B38" s="16"/>
      <c r="C38" s="15"/>
      <c r="D38" s="130"/>
      <c r="E38" s="125"/>
      <c r="F38" s="130"/>
      <c r="G38" s="130"/>
      <c r="H38" s="130"/>
      <c r="I38" s="130"/>
      <c r="J38" s="130"/>
      <c r="K38" s="125"/>
    </row>
    <row r="39" spans="1:13" s="19" customFormat="1" ht="21" hidden="1" customHeight="1">
      <c r="A39" s="108" t="s">
        <v>172</v>
      </c>
      <c r="B39" s="16"/>
      <c r="C39" s="131"/>
      <c r="E39" s="132">
        <v>-30902</v>
      </c>
      <c r="G39" s="132"/>
      <c r="I39" s="132"/>
      <c r="J39" s="132"/>
      <c r="K39" s="132">
        <v>-48966</v>
      </c>
      <c r="L39" s="133"/>
      <c r="M39" s="133"/>
    </row>
    <row r="40" spans="1:13" s="19" customFormat="1" ht="21" hidden="1" customHeight="1">
      <c r="A40" s="111" t="s">
        <v>169</v>
      </c>
      <c r="B40" s="16"/>
      <c r="C40" s="131"/>
      <c r="D40" s="132"/>
      <c r="E40" s="134"/>
      <c r="F40" s="100">
        <v>0</v>
      </c>
      <c r="G40" s="132"/>
      <c r="H40" s="100">
        <v>0</v>
      </c>
      <c r="I40" s="132"/>
      <c r="J40" s="100">
        <v>0</v>
      </c>
      <c r="K40" s="132"/>
      <c r="L40" s="133"/>
      <c r="M40" s="133"/>
    </row>
    <row r="41" spans="1:13" s="19" customFormat="1" ht="21" hidden="1" customHeight="1">
      <c r="A41" s="108" t="s">
        <v>170</v>
      </c>
      <c r="C41" s="133"/>
      <c r="D41" s="133"/>
      <c r="E41" s="135"/>
      <c r="F41" s="133"/>
      <c r="G41" s="133"/>
      <c r="H41" s="133"/>
      <c r="I41" s="133"/>
      <c r="J41" s="133"/>
      <c r="K41" s="133"/>
      <c r="L41" s="133"/>
      <c r="M41" s="133"/>
    </row>
    <row r="42" spans="1:13" s="19" customFormat="1" ht="21" hidden="1" customHeight="1">
      <c r="A42" s="111" t="s">
        <v>109</v>
      </c>
      <c r="B42" s="16"/>
      <c r="C42" s="131"/>
      <c r="D42" s="132"/>
      <c r="E42" s="132"/>
      <c r="F42" s="185">
        <v>0</v>
      </c>
      <c r="G42" s="132"/>
      <c r="H42" s="185">
        <v>0</v>
      </c>
      <c r="I42" s="132"/>
      <c r="J42" s="185">
        <v>0</v>
      </c>
      <c r="K42" s="132">
        <v>9793</v>
      </c>
      <c r="L42" s="133"/>
      <c r="M42" s="133"/>
    </row>
    <row r="43" spans="1:13" s="19" customFormat="1" ht="21" hidden="1" customHeight="1">
      <c r="A43" s="75" t="s">
        <v>171</v>
      </c>
      <c r="B43" s="16"/>
      <c r="C43" s="131"/>
      <c r="D43" s="136">
        <f>SUM(D40:D42)</f>
        <v>0</v>
      </c>
      <c r="E43" s="52"/>
      <c r="F43" s="185">
        <f>SUM(F40:F42)</f>
        <v>0</v>
      </c>
      <c r="G43" s="52"/>
      <c r="H43" s="185">
        <f>SUM(H40:H42)</f>
        <v>0</v>
      </c>
      <c r="I43" s="2"/>
      <c r="J43" s="185">
        <f>SUM(J40:J42)</f>
        <v>0</v>
      </c>
      <c r="K43" s="137">
        <f>SUM(K38:K42)</f>
        <v>-39173</v>
      </c>
      <c r="L43" s="133"/>
      <c r="M43" s="133"/>
    </row>
    <row r="44" spans="1:13" ht="22.35" customHeight="1">
      <c r="A44" s="64" t="s">
        <v>143</v>
      </c>
      <c r="D44" s="128">
        <f>D36+D43</f>
        <v>-5112</v>
      </c>
      <c r="E44" s="52"/>
      <c r="F44" s="92">
        <f>F36+F43</f>
        <v>16967</v>
      </c>
      <c r="G44" s="52"/>
      <c r="H44" s="185">
        <f>H36+H43</f>
        <v>0</v>
      </c>
      <c r="I44" s="2"/>
      <c r="J44" s="185">
        <f>J36+J43</f>
        <v>0</v>
      </c>
    </row>
    <row r="45" spans="1:13" ht="22.35" customHeight="1" thickBot="1">
      <c r="A45" s="64" t="s">
        <v>214</v>
      </c>
      <c r="D45" s="93">
        <f>D44+D30</f>
        <v>1299259</v>
      </c>
      <c r="E45" s="52"/>
      <c r="F45" s="93">
        <f>F44+F30</f>
        <v>1108150</v>
      </c>
      <c r="G45" s="52"/>
      <c r="H45" s="192">
        <f>H44+H30</f>
        <v>-5466</v>
      </c>
      <c r="I45" s="6"/>
      <c r="J45" s="192">
        <f>J44+J30</f>
        <v>-202</v>
      </c>
    </row>
    <row r="46" spans="1:13" ht="6.75" customHeight="1" thickTop="1">
      <c r="A46" s="64"/>
      <c r="D46" s="80"/>
      <c r="E46" s="52"/>
      <c r="F46" s="80"/>
      <c r="G46" s="52"/>
      <c r="H46" s="80"/>
      <c r="I46" s="2"/>
      <c r="J46" s="80"/>
    </row>
    <row r="47" spans="1:13" ht="26.1" customHeight="1">
      <c r="A47" s="277" t="s">
        <v>190</v>
      </c>
      <c r="B47" s="277"/>
      <c r="C47" s="277"/>
      <c r="D47" s="277"/>
      <c r="E47" s="277"/>
      <c r="F47" s="277"/>
      <c r="G47" s="277"/>
      <c r="H47" s="277"/>
      <c r="I47" s="277"/>
      <c r="J47" s="277"/>
    </row>
    <row r="48" spans="1:13" ht="26.1" customHeight="1">
      <c r="A48" s="277" t="s">
        <v>151</v>
      </c>
      <c r="B48" s="277"/>
      <c r="C48" s="277"/>
      <c r="D48" s="277"/>
      <c r="E48" s="277"/>
      <c r="F48" s="277"/>
      <c r="G48" s="277"/>
      <c r="H48" s="277"/>
      <c r="I48" s="277"/>
      <c r="J48" s="277"/>
    </row>
    <row r="49" spans="1:10" ht="26.1" customHeight="1">
      <c r="A49" s="277" t="s">
        <v>181</v>
      </c>
      <c r="B49" s="277"/>
      <c r="C49" s="277"/>
      <c r="D49" s="277"/>
      <c r="E49" s="277"/>
      <c r="F49" s="277"/>
      <c r="G49" s="277"/>
      <c r="H49" s="277"/>
      <c r="I49" s="277"/>
      <c r="J49" s="277"/>
    </row>
    <row r="50" spans="1:10" ht="26.1" customHeight="1">
      <c r="A50" s="277" t="s">
        <v>116</v>
      </c>
      <c r="B50" s="277"/>
      <c r="C50" s="277"/>
      <c r="D50" s="277"/>
      <c r="E50" s="277"/>
      <c r="F50" s="277"/>
      <c r="G50" s="277"/>
      <c r="H50" s="277"/>
      <c r="I50" s="277"/>
      <c r="J50" s="277"/>
    </row>
    <row r="51" spans="1:10" ht="26.1" customHeight="1">
      <c r="A51" s="280" t="s">
        <v>91</v>
      </c>
      <c r="B51" s="280"/>
      <c r="C51" s="280"/>
      <c r="D51" s="280"/>
      <c r="E51" s="280"/>
      <c r="F51" s="280"/>
      <c r="G51" s="280"/>
      <c r="H51" s="280"/>
      <c r="I51" s="280"/>
      <c r="J51" s="280"/>
    </row>
    <row r="52" spans="1:10" ht="9" customHeight="1">
      <c r="J52" s="67"/>
    </row>
    <row r="53" spans="1:10" s="50" customFormat="1" ht="22.35" customHeight="1">
      <c r="C53" s="49"/>
      <c r="D53" s="146" t="s">
        <v>185</v>
      </c>
      <c r="E53" s="145"/>
      <c r="F53" s="146" t="s">
        <v>187</v>
      </c>
      <c r="G53" s="145"/>
      <c r="H53" s="145"/>
      <c r="I53" s="145"/>
      <c r="J53" s="145"/>
    </row>
    <row r="54" spans="1:10" ht="22.35" customHeight="1">
      <c r="C54" s="21"/>
      <c r="D54" s="147" t="s">
        <v>186</v>
      </c>
      <c r="E54" s="145"/>
      <c r="F54" s="147" t="s">
        <v>186</v>
      </c>
      <c r="G54" s="21"/>
      <c r="H54" s="269"/>
      <c r="I54" s="21"/>
      <c r="J54" s="269"/>
    </row>
    <row r="55" spans="1:10" ht="22.35" customHeight="1">
      <c r="B55" s="143"/>
      <c r="C55" s="21"/>
      <c r="D55" s="276" t="s">
        <v>184</v>
      </c>
      <c r="E55" s="276"/>
      <c r="F55" s="276"/>
      <c r="G55" s="21"/>
      <c r="H55" s="276" t="s">
        <v>206</v>
      </c>
      <c r="I55" s="276"/>
      <c r="J55" s="276"/>
    </row>
    <row r="56" spans="1:10" ht="22.35" customHeight="1">
      <c r="B56" s="143" t="s">
        <v>0</v>
      </c>
      <c r="D56" s="143">
        <v>2568</v>
      </c>
      <c r="F56" s="143">
        <v>2567</v>
      </c>
      <c r="H56" s="143">
        <v>2568</v>
      </c>
      <c r="I56" s="50"/>
      <c r="J56" s="143">
        <v>2567</v>
      </c>
    </row>
    <row r="57" spans="1:10" s="50" customFormat="1" ht="22.35" customHeight="1">
      <c r="C57" s="49"/>
      <c r="D57" s="143" t="s">
        <v>116</v>
      </c>
      <c r="E57" s="49"/>
      <c r="F57" s="143" t="s">
        <v>221</v>
      </c>
      <c r="G57" s="55"/>
      <c r="H57" s="143" t="s">
        <v>116</v>
      </c>
      <c r="I57" s="55"/>
      <c r="J57" s="143" t="s">
        <v>116</v>
      </c>
    </row>
    <row r="58" spans="1:10" s="50" customFormat="1" ht="11.25" customHeight="1">
      <c r="C58" s="49"/>
      <c r="D58" s="143"/>
      <c r="E58" s="49"/>
      <c r="F58" s="143"/>
      <c r="G58" s="55"/>
      <c r="H58" s="143"/>
      <c r="I58" s="55"/>
      <c r="J58" s="143"/>
    </row>
    <row r="59" spans="1:10" ht="22.35" customHeight="1">
      <c r="A59" s="64" t="s">
        <v>212</v>
      </c>
      <c r="D59" s="80"/>
      <c r="E59" s="80"/>
      <c r="F59" s="80"/>
      <c r="G59" s="80"/>
      <c r="H59" s="80"/>
      <c r="I59" s="80"/>
      <c r="J59" s="80"/>
    </row>
    <row r="60" spans="1:10" ht="22.35" customHeight="1">
      <c r="A60" s="75" t="s">
        <v>211</v>
      </c>
      <c r="B60" s="203">
        <v>0.99396852370416366</v>
      </c>
      <c r="D60" s="102">
        <v>1296471</v>
      </c>
      <c r="E60" s="102"/>
      <c r="F60" s="102">
        <v>1084600</v>
      </c>
      <c r="G60" s="102"/>
      <c r="H60" s="102">
        <f>H30</f>
        <v>-5466</v>
      </c>
      <c r="I60" s="80"/>
      <c r="J60" s="102">
        <f>J30</f>
        <v>-202</v>
      </c>
    </row>
    <row r="61" spans="1:10" ht="22.35" customHeight="1">
      <c r="A61" s="75" t="s">
        <v>209</v>
      </c>
      <c r="B61" s="203">
        <v>6.0314762958363763E-3</v>
      </c>
      <c r="D61" s="213">
        <v>7900</v>
      </c>
      <c r="E61" s="100"/>
      <c r="F61" s="213">
        <v>6583</v>
      </c>
      <c r="G61" s="100"/>
      <c r="H61" s="100">
        <v>0</v>
      </c>
      <c r="I61" s="80"/>
      <c r="J61" s="100">
        <v>0</v>
      </c>
    </row>
    <row r="62" spans="1:10" ht="22.35" customHeight="1" thickBot="1">
      <c r="A62" s="75"/>
      <c r="B62" s="203">
        <v>6.0314762958363763E-3</v>
      </c>
      <c r="D62" s="250">
        <f>D60+D61</f>
        <v>1304371</v>
      </c>
      <c r="E62" s="100"/>
      <c r="F62" s="250">
        <f>F60+F61</f>
        <v>1091183</v>
      </c>
      <c r="G62" s="100"/>
      <c r="H62" s="192">
        <f>H60+H61</f>
        <v>-5466</v>
      </c>
      <c r="I62" s="80"/>
      <c r="J62" s="192">
        <f>J60+J61</f>
        <v>-202</v>
      </c>
    </row>
    <row r="63" spans="1:10" ht="6.75" customHeight="1" thickTop="1">
      <c r="A63" s="64"/>
      <c r="D63" s="102"/>
      <c r="E63" s="102"/>
      <c r="F63" s="102"/>
      <c r="G63" s="102"/>
      <c r="H63" s="102"/>
      <c r="I63" s="80"/>
      <c r="J63" s="102"/>
    </row>
    <row r="64" spans="1:10" ht="22.35" customHeight="1">
      <c r="A64" s="64" t="s">
        <v>215</v>
      </c>
      <c r="D64" s="102"/>
      <c r="E64" s="102"/>
      <c r="F64" s="102"/>
      <c r="G64" s="102"/>
      <c r="H64" s="102"/>
      <c r="I64" s="80"/>
      <c r="J64" s="102"/>
    </row>
    <row r="65" spans="1:10" ht="22.35" customHeight="1">
      <c r="A65" s="75" t="s">
        <v>211</v>
      </c>
      <c r="D65" s="102">
        <v>1291390</v>
      </c>
      <c r="E65" s="102"/>
      <c r="F65" s="102">
        <v>1101465</v>
      </c>
      <c r="G65" s="102"/>
      <c r="H65" s="102">
        <f>H45</f>
        <v>-5466</v>
      </c>
      <c r="I65" s="80"/>
      <c r="J65" s="102">
        <f>J45</f>
        <v>-202</v>
      </c>
    </row>
    <row r="66" spans="1:10" ht="22.35" customHeight="1">
      <c r="A66" s="75" t="s">
        <v>209</v>
      </c>
      <c r="D66" s="213">
        <v>7869</v>
      </c>
      <c r="E66" s="100"/>
      <c r="F66" s="213">
        <v>6685</v>
      </c>
      <c r="G66" s="100"/>
      <c r="H66" s="100">
        <v>0</v>
      </c>
      <c r="I66" s="80"/>
      <c r="J66" s="100">
        <v>0</v>
      </c>
    </row>
    <row r="67" spans="1:10" ht="22.35" customHeight="1" thickBot="1">
      <c r="A67" s="75"/>
      <c r="D67" s="250">
        <f>D65+D66</f>
        <v>1299259</v>
      </c>
      <c r="E67" s="100"/>
      <c r="F67" s="250">
        <f>F65+F66</f>
        <v>1108150</v>
      </c>
      <c r="G67" s="100"/>
      <c r="H67" s="192">
        <f>H65+H66</f>
        <v>-5466</v>
      </c>
      <c r="I67" s="80"/>
      <c r="J67" s="192">
        <f>J65+J66</f>
        <v>-202</v>
      </c>
    </row>
    <row r="68" spans="1:10" ht="6.75" customHeight="1" thickTop="1">
      <c r="A68" s="64"/>
      <c r="D68" s="102"/>
      <c r="E68" s="102"/>
      <c r="F68" s="102"/>
      <c r="G68" s="102"/>
      <c r="H68" s="102"/>
      <c r="I68" s="2"/>
      <c r="J68" s="102"/>
    </row>
    <row r="69" spans="1:10" ht="22.35" customHeight="1">
      <c r="A69" s="21" t="s">
        <v>216</v>
      </c>
      <c r="C69" s="12"/>
      <c r="D69" s="102"/>
      <c r="E69" s="102"/>
      <c r="F69" s="102"/>
      <c r="G69" s="102"/>
      <c r="H69" s="102"/>
      <c r="I69" s="12"/>
      <c r="J69" s="102"/>
    </row>
    <row r="70" spans="1:10" ht="22.35" customHeight="1">
      <c r="A70" s="191" t="s">
        <v>266</v>
      </c>
      <c r="B70" s="49">
        <v>14</v>
      </c>
      <c r="C70" s="12"/>
      <c r="D70" s="199">
        <v>0.45</v>
      </c>
      <c r="E70" s="199"/>
      <c r="F70" s="199">
        <v>0.37</v>
      </c>
      <c r="G70" s="199"/>
      <c r="H70" s="199">
        <v>-0.01</v>
      </c>
      <c r="I70" s="13"/>
      <c r="J70" s="199">
        <v>-20.21</v>
      </c>
    </row>
    <row r="71" spans="1:10" ht="22.35" customHeight="1">
      <c r="A71" s="191"/>
      <c r="C71" s="12"/>
      <c r="D71" s="199"/>
      <c r="E71" s="199"/>
      <c r="F71" s="199"/>
      <c r="G71" s="199"/>
      <c r="H71" s="199"/>
      <c r="I71" s="13"/>
      <c r="J71" s="199"/>
    </row>
    <row r="72" spans="1:10" ht="22.35" customHeight="1">
      <c r="A72" s="191"/>
      <c r="C72" s="12"/>
      <c r="D72" s="199"/>
      <c r="E72" s="199"/>
      <c r="F72" s="199"/>
      <c r="G72" s="199"/>
      <c r="H72" s="199"/>
      <c r="I72" s="13"/>
      <c r="J72" s="199"/>
    </row>
    <row r="73" spans="1:10" ht="22.35" customHeight="1">
      <c r="A73" s="191"/>
      <c r="C73" s="12"/>
      <c r="D73" s="199"/>
      <c r="E73" s="199"/>
      <c r="F73" s="199"/>
      <c r="G73" s="199"/>
      <c r="H73" s="199"/>
      <c r="I73" s="13"/>
      <c r="J73" s="199"/>
    </row>
    <row r="74" spans="1:10" ht="22.35" customHeight="1">
      <c r="A74" s="191"/>
      <c r="C74" s="12"/>
      <c r="D74" s="199"/>
      <c r="E74" s="199"/>
      <c r="F74" s="199"/>
      <c r="G74" s="199"/>
      <c r="H74" s="199"/>
      <c r="I74" s="13"/>
      <c r="J74" s="199"/>
    </row>
    <row r="75" spans="1:10" ht="22.35" customHeight="1">
      <c r="A75" s="191"/>
      <c r="C75" s="12"/>
      <c r="D75" s="199"/>
      <c r="E75" s="199"/>
      <c r="F75" s="199"/>
      <c r="G75" s="199"/>
      <c r="H75" s="199"/>
      <c r="I75" s="13"/>
      <c r="J75" s="199"/>
    </row>
    <row r="76" spans="1:10" ht="22.35" customHeight="1">
      <c r="A76" s="191"/>
      <c r="C76" s="12"/>
      <c r="D76" s="199"/>
      <c r="E76" s="199"/>
      <c r="F76" s="199"/>
      <c r="G76" s="199"/>
      <c r="H76" s="199"/>
      <c r="I76" s="13"/>
      <c r="J76" s="199"/>
    </row>
    <row r="77" spans="1:10" ht="22.35" customHeight="1">
      <c r="A77" s="191"/>
      <c r="C77" s="12"/>
      <c r="D77" s="199"/>
      <c r="E77" s="199"/>
      <c r="F77" s="199"/>
      <c r="G77" s="199"/>
      <c r="H77" s="199"/>
      <c r="I77" s="13"/>
      <c r="J77" s="199"/>
    </row>
    <row r="78" spans="1:10" ht="22.35" customHeight="1">
      <c r="A78" s="191"/>
      <c r="C78" s="12"/>
      <c r="D78" s="199"/>
      <c r="E78" s="199"/>
      <c r="F78" s="199"/>
      <c r="G78" s="199"/>
      <c r="H78" s="199"/>
      <c r="I78" s="13"/>
      <c r="J78" s="199"/>
    </row>
    <row r="79" spans="1:10" ht="22.35" customHeight="1">
      <c r="A79" s="191"/>
      <c r="C79" s="12"/>
      <c r="D79" s="199"/>
      <c r="E79" s="199"/>
      <c r="F79" s="199"/>
      <c r="G79" s="199"/>
      <c r="H79" s="199"/>
      <c r="I79" s="13"/>
      <c r="J79" s="199"/>
    </row>
    <row r="80" spans="1:10" ht="22.35" customHeight="1">
      <c r="A80" s="191"/>
      <c r="C80" s="12"/>
      <c r="D80" s="199"/>
      <c r="E80" s="199"/>
      <c r="F80" s="199"/>
      <c r="G80" s="199"/>
      <c r="H80" s="199"/>
      <c r="I80" s="13"/>
      <c r="J80" s="199"/>
    </row>
    <row r="81" spans="1:10" ht="22.35" customHeight="1">
      <c r="A81" s="191"/>
      <c r="C81" s="12"/>
      <c r="D81" s="199"/>
      <c r="E81" s="199"/>
      <c r="F81" s="199"/>
      <c r="G81" s="199"/>
      <c r="H81" s="199"/>
      <c r="I81" s="13"/>
      <c r="J81" s="199"/>
    </row>
    <row r="82" spans="1:10" ht="22.35" customHeight="1">
      <c r="A82" s="191"/>
      <c r="C82" s="12"/>
      <c r="D82" s="199"/>
      <c r="E82" s="199"/>
      <c r="F82" s="199"/>
      <c r="G82" s="199"/>
      <c r="H82" s="199"/>
      <c r="I82" s="13"/>
      <c r="J82" s="199"/>
    </row>
    <row r="83" spans="1:10" ht="22.35" customHeight="1">
      <c r="A83" s="191"/>
      <c r="C83" s="12"/>
      <c r="D83" s="199"/>
      <c r="E83" s="199"/>
      <c r="F83" s="199"/>
      <c r="G83" s="199"/>
      <c r="H83" s="199"/>
      <c r="I83" s="13"/>
      <c r="J83" s="199"/>
    </row>
    <row r="84" spans="1:10" ht="22.35" customHeight="1">
      <c r="A84" s="191"/>
      <c r="C84" s="12"/>
      <c r="D84" s="199"/>
      <c r="E84" s="199"/>
      <c r="F84" s="199"/>
      <c r="G84" s="199"/>
      <c r="H84" s="199"/>
      <c r="I84" s="13"/>
      <c r="J84" s="199"/>
    </row>
    <row r="85" spans="1:10" ht="22.35" customHeight="1">
      <c r="A85" s="191"/>
      <c r="C85" s="12"/>
      <c r="D85" s="199"/>
      <c r="E85" s="199"/>
      <c r="F85" s="199"/>
      <c r="G85" s="199"/>
      <c r="H85" s="199"/>
      <c r="I85" s="13"/>
      <c r="J85" s="199"/>
    </row>
    <row r="86" spans="1:10" ht="22.35" customHeight="1">
      <c r="A86" s="191"/>
      <c r="C86" s="12"/>
      <c r="D86" s="199"/>
      <c r="E86" s="199"/>
      <c r="F86" s="199"/>
      <c r="G86" s="199"/>
      <c r="H86" s="199"/>
      <c r="I86" s="13"/>
      <c r="J86" s="199"/>
    </row>
    <row r="87" spans="1:10" ht="22.35" customHeight="1">
      <c r="A87" s="191"/>
      <c r="C87" s="12"/>
      <c r="D87" s="199"/>
      <c r="E87" s="199"/>
      <c r="F87" s="199"/>
      <c r="G87" s="199"/>
      <c r="H87" s="199"/>
      <c r="I87" s="13"/>
      <c r="J87" s="199"/>
    </row>
    <row r="88" spans="1:10" ht="22.35" customHeight="1">
      <c r="A88" s="191"/>
      <c r="C88" s="12"/>
      <c r="D88" s="199"/>
      <c r="E88" s="199"/>
      <c r="F88" s="199"/>
      <c r="G88" s="199"/>
      <c r="H88" s="199"/>
      <c r="I88" s="13"/>
      <c r="J88" s="199"/>
    </row>
    <row r="89" spans="1:10" ht="22.35" customHeight="1">
      <c r="A89" s="191"/>
      <c r="C89" s="12"/>
      <c r="D89" s="199"/>
      <c r="E89" s="199"/>
      <c r="F89" s="199"/>
      <c r="G89" s="199"/>
      <c r="H89" s="199"/>
      <c r="I89" s="13"/>
      <c r="J89" s="199"/>
    </row>
    <row r="90" spans="1:10" ht="22.35" customHeight="1">
      <c r="A90" s="191"/>
      <c r="C90" s="12"/>
      <c r="D90" s="199"/>
      <c r="E90" s="199"/>
      <c r="F90" s="199"/>
      <c r="G90" s="199"/>
      <c r="H90" s="199"/>
      <c r="I90" s="13"/>
      <c r="J90" s="199"/>
    </row>
    <row r="91" spans="1:10" ht="22.35" customHeight="1">
      <c r="A91" s="191"/>
      <c r="C91" s="12"/>
      <c r="D91" s="199"/>
      <c r="E91" s="199"/>
      <c r="F91" s="199"/>
      <c r="G91" s="199"/>
      <c r="H91" s="199"/>
      <c r="I91" s="13"/>
      <c r="J91" s="199"/>
    </row>
    <row r="92" spans="1:10" ht="22.35" customHeight="1">
      <c r="A92" s="191"/>
      <c r="C92" s="12"/>
      <c r="D92" s="199"/>
      <c r="E92" s="199"/>
      <c r="F92" s="199"/>
      <c r="G92" s="199"/>
      <c r="H92" s="199"/>
      <c r="I92" s="13"/>
      <c r="J92" s="199"/>
    </row>
    <row r="93" spans="1:10" ht="22.35" customHeight="1">
      <c r="A93" s="191"/>
      <c r="C93" s="12"/>
      <c r="D93" s="199"/>
      <c r="E93" s="199"/>
      <c r="F93" s="199"/>
      <c r="G93" s="199"/>
      <c r="H93" s="199"/>
      <c r="I93" s="13"/>
      <c r="J93" s="199"/>
    </row>
    <row r="94" spans="1:10" ht="22.35" customHeight="1">
      <c r="A94" s="191"/>
      <c r="C94" s="12"/>
      <c r="D94" s="199"/>
      <c r="E94" s="199"/>
      <c r="F94" s="199"/>
      <c r="G94" s="199"/>
      <c r="H94" s="199"/>
      <c r="I94" s="13"/>
      <c r="J94" s="199"/>
    </row>
    <row r="95" spans="1:10" ht="22.35" customHeight="1">
      <c r="A95" s="191"/>
      <c r="C95" s="12"/>
      <c r="D95" s="199"/>
      <c r="E95" s="199"/>
      <c r="F95" s="199"/>
      <c r="G95" s="199"/>
      <c r="H95" s="199"/>
      <c r="I95" s="13"/>
      <c r="J95" s="199"/>
    </row>
    <row r="96" spans="1:10" ht="22.35" customHeight="1">
      <c r="A96" s="191"/>
      <c r="C96" s="12"/>
      <c r="D96" s="199"/>
      <c r="E96" s="199"/>
      <c r="F96" s="199"/>
      <c r="G96" s="199"/>
      <c r="H96" s="199"/>
      <c r="I96" s="13"/>
      <c r="J96" s="199"/>
    </row>
    <row r="97" spans="1:10" ht="22.35" customHeight="1">
      <c r="A97" s="191"/>
      <c r="C97" s="12"/>
      <c r="D97" s="199"/>
      <c r="E97" s="199"/>
      <c r="F97" s="199"/>
      <c r="G97" s="199"/>
      <c r="H97" s="199"/>
      <c r="I97" s="13"/>
      <c r="J97" s="199"/>
    </row>
    <row r="99" spans="1:10" ht="22.35" customHeight="1">
      <c r="A99" s="50" t="s">
        <v>118</v>
      </c>
    </row>
  </sheetData>
  <customSheetViews>
    <customSheetView guid="{0F9202D8-C075-4A70-A94A-8B3A0133E242}" scale="130" showPageBreaks="1">
      <selection activeCell="A36" sqref="A36"/>
      <pageMargins left="0.8" right="0.4" top="1" bottom="0.5" header="0.6" footer="0.3"/>
      <pageSetup paperSize="9" scale="76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cale="130" topLeftCell="A10">
      <selection activeCell="A9" sqref="A9"/>
      <pageMargins left="0.8" right="0.4" top="1" bottom="0.5" header="0.6" footer="0.3"/>
      <pageSetup paperSize="9" scale="76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14">
    <mergeCell ref="D9:F9"/>
    <mergeCell ref="H9:J9"/>
    <mergeCell ref="A3:J3"/>
    <mergeCell ref="A2:J2"/>
    <mergeCell ref="A1:J1"/>
    <mergeCell ref="A5:J5"/>
    <mergeCell ref="A4:J4"/>
    <mergeCell ref="A47:J47"/>
    <mergeCell ref="A48:J48"/>
    <mergeCell ref="A49:J49"/>
    <mergeCell ref="A50:J50"/>
    <mergeCell ref="D55:F55"/>
    <mergeCell ref="H55:J55"/>
    <mergeCell ref="A51:J51"/>
  </mergeCells>
  <pageMargins left="0.90551181102362199" right="0.31496062992126" top="0.98425196850393704" bottom="0.511811023622047" header="0.59055118110236204" footer="0.31496062992126"/>
  <pageSetup paperSize="9" scale="68" orientation="portrait" r:id="rId3"/>
  <headerFooter alignWithMargins="0"/>
  <rowBreaks count="1" manualBreakCount="1">
    <brk id="46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BD903-17C0-4F31-A878-F9FD219F64DA}">
  <sheetPr>
    <tabColor rgb="FFC00000"/>
  </sheetPr>
  <dimension ref="A1:N103"/>
  <sheetViews>
    <sheetView topLeftCell="A55" zoomScale="89" zoomScaleNormal="89" zoomScaleSheetLayoutView="165" workbookViewId="0">
      <selection activeCell="D30" sqref="D30"/>
    </sheetView>
  </sheetViews>
  <sheetFormatPr defaultColWidth="10.44140625" defaultRowHeight="23.4"/>
  <cols>
    <col min="1" max="1" width="57.33203125" style="50" customWidth="1"/>
    <col min="2" max="2" width="9.33203125" style="49" customWidth="1"/>
    <col min="3" max="3" width="4.33203125" style="50" customWidth="1"/>
    <col min="4" max="4" width="13.33203125" style="50" customWidth="1"/>
    <col min="5" max="5" width="1.88671875" style="50" customWidth="1"/>
    <col min="6" max="6" width="13.33203125" style="50" customWidth="1"/>
    <col min="7" max="7" width="1.88671875" style="50" customWidth="1"/>
    <col min="8" max="8" width="16.6640625" style="50" customWidth="1"/>
    <col min="9" max="9" width="1.88671875" style="50" customWidth="1"/>
    <col min="10" max="10" width="16.6640625" style="55" customWidth="1"/>
    <col min="11" max="11" width="0.5546875" style="69" customWidth="1"/>
    <col min="12" max="16384" width="10.44140625" style="69"/>
  </cols>
  <sheetData>
    <row r="1" spans="1:10" ht="26.1" customHeight="1">
      <c r="A1" s="277" t="s">
        <v>190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26.1" customHeight="1">
      <c r="A2" s="277" t="s">
        <v>151</v>
      </c>
      <c r="B2" s="277"/>
      <c r="C2" s="277"/>
      <c r="D2" s="277"/>
      <c r="E2" s="277"/>
      <c r="F2" s="277"/>
      <c r="G2" s="277"/>
      <c r="H2" s="277"/>
      <c r="I2" s="277"/>
      <c r="J2" s="277"/>
    </row>
    <row r="3" spans="1:10" ht="26.1" customHeight="1">
      <c r="A3" s="277" t="s">
        <v>177</v>
      </c>
      <c r="B3" s="277"/>
      <c r="C3" s="277"/>
      <c r="D3" s="277"/>
      <c r="E3" s="277"/>
      <c r="F3" s="277"/>
      <c r="G3" s="277"/>
      <c r="H3" s="277"/>
      <c r="I3" s="277"/>
      <c r="J3" s="277"/>
    </row>
    <row r="4" spans="1:10" ht="26.1" customHeight="1">
      <c r="A4" s="277" t="s">
        <v>116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0" ht="26.1" customHeight="1">
      <c r="A5" s="280" t="s">
        <v>91</v>
      </c>
      <c r="B5" s="280"/>
      <c r="C5" s="280"/>
      <c r="D5" s="280"/>
      <c r="E5" s="280"/>
      <c r="F5" s="280"/>
      <c r="G5" s="280"/>
      <c r="H5" s="280"/>
      <c r="I5" s="280"/>
      <c r="J5" s="280"/>
    </row>
    <row r="6" spans="1:10" ht="9" customHeight="1">
      <c r="J6" s="67"/>
    </row>
    <row r="7" spans="1:10" s="50" customFormat="1" ht="22.35" customHeight="1">
      <c r="C7" s="49"/>
      <c r="D7" s="146"/>
      <c r="E7" s="145"/>
      <c r="F7" s="146"/>
      <c r="G7" s="145"/>
      <c r="H7" s="145"/>
      <c r="I7" s="145"/>
      <c r="J7" s="269" t="s">
        <v>206</v>
      </c>
    </row>
    <row r="8" spans="1:10" s="50" customFormat="1" ht="22.35" customHeight="1">
      <c r="C8" s="49"/>
      <c r="D8" s="200" t="s">
        <v>185</v>
      </c>
      <c r="E8" s="8"/>
      <c r="F8" s="200" t="s">
        <v>187</v>
      </c>
      <c r="G8" s="145"/>
      <c r="H8" s="145"/>
      <c r="I8" s="145"/>
      <c r="J8" s="269" t="s">
        <v>202</v>
      </c>
    </row>
    <row r="9" spans="1:10" ht="22.35" customHeight="1">
      <c r="C9" s="21"/>
      <c r="D9" s="201" t="s">
        <v>186</v>
      </c>
      <c r="E9" s="8"/>
      <c r="F9" s="201" t="s">
        <v>186</v>
      </c>
      <c r="G9" s="21"/>
      <c r="I9" s="21"/>
      <c r="J9" s="269" t="s">
        <v>203</v>
      </c>
    </row>
    <row r="10" spans="1:10" ht="22.35" customHeight="1">
      <c r="B10" s="143"/>
      <c r="C10" s="21"/>
      <c r="D10" s="276" t="s">
        <v>184</v>
      </c>
      <c r="E10" s="276"/>
      <c r="F10" s="276"/>
      <c r="G10" s="21"/>
      <c r="H10" s="269" t="s">
        <v>206</v>
      </c>
      <c r="I10" s="21"/>
      <c r="J10" s="269" t="s">
        <v>204</v>
      </c>
    </row>
    <row r="11" spans="1:10" ht="22.35" customHeight="1">
      <c r="B11" s="143"/>
      <c r="C11" s="21"/>
      <c r="D11" s="276" t="s">
        <v>201</v>
      </c>
      <c r="E11" s="276"/>
      <c r="F11" s="276"/>
      <c r="G11" s="21"/>
      <c r="H11" s="269" t="s">
        <v>201</v>
      </c>
      <c r="I11" s="21"/>
      <c r="J11" s="269" t="s">
        <v>205</v>
      </c>
    </row>
    <row r="12" spans="1:10" ht="22.35" customHeight="1">
      <c r="B12" s="143"/>
      <c r="C12" s="21"/>
      <c r="D12" s="276" t="s">
        <v>200</v>
      </c>
      <c r="E12" s="276"/>
      <c r="F12" s="276"/>
      <c r="G12" s="21"/>
      <c r="H12" s="269" t="s">
        <v>200</v>
      </c>
      <c r="I12" s="21"/>
      <c r="J12" s="269" t="s">
        <v>232</v>
      </c>
    </row>
    <row r="13" spans="1:10" ht="22.35" customHeight="1">
      <c r="B13" s="143" t="s">
        <v>0</v>
      </c>
      <c r="D13" s="143">
        <v>2568</v>
      </c>
      <c r="F13" s="143">
        <v>2567</v>
      </c>
      <c r="H13" s="143">
        <v>2568</v>
      </c>
      <c r="J13" s="143">
        <v>2567</v>
      </c>
    </row>
    <row r="14" spans="1:10" s="50" customFormat="1" ht="22.35" customHeight="1">
      <c r="C14" s="49"/>
      <c r="D14" s="143" t="s">
        <v>116</v>
      </c>
      <c r="E14" s="49"/>
      <c r="F14" s="143" t="s">
        <v>221</v>
      </c>
      <c r="G14" s="55"/>
      <c r="H14" s="143" t="s">
        <v>116</v>
      </c>
      <c r="I14" s="55"/>
      <c r="J14" s="143" t="s">
        <v>116</v>
      </c>
    </row>
    <row r="15" spans="1:10" ht="22.35" customHeight="1">
      <c r="A15" s="63" t="s">
        <v>22</v>
      </c>
      <c r="B15" s="69"/>
      <c r="C15" s="69"/>
      <c r="D15" s="69"/>
      <c r="E15" s="69"/>
      <c r="F15" s="69"/>
      <c r="G15" s="69"/>
      <c r="H15" s="69"/>
      <c r="I15" s="69"/>
      <c r="J15" s="143"/>
    </row>
    <row r="16" spans="1:10" ht="22.35" customHeight="1">
      <c r="A16" s="51" t="s">
        <v>65</v>
      </c>
      <c r="D16" s="90">
        <v>587673</v>
      </c>
      <c r="F16" s="90">
        <v>743454</v>
      </c>
      <c r="G16" s="1"/>
      <c r="H16" s="100">
        <v>0</v>
      </c>
      <c r="I16" s="1"/>
      <c r="J16" s="100">
        <v>0</v>
      </c>
    </row>
    <row r="17" spans="1:12" ht="22.35" customHeight="1">
      <c r="A17" s="51" t="s">
        <v>66</v>
      </c>
      <c r="D17" s="90">
        <v>8832173</v>
      </c>
      <c r="F17" s="90">
        <v>8196390</v>
      </c>
      <c r="G17" s="1"/>
      <c r="H17" s="100">
        <v>0</v>
      </c>
      <c r="I17" s="1"/>
      <c r="J17" s="100">
        <v>0</v>
      </c>
    </row>
    <row r="18" spans="1:12" ht="22.35" customHeight="1">
      <c r="A18" s="51" t="s">
        <v>23</v>
      </c>
      <c r="B18" s="49">
        <v>12</v>
      </c>
      <c r="D18" s="90">
        <v>1934523</v>
      </c>
      <c r="F18" s="90">
        <v>1811486</v>
      </c>
      <c r="G18" s="1"/>
      <c r="H18" s="100">
        <v>0</v>
      </c>
      <c r="I18" s="1"/>
      <c r="J18" s="100">
        <v>0</v>
      </c>
      <c r="K18" s="7"/>
    </row>
    <row r="19" spans="1:12" ht="22.35" customHeight="1">
      <c r="A19" s="51" t="s">
        <v>24</v>
      </c>
      <c r="D19" s="90">
        <v>41442</v>
      </c>
      <c r="F19" s="90">
        <f>21880+J19</f>
        <v>21882</v>
      </c>
      <c r="G19" s="1"/>
      <c r="H19" s="90">
        <v>11</v>
      </c>
      <c r="I19" s="1"/>
      <c r="J19" s="90">
        <v>2</v>
      </c>
      <c r="K19" s="7"/>
    </row>
    <row r="20" spans="1:12" ht="22.35" customHeight="1">
      <c r="A20" s="61" t="s">
        <v>25</v>
      </c>
      <c r="D20" s="58">
        <f>SUM(D16:D19)</f>
        <v>11395811</v>
      </c>
      <c r="F20" s="58">
        <f>SUM(F16:F19)</f>
        <v>10773212</v>
      </c>
      <c r="G20" s="1"/>
      <c r="H20" s="58">
        <f>SUM(H16:H19)</f>
        <v>11</v>
      </c>
      <c r="I20" s="1"/>
      <c r="J20" s="58">
        <f>SUM(J16:J19)</f>
        <v>2</v>
      </c>
      <c r="K20" s="7"/>
    </row>
    <row r="21" spans="1:12" ht="12" customHeight="1">
      <c r="D21" s="6"/>
      <c r="F21" s="6"/>
      <c r="G21" s="1"/>
      <c r="H21" s="6"/>
      <c r="I21" s="1"/>
      <c r="J21" s="6"/>
      <c r="K21" s="7"/>
    </row>
    <row r="22" spans="1:12" ht="22.35" customHeight="1">
      <c r="A22" s="63" t="s">
        <v>26</v>
      </c>
      <c r="D22" s="6"/>
      <c r="F22" s="6"/>
      <c r="G22" s="1"/>
      <c r="H22" s="6"/>
      <c r="I22" s="1"/>
      <c r="J22" s="6"/>
      <c r="K22" s="7"/>
    </row>
    <row r="23" spans="1:12" ht="22.35" customHeight="1">
      <c r="A23" s="51" t="s">
        <v>27</v>
      </c>
      <c r="D23" s="91">
        <v>5519123</v>
      </c>
      <c r="F23" s="91">
        <f>5172923+J23</f>
        <v>5173526</v>
      </c>
      <c r="G23" s="1"/>
      <c r="H23" s="91">
        <v>18062</v>
      </c>
      <c r="I23" s="1"/>
      <c r="J23" s="91">
        <v>603</v>
      </c>
      <c r="K23" s="7"/>
    </row>
    <row r="24" spans="1:12" ht="21.75" customHeight="1">
      <c r="A24" s="61" t="s">
        <v>28</v>
      </c>
      <c r="D24" s="59">
        <f>SUM(D23:D23)</f>
        <v>5519123</v>
      </c>
      <c r="F24" s="59">
        <f>SUM(F23:F23)</f>
        <v>5173526</v>
      </c>
      <c r="G24" s="1"/>
      <c r="H24" s="59">
        <f>SUM(H23:H23)</f>
        <v>18062</v>
      </c>
      <c r="I24" s="1"/>
      <c r="J24" s="59">
        <f>SUM(J23:J23)</f>
        <v>603</v>
      </c>
    </row>
    <row r="25" spans="1:12" ht="4.5" customHeight="1">
      <c r="D25" s="11"/>
      <c r="F25" s="11"/>
      <c r="G25" s="52"/>
      <c r="H25" s="11"/>
      <c r="I25" s="52"/>
      <c r="J25" s="11"/>
    </row>
    <row r="26" spans="1:12" ht="22.35" customHeight="1">
      <c r="A26" s="70" t="s">
        <v>217</v>
      </c>
      <c r="C26" s="71"/>
      <c r="D26" s="88">
        <f>D20-D24</f>
        <v>5876688</v>
      </c>
      <c r="E26" s="71"/>
      <c r="F26" s="88">
        <f>F20-F24</f>
        <v>5599686</v>
      </c>
      <c r="G26" s="94"/>
      <c r="H26" s="102">
        <f>H20-H24</f>
        <v>-18051</v>
      </c>
      <c r="I26" s="94"/>
      <c r="J26" s="102">
        <f>J20-J24</f>
        <v>-601</v>
      </c>
      <c r="K26" s="72"/>
    </row>
    <row r="27" spans="1:12" ht="22.35" customHeight="1">
      <c r="A27" s="70" t="s">
        <v>152</v>
      </c>
      <c r="B27" s="73"/>
      <c r="C27" s="71"/>
      <c r="D27" s="52"/>
      <c r="E27" s="71"/>
      <c r="F27" s="52"/>
      <c r="G27" s="52"/>
      <c r="H27" s="52"/>
      <c r="I27" s="52"/>
      <c r="J27" s="52"/>
    </row>
    <row r="28" spans="1:12" ht="22.35" customHeight="1">
      <c r="A28" s="74" t="s">
        <v>153</v>
      </c>
      <c r="B28" s="73"/>
      <c r="C28" s="71"/>
      <c r="D28" s="102">
        <v>-1154997</v>
      </c>
      <c r="E28" s="71"/>
      <c r="F28" s="102">
        <v>-1404772</v>
      </c>
      <c r="G28" s="94"/>
      <c r="H28" s="100">
        <v>0</v>
      </c>
      <c r="I28" s="94"/>
      <c r="J28" s="100">
        <v>0</v>
      </c>
    </row>
    <row r="29" spans="1:12" ht="22.35" customHeight="1">
      <c r="A29" s="70" t="s">
        <v>31</v>
      </c>
      <c r="D29" s="127">
        <v>-1274488</v>
      </c>
      <c r="F29" s="102">
        <f>-1146646</f>
        <v>-1146646</v>
      </c>
      <c r="G29" s="52"/>
      <c r="H29" s="127">
        <v>-296</v>
      </c>
      <c r="I29" s="52"/>
      <c r="J29" s="102">
        <v>-17</v>
      </c>
      <c r="L29" s="193"/>
    </row>
    <row r="30" spans="1:12" ht="22.35" customHeight="1">
      <c r="A30" s="70" t="s">
        <v>142</v>
      </c>
      <c r="D30" s="128">
        <v>-308355</v>
      </c>
      <c r="F30" s="142">
        <v>-309968</v>
      </c>
      <c r="G30" s="52"/>
      <c r="H30" s="185">
        <v>0</v>
      </c>
      <c r="I30" s="52"/>
      <c r="J30" s="185">
        <v>0</v>
      </c>
    </row>
    <row r="31" spans="1:12" ht="22.35" customHeight="1">
      <c r="A31" s="64" t="s">
        <v>218</v>
      </c>
      <c r="B31" s="73"/>
      <c r="C31" s="71"/>
      <c r="D31" s="92">
        <f>SUM(D26:D30)</f>
        <v>3138848</v>
      </c>
      <c r="E31" s="71"/>
      <c r="F31" s="92">
        <f>SUM(F26:F30)</f>
        <v>2738300</v>
      </c>
      <c r="G31" s="94"/>
      <c r="H31" s="102">
        <f>SUM(H26:H30)</f>
        <v>-18347</v>
      </c>
      <c r="I31" s="102"/>
      <c r="J31" s="102">
        <f>SUM(J26:J30)</f>
        <v>-618</v>
      </c>
    </row>
    <row r="32" spans="1:12" ht="22.35" customHeight="1">
      <c r="A32" s="70" t="s">
        <v>46</v>
      </c>
      <c r="D32" s="128">
        <v>-629315</v>
      </c>
      <c r="F32" s="128">
        <f>-543328</f>
        <v>-543328</v>
      </c>
      <c r="G32" s="52"/>
      <c r="H32" s="185">
        <v>0</v>
      </c>
      <c r="I32" s="52"/>
      <c r="J32" s="128">
        <v>124</v>
      </c>
    </row>
    <row r="33" spans="1:14" ht="22.35" customHeight="1">
      <c r="A33" s="64" t="s">
        <v>213</v>
      </c>
      <c r="D33" s="92">
        <f>SUM(D31:D32)</f>
        <v>2509533</v>
      </c>
      <c r="F33" s="92">
        <f>SUM(F31:F32)</f>
        <v>2194972</v>
      </c>
      <c r="G33" s="52"/>
      <c r="H33" s="102">
        <f>SUM(H31:H32)</f>
        <v>-18347</v>
      </c>
      <c r="I33" s="102"/>
      <c r="J33" s="102">
        <f>SUM(J31:J32)</f>
        <v>-494</v>
      </c>
      <c r="M33" s="72"/>
    </row>
    <row r="34" spans="1:14" ht="22.35" customHeight="1">
      <c r="A34" s="64" t="s">
        <v>70</v>
      </c>
      <c r="D34" s="11"/>
      <c r="F34" s="11"/>
      <c r="G34" s="52"/>
      <c r="H34" s="11"/>
      <c r="I34" s="52"/>
      <c r="J34" s="11"/>
    </row>
    <row r="35" spans="1:14" ht="22.35" customHeight="1">
      <c r="A35" s="75" t="s">
        <v>105</v>
      </c>
      <c r="D35" s="92"/>
      <c r="F35" s="92"/>
      <c r="G35" s="52"/>
      <c r="H35" s="92"/>
      <c r="I35" s="52"/>
      <c r="J35" s="92"/>
    </row>
    <row r="36" spans="1:14" ht="22.35" customHeight="1">
      <c r="A36" s="60" t="s">
        <v>233</v>
      </c>
      <c r="D36" s="127">
        <v>-57091</v>
      </c>
      <c r="F36" s="127">
        <v>909</v>
      </c>
      <c r="G36" s="52"/>
      <c r="H36" s="100">
        <v>0</v>
      </c>
      <c r="I36" s="52"/>
      <c r="J36" s="100">
        <v>0</v>
      </c>
      <c r="M36" s="72"/>
    </row>
    <row r="37" spans="1:14" ht="22.35" customHeight="1">
      <c r="A37" s="60" t="s">
        <v>108</v>
      </c>
      <c r="D37" s="89"/>
      <c r="F37" s="89"/>
      <c r="G37" s="52"/>
      <c r="H37" s="89"/>
      <c r="I37" s="52"/>
      <c r="J37" s="89"/>
    </row>
    <row r="38" spans="1:14" ht="22.35" customHeight="1">
      <c r="A38" s="61" t="s">
        <v>109</v>
      </c>
      <c r="D38" s="128">
        <v>12997</v>
      </c>
      <c r="F38" s="128">
        <v>1041</v>
      </c>
      <c r="G38" s="52"/>
      <c r="H38" s="100">
        <v>0</v>
      </c>
      <c r="I38" s="52"/>
      <c r="J38" s="100">
        <v>0</v>
      </c>
    </row>
    <row r="39" spans="1:14" ht="22.35" customHeight="1">
      <c r="A39" s="75" t="s">
        <v>111</v>
      </c>
      <c r="D39" s="128">
        <f>SUM(D36:D38)</f>
        <v>-44094</v>
      </c>
      <c r="F39" s="128">
        <f>SUM(F36:F38)</f>
        <v>1950</v>
      </c>
      <c r="G39" s="52"/>
      <c r="H39" s="186">
        <f>SUM(H36:H38)</f>
        <v>0</v>
      </c>
      <c r="I39" s="52"/>
      <c r="J39" s="186">
        <f>SUM(J36:J38)</f>
        <v>0</v>
      </c>
    </row>
    <row r="40" spans="1:14" ht="11.4" customHeight="1">
      <c r="A40" s="75"/>
      <c r="D40" s="129"/>
      <c r="F40" s="129"/>
      <c r="G40" s="52"/>
      <c r="H40" s="129"/>
      <c r="I40" s="52"/>
      <c r="J40" s="129"/>
    </row>
    <row r="41" spans="1:14" s="19" customFormat="1" ht="21" customHeight="1">
      <c r="A41" s="75" t="s">
        <v>260</v>
      </c>
      <c r="B41" s="16"/>
      <c r="C41" s="15"/>
      <c r="D41" s="130"/>
      <c r="E41" s="130"/>
      <c r="F41" s="130"/>
      <c r="G41" s="125"/>
      <c r="H41" s="130"/>
      <c r="I41" s="130"/>
      <c r="J41" s="130"/>
      <c r="K41" s="125"/>
    </row>
    <row r="42" spans="1:14" s="19" customFormat="1" ht="21" customHeight="1">
      <c r="A42" s="248" t="s">
        <v>261</v>
      </c>
      <c r="B42" s="16"/>
      <c r="C42" s="15"/>
      <c r="D42" s="130"/>
      <c r="E42" s="130"/>
      <c r="F42" s="130"/>
      <c r="G42" s="125"/>
      <c r="H42" s="130"/>
      <c r="I42" s="130"/>
      <c r="J42" s="130"/>
      <c r="K42" s="125"/>
    </row>
    <row r="43" spans="1:14" s="19" customFormat="1" ht="21" customHeight="1">
      <c r="A43" s="108" t="s">
        <v>172</v>
      </c>
      <c r="B43" s="16"/>
      <c r="C43" s="131"/>
      <c r="E43" s="132"/>
      <c r="G43" s="132">
        <v>-30902</v>
      </c>
      <c r="I43" s="132"/>
      <c r="J43" s="132"/>
      <c r="K43" s="132">
        <v>-48966</v>
      </c>
      <c r="L43" s="133"/>
      <c r="M43" s="133"/>
    </row>
    <row r="44" spans="1:14" s="19" customFormat="1" ht="21" customHeight="1">
      <c r="A44" s="111" t="s">
        <v>169</v>
      </c>
      <c r="B44" s="16"/>
      <c r="C44" s="131"/>
      <c r="D44" s="132">
        <v>196</v>
      </c>
      <c r="E44" s="132"/>
      <c r="F44" s="100">
        <v>0</v>
      </c>
      <c r="G44" s="134"/>
      <c r="H44" s="100">
        <v>0</v>
      </c>
      <c r="I44" s="132"/>
      <c r="J44" s="100">
        <v>0</v>
      </c>
      <c r="K44" s="132"/>
      <c r="L44" s="133"/>
      <c r="M44" s="133"/>
    </row>
    <row r="45" spans="1:14" s="19" customFormat="1" ht="21" customHeight="1">
      <c r="A45" s="108" t="s">
        <v>170</v>
      </c>
      <c r="C45" s="133"/>
      <c r="D45" s="133"/>
      <c r="E45" s="133"/>
      <c r="F45" s="133"/>
      <c r="G45" s="135"/>
      <c r="H45" s="133"/>
      <c r="I45" s="133"/>
      <c r="J45" s="133"/>
      <c r="K45" s="133"/>
      <c r="L45" s="133"/>
      <c r="M45" s="133"/>
    </row>
    <row r="46" spans="1:14" s="19" customFormat="1" ht="21" customHeight="1">
      <c r="A46" s="111" t="s">
        <v>109</v>
      </c>
      <c r="B46" s="16"/>
      <c r="C46" s="131"/>
      <c r="D46" s="132">
        <v>-39</v>
      </c>
      <c r="E46" s="132"/>
      <c r="F46" s="185">
        <v>0</v>
      </c>
      <c r="G46" s="132"/>
      <c r="H46" s="100">
        <v>0</v>
      </c>
      <c r="I46" s="132"/>
      <c r="J46" s="100">
        <v>0</v>
      </c>
      <c r="K46" s="132">
        <v>9793</v>
      </c>
      <c r="L46" s="133"/>
      <c r="M46" s="133"/>
    </row>
    <row r="47" spans="1:14" s="19" customFormat="1" ht="21" customHeight="1">
      <c r="A47" s="75" t="s">
        <v>171</v>
      </c>
      <c r="B47" s="16"/>
      <c r="C47" s="131"/>
      <c r="D47" s="136">
        <f>SUM(D44:D46)</f>
        <v>157</v>
      </c>
      <c r="E47" s="131"/>
      <c r="F47" s="186">
        <f>SUM(F44:F46)</f>
        <v>0</v>
      </c>
      <c r="G47" s="52"/>
      <c r="H47" s="186">
        <f>SUM(H44:H46)</f>
        <v>0</v>
      </c>
      <c r="I47" s="52"/>
      <c r="J47" s="186">
        <f>SUM(J44:J46)</f>
        <v>0</v>
      </c>
      <c r="K47" s="137">
        <f>SUM(K41:K46)</f>
        <v>-39173</v>
      </c>
      <c r="L47" s="133"/>
      <c r="M47" s="133"/>
    </row>
    <row r="48" spans="1:14" ht="22.35" customHeight="1">
      <c r="A48" s="64" t="s">
        <v>143</v>
      </c>
      <c r="D48" s="128">
        <f>D39+D47</f>
        <v>-43937</v>
      </c>
      <c r="F48" s="128">
        <f>F39+F47</f>
        <v>1950</v>
      </c>
      <c r="G48" s="52"/>
      <c r="H48" s="186">
        <f>H39+H47</f>
        <v>0</v>
      </c>
      <c r="I48" s="52"/>
      <c r="J48" s="186">
        <f>J39</f>
        <v>0</v>
      </c>
      <c r="N48" s="72"/>
    </row>
    <row r="49" spans="1:10" ht="22.35" customHeight="1" thickBot="1">
      <c r="A49" s="64" t="s">
        <v>214</v>
      </c>
      <c r="D49" s="192">
        <f>D48+D33</f>
        <v>2465596</v>
      </c>
      <c r="F49" s="192">
        <f>F48+F33</f>
        <v>2196922</v>
      </c>
      <c r="G49" s="52"/>
      <c r="H49" s="192">
        <f>H48+H33</f>
        <v>-18347</v>
      </c>
      <c r="I49" s="102"/>
      <c r="J49" s="192">
        <f>J48+J33</f>
        <v>-494</v>
      </c>
    </row>
    <row r="50" spans="1:10" ht="9" customHeight="1" thickTop="1">
      <c r="A50" s="21"/>
      <c r="C50" s="12"/>
      <c r="D50" s="10"/>
      <c r="E50" s="12"/>
      <c r="F50" s="10"/>
      <c r="G50" s="12"/>
      <c r="H50" s="10"/>
      <c r="I50" s="12"/>
      <c r="J50" s="10"/>
    </row>
    <row r="51" spans="1:10" ht="26.1" customHeight="1">
      <c r="A51" s="277" t="s">
        <v>190</v>
      </c>
      <c r="B51" s="277"/>
      <c r="C51" s="277"/>
      <c r="D51" s="277"/>
      <c r="E51" s="277"/>
      <c r="F51" s="277"/>
      <c r="G51" s="277"/>
      <c r="H51" s="277"/>
      <c r="I51" s="277"/>
      <c r="J51" s="277"/>
    </row>
    <row r="52" spans="1:10" ht="26.1" customHeight="1">
      <c r="A52" s="277" t="s">
        <v>151</v>
      </c>
      <c r="B52" s="277"/>
      <c r="C52" s="277"/>
      <c r="D52" s="277"/>
      <c r="E52" s="277"/>
      <c r="F52" s="277"/>
      <c r="G52" s="277"/>
      <c r="H52" s="277"/>
      <c r="I52" s="277"/>
      <c r="J52" s="277"/>
    </row>
    <row r="53" spans="1:10" ht="26.1" customHeight="1">
      <c r="A53" s="277" t="s">
        <v>177</v>
      </c>
      <c r="B53" s="277"/>
      <c r="C53" s="277"/>
      <c r="D53" s="277"/>
      <c r="E53" s="277"/>
      <c r="F53" s="277"/>
      <c r="G53" s="277"/>
      <c r="H53" s="277"/>
      <c r="I53" s="277"/>
      <c r="J53" s="277"/>
    </row>
    <row r="54" spans="1:10" ht="26.1" customHeight="1">
      <c r="A54" s="277" t="s">
        <v>116</v>
      </c>
      <c r="B54" s="277"/>
      <c r="C54" s="277"/>
      <c r="D54" s="277"/>
      <c r="E54" s="277"/>
      <c r="F54" s="277"/>
      <c r="G54" s="277"/>
      <c r="H54" s="277"/>
      <c r="I54" s="277"/>
      <c r="J54" s="277"/>
    </row>
    <row r="55" spans="1:10" ht="26.1" customHeight="1">
      <c r="A55" s="280" t="s">
        <v>91</v>
      </c>
      <c r="B55" s="280"/>
      <c r="C55" s="280"/>
      <c r="D55" s="280"/>
      <c r="E55" s="280"/>
      <c r="F55" s="280"/>
      <c r="G55" s="280"/>
      <c r="H55" s="280"/>
      <c r="I55" s="280"/>
      <c r="J55" s="280"/>
    </row>
    <row r="56" spans="1:10" ht="9" customHeight="1">
      <c r="J56" s="67"/>
    </row>
    <row r="57" spans="1:10" s="50" customFormat="1" ht="22.35" customHeight="1">
      <c r="C57" s="49"/>
      <c r="D57" s="146"/>
      <c r="E57" s="145"/>
      <c r="F57" s="146"/>
      <c r="G57" s="145"/>
      <c r="H57" s="145"/>
      <c r="I57" s="145"/>
      <c r="J57" s="269" t="s">
        <v>206</v>
      </c>
    </row>
    <row r="58" spans="1:10" s="50" customFormat="1" ht="22.35" customHeight="1">
      <c r="C58" s="49"/>
      <c r="D58" s="200" t="s">
        <v>185</v>
      </c>
      <c r="E58" s="8"/>
      <c r="F58" s="200" t="s">
        <v>187</v>
      </c>
      <c r="G58" s="145"/>
      <c r="H58" s="145"/>
      <c r="I58" s="145"/>
      <c r="J58" s="269" t="s">
        <v>202</v>
      </c>
    </row>
    <row r="59" spans="1:10" ht="22.35" customHeight="1">
      <c r="C59" s="21"/>
      <c r="D59" s="201" t="s">
        <v>186</v>
      </c>
      <c r="E59" s="8"/>
      <c r="F59" s="201" t="s">
        <v>186</v>
      </c>
      <c r="G59" s="21"/>
      <c r="I59" s="21"/>
      <c r="J59" s="269" t="s">
        <v>203</v>
      </c>
    </row>
    <row r="60" spans="1:10" ht="22.35" customHeight="1">
      <c r="B60" s="143"/>
      <c r="C60" s="21"/>
      <c r="D60" s="276" t="s">
        <v>184</v>
      </c>
      <c r="E60" s="276"/>
      <c r="F60" s="276"/>
      <c r="G60" s="21"/>
      <c r="H60" s="269" t="s">
        <v>206</v>
      </c>
      <c r="I60" s="21"/>
      <c r="J60" s="269" t="s">
        <v>204</v>
      </c>
    </row>
    <row r="61" spans="1:10" ht="22.35" customHeight="1">
      <c r="B61" s="143"/>
      <c r="C61" s="21"/>
      <c r="D61" s="276" t="s">
        <v>201</v>
      </c>
      <c r="E61" s="276"/>
      <c r="F61" s="276"/>
      <c r="G61" s="21"/>
      <c r="H61" s="269" t="s">
        <v>201</v>
      </c>
      <c r="I61" s="21"/>
      <c r="J61" s="269" t="s">
        <v>205</v>
      </c>
    </row>
    <row r="62" spans="1:10" ht="22.35" customHeight="1">
      <c r="B62" s="143"/>
      <c r="C62" s="21"/>
      <c r="D62" s="276" t="s">
        <v>200</v>
      </c>
      <c r="E62" s="276"/>
      <c r="F62" s="276"/>
      <c r="G62" s="21"/>
      <c r="H62" s="269" t="s">
        <v>200</v>
      </c>
      <c r="I62" s="21"/>
      <c r="J62" s="269" t="s">
        <v>232</v>
      </c>
    </row>
    <row r="63" spans="1:10" ht="22.35" customHeight="1">
      <c r="B63" s="143" t="s">
        <v>0</v>
      </c>
      <c r="D63" s="143">
        <v>2568</v>
      </c>
      <c r="F63" s="143">
        <v>2567</v>
      </c>
      <c r="H63" s="143">
        <v>2568</v>
      </c>
      <c r="J63" s="143">
        <v>2567</v>
      </c>
    </row>
    <row r="64" spans="1:10" s="50" customFormat="1" ht="22.35" customHeight="1">
      <c r="C64" s="49"/>
      <c r="D64" s="143" t="s">
        <v>116</v>
      </c>
      <c r="E64" s="49"/>
      <c r="F64" s="143" t="s">
        <v>221</v>
      </c>
      <c r="G64" s="55"/>
      <c r="H64" s="143" t="s">
        <v>116</v>
      </c>
      <c r="I64" s="55"/>
      <c r="J64" s="143" t="s">
        <v>116</v>
      </c>
    </row>
    <row r="65" spans="1:10" s="50" customFormat="1" ht="12" customHeight="1">
      <c r="C65" s="49"/>
      <c r="D65" s="143"/>
      <c r="E65" s="49"/>
      <c r="F65" s="143"/>
      <c r="G65" s="55"/>
      <c r="H65" s="143"/>
      <c r="I65" s="55"/>
      <c r="J65" s="143"/>
    </row>
    <row r="66" spans="1:10" ht="22.35" customHeight="1">
      <c r="A66" s="64" t="s">
        <v>212</v>
      </c>
      <c r="D66" s="80"/>
      <c r="E66" s="96"/>
      <c r="F66" s="80"/>
      <c r="G66" s="198"/>
      <c r="H66" s="80"/>
      <c r="I66" s="198"/>
      <c r="J66" s="80"/>
    </row>
    <row r="67" spans="1:10" ht="22.35" customHeight="1">
      <c r="A67" s="75" t="s">
        <v>211</v>
      </c>
      <c r="B67" s="203">
        <v>0.99396852370416366</v>
      </c>
      <c r="D67" s="80">
        <v>2494286</v>
      </c>
      <c r="E67" s="80"/>
      <c r="F67" s="80">
        <v>2181730</v>
      </c>
      <c r="G67" s="80"/>
      <c r="H67" s="102">
        <f>H33</f>
        <v>-18347</v>
      </c>
      <c r="I67" s="102"/>
      <c r="J67" s="102">
        <f>J33</f>
        <v>-494</v>
      </c>
    </row>
    <row r="68" spans="1:10" ht="22.35" customHeight="1">
      <c r="A68" s="75" t="s">
        <v>209</v>
      </c>
      <c r="B68" s="203">
        <v>6.0314762958363763E-3</v>
      </c>
      <c r="D68" s="80">
        <v>15247</v>
      </c>
      <c r="E68" s="80"/>
      <c r="F68" s="80">
        <v>13242</v>
      </c>
      <c r="G68" s="80"/>
      <c r="H68" s="100">
        <v>0</v>
      </c>
      <c r="I68" s="80"/>
      <c r="J68" s="100">
        <v>0</v>
      </c>
    </row>
    <row r="69" spans="1:10" ht="22.35" customHeight="1" thickBot="1">
      <c r="A69" s="75"/>
      <c r="B69" s="203">
        <v>6.0314762958363763E-3</v>
      </c>
      <c r="D69" s="93">
        <f>SUM(D67:D68)</f>
        <v>2509533</v>
      </c>
      <c r="E69" s="80"/>
      <c r="F69" s="93">
        <f>SUM(F67:F68)</f>
        <v>2194972</v>
      </c>
      <c r="G69" s="80"/>
      <c r="H69" s="192">
        <f>SUM(H67:H68)</f>
        <v>-18347</v>
      </c>
      <c r="I69" s="102"/>
      <c r="J69" s="192">
        <f>SUM(J67:J68)</f>
        <v>-494</v>
      </c>
    </row>
    <row r="70" spans="1:10" ht="6.75" customHeight="1" thickTop="1">
      <c r="A70" s="64"/>
      <c r="B70" s="203"/>
      <c r="D70" s="80"/>
      <c r="E70" s="80"/>
      <c r="F70" s="80"/>
      <c r="G70" s="80"/>
      <c r="H70" s="80"/>
      <c r="I70" s="80"/>
      <c r="J70" s="80"/>
    </row>
    <row r="71" spans="1:10" ht="22.35" customHeight="1">
      <c r="A71" s="64" t="s">
        <v>215</v>
      </c>
      <c r="B71" s="203"/>
      <c r="D71" s="80"/>
      <c r="E71" s="80"/>
      <c r="F71" s="80"/>
      <c r="G71" s="80"/>
      <c r="H71" s="80"/>
      <c r="I71" s="80"/>
      <c r="J71" s="80"/>
    </row>
    <row r="72" spans="1:10" ht="22.35" customHeight="1">
      <c r="A72" s="75" t="s">
        <v>211</v>
      </c>
      <c r="B72" s="203">
        <v>0.99396852370416366</v>
      </c>
      <c r="D72" s="80">
        <v>2450614</v>
      </c>
      <c r="E72" s="80"/>
      <c r="F72" s="80">
        <v>2183668</v>
      </c>
      <c r="G72" s="80"/>
      <c r="H72" s="102">
        <f>H49</f>
        <v>-18347</v>
      </c>
      <c r="I72" s="102"/>
      <c r="J72" s="102">
        <f>J49</f>
        <v>-494</v>
      </c>
    </row>
    <row r="73" spans="1:10" ht="22.35" customHeight="1">
      <c r="A73" s="75" t="s">
        <v>209</v>
      </c>
      <c r="B73" s="203">
        <v>6.0314762958363763E-3</v>
      </c>
      <c r="D73" s="80">
        <v>14982</v>
      </c>
      <c r="E73" s="80"/>
      <c r="F73" s="80">
        <v>13254</v>
      </c>
      <c r="G73" s="80"/>
      <c r="H73" s="100">
        <v>0</v>
      </c>
      <c r="I73" s="80"/>
      <c r="J73" s="100">
        <v>0</v>
      </c>
    </row>
    <row r="74" spans="1:10" ht="22.35" customHeight="1" thickBot="1">
      <c r="A74" s="75"/>
      <c r="B74" s="203">
        <v>6.0314762958363763E-3</v>
      </c>
      <c r="D74" s="93">
        <f>SUM(D72:D73)</f>
        <v>2465596</v>
      </c>
      <c r="E74" s="80"/>
      <c r="F74" s="93">
        <f>SUM(F72:F73)</f>
        <v>2196922</v>
      </c>
      <c r="G74" s="80"/>
      <c r="H74" s="192">
        <f>SUM(H72:H73)</f>
        <v>-18347</v>
      </c>
      <c r="I74" s="102"/>
      <c r="J74" s="192">
        <f>SUM(J72:J73)</f>
        <v>-494</v>
      </c>
    </row>
    <row r="75" spans="1:10" ht="6.75" customHeight="1" thickTop="1">
      <c r="A75" s="64"/>
      <c r="D75" s="80"/>
      <c r="E75" s="52"/>
      <c r="F75" s="80"/>
      <c r="G75" s="52"/>
      <c r="H75" s="80"/>
      <c r="I75" s="2"/>
      <c r="J75" s="80"/>
    </row>
    <row r="76" spans="1:10" ht="22.35" customHeight="1">
      <c r="A76" s="21" t="s">
        <v>216</v>
      </c>
      <c r="C76" s="12"/>
      <c r="D76" s="105"/>
      <c r="E76" s="12"/>
      <c r="F76" s="105"/>
      <c r="G76" s="12"/>
      <c r="H76" s="105"/>
      <c r="I76" s="12"/>
      <c r="J76" s="80"/>
    </row>
    <row r="77" spans="1:10" ht="22.35" customHeight="1">
      <c r="A77" s="191" t="s">
        <v>266</v>
      </c>
      <c r="B77" s="49">
        <v>14</v>
      </c>
      <c r="C77" s="12"/>
      <c r="D77" s="105">
        <v>0.86</v>
      </c>
      <c r="E77" s="12"/>
      <c r="F77" s="105">
        <v>0.75</v>
      </c>
      <c r="G77" s="12"/>
      <c r="H77" s="199">
        <v>-0.02</v>
      </c>
      <c r="I77" s="12"/>
      <c r="J77" s="199">
        <v>-49.45</v>
      </c>
    </row>
    <row r="78" spans="1:10" ht="22.35" customHeight="1">
      <c r="A78" s="191"/>
      <c r="C78" s="12"/>
      <c r="D78" s="105"/>
      <c r="E78" s="12"/>
      <c r="F78" s="105"/>
      <c r="G78" s="12"/>
      <c r="H78" s="199"/>
      <c r="I78" s="12"/>
      <c r="J78" s="199"/>
    </row>
    <row r="79" spans="1:10" ht="22.35" customHeight="1">
      <c r="A79" s="191"/>
      <c r="C79" s="12"/>
      <c r="D79" s="105"/>
      <c r="E79" s="12"/>
      <c r="F79" s="105"/>
      <c r="G79" s="12"/>
      <c r="H79" s="199"/>
      <c r="I79" s="12"/>
      <c r="J79" s="199"/>
    </row>
    <row r="80" spans="1:10" ht="22.35" customHeight="1">
      <c r="A80" s="191"/>
      <c r="C80" s="12"/>
      <c r="D80" s="105"/>
      <c r="E80" s="12"/>
      <c r="F80" s="105"/>
      <c r="G80" s="12"/>
      <c r="H80" s="199"/>
      <c r="I80" s="12"/>
      <c r="J80" s="199"/>
    </row>
    <row r="81" spans="1:10" ht="22.35" customHeight="1">
      <c r="A81" s="191"/>
      <c r="C81" s="12"/>
      <c r="D81" s="105"/>
      <c r="E81" s="12"/>
      <c r="F81" s="105"/>
      <c r="G81" s="12"/>
      <c r="H81" s="199"/>
      <c r="I81" s="12"/>
      <c r="J81" s="199"/>
    </row>
    <row r="82" spans="1:10" ht="22.35" customHeight="1">
      <c r="A82" s="191"/>
      <c r="C82" s="12"/>
      <c r="D82" s="105"/>
      <c r="E82" s="12"/>
      <c r="F82" s="105"/>
      <c r="G82" s="12"/>
      <c r="H82" s="199"/>
      <c r="I82" s="12"/>
      <c r="J82" s="199"/>
    </row>
    <row r="83" spans="1:10" ht="22.35" customHeight="1">
      <c r="A83" s="191"/>
      <c r="C83" s="12"/>
      <c r="D83" s="105"/>
      <c r="E83" s="12"/>
      <c r="F83" s="105"/>
      <c r="G83" s="12"/>
      <c r="H83" s="199"/>
      <c r="I83" s="12"/>
      <c r="J83" s="199"/>
    </row>
    <row r="84" spans="1:10" ht="22.35" customHeight="1">
      <c r="A84" s="191"/>
      <c r="C84" s="12"/>
      <c r="D84" s="105"/>
      <c r="E84" s="12"/>
      <c r="F84" s="105"/>
      <c r="G84" s="12"/>
      <c r="H84" s="199"/>
      <c r="I84" s="12"/>
      <c r="J84" s="199"/>
    </row>
    <row r="85" spans="1:10" ht="22.35" customHeight="1">
      <c r="A85" s="191"/>
      <c r="C85" s="12"/>
      <c r="D85" s="105"/>
      <c r="E85" s="12"/>
      <c r="F85" s="105"/>
      <c r="G85" s="12"/>
      <c r="H85" s="199"/>
      <c r="I85" s="12"/>
      <c r="J85" s="199"/>
    </row>
    <row r="86" spans="1:10" ht="22.35" customHeight="1">
      <c r="A86" s="191"/>
      <c r="C86" s="12"/>
      <c r="D86" s="105"/>
      <c r="E86" s="12"/>
      <c r="F86" s="105"/>
      <c r="G86" s="12"/>
      <c r="H86" s="199"/>
      <c r="I86" s="12"/>
      <c r="J86" s="199"/>
    </row>
    <row r="87" spans="1:10" ht="22.35" customHeight="1">
      <c r="A87" s="191"/>
      <c r="C87" s="12"/>
      <c r="D87" s="105"/>
      <c r="E87" s="12"/>
      <c r="F87" s="105"/>
      <c r="G87" s="12"/>
      <c r="H87" s="199"/>
      <c r="I87" s="12"/>
      <c r="J87" s="199"/>
    </row>
    <row r="88" spans="1:10" ht="22.35" customHeight="1">
      <c r="A88" s="191"/>
      <c r="C88" s="12"/>
      <c r="D88" s="105"/>
      <c r="E88" s="12"/>
      <c r="F88" s="105"/>
      <c r="G88" s="12"/>
      <c r="H88" s="199"/>
      <c r="I88" s="12"/>
      <c r="J88" s="199"/>
    </row>
    <row r="89" spans="1:10" ht="22.35" customHeight="1">
      <c r="A89" s="191"/>
      <c r="C89" s="12"/>
      <c r="D89" s="105"/>
      <c r="E89" s="12"/>
      <c r="F89" s="105"/>
      <c r="G89" s="12"/>
      <c r="H89" s="199"/>
      <c r="I89" s="12"/>
      <c r="J89" s="199"/>
    </row>
    <row r="90" spans="1:10" ht="22.35" customHeight="1">
      <c r="A90" s="191"/>
      <c r="C90" s="12"/>
      <c r="D90" s="105"/>
      <c r="E90" s="12"/>
      <c r="F90" s="105"/>
      <c r="G90" s="12"/>
      <c r="H90" s="199"/>
      <c r="I90" s="12"/>
      <c r="J90" s="199"/>
    </row>
    <row r="91" spans="1:10" ht="22.35" customHeight="1">
      <c r="A91" s="191"/>
      <c r="C91" s="12"/>
      <c r="D91" s="105"/>
      <c r="E91" s="12"/>
      <c r="F91" s="105"/>
      <c r="G91" s="12"/>
      <c r="H91" s="199"/>
      <c r="I91" s="12"/>
      <c r="J91" s="199"/>
    </row>
    <row r="92" spans="1:10" ht="22.35" customHeight="1">
      <c r="A92" s="191"/>
      <c r="C92" s="12"/>
      <c r="D92" s="105"/>
      <c r="E92" s="12"/>
      <c r="F92" s="105"/>
      <c r="G92" s="12"/>
      <c r="H92" s="199"/>
      <c r="I92" s="12"/>
      <c r="J92" s="199"/>
    </row>
    <row r="93" spans="1:10" ht="22.35" customHeight="1">
      <c r="A93" s="191"/>
      <c r="C93" s="12"/>
      <c r="D93" s="105"/>
      <c r="E93" s="12"/>
      <c r="F93" s="105"/>
      <c r="G93" s="12"/>
      <c r="H93" s="199"/>
      <c r="I93" s="12"/>
      <c r="J93" s="199"/>
    </row>
    <row r="94" spans="1:10" ht="22.35" customHeight="1">
      <c r="A94" s="191"/>
      <c r="C94" s="12"/>
      <c r="D94" s="105"/>
      <c r="E94" s="12"/>
      <c r="F94" s="105"/>
      <c r="G94" s="12"/>
      <c r="H94" s="199"/>
      <c r="I94" s="12"/>
      <c r="J94" s="199"/>
    </row>
    <row r="95" spans="1:10" ht="22.35" customHeight="1">
      <c r="A95" s="191"/>
      <c r="C95" s="12"/>
      <c r="D95" s="105"/>
      <c r="E95" s="12"/>
      <c r="F95" s="105"/>
      <c r="G95" s="12"/>
      <c r="H95" s="199"/>
      <c r="I95" s="12"/>
      <c r="J95" s="199"/>
    </row>
    <row r="96" spans="1:10" ht="22.35" customHeight="1">
      <c r="A96" s="191"/>
      <c r="C96" s="12"/>
      <c r="D96" s="105"/>
      <c r="E96" s="12"/>
      <c r="F96" s="105"/>
      <c r="G96" s="12"/>
      <c r="H96" s="199"/>
      <c r="I96" s="12"/>
      <c r="J96" s="199"/>
    </row>
    <row r="97" spans="1:10" ht="22.35" customHeight="1">
      <c r="A97" s="191"/>
      <c r="C97" s="12"/>
      <c r="D97" s="105"/>
      <c r="E97" s="12"/>
      <c r="F97" s="105"/>
      <c r="G97" s="12"/>
      <c r="H97" s="199"/>
      <c r="I97" s="12"/>
      <c r="J97" s="199"/>
    </row>
    <row r="98" spans="1:10" ht="22.35" customHeight="1">
      <c r="A98" s="191"/>
      <c r="C98" s="12"/>
      <c r="D98" s="105"/>
      <c r="E98" s="12"/>
      <c r="F98" s="105"/>
      <c r="G98" s="12"/>
      <c r="H98" s="199"/>
      <c r="I98" s="12"/>
      <c r="J98" s="199"/>
    </row>
    <row r="99" spans="1:10" ht="22.35" customHeight="1">
      <c r="A99" s="191"/>
      <c r="C99" s="12"/>
      <c r="D99" s="105"/>
      <c r="E99" s="12"/>
      <c r="F99" s="105"/>
      <c r="G99" s="12"/>
      <c r="H99" s="199"/>
      <c r="I99" s="12"/>
      <c r="J99" s="199"/>
    </row>
    <row r="100" spans="1:10" ht="22.35" customHeight="1">
      <c r="A100" s="191"/>
      <c r="C100" s="12"/>
      <c r="D100" s="105"/>
      <c r="E100" s="12"/>
      <c r="F100" s="105"/>
      <c r="G100" s="12"/>
      <c r="H100" s="199"/>
      <c r="I100" s="12"/>
      <c r="J100" s="199"/>
    </row>
    <row r="101" spans="1:10" ht="22.35" customHeight="1">
      <c r="A101" s="191"/>
      <c r="C101" s="12"/>
      <c r="D101" s="105"/>
      <c r="E101" s="12"/>
      <c r="F101" s="105"/>
      <c r="G101" s="12"/>
      <c r="H101" s="199"/>
      <c r="I101" s="12"/>
      <c r="J101" s="199"/>
    </row>
    <row r="102" spans="1:10" ht="22.35" customHeight="1">
      <c r="A102" s="191"/>
      <c r="C102" s="12"/>
      <c r="D102" s="105"/>
      <c r="E102" s="12"/>
      <c r="F102" s="105"/>
      <c r="G102" s="12"/>
      <c r="H102" s="199"/>
      <c r="I102" s="12"/>
      <c r="J102" s="199"/>
    </row>
    <row r="103" spans="1:10" ht="22.35" customHeight="1">
      <c r="A103" s="50" t="s">
        <v>118</v>
      </c>
    </row>
  </sheetData>
  <mergeCells count="16">
    <mergeCell ref="D10:F10"/>
    <mergeCell ref="A1:J1"/>
    <mergeCell ref="A2:J2"/>
    <mergeCell ref="A4:J4"/>
    <mergeCell ref="A5:J5"/>
    <mergeCell ref="A3:J3"/>
    <mergeCell ref="D11:F11"/>
    <mergeCell ref="D12:F12"/>
    <mergeCell ref="A51:J51"/>
    <mergeCell ref="A52:J52"/>
    <mergeCell ref="A53:J53"/>
    <mergeCell ref="A54:J54"/>
    <mergeCell ref="A55:J55"/>
    <mergeCell ref="D60:F60"/>
    <mergeCell ref="D61:F61"/>
    <mergeCell ref="D62:F62"/>
  </mergeCells>
  <pageMargins left="0.90551181102362199" right="0.31496062992126" top="0.98425196850393704" bottom="0.511811023622047" header="0.59055118110236204" footer="0.31496062992126"/>
  <pageSetup paperSize="9" scale="66" orientation="portrait" r:id="rId1"/>
  <rowBreaks count="1" manualBreakCount="1">
    <brk id="50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179B8-8A59-4865-BABF-2896DE4D1DBD}">
  <sheetPr>
    <tabColor theme="1"/>
  </sheetPr>
  <dimension ref="A1:M48"/>
  <sheetViews>
    <sheetView zoomScaleNormal="100" workbookViewId="0">
      <selection activeCell="A20" sqref="A20"/>
    </sheetView>
  </sheetViews>
  <sheetFormatPr defaultColWidth="10.44140625" defaultRowHeight="23.4"/>
  <cols>
    <col min="1" max="1" width="63.33203125" style="50" customWidth="1"/>
    <col min="2" max="2" width="8.5546875" style="49" bestFit="1" customWidth="1"/>
    <col min="3" max="3" width="2.5546875" style="50" customWidth="1"/>
    <col min="4" max="4" width="15.6640625" style="50" customWidth="1"/>
    <col min="5" max="5" width="1.88671875" style="50" customWidth="1"/>
    <col min="6" max="6" width="15.6640625" style="50" customWidth="1"/>
    <col min="7" max="7" width="1.88671875" style="50" customWidth="1"/>
    <col min="8" max="8" width="13.44140625" style="50" customWidth="1"/>
    <col min="9" max="9" width="1.88671875" style="50" customWidth="1"/>
    <col min="10" max="10" width="13.44140625" style="55" customWidth="1"/>
    <col min="11" max="11" width="0.5546875" style="69" customWidth="1"/>
    <col min="12" max="16384" width="10.44140625" style="69"/>
  </cols>
  <sheetData>
    <row r="1" spans="1:11" ht="26.1" customHeight="1">
      <c r="A1" s="277" t="s">
        <v>190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1" ht="26.1" customHeight="1">
      <c r="A2" s="277" t="s">
        <v>151</v>
      </c>
      <c r="B2" s="277"/>
      <c r="C2" s="277"/>
      <c r="D2" s="277"/>
      <c r="E2" s="277"/>
      <c r="F2" s="277"/>
      <c r="G2" s="277"/>
      <c r="H2" s="277"/>
      <c r="I2" s="277"/>
      <c r="J2" s="277"/>
    </row>
    <row r="3" spans="1:11" ht="26.1" customHeight="1">
      <c r="A3" s="281" t="s">
        <v>177</v>
      </c>
      <c r="B3" s="281"/>
      <c r="C3" s="281"/>
      <c r="D3" s="281"/>
      <c r="E3" s="281"/>
      <c r="F3" s="281"/>
      <c r="G3" s="281"/>
      <c r="H3" s="281"/>
      <c r="I3" s="281"/>
      <c r="J3" s="281"/>
    </row>
    <row r="4" spans="1:11" ht="26.1" customHeight="1">
      <c r="A4" s="277" t="s">
        <v>116</v>
      </c>
      <c r="B4" s="277"/>
      <c r="C4" s="277"/>
      <c r="D4" s="277"/>
      <c r="E4" s="277"/>
      <c r="F4" s="277"/>
      <c r="G4" s="277"/>
      <c r="H4" s="277"/>
      <c r="I4" s="277"/>
      <c r="J4" s="277"/>
    </row>
    <row r="5" spans="1:11" ht="26.1" customHeight="1">
      <c r="A5" s="280" t="s">
        <v>91</v>
      </c>
      <c r="B5" s="280"/>
      <c r="C5" s="280"/>
      <c r="D5" s="280"/>
      <c r="E5" s="280"/>
      <c r="F5" s="280"/>
      <c r="G5" s="280"/>
      <c r="H5" s="280"/>
      <c r="I5" s="280"/>
      <c r="J5" s="280"/>
    </row>
    <row r="6" spans="1:11" ht="9" customHeight="1">
      <c r="J6" s="67"/>
    </row>
    <row r="7" spans="1:11" s="50" customFormat="1" ht="22.35" customHeight="1">
      <c r="C7" s="49"/>
      <c r="D7" s="146" t="s">
        <v>185</v>
      </c>
      <c r="E7" s="145"/>
      <c r="F7" s="146" t="s">
        <v>187</v>
      </c>
      <c r="G7" s="145"/>
      <c r="H7" s="145"/>
      <c r="I7" s="145"/>
      <c r="J7" s="145"/>
    </row>
    <row r="8" spans="1:11" ht="22.35" customHeight="1">
      <c r="C8" s="21"/>
      <c r="D8" s="147" t="s">
        <v>186</v>
      </c>
      <c r="E8" s="145"/>
      <c r="F8" s="147" t="s">
        <v>186</v>
      </c>
      <c r="G8" s="21"/>
      <c r="H8" s="144" t="s">
        <v>188</v>
      </c>
      <c r="I8" s="21"/>
      <c r="J8" s="144" t="s">
        <v>188</v>
      </c>
    </row>
    <row r="9" spans="1:11" ht="22.35" customHeight="1">
      <c r="B9" s="143"/>
      <c r="C9" s="21"/>
      <c r="D9" s="144" t="s">
        <v>184</v>
      </c>
      <c r="E9" s="21"/>
      <c r="F9" s="144" t="s">
        <v>184</v>
      </c>
      <c r="G9" s="21"/>
      <c r="H9" s="144" t="s">
        <v>189</v>
      </c>
      <c r="I9" s="21"/>
      <c r="J9" s="144" t="s">
        <v>189</v>
      </c>
    </row>
    <row r="10" spans="1:11" ht="22.35" customHeight="1">
      <c r="B10" s="141" t="s">
        <v>0</v>
      </c>
      <c r="D10" s="143">
        <v>2568</v>
      </c>
      <c r="F10" s="143">
        <v>2567</v>
      </c>
      <c r="H10" s="143">
        <v>2568</v>
      </c>
      <c r="J10" s="141">
        <v>2567</v>
      </c>
    </row>
    <row r="11" spans="1:11" ht="22.35" customHeight="1">
      <c r="A11" s="63" t="s">
        <v>22</v>
      </c>
      <c r="B11" s="69"/>
      <c r="C11" s="69"/>
      <c r="D11" s="69"/>
      <c r="E11" s="69"/>
      <c r="F11" s="69"/>
      <c r="G11" s="69"/>
      <c r="H11" s="69"/>
      <c r="I11" s="69"/>
      <c r="J11" s="69"/>
    </row>
    <row r="12" spans="1:11" ht="22.35" customHeight="1">
      <c r="A12" s="51" t="s">
        <v>65</v>
      </c>
      <c r="D12" s="90"/>
      <c r="F12" s="90">
        <v>743454</v>
      </c>
      <c r="G12" s="1"/>
      <c r="H12" s="90"/>
      <c r="I12" s="1"/>
      <c r="J12" s="90">
        <v>743454</v>
      </c>
    </row>
    <row r="13" spans="1:11" ht="22.35" customHeight="1">
      <c r="A13" s="51" t="s">
        <v>66</v>
      </c>
      <c r="D13" s="90"/>
      <c r="F13" s="90">
        <v>8196407</v>
      </c>
      <c r="G13" s="1"/>
      <c r="H13" s="90"/>
      <c r="I13" s="1"/>
      <c r="J13" s="90">
        <v>8196407</v>
      </c>
    </row>
    <row r="14" spans="1:11" ht="22.35" customHeight="1">
      <c r="A14" s="51" t="s">
        <v>23</v>
      </c>
      <c r="B14" s="49">
        <v>11</v>
      </c>
      <c r="D14" s="90"/>
      <c r="F14" s="90">
        <v>1811486</v>
      </c>
      <c r="G14" s="1"/>
      <c r="H14" s="90"/>
      <c r="I14" s="1"/>
      <c r="J14" s="90">
        <v>1811486</v>
      </c>
      <c r="K14" s="7"/>
    </row>
    <row r="15" spans="1:11" ht="22.35" customHeight="1">
      <c r="A15" s="51" t="s">
        <v>24</v>
      </c>
      <c r="D15" s="90"/>
      <c r="F15" s="90">
        <v>21880</v>
      </c>
      <c r="G15" s="1"/>
      <c r="H15" s="90"/>
      <c r="I15" s="1"/>
      <c r="J15" s="90">
        <v>21880</v>
      </c>
      <c r="K15" s="7"/>
    </row>
    <row r="16" spans="1:11" ht="22.35" customHeight="1">
      <c r="A16" s="61" t="s">
        <v>25</v>
      </c>
      <c r="D16" s="58">
        <f>SUM(D12:D15)</f>
        <v>0</v>
      </c>
      <c r="F16" s="58">
        <f>SUM(F12:F15)</f>
        <v>10773227</v>
      </c>
      <c r="G16" s="1"/>
      <c r="H16" s="58">
        <f>SUM(H12:H15)</f>
        <v>0</v>
      </c>
      <c r="I16" s="1"/>
      <c r="J16" s="58">
        <f>SUM(J12:J15)</f>
        <v>10773227</v>
      </c>
      <c r="K16" s="7"/>
    </row>
    <row r="17" spans="1:13" ht="12" customHeight="1">
      <c r="D17" s="6"/>
      <c r="F17" s="6"/>
      <c r="G17" s="1"/>
      <c r="H17" s="6"/>
      <c r="I17" s="1"/>
      <c r="J17" s="6"/>
      <c r="K17" s="7"/>
    </row>
    <row r="18" spans="1:13" ht="22.35" customHeight="1">
      <c r="A18" s="63" t="s">
        <v>26</v>
      </c>
      <c r="D18" s="6"/>
      <c r="F18" s="6"/>
      <c r="G18" s="1"/>
      <c r="H18" s="6"/>
      <c r="I18" s="1"/>
      <c r="J18" s="6"/>
      <c r="K18" s="7"/>
    </row>
    <row r="19" spans="1:13" ht="22.35" customHeight="1">
      <c r="A19" s="51" t="s">
        <v>27</v>
      </c>
      <c r="D19" s="91"/>
      <c r="F19" s="91">
        <v>5172923</v>
      </c>
      <c r="G19" s="1"/>
      <c r="H19" s="91"/>
      <c r="I19" s="1"/>
      <c r="J19" s="91">
        <v>5172923</v>
      </c>
      <c r="K19" s="7"/>
    </row>
    <row r="20" spans="1:13" ht="22.35" customHeight="1">
      <c r="A20" s="61" t="s">
        <v>28</v>
      </c>
      <c r="D20" s="59">
        <f>SUM(D19:D19)</f>
        <v>0</v>
      </c>
      <c r="F20" s="59">
        <f>SUM(F19:F19)</f>
        <v>5172923</v>
      </c>
      <c r="G20" s="1"/>
      <c r="H20" s="59">
        <f>SUM(H19:H19)</f>
        <v>0</v>
      </c>
      <c r="I20" s="1"/>
      <c r="J20" s="59">
        <f>SUM(J19:J19)</f>
        <v>5172923</v>
      </c>
    </row>
    <row r="21" spans="1:13" ht="12" customHeight="1">
      <c r="D21" s="11"/>
      <c r="F21" s="11"/>
      <c r="G21" s="52"/>
      <c r="H21" s="11"/>
      <c r="I21" s="52"/>
      <c r="J21" s="11"/>
    </row>
    <row r="22" spans="1:13" ht="22.35" customHeight="1">
      <c r="A22" s="70" t="s">
        <v>85</v>
      </c>
      <c r="C22" s="71"/>
      <c r="D22" s="88">
        <f>D16-D20</f>
        <v>0</v>
      </c>
      <c r="E22" s="71"/>
      <c r="F22" s="88">
        <f>F16-F20</f>
        <v>5600304</v>
      </c>
      <c r="G22" s="94"/>
      <c r="H22" s="88">
        <f>H16-H20</f>
        <v>0</v>
      </c>
      <c r="I22" s="94"/>
      <c r="J22" s="88">
        <f>J16-J20</f>
        <v>5600304</v>
      </c>
      <c r="K22" s="72"/>
    </row>
    <row r="23" spans="1:13" ht="22.35" customHeight="1">
      <c r="A23" s="70" t="s">
        <v>152</v>
      </c>
      <c r="B23" s="73"/>
      <c r="C23" s="71"/>
      <c r="D23" s="52"/>
      <c r="E23" s="71"/>
      <c r="F23" s="52"/>
      <c r="G23" s="52"/>
      <c r="H23" s="52"/>
      <c r="I23" s="52"/>
      <c r="J23" s="52"/>
    </row>
    <row r="24" spans="1:13" ht="22.35" customHeight="1">
      <c r="A24" s="74" t="s">
        <v>153</v>
      </c>
      <c r="B24" s="73"/>
      <c r="C24" s="71"/>
      <c r="D24" s="102"/>
      <c r="E24" s="71"/>
      <c r="F24" s="102">
        <v>-1404772</v>
      </c>
      <c r="G24" s="94"/>
      <c r="H24" s="102"/>
      <c r="I24" s="94"/>
      <c r="J24" s="102">
        <v>-1404772</v>
      </c>
    </row>
    <row r="25" spans="1:13" ht="22.35" customHeight="1">
      <c r="A25" s="70" t="s">
        <v>31</v>
      </c>
      <c r="D25" s="127"/>
      <c r="F25" s="102">
        <v>-1146646</v>
      </c>
      <c r="G25" s="52"/>
      <c r="H25" s="127"/>
      <c r="I25" s="52"/>
      <c r="J25" s="102">
        <v>-1146646</v>
      </c>
    </row>
    <row r="26" spans="1:13" ht="22.35" customHeight="1">
      <c r="A26" s="70" t="s">
        <v>142</v>
      </c>
      <c r="D26" s="128"/>
      <c r="F26" s="142">
        <v>-309968</v>
      </c>
      <c r="G26" s="52"/>
      <c r="H26" s="128"/>
      <c r="I26" s="52"/>
      <c r="J26" s="142">
        <v>-309968</v>
      </c>
    </row>
    <row r="27" spans="1:13" ht="22.35" customHeight="1">
      <c r="A27" s="64" t="s">
        <v>49</v>
      </c>
      <c r="B27" s="73"/>
      <c r="C27" s="71"/>
      <c r="D27" s="92">
        <f>SUM(D22:D26)</f>
        <v>0</v>
      </c>
      <c r="E27" s="71"/>
      <c r="F27" s="92">
        <f>SUM(F22:F26)</f>
        <v>2738918</v>
      </c>
      <c r="G27" s="94"/>
      <c r="H27" s="92">
        <f>SUM(H22:H26)</f>
        <v>0</v>
      </c>
      <c r="I27" s="94"/>
      <c r="J27" s="92">
        <f>SUM(J22:J26)</f>
        <v>2738918</v>
      </c>
    </row>
    <row r="28" spans="1:13" ht="22.35" customHeight="1">
      <c r="A28" s="70" t="s">
        <v>46</v>
      </c>
      <c r="D28" s="128"/>
      <c r="F28" s="128">
        <v>-543452</v>
      </c>
      <c r="G28" s="52"/>
      <c r="H28" s="128"/>
      <c r="I28" s="52"/>
      <c r="J28" s="128">
        <v>-543452</v>
      </c>
    </row>
    <row r="29" spans="1:13" ht="22.35" customHeight="1">
      <c r="A29" s="64" t="s">
        <v>123</v>
      </c>
      <c r="D29" s="92">
        <f>SUM(D27:D28)</f>
        <v>0</v>
      </c>
      <c r="F29" s="92">
        <f>SUM(F27:F28)</f>
        <v>2195466</v>
      </c>
      <c r="G29" s="52"/>
      <c r="H29" s="92">
        <f>SUM(H27:H28)</f>
        <v>0</v>
      </c>
      <c r="I29" s="52"/>
      <c r="J29" s="92">
        <f>SUM(J27:J28)</f>
        <v>2195466</v>
      </c>
      <c r="M29" s="72"/>
    </row>
    <row r="30" spans="1:13" ht="22.35" customHeight="1">
      <c r="A30" s="64" t="s">
        <v>70</v>
      </c>
      <c r="D30" s="11"/>
      <c r="F30" s="11"/>
      <c r="G30" s="52"/>
      <c r="H30" s="11"/>
      <c r="I30" s="52"/>
      <c r="J30" s="11"/>
    </row>
    <row r="31" spans="1:13" ht="22.35" customHeight="1">
      <c r="A31" s="75" t="s">
        <v>105</v>
      </c>
      <c r="D31" s="92"/>
      <c r="F31" s="92"/>
      <c r="G31" s="52"/>
      <c r="H31" s="92"/>
      <c r="I31" s="52"/>
      <c r="J31" s="92"/>
    </row>
    <row r="32" spans="1:13" ht="22.35" customHeight="1">
      <c r="A32" s="60" t="s">
        <v>156</v>
      </c>
      <c r="D32" s="127"/>
      <c r="F32" s="127">
        <v>909</v>
      </c>
      <c r="G32" s="52"/>
      <c r="H32" s="127"/>
      <c r="I32" s="52"/>
      <c r="J32" s="127">
        <v>909</v>
      </c>
      <c r="M32" s="72"/>
    </row>
    <row r="33" spans="1:13" ht="22.35" customHeight="1">
      <c r="A33" s="60" t="s">
        <v>108</v>
      </c>
      <c r="D33" s="89"/>
      <c r="F33" s="89"/>
      <c r="G33" s="52"/>
      <c r="H33" s="89"/>
      <c r="I33" s="52"/>
      <c r="J33" s="89"/>
    </row>
    <row r="34" spans="1:13" ht="22.35" customHeight="1">
      <c r="A34" s="61" t="s">
        <v>109</v>
      </c>
      <c r="D34" s="128"/>
      <c r="F34" s="128">
        <v>1041</v>
      </c>
      <c r="G34" s="52"/>
      <c r="H34" s="128"/>
      <c r="I34" s="52"/>
      <c r="J34" s="128">
        <v>1041</v>
      </c>
    </row>
    <row r="35" spans="1:13" ht="22.35" customHeight="1">
      <c r="A35" s="75" t="s">
        <v>111</v>
      </c>
      <c r="D35" s="128">
        <f>SUM(D32:D34)</f>
        <v>0</v>
      </c>
      <c r="F35" s="128">
        <f>SUM(F32:F34)</f>
        <v>1950</v>
      </c>
      <c r="G35" s="52"/>
      <c r="H35" s="128">
        <f>SUM(H32:H34)</f>
        <v>0</v>
      </c>
      <c r="I35" s="52"/>
      <c r="J35" s="128">
        <f>SUM(J32:J34)</f>
        <v>1950</v>
      </c>
    </row>
    <row r="36" spans="1:13" ht="11.4" customHeight="1">
      <c r="A36" s="75"/>
      <c r="D36" s="129"/>
      <c r="F36" s="129"/>
      <c r="G36" s="52"/>
      <c r="H36" s="129"/>
      <c r="I36" s="52"/>
      <c r="J36" s="129"/>
    </row>
    <row r="37" spans="1:13" s="19" customFormat="1" ht="21" customHeight="1">
      <c r="A37" s="75" t="s">
        <v>168</v>
      </c>
      <c r="B37" s="16"/>
      <c r="C37" s="15"/>
      <c r="D37" s="130"/>
      <c r="E37" s="130"/>
      <c r="F37" s="130"/>
      <c r="G37" s="125"/>
      <c r="H37" s="130"/>
      <c r="I37" s="130"/>
      <c r="J37" s="130"/>
      <c r="K37" s="125"/>
    </row>
    <row r="38" spans="1:13" s="19" customFormat="1" ht="21" customHeight="1">
      <c r="A38" s="108" t="s">
        <v>172</v>
      </c>
      <c r="B38" s="16"/>
      <c r="C38" s="131"/>
      <c r="E38" s="132"/>
      <c r="G38" s="132">
        <v>-30902</v>
      </c>
      <c r="I38" s="132"/>
      <c r="J38" s="132"/>
      <c r="K38" s="132">
        <v>-48966</v>
      </c>
      <c r="L38" s="133"/>
      <c r="M38" s="133"/>
    </row>
    <row r="39" spans="1:13" s="19" customFormat="1" ht="21" customHeight="1">
      <c r="A39" s="111" t="s">
        <v>169</v>
      </c>
      <c r="B39" s="16"/>
      <c r="C39" s="131"/>
      <c r="D39" s="132"/>
      <c r="E39" s="132"/>
      <c r="F39" s="132"/>
      <c r="G39" s="134"/>
      <c r="H39" s="132"/>
      <c r="I39" s="132"/>
      <c r="J39" s="139"/>
      <c r="K39" s="132"/>
      <c r="L39" s="133"/>
      <c r="M39" s="133"/>
    </row>
    <row r="40" spans="1:13" s="19" customFormat="1" ht="21" customHeight="1">
      <c r="A40" s="108" t="s">
        <v>170</v>
      </c>
      <c r="C40" s="133"/>
      <c r="D40" s="133"/>
      <c r="E40" s="133"/>
      <c r="F40" s="133"/>
      <c r="G40" s="135"/>
      <c r="H40" s="133"/>
      <c r="I40" s="133"/>
      <c r="J40" s="133"/>
      <c r="K40" s="133"/>
      <c r="L40" s="133"/>
      <c r="M40" s="133"/>
    </row>
    <row r="41" spans="1:13" s="19" customFormat="1" ht="21" customHeight="1">
      <c r="A41" s="111" t="s">
        <v>109</v>
      </c>
      <c r="B41" s="16"/>
      <c r="C41" s="131"/>
      <c r="D41" s="132"/>
      <c r="E41" s="132"/>
      <c r="F41" s="132"/>
      <c r="G41" s="132"/>
      <c r="H41" s="132"/>
      <c r="I41" s="132"/>
      <c r="J41" s="139"/>
      <c r="K41" s="132">
        <v>9793</v>
      </c>
      <c r="L41" s="133"/>
      <c r="M41" s="133"/>
    </row>
    <row r="42" spans="1:13" s="19" customFormat="1" ht="21" customHeight="1">
      <c r="A42" s="75" t="s">
        <v>171</v>
      </c>
      <c r="B42" s="16"/>
      <c r="C42" s="131"/>
      <c r="D42" s="136">
        <f>SUM(D39:D41)</f>
        <v>0</v>
      </c>
      <c r="E42" s="131"/>
      <c r="F42" s="136">
        <f>SUM(F39:F41)</f>
        <v>0</v>
      </c>
      <c r="G42" s="52"/>
      <c r="H42" s="136">
        <f>SUM(H39:H41)</f>
        <v>0</v>
      </c>
      <c r="I42" s="52"/>
      <c r="J42" s="140" t="s">
        <v>174</v>
      </c>
      <c r="K42" s="137">
        <f>SUM(K37:K41)</f>
        <v>-39173</v>
      </c>
      <c r="L42" s="133"/>
      <c r="M42" s="133"/>
    </row>
    <row r="43" spans="1:13" ht="22.35" customHeight="1">
      <c r="A43" s="64" t="s">
        <v>143</v>
      </c>
      <c r="D43" s="128">
        <f>D35+D42</f>
        <v>0</v>
      </c>
      <c r="F43" s="128">
        <f>F35+F42</f>
        <v>1950</v>
      </c>
      <c r="G43" s="52"/>
      <c r="H43" s="128">
        <f>H35+H42</f>
        <v>0</v>
      </c>
      <c r="I43" s="52"/>
      <c r="J43" s="128">
        <f>J35</f>
        <v>1950</v>
      </c>
    </row>
    <row r="44" spans="1:13" ht="22.35" customHeight="1" thickBot="1">
      <c r="A44" s="64" t="s">
        <v>117</v>
      </c>
      <c r="D44" s="93">
        <f>D43+D29</f>
        <v>0</v>
      </c>
      <c r="F44" s="93">
        <f>F43+F29</f>
        <v>2197416</v>
      </c>
      <c r="G44" s="52"/>
      <c r="H44" s="93">
        <f>H43+H29</f>
        <v>0</v>
      </c>
      <c r="I44" s="52"/>
      <c r="J44" s="93">
        <f>J43+J29</f>
        <v>2197416</v>
      </c>
    </row>
    <row r="45" spans="1:13" ht="6.75" customHeight="1" thickTop="1">
      <c r="A45" s="64"/>
      <c r="D45" s="80"/>
      <c r="F45" s="80"/>
      <c r="G45" s="52"/>
      <c r="H45" s="80"/>
      <c r="I45" s="52"/>
      <c r="J45" s="80"/>
    </row>
    <row r="46" spans="1:13" ht="22.35" customHeight="1">
      <c r="A46" s="21" t="s">
        <v>50</v>
      </c>
      <c r="B46" s="49">
        <v>12</v>
      </c>
      <c r="C46" s="12" t="s">
        <v>32</v>
      </c>
      <c r="D46" s="105"/>
      <c r="E46" s="12"/>
      <c r="F46" s="105">
        <v>0.77</v>
      </c>
      <c r="G46" s="12"/>
      <c r="H46" s="105"/>
      <c r="I46" s="12"/>
      <c r="J46" s="105">
        <v>0.77</v>
      </c>
    </row>
    <row r="47" spans="1:13" ht="9" customHeight="1">
      <c r="A47" s="21"/>
      <c r="C47" s="12"/>
      <c r="D47" s="10"/>
      <c r="E47" s="12"/>
      <c r="F47" s="10"/>
      <c r="G47" s="12"/>
      <c r="H47" s="10"/>
      <c r="I47" s="12"/>
      <c r="J47" s="10"/>
    </row>
    <row r="48" spans="1:13" ht="22.35" customHeight="1">
      <c r="A48" s="50" t="s">
        <v>118</v>
      </c>
    </row>
  </sheetData>
  <mergeCells count="5">
    <mergeCell ref="A1:J1"/>
    <mergeCell ref="A2:J2"/>
    <mergeCell ref="A3:J3"/>
    <mergeCell ref="A4:J4"/>
    <mergeCell ref="A5:J5"/>
  </mergeCells>
  <pageMargins left="0.9" right="0.3" top="1" bottom="0.5" header="0.6" footer="0.3"/>
  <pageSetup paperSize="9" scale="75" orientation="portrait" r:id="rId1"/>
  <headerFooter>
    <oddHeader>&amp;Cร่าง</oddHeader>
    <oddFooter>&amp;R&amp;F/&amp;A/&amp;D/&amp;T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AC34"/>
  <sheetViews>
    <sheetView view="pageBreakPreview" topLeftCell="A10" zoomScale="90" zoomScaleNormal="120" zoomScaleSheetLayoutView="90" zoomScalePageLayoutView="85" workbookViewId="0">
      <selection activeCell="A19" sqref="A19"/>
    </sheetView>
  </sheetViews>
  <sheetFormatPr defaultColWidth="9.44140625" defaultRowHeight="22.35" customHeight="1"/>
  <cols>
    <col min="1" max="1" width="34.6640625" style="56" customWidth="1"/>
    <col min="2" max="2" width="1" style="56" customWidth="1"/>
    <col min="3" max="3" width="9" style="56" bestFit="1" customWidth="1"/>
    <col min="4" max="4" width="1" style="56" customWidth="1"/>
    <col min="5" max="5" width="12" style="56" bestFit="1" customWidth="1"/>
    <col min="6" max="6" width="1" style="56" customWidth="1"/>
    <col min="7" max="7" width="10.6640625" style="56" bestFit="1" customWidth="1"/>
    <col min="8" max="8" width="1" style="56" customWidth="1"/>
    <col min="9" max="9" width="12" style="56" bestFit="1" customWidth="1"/>
    <col min="10" max="10" width="1" style="56" customWidth="1"/>
    <col min="11" max="11" width="12.44140625" style="56" customWidth="1"/>
    <col min="12" max="12" width="1" style="56" customWidth="1"/>
    <col min="13" max="13" width="11" style="56" customWidth="1"/>
    <col min="14" max="14" width="1" style="56" customWidth="1"/>
    <col min="15" max="15" width="11.33203125" style="56" bestFit="1" customWidth="1"/>
    <col min="16" max="16" width="1" style="56" customWidth="1"/>
    <col min="17" max="17" width="8.6640625" style="56" bestFit="1" customWidth="1"/>
    <col min="18" max="18" width="1" style="56" customWidth="1"/>
    <col min="19" max="19" width="12.44140625" style="56" customWidth="1"/>
    <col min="20" max="20" width="2.33203125" style="56" customWidth="1"/>
    <col min="21" max="21" width="14.5546875" style="56" customWidth="1"/>
    <col min="22" max="22" width="2.33203125" style="56" customWidth="1"/>
    <col min="23" max="23" width="11.44140625" style="56" customWidth="1"/>
    <col min="24" max="24" width="1" style="56" customWidth="1"/>
    <col min="25" max="25" width="11" style="56" bestFit="1" customWidth="1"/>
    <col min="26" max="26" width="1" style="56" customWidth="1"/>
    <col min="27" max="27" width="9.44140625" style="77" customWidth="1"/>
    <col min="28" max="28" width="1" style="77" customWidth="1"/>
    <col min="29" max="29" width="11.33203125" style="78" bestFit="1" customWidth="1"/>
    <col min="30" max="30" width="0.44140625" style="78" customWidth="1"/>
    <col min="31" max="16384" width="9.44140625" style="78"/>
  </cols>
  <sheetData>
    <row r="1" spans="1:29" s="76" customFormat="1" ht="26.1" customHeight="1">
      <c r="A1" s="284" t="s">
        <v>190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</row>
    <row r="2" spans="1:29" s="76" customFormat="1" ht="26.1" customHeight="1">
      <c r="A2" s="284" t="s">
        <v>148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</row>
    <row r="3" spans="1:29" s="76" customFormat="1" ht="26.1" customHeight="1">
      <c r="A3" s="284" t="s">
        <v>177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</row>
    <row r="4" spans="1:29" s="76" customFormat="1" ht="26.1" customHeight="1">
      <c r="A4" s="284" t="s">
        <v>116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</row>
    <row r="5" spans="1:29" ht="23.4">
      <c r="A5" s="283" t="s">
        <v>92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</row>
    <row r="6" spans="1:29" ht="9" customHeight="1"/>
    <row r="7" spans="1:29" ht="23.4">
      <c r="B7" s="214"/>
      <c r="C7" s="214"/>
      <c r="D7" s="214"/>
      <c r="E7" s="282" t="s">
        <v>207</v>
      </c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</row>
    <row r="8" spans="1:29" ht="23.4">
      <c r="B8" s="78"/>
      <c r="C8" s="78"/>
      <c r="D8" s="78"/>
      <c r="E8" s="78"/>
      <c r="F8" s="215"/>
      <c r="G8" s="78"/>
      <c r="H8" s="215"/>
      <c r="I8" s="78"/>
      <c r="J8" s="78"/>
      <c r="K8" s="78"/>
      <c r="L8" s="216"/>
      <c r="M8" s="215"/>
      <c r="N8" s="215"/>
      <c r="O8" s="215"/>
      <c r="Q8" s="78"/>
      <c r="S8" s="282" t="s">
        <v>95</v>
      </c>
      <c r="T8" s="282"/>
      <c r="U8" s="282"/>
      <c r="V8" s="282"/>
      <c r="W8" s="282"/>
      <c r="X8" s="238"/>
      <c r="Y8" s="78"/>
      <c r="Z8" s="78"/>
    </row>
    <row r="9" spans="1:29" ht="23.4">
      <c r="B9" s="215"/>
      <c r="C9" s="215"/>
      <c r="D9" s="215"/>
      <c r="E9" s="78"/>
      <c r="F9" s="215"/>
      <c r="G9" s="78"/>
      <c r="H9" s="215"/>
      <c r="I9" s="238" t="s">
        <v>126</v>
      </c>
      <c r="J9" s="78"/>
      <c r="K9" s="78"/>
      <c r="L9" s="217"/>
      <c r="M9" s="78"/>
      <c r="N9" s="78"/>
      <c r="O9" s="78"/>
      <c r="P9" s="218"/>
      <c r="Q9" s="218"/>
      <c r="R9" s="218"/>
      <c r="S9" s="282" t="s">
        <v>70</v>
      </c>
      <c r="T9" s="282"/>
      <c r="U9" s="282"/>
      <c r="V9" s="282"/>
      <c r="W9" s="282"/>
      <c r="X9" s="238"/>
      <c r="Y9" s="78"/>
      <c r="Z9" s="78"/>
    </row>
    <row r="10" spans="1:29" ht="23.4">
      <c r="B10" s="215"/>
      <c r="C10" s="215"/>
      <c r="D10" s="215"/>
      <c r="E10" s="214"/>
      <c r="F10" s="215"/>
      <c r="G10" s="78"/>
      <c r="H10" s="215"/>
      <c r="I10" s="238" t="s">
        <v>130</v>
      </c>
      <c r="J10" s="78"/>
      <c r="K10" s="78"/>
      <c r="L10" s="217"/>
      <c r="M10" s="282" t="s">
        <v>61</v>
      </c>
      <c r="N10" s="282"/>
      <c r="O10" s="282"/>
      <c r="P10" s="218"/>
      <c r="Q10" s="218"/>
      <c r="R10" s="218"/>
      <c r="S10" s="219" t="s">
        <v>122</v>
      </c>
      <c r="T10" s="215"/>
      <c r="U10" s="219" t="s">
        <v>122</v>
      </c>
      <c r="V10" s="215"/>
      <c r="W10" s="219" t="s">
        <v>34</v>
      </c>
      <c r="X10" s="219"/>
      <c r="Y10" s="217"/>
      <c r="Z10" s="217"/>
    </row>
    <row r="11" spans="1:29" ht="23.4">
      <c r="B11" s="215"/>
      <c r="C11" s="215"/>
      <c r="D11" s="215"/>
      <c r="E11" s="214"/>
      <c r="F11" s="215"/>
      <c r="G11" s="78"/>
      <c r="H11" s="215"/>
      <c r="I11" s="249" t="s">
        <v>131</v>
      </c>
      <c r="J11" s="216"/>
      <c r="K11" s="217" t="s">
        <v>134</v>
      </c>
      <c r="L11" s="217"/>
      <c r="M11" s="238" t="s">
        <v>62</v>
      </c>
      <c r="N11" s="78"/>
      <c r="O11" s="78"/>
      <c r="P11" s="218"/>
      <c r="Q11" s="218"/>
      <c r="R11" s="218"/>
      <c r="S11" s="219" t="s">
        <v>96</v>
      </c>
      <c r="T11" s="215"/>
      <c r="U11" s="219" t="s">
        <v>101</v>
      </c>
      <c r="V11" s="215"/>
      <c r="W11" s="220" t="s">
        <v>98</v>
      </c>
      <c r="X11" s="220"/>
      <c r="Y11" s="217"/>
      <c r="Z11" s="217"/>
      <c r="AA11" s="219" t="s">
        <v>226</v>
      </c>
      <c r="AB11" s="219"/>
      <c r="AC11" s="217" t="s">
        <v>34</v>
      </c>
    </row>
    <row r="12" spans="1:29" ht="23.4">
      <c r="B12" s="215"/>
      <c r="C12" s="215"/>
      <c r="D12" s="215"/>
      <c r="E12" s="238" t="s">
        <v>126</v>
      </c>
      <c r="F12" s="215"/>
      <c r="G12" s="238" t="s">
        <v>130</v>
      </c>
      <c r="H12" s="215"/>
      <c r="I12" s="238" t="s">
        <v>248</v>
      </c>
      <c r="J12" s="217"/>
      <c r="K12" s="217" t="s">
        <v>135</v>
      </c>
      <c r="L12" s="217"/>
      <c r="M12" s="238" t="s">
        <v>258</v>
      </c>
      <c r="N12" s="238"/>
      <c r="O12" s="238" t="s">
        <v>243</v>
      </c>
      <c r="P12" s="218"/>
      <c r="Q12" s="218" t="s">
        <v>253</v>
      </c>
      <c r="R12" s="218"/>
      <c r="S12" s="219" t="s">
        <v>97</v>
      </c>
      <c r="T12" s="215"/>
      <c r="U12" s="219" t="s">
        <v>102</v>
      </c>
      <c r="V12" s="215"/>
      <c r="W12" s="219" t="s">
        <v>99</v>
      </c>
      <c r="X12" s="219"/>
      <c r="Y12" s="219" t="s">
        <v>224</v>
      </c>
      <c r="Z12" s="219"/>
      <c r="AA12" s="219" t="s">
        <v>227</v>
      </c>
      <c r="AB12" s="219"/>
      <c r="AC12" s="217" t="s">
        <v>99</v>
      </c>
    </row>
    <row r="13" spans="1:29" ht="23.4">
      <c r="B13" s="214"/>
      <c r="C13" s="214" t="s">
        <v>0</v>
      </c>
      <c r="D13" s="214"/>
      <c r="E13" s="214" t="s">
        <v>127</v>
      </c>
      <c r="F13" s="215"/>
      <c r="G13" s="214" t="s">
        <v>131</v>
      </c>
      <c r="H13" s="215"/>
      <c r="I13" s="214" t="s">
        <v>186</v>
      </c>
      <c r="J13" s="217"/>
      <c r="K13" s="217" t="s">
        <v>136</v>
      </c>
      <c r="L13" s="217"/>
      <c r="M13" s="238" t="s">
        <v>257</v>
      </c>
      <c r="N13" s="217"/>
      <c r="O13" s="238" t="s">
        <v>242</v>
      </c>
      <c r="P13" s="218"/>
      <c r="Q13" s="238" t="s">
        <v>254</v>
      </c>
      <c r="R13" s="218"/>
      <c r="S13" s="219" t="s">
        <v>110</v>
      </c>
      <c r="T13" s="215"/>
      <c r="U13" s="219" t="s">
        <v>103</v>
      </c>
      <c r="V13" s="215"/>
      <c r="W13" s="219" t="s">
        <v>100</v>
      </c>
      <c r="X13" s="219"/>
      <c r="Y13" s="219" t="s">
        <v>225</v>
      </c>
      <c r="Z13" s="219"/>
      <c r="AA13" s="219" t="s">
        <v>228</v>
      </c>
      <c r="AB13" s="219"/>
      <c r="AC13" s="217" t="s">
        <v>100</v>
      </c>
    </row>
    <row r="14" spans="1:29" ht="23.4">
      <c r="A14" s="221" t="s">
        <v>159</v>
      </c>
      <c r="E14" s="251">
        <v>37</v>
      </c>
      <c r="F14" s="230"/>
      <c r="G14" s="105">
        <v>0</v>
      </c>
      <c r="H14" s="230"/>
      <c r="I14" s="251">
        <v>18105854</v>
      </c>
      <c r="J14" s="230"/>
      <c r="K14" s="230">
        <v>27574</v>
      </c>
      <c r="L14" s="230"/>
      <c r="M14" s="230">
        <v>1071506</v>
      </c>
      <c r="N14" s="230"/>
      <c r="O14" s="251">
        <v>11305104</v>
      </c>
      <c r="P14" s="230"/>
      <c r="Q14" s="237">
        <v>-64528</v>
      </c>
      <c r="R14" s="230"/>
      <c r="S14" s="237">
        <v>-52956</v>
      </c>
      <c r="T14" s="230"/>
      <c r="U14" s="237">
        <v>-53450</v>
      </c>
      <c r="V14" s="230"/>
      <c r="W14" s="237">
        <f>SUM(S14:U14)</f>
        <v>-106406</v>
      </c>
      <c r="X14" s="230"/>
      <c r="Y14" s="251">
        <f>SUM(W14,E14:Q14)</f>
        <v>30339141</v>
      </c>
      <c r="Z14" s="230"/>
      <c r="AA14" s="251">
        <v>184121</v>
      </c>
      <c r="AC14" s="251">
        <f>Y14+AA14</f>
        <v>30523262</v>
      </c>
    </row>
    <row r="15" spans="1:29" ht="23.4">
      <c r="A15" s="224" t="s">
        <v>235</v>
      </c>
      <c r="C15" s="56">
        <v>13</v>
      </c>
      <c r="E15" s="237">
        <v>-37</v>
      </c>
      <c r="F15" s="239"/>
      <c r="G15" s="105">
        <v>0</v>
      </c>
      <c r="H15" s="239"/>
      <c r="I15" s="105">
        <v>0</v>
      </c>
      <c r="J15" s="240"/>
      <c r="K15" s="105">
        <v>0</v>
      </c>
      <c r="L15" s="240"/>
      <c r="M15" s="105">
        <v>0</v>
      </c>
      <c r="N15" s="240"/>
      <c r="O15" s="105">
        <v>0</v>
      </c>
      <c r="P15" s="240"/>
      <c r="Q15" s="105">
        <v>0</v>
      </c>
      <c r="R15" s="227"/>
      <c r="S15" s="105">
        <v>0</v>
      </c>
      <c r="T15" s="239"/>
      <c r="U15" s="105">
        <v>0</v>
      </c>
      <c r="V15" s="227"/>
      <c r="W15" s="100">
        <f t="shared" ref="W15:W18" si="0">SUM(S15:U15)</f>
        <v>0</v>
      </c>
      <c r="X15" s="240"/>
      <c r="Y15" s="237">
        <f>SUM(W15,E15:Q15)</f>
        <v>-37</v>
      </c>
      <c r="Z15" s="240"/>
      <c r="AA15" s="105">
        <v>0</v>
      </c>
      <c r="AC15" s="237">
        <f t="shared" ref="AC15:AC18" si="1">Y15+AA15</f>
        <v>-37</v>
      </c>
    </row>
    <row r="16" spans="1:29" ht="23.4">
      <c r="A16" s="224" t="s">
        <v>139</v>
      </c>
      <c r="E16" s="105">
        <v>0</v>
      </c>
      <c r="F16" s="239"/>
      <c r="G16" s="105">
        <v>0</v>
      </c>
      <c r="H16" s="239"/>
      <c r="I16" s="105">
        <v>0</v>
      </c>
      <c r="J16" s="240"/>
      <c r="K16" s="240">
        <v>9746</v>
      </c>
      <c r="L16" s="240"/>
      <c r="M16" s="105">
        <v>0</v>
      </c>
      <c r="N16" s="240"/>
      <c r="O16" s="105">
        <v>0</v>
      </c>
      <c r="P16" s="240"/>
      <c r="Q16" s="105">
        <v>0</v>
      </c>
      <c r="R16" s="227"/>
      <c r="S16" s="105">
        <v>0</v>
      </c>
      <c r="T16" s="239"/>
      <c r="U16" s="105">
        <v>0</v>
      </c>
      <c r="V16" s="227"/>
      <c r="W16" s="100">
        <f t="shared" si="0"/>
        <v>0</v>
      </c>
      <c r="X16" s="240"/>
      <c r="Y16" s="251">
        <f>SUM(W16,E16:Q16)</f>
        <v>9746</v>
      </c>
      <c r="Z16" s="240"/>
      <c r="AA16" s="237">
        <v>-166</v>
      </c>
      <c r="AC16" s="251">
        <f t="shared" si="1"/>
        <v>9580</v>
      </c>
    </row>
    <row r="17" spans="1:29" ht="23.4">
      <c r="A17" s="224" t="s">
        <v>140</v>
      </c>
      <c r="E17" s="105">
        <v>0</v>
      </c>
      <c r="F17" s="239"/>
      <c r="G17" s="105">
        <v>0</v>
      </c>
      <c r="H17" s="239"/>
      <c r="I17" s="105">
        <v>0</v>
      </c>
      <c r="J17" s="240"/>
      <c r="K17" s="105">
        <v>0</v>
      </c>
      <c r="L17" s="240"/>
      <c r="M17" s="105">
        <v>0</v>
      </c>
      <c r="N17" s="240"/>
      <c r="O17" s="105">
        <v>0</v>
      </c>
      <c r="P17" s="240"/>
      <c r="Q17" s="237">
        <v>-20416</v>
      </c>
      <c r="R17" s="240"/>
      <c r="S17" s="105">
        <v>0</v>
      </c>
      <c r="T17" s="6"/>
      <c r="U17" s="105">
        <v>0</v>
      </c>
      <c r="V17" s="227"/>
      <c r="W17" s="100">
        <f t="shared" si="0"/>
        <v>0</v>
      </c>
      <c r="X17" s="240"/>
      <c r="Y17" s="237">
        <f>SUM(W17,E17:Q17)</f>
        <v>-20416</v>
      </c>
      <c r="Z17" s="240"/>
      <c r="AA17" s="251">
        <v>392</v>
      </c>
      <c r="AC17" s="237">
        <f t="shared" si="1"/>
        <v>-20024</v>
      </c>
    </row>
    <row r="18" spans="1:29" ht="23.4">
      <c r="A18" s="224" t="s">
        <v>73</v>
      </c>
      <c r="B18" s="238"/>
      <c r="C18" s="238"/>
      <c r="D18" s="238"/>
      <c r="E18" s="100">
        <v>0</v>
      </c>
      <c r="F18" s="227"/>
      <c r="G18" s="100">
        <v>0</v>
      </c>
      <c r="H18" s="227"/>
      <c r="I18" s="100">
        <v>0</v>
      </c>
      <c r="J18" s="241"/>
      <c r="K18" s="100">
        <v>0</v>
      </c>
      <c r="L18" s="241"/>
      <c r="M18" s="100">
        <v>0</v>
      </c>
      <c r="N18" s="2"/>
      <c r="O18" s="213">
        <v>2494286</v>
      </c>
      <c r="P18" s="2"/>
      <c r="Q18" s="100">
        <v>0</v>
      </c>
      <c r="R18" s="2"/>
      <c r="S18" s="242">
        <v>-43828</v>
      </c>
      <c r="T18" s="243"/>
      <c r="U18" s="251">
        <v>156</v>
      </c>
      <c r="V18" s="243"/>
      <c r="W18" s="242">
        <f t="shared" si="0"/>
        <v>-43672</v>
      </c>
      <c r="X18" s="2"/>
      <c r="Y18" s="251">
        <f t="shared" ref="Y18" si="2">SUM(W18,E18:Q18)</f>
        <v>2450614</v>
      </c>
      <c r="Z18" s="241"/>
      <c r="AA18" s="251">
        <v>14982</v>
      </c>
      <c r="AB18" s="228"/>
      <c r="AC18" s="251">
        <f t="shared" si="1"/>
        <v>2465596</v>
      </c>
    </row>
    <row r="19" spans="1:29" ht="23.4">
      <c r="A19" s="224" t="s">
        <v>238</v>
      </c>
      <c r="B19" s="238"/>
      <c r="C19" s="275">
        <v>2.2000000000000002</v>
      </c>
      <c r="D19" s="238"/>
      <c r="E19" s="197">
        <v>10714939</v>
      </c>
      <c r="F19" s="239"/>
      <c r="G19" s="197">
        <v>7390915</v>
      </c>
      <c r="H19" s="239"/>
      <c r="I19" s="244">
        <v>-18105854</v>
      </c>
      <c r="J19" s="240"/>
      <c r="K19" s="185">
        <v>0</v>
      </c>
      <c r="L19" s="240"/>
      <c r="M19" s="185">
        <v>0</v>
      </c>
      <c r="N19" s="2"/>
      <c r="O19" s="185">
        <v>0</v>
      </c>
      <c r="P19" s="6"/>
      <c r="Q19" s="185">
        <v>0</v>
      </c>
      <c r="R19" s="6"/>
      <c r="S19" s="185">
        <v>0</v>
      </c>
      <c r="T19" s="90"/>
      <c r="U19" s="185">
        <v>0</v>
      </c>
      <c r="V19" s="90"/>
      <c r="W19" s="185">
        <v>0</v>
      </c>
      <c r="X19" s="2"/>
      <c r="Y19" s="105">
        <v>0</v>
      </c>
      <c r="Z19" s="240"/>
      <c r="AA19" s="105">
        <v>0</v>
      </c>
      <c r="AC19" s="105">
        <f t="shared" ref="AC19" si="3">Y19+AA19</f>
        <v>0</v>
      </c>
    </row>
    <row r="20" spans="1:29" ht="24" thickBot="1">
      <c r="A20" s="235" t="s">
        <v>180</v>
      </c>
      <c r="E20" s="250">
        <f>SUM(E14:E19)</f>
        <v>10714939</v>
      </c>
      <c r="F20" s="2"/>
      <c r="G20" s="250">
        <f>SUM(G14:G19)</f>
        <v>7390915</v>
      </c>
      <c r="H20" s="2"/>
      <c r="I20" s="245">
        <f>SUM(I14:I19)</f>
        <v>0</v>
      </c>
      <c r="J20" s="2"/>
      <c r="K20" s="250">
        <f>SUM(K14:K19)</f>
        <v>37320</v>
      </c>
      <c r="L20" s="2"/>
      <c r="M20" s="250">
        <f>SUM(M14:M19)</f>
        <v>1071506</v>
      </c>
      <c r="N20" s="2"/>
      <c r="O20" s="250">
        <f>SUM(O14:O19)</f>
        <v>13799390</v>
      </c>
      <c r="P20" s="2"/>
      <c r="Q20" s="246">
        <f>SUM(Q14:Q19)</f>
        <v>-84944</v>
      </c>
      <c r="R20" s="2"/>
      <c r="S20" s="246">
        <f>SUM(S14:S19)</f>
        <v>-96784</v>
      </c>
      <c r="T20" s="90"/>
      <c r="U20" s="246">
        <f>SUM(U14:U19)</f>
        <v>-53294</v>
      </c>
      <c r="V20" s="90"/>
      <c r="W20" s="246">
        <f>SUM(W14:W19)</f>
        <v>-150078</v>
      </c>
      <c r="X20" s="2"/>
      <c r="Y20" s="250">
        <f>SUM(Y14:Y19)</f>
        <v>32779048</v>
      </c>
      <c r="Z20" s="2"/>
      <c r="AA20" s="250">
        <f>SUM(AA14:AA19)</f>
        <v>199329</v>
      </c>
      <c r="AC20" s="250">
        <f>SUM(AC14:AC19)</f>
        <v>32978377</v>
      </c>
    </row>
    <row r="21" spans="1:29" ht="22.35" customHeight="1" thickTop="1"/>
    <row r="23" spans="1:29" ht="22.2" customHeight="1"/>
    <row r="24" spans="1:29" ht="22.2" customHeight="1"/>
    <row r="25" spans="1:29" ht="22.2" customHeight="1"/>
    <row r="34" spans="1:1" ht="22.35" customHeight="1">
      <c r="A34" s="78" t="s">
        <v>118</v>
      </c>
    </row>
  </sheetData>
  <customSheetViews>
    <customSheetView guid="{0F9202D8-C075-4A70-A94A-8B3A0133E242}" showPageBreaks="1" view="pageBreakPreview">
      <selection activeCell="I8" sqref="I8:K8"/>
      <pageMargins left="0.8" right="0.4" top="1" bottom="0.5" header="0.6" footer="0.3"/>
      <pageSetup paperSize="9" scale="75" firstPageNumber="5" fitToWidth="0" fitToHeight="0" orientation="landscape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 showPageBreaks="1" view="pageBreakPreview">
      <selection activeCell="M10" sqref="M10"/>
      <pageMargins left="0.8" right="0.4" top="1" bottom="0.5" header="0.6" footer="0.3"/>
      <pageSetup paperSize="9" scale="75" firstPageNumber="5" fitToWidth="0" fitToHeight="0" orientation="landscape" r:id="rId2"/>
      <headerFooter alignWithMargins="0">
        <oddHeader>&amp;Cร่าง</oddHeader>
        <oddFooter>&amp;R&amp;F/&amp;A/&amp;D/&amp;T</oddFooter>
      </headerFooter>
    </customSheetView>
  </customSheetViews>
  <mergeCells count="9">
    <mergeCell ref="M10:O10"/>
    <mergeCell ref="S8:W8"/>
    <mergeCell ref="S9:W9"/>
    <mergeCell ref="A5:AC5"/>
    <mergeCell ref="A1:AC1"/>
    <mergeCell ref="A2:AC2"/>
    <mergeCell ref="A3:AC3"/>
    <mergeCell ref="A4:AC4"/>
    <mergeCell ref="E7:AC7"/>
  </mergeCells>
  <pageMargins left="0.90551181102362199" right="0.31496062992126" top="0.98425196850393704" bottom="0.511811023622047" header="0.59055118110236204" footer="0.31496062992126"/>
  <pageSetup paperSize="9" scale="66" firstPageNumber="5" fitToWidth="0" fitToHeight="0" orientation="landscape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BE6B7-1BAB-49B6-8055-A980677C9C07}">
  <sheetPr>
    <tabColor rgb="FFC00000"/>
  </sheetPr>
  <dimension ref="A1:AC39"/>
  <sheetViews>
    <sheetView tabSelected="1" view="pageBreakPreview" topLeftCell="A10" zoomScale="90" zoomScaleNormal="100" zoomScaleSheetLayoutView="90" zoomScalePageLayoutView="85" workbookViewId="0">
      <selection activeCell="C16" sqref="C16"/>
    </sheetView>
  </sheetViews>
  <sheetFormatPr defaultColWidth="9.44140625" defaultRowHeight="22.35" customHeight="1"/>
  <cols>
    <col min="1" max="1" width="36.109375" style="56" customWidth="1"/>
    <col min="2" max="2" width="1" style="56" customWidth="1"/>
    <col min="3" max="3" width="9" style="56" customWidth="1"/>
    <col min="4" max="4" width="1" style="56" customWidth="1"/>
    <col min="5" max="5" width="9" style="56" bestFit="1" customWidth="1"/>
    <col min="6" max="6" width="1" style="56" customWidth="1"/>
    <col min="7" max="7" width="9" style="56" bestFit="1" customWidth="1"/>
    <col min="8" max="8" width="1" style="56" customWidth="1"/>
    <col min="9" max="9" width="12.44140625" style="56" customWidth="1"/>
    <col min="10" max="10" width="1" style="56" customWidth="1"/>
    <col min="11" max="11" width="12.44140625" style="56" customWidth="1"/>
    <col min="12" max="12" width="1" style="56" customWidth="1"/>
    <col min="13" max="13" width="12.88671875" style="56" bestFit="1" customWidth="1"/>
    <col min="14" max="14" width="1" style="56" customWidth="1"/>
    <col min="15" max="15" width="12.6640625" style="56" bestFit="1" customWidth="1"/>
    <col min="16" max="16" width="1" style="56" customWidth="1"/>
    <col min="17" max="17" width="8.6640625" style="56" bestFit="1" customWidth="1"/>
    <col min="18" max="18" width="1" style="56" customWidth="1"/>
    <col min="19" max="19" width="14.109375" style="56" customWidth="1"/>
    <col min="20" max="20" width="1" style="56" customWidth="1"/>
    <col min="21" max="21" width="14.5546875" style="56" customWidth="1"/>
    <col min="22" max="22" width="1" style="56" customWidth="1"/>
    <col min="23" max="23" width="11.44140625" style="56" customWidth="1"/>
    <col min="24" max="24" width="1" style="56" customWidth="1"/>
    <col min="25" max="25" width="12" style="56" bestFit="1" customWidth="1"/>
    <col min="26" max="26" width="1" style="77" customWidth="1"/>
    <col min="27" max="27" width="11.6640625" style="78" bestFit="1" customWidth="1"/>
    <col min="28" max="28" width="1" style="78" customWidth="1"/>
    <col min="29" max="29" width="11.33203125" style="78" bestFit="1" customWidth="1"/>
    <col min="30" max="30" width="0.44140625" style="78" customWidth="1"/>
    <col min="31" max="16384" width="9.44140625" style="78"/>
  </cols>
  <sheetData>
    <row r="1" spans="1:29" s="76" customFormat="1" ht="26.1" customHeight="1">
      <c r="A1" s="284" t="s">
        <v>190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</row>
    <row r="2" spans="1:29" s="76" customFormat="1" ht="26.1" customHeight="1">
      <c r="A2" s="284" t="s">
        <v>148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</row>
    <row r="3" spans="1:29" s="76" customFormat="1" ht="26.1" customHeight="1">
      <c r="A3" s="284" t="s">
        <v>177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</row>
    <row r="4" spans="1:29" s="76" customFormat="1" ht="26.1" customHeight="1">
      <c r="A4" s="284" t="s">
        <v>116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</row>
    <row r="5" spans="1:29" ht="23.4">
      <c r="A5" s="283" t="s">
        <v>92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</row>
    <row r="6" spans="1:29" ht="9" customHeight="1"/>
    <row r="7" spans="1:29" ht="23.4">
      <c r="B7" s="214"/>
      <c r="C7" s="214"/>
      <c r="D7" s="214"/>
      <c r="E7" s="282" t="s">
        <v>271</v>
      </c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</row>
    <row r="8" spans="1:29" ht="23.4">
      <c r="B8" s="78"/>
      <c r="C8" s="78"/>
      <c r="D8" s="78"/>
      <c r="E8" s="78"/>
      <c r="F8" s="215"/>
      <c r="G8" s="78"/>
      <c r="H8" s="78"/>
      <c r="J8" s="78"/>
      <c r="K8" s="78"/>
      <c r="L8" s="216"/>
      <c r="M8" s="215"/>
      <c r="N8" s="215"/>
      <c r="O8" s="215"/>
      <c r="Q8" s="78"/>
      <c r="S8" s="282" t="s">
        <v>95</v>
      </c>
      <c r="T8" s="282"/>
      <c r="U8" s="282"/>
      <c r="V8" s="282"/>
      <c r="W8" s="282"/>
      <c r="X8" s="270"/>
      <c r="Y8" s="78"/>
    </row>
    <row r="9" spans="1:29" ht="23.4">
      <c r="B9" s="215"/>
      <c r="C9" s="215"/>
      <c r="D9" s="215"/>
      <c r="E9" s="78"/>
      <c r="F9" s="215"/>
      <c r="G9" s="78"/>
      <c r="H9" s="78"/>
      <c r="I9" s="217" t="s">
        <v>126</v>
      </c>
      <c r="J9" s="78"/>
      <c r="K9" s="78"/>
      <c r="L9" s="217"/>
      <c r="M9" s="78"/>
      <c r="N9" s="78"/>
      <c r="O9" s="78"/>
      <c r="P9" s="218"/>
      <c r="Q9" s="218"/>
      <c r="R9" s="218"/>
      <c r="S9" s="282" t="s">
        <v>70</v>
      </c>
      <c r="T9" s="282"/>
      <c r="U9" s="282"/>
      <c r="V9" s="282"/>
      <c r="W9" s="282"/>
      <c r="X9" s="270"/>
      <c r="Y9" s="78"/>
    </row>
    <row r="10" spans="1:29" ht="23.4">
      <c r="B10" s="215"/>
      <c r="C10" s="215"/>
      <c r="D10" s="215"/>
      <c r="E10" s="214"/>
      <c r="F10" s="215"/>
      <c r="G10" s="78"/>
      <c r="H10" s="78"/>
      <c r="I10" s="217" t="s">
        <v>130</v>
      </c>
      <c r="J10" s="78"/>
      <c r="K10" s="78"/>
      <c r="L10" s="217"/>
      <c r="M10" s="78"/>
      <c r="N10" s="78"/>
      <c r="O10" s="78"/>
      <c r="P10" s="218"/>
      <c r="Q10" s="218"/>
      <c r="R10" s="218"/>
      <c r="T10" s="215"/>
      <c r="U10" s="219" t="s">
        <v>122</v>
      </c>
      <c r="V10" s="215"/>
      <c r="W10" s="78"/>
      <c r="X10" s="219"/>
      <c r="Y10" s="217"/>
    </row>
    <row r="11" spans="1:29" ht="23.4">
      <c r="B11" s="215"/>
      <c r="C11" s="215"/>
      <c r="D11" s="215"/>
      <c r="E11" s="214"/>
      <c r="F11" s="215"/>
      <c r="G11" s="78"/>
      <c r="H11" s="216"/>
      <c r="I11" s="217" t="s">
        <v>131</v>
      </c>
      <c r="J11" s="216"/>
      <c r="K11" s="217" t="s">
        <v>134</v>
      </c>
      <c r="L11" s="217"/>
      <c r="M11" s="282" t="s">
        <v>61</v>
      </c>
      <c r="N11" s="282"/>
      <c r="O11" s="282"/>
      <c r="P11" s="218"/>
      <c r="Q11" s="218"/>
      <c r="R11" s="218"/>
      <c r="S11" s="219" t="s">
        <v>122</v>
      </c>
      <c r="T11" s="215"/>
      <c r="U11" s="219" t="s">
        <v>101</v>
      </c>
      <c r="V11" s="215"/>
      <c r="W11" s="219" t="s">
        <v>34</v>
      </c>
      <c r="X11" s="220"/>
      <c r="Y11" s="217"/>
    </row>
    <row r="12" spans="1:29" ht="23.4">
      <c r="B12" s="215"/>
      <c r="C12" s="215"/>
      <c r="D12" s="215"/>
      <c r="E12" s="270" t="s">
        <v>240</v>
      </c>
      <c r="F12" s="215"/>
      <c r="G12" s="270" t="s">
        <v>250</v>
      </c>
      <c r="H12" s="217"/>
      <c r="I12" s="217" t="s">
        <v>248</v>
      </c>
      <c r="J12" s="217"/>
      <c r="K12" s="217" t="s">
        <v>246</v>
      </c>
      <c r="L12" s="217"/>
      <c r="M12" s="270" t="s">
        <v>62</v>
      </c>
      <c r="N12" s="217"/>
      <c r="O12" s="78"/>
      <c r="P12" s="218"/>
      <c r="Q12" s="218"/>
      <c r="R12" s="218"/>
      <c r="S12" s="219" t="s">
        <v>96</v>
      </c>
      <c r="T12" s="215"/>
      <c r="U12" s="219" t="s">
        <v>102</v>
      </c>
      <c r="V12" s="215"/>
      <c r="W12" s="220" t="s">
        <v>98</v>
      </c>
      <c r="X12" s="219"/>
      <c r="Y12" s="78"/>
      <c r="AA12" s="219" t="s">
        <v>226</v>
      </c>
      <c r="AC12" s="217" t="s">
        <v>34</v>
      </c>
    </row>
    <row r="13" spans="1:29" ht="23.4">
      <c r="B13" s="214"/>
      <c r="C13" s="214"/>
      <c r="D13" s="214"/>
      <c r="E13" s="217" t="s">
        <v>252</v>
      </c>
      <c r="F13" s="217"/>
      <c r="G13" s="217" t="s">
        <v>251</v>
      </c>
      <c r="H13" s="217"/>
      <c r="I13" s="217" t="s">
        <v>249</v>
      </c>
      <c r="J13" s="217"/>
      <c r="K13" s="217" t="s">
        <v>247</v>
      </c>
      <c r="L13" s="217"/>
      <c r="M13" s="270" t="s">
        <v>244</v>
      </c>
      <c r="N13" s="217"/>
      <c r="O13" s="270" t="s">
        <v>243</v>
      </c>
      <c r="P13" s="218"/>
      <c r="Q13" s="270" t="s">
        <v>253</v>
      </c>
      <c r="R13" s="218"/>
      <c r="S13" s="219" t="s">
        <v>97</v>
      </c>
      <c r="T13" s="215"/>
      <c r="U13" s="219" t="s">
        <v>255</v>
      </c>
      <c r="V13" s="215"/>
      <c r="W13" s="219" t="s">
        <v>99</v>
      </c>
      <c r="X13" s="219"/>
      <c r="Y13" s="219" t="s">
        <v>224</v>
      </c>
      <c r="AA13" s="219" t="s">
        <v>227</v>
      </c>
      <c r="AC13" s="217" t="s">
        <v>99</v>
      </c>
    </row>
    <row r="14" spans="1:29" ht="23.4">
      <c r="B14" s="214"/>
      <c r="C14" s="214" t="s">
        <v>0</v>
      </c>
      <c r="D14" s="214"/>
      <c r="E14" s="214" t="s">
        <v>127</v>
      </c>
      <c r="F14" s="215"/>
      <c r="G14" s="214" t="s">
        <v>131</v>
      </c>
      <c r="H14" s="217"/>
      <c r="I14" s="217" t="s">
        <v>241</v>
      </c>
      <c r="J14" s="217"/>
      <c r="K14" s="217" t="s">
        <v>136</v>
      </c>
      <c r="L14" s="217"/>
      <c r="M14" s="270" t="s">
        <v>245</v>
      </c>
      <c r="N14" s="217"/>
      <c r="O14" s="270" t="s">
        <v>242</v>
      </c>
      <c r="P14" s="218"/>
      <c r="Q14" s="270" t="s">
        <v>254</v>
      </c>
      <c r="R14" s="218"/>
      <c r="S14" s="219" t="s">
        <v>110</v>
      </c>
      <c r="T14" s="215"/>
      <c r="U14" s="219" t="s">
        <v>256</v>
      </c>
      <c r="V14" s="215"/>
      <c r="W14" s="219" t="s">
        <v>100</v>
      </c>
      <c r="X14" s="219"/>
      <c r="Y14" s="219" t="s">
        <v>225</v>
      </c>
      <c r="AA14" s="219" t="s">
        <v>228</v>
      </c>
      <c r="AC14" s="217" t="s">
        <v>100</v>
      </c>
    </row>
    <row r="15" spans="1:29" ht="23.4">
      <c r="A15" s="221" t="s">
        <v>144</v>
      </c>
      <c r="E15" s="222">
        <v>0</v>
      </c>
      <c r="F15" s="230"/>
      <c r="G15" s="222">
        <v>0</v>
      </c>
      <c r="H15" s="230"/>
      <c r="I15" s="222">
        <v>0</v>
      </c>
      <c r="J15" s="230"/>
      <c r="K15" s="222">
        <v>0</v>
      </c>
      <c r="L15" s="230"/>
      <c r="M15" s="222">
        <v>0</v>
      </c>
      <c r="N15" s="230"/>
      <c r="O15" s="222">
        <v>0</v>
      </c>
      <c r="P15" s="230"/>
      <c r="Q15" s="222">
        <v>0</v>
      </c>
      <c r="R15" s="230"/>
      <c r="S15" s="222">
        <v>0</v>
      </c>
      <c r="T15" s="230"/>
      <c r="U15" s="222">
        <v>0</v>
      </c>
      <c r="V15" s="223"/>
      <c r="W15" s="222">
        <f>SUM(S15:U15)</f>
        <v>0</v>
      </c>
      <c r="X15" s="230"/>
      <c r="Y15" s="222">
        <f>SUM(U15:W15)</f>
        <v>0</v>
      </c>
      <c r="AA15" s="222">
        <f>SUM(W15:Y15)</f>
        <v>0</v>
      </c>
      <c r="AC15" s="222">
        <f>SUM(Y15:AA15)</f>
        <v>0</v>
      </c>
    </row>
    <row r="16" spans="1:29" ht="23.4">
      <c r="A16" s="224" t="s">
        <v>238</v>
      </c>
      <c r="C16" s="275">
        <v>2.2000000000000002</v>
      </c>
      <c r="E16" s="225">
        <v>0</v>
      </c>
      <c r="F16" s="229"/>
      <c r="G16" s="225">
        <v>0</v>
      </c>
      <c r="H16" s="78"/>
      <c r="I16" s="271">
        <f>10332379+7390915</f>
        <v>17723294</v>
      </c>
      <c r="J16" s="78"/>
      <c r="K16" s="271">
        <v>20871</v>
      </c>
      <c r="L16" s="78"/>
      <c r="M16" s="271">
        <v>982764</v>
      </c>
      <c r="N16" s="230"/>
      <c r="O16" s="197">
        <v>9597047</v>
      </c>
      <c r="P16" s="230"/>
      <c r="Q16" s="128">
        <v>-40005</v>
      </c>
      <c r="R16" s="230"/>
      <c r="S16" s="128">
        <v>-3209</v>
      </c>
      <c r="T16" s="230"/>
      <c r="U16" s="128">
        <v>-28681</v>
      </c>
      <c r="V16" s="230"/>
      <c r="W16" s="128">
        <f>SUM(S16:U16)</f>
        <v>-31890</v>
      </c>
      <c r="X16" s="230"/>
      <c r="Y16" s="197">
        <f>SUM(E16:Q16,W16)</f>
        <v>28252081</v>
      </c>
      <c r="AA16" s="253">
        <v>171436</v>
      </c>
      <c r="AC16" s="253">
        <f>Y16+AA16</f>
        <v>28423517</v>
      </c>
    </row>
    <row r="17" spans="1:29" ht="23.4">
      <c r="A17" s="224" t="s">
        <v>239</v>
      </c>
      <c r="E17" s="222">
        <f>E15+E16</f>
        <v>0</v>
      </c>
      <c r="F17" s="229"/>
      <c r="G17" s="222">
        <f>G15+G16</f>
        <v>0</v>
      </c>
      <c r="H17" s="78"/>
      <c r="I17" s="272">
        <f>I15+I16</f>
        <v>17723294</v>
      </c>
      <c r="J17" s="78"/>
      <c r="K17" s="272">
        <f>K15+K16</f>
        <v>20871</v>
      </c>
      <c r="L17" s="78"/>
      <c r="M17" s="272">
        <f>M15+M16</f>
        <v>982764</v>
      </c>
      <c r="N17" s="230"/>
      <c r="O17" s="213">
        <f>O15+O16</f>
        <v>9597047</v>
      </c>
      <c r="P17" s="230"/>
      <c r="Q17" s="129">
        <f>Q15+Q16</f>
        <v>-40005</v>
      </c>
      <c r="R17" s="230"/>
      <c r="S17" s="129">
        <f>S15+S16</f>
        <v>-3209</v>
      </c>
      <c r="T17" s="230"/>
      <c r="U17" s="129">
        <f>U15+U16</f>
        <v>-28681</v>
      </c>
      <c r="V17" s="230"/>
      <c r="W17" s="129">
        <f>W15+W16</f>
        <v>-31890</v>
      </c>
      <c r="X17" s="230"/>
      <c r="Y17" s="213">
        <f>Y15+Y16</f>
        <v>28252081</v>
      </c>
      <c r="AA17" s="254">
        <f>AA15+AA16</f>
        <v>171436</v>
      </c>
      <c r="AC17" s="254">
        <f>AC15+AC16</f>
        <v>28423517</v>
      </c>
    </row>
    <row r="18" spans="1:29" ht="23.4">
      <c r="A18" s="224" t="s">
        <v>198</v>
      </c>
      <c r="C18" s="56">
        <v>13</v>
      </c>
      <c r="E18" s="272">
        <v>37</v>
      </c>
      <c r="F18" s="273"/>
      <c r="G18" s="222">
        <v>0</v>
      </c>
      <c r="H18" s="226"/>
      <c r="I18" s="222">
        <v>0</v>
      </c>
      <c r="J18" s="226"/>
      <c r="K18" s="222">
        <v>0</v>
      </c>
      <c r="L18" s="226"/>
      <c r="M18" s="222">
        <v>0</v>
      </c>
      <c r="N18" s="273"/>
      <c r="O18" s="222">
        <v>0</v>
      </c>
      <c r="P18" s="226"/>
      <c r="Q18" s="222">
        <v>0</v>
      </c>
      <c r="R18" s="226"/>
      <c r="S18" s="222">
        <v>0</v>
      </c>
      <c r="T18" s="226"/>
      <c r="U18" s="222">
        <v>0</v>
      </c>
      <c r="V18" s="227"/>
      <c r="W18" s="100">
        <f>SUM(S18:U18)</f>
        <v>0</v>
      </c>
      <c r="X18" s="272"/>
      <c r="Y18" s="213">
        <f>SUM(E18:Q18)+W18</f>
        <v>37</v>
      </c>
      <c r="Z18" s="228"/>
      <c r="AA18" s="222">
        <v>0</v>
      </c>
      <c r="AB18" s="226"/>
      <c r="AC18" s="213">
        <f>Y18+AA18</f>
        <v>37</v>
      </c>
    </row>
    <row r="19" spans="1:29" ht="23.4">
      <c r="A19" s="224" t="s">
        <v>259</v>
      </c>
      <c r="E19" s="222">
        <v>0</v>
      </c>
      <c r="F19" s="229"/>
      <c r="G19" s="222">
        <v>0</v>
      </c>
      <c r="H19" s="78"/>
      <c r="I19" s="272">
        <v>382560</v>
      </c>
      <c r="J19" s="78"/>
      <c r="K19" s="222">
        <v>0</v>
      </c>
      <c r="L19" s="78"/>
      <c r="M19" s="222">
        <v>0</v>
      </c>
      <c r="N19" s="229"/>
      <c r="O19" s="222">
        <v>0</v>
      </c>
      <c r="P19" s="78"/>
      <c r="Q19" s="222">
        <v>0</v>
      </c>
      <c r="R19" s="78"/>
      <c r="S19" s="222">
        <v>0</v>
      </c>
      <c r="T19" s="78"/>
      <c r="U19" s="222">
        <v>0</v>
      </c>
      <c r="V19" s="227"/>
      <c r="W19" s="100">
        <f>SUM(S19:U19)</f>
        <v>0</v>
      </c>
      <c r="X19" s="230"/>
      <c r="Y19" s="213">
        <f>SUM(E19:Q19)+W19</f>
        <v>382560</v>
      </c>
      <c r="AA19" s="68">
        <v>2321</v>
      </c>
      <c r="AC19" s="213">
        <f t="shared" ref="AC19" si="0">Y19+AA19</f>
        <v>384881</v>
      </c>
    </row>
    <row r="20" spans="1:29" ht="23.4">
      <c r="A20" s="224" t="s">
        <v>139</v>
      </c>
      <c r="E20" s="222">
        <v>0</v>
      </c>
      <c r="F20" s="229"/>
      <c r="G20" s="222">
        <v>0</v>
      </c>
      <c r="H20" s="78"/>
      <c r="I20" s="222">
        <v>0</v>
      </c>
      <c r="J20" s="78"/>
      <c r="K20" s="230">
        <v>9390</v>
      </c>
      <c r="L20" s="78"/>
      <c r="M20" s="222">
        <v>0</v>
      </c>
      <c r="N20" s="229"/>
      <c r="O20" s="222">
        <v>0</v>
      </c>
      <c r="P20" s="78"/>
      <c r="Q20" s="222">
        <v>0</v>
      </c>
      <c r="R20" s="78"/>
      <c r="S20" s="222">
        <v>0</v>
      </c>
      <c r="T20" s="78"/>
      <c r="U20" s="222">
        <v>0</v>
      </c>
      <c r="V20" s="227"/>
      <c r="W20" s="100">
        <f t="shared" ref="W20:W23" si="1">SUM(S20:U20)</f>
        <v>0</v>
      </c>
      <c r="X20" s="230"/>
      <c r="Y20" s="251">
        <f>SUM(E20:Q20)+W20</f>
        <v>9390</v>
      </c>
      <c r="Z20" s="230"/>
      <c r="AA20" s="251">
        <v>57</v>
      </c>
      <c r="AB20" s="230"/>
      <c r="AC20" s="251">
        <f t="shared" ref="AC20:AC23" si="2">Y20+AA20</f>
        <v>9447</v>
      </c>
    </row>
    <row r="21" spans="1:29" ht="23.4">
      <c r="A21" s="224" t="s">
        <v>140</v>
      </c>
      <c r="E21" s="222">
        <v>0</v>
      </c>
      <c r="F21" s="78"/>
      <c r="G21" s="222">
        <v>0</v>
      </c>
      <c r="H21" s="78"/>
      <c r="I21" s="222">
        <v>0</v>
      </c>
      <c r="J21" s="78"/>
      <c r="K21" s="222">
        <v>0</v>
      </c>
      <c r="L21" s="229"/>
      <c r="M21" s="222">
        <v>0</v>
      </c>
      <c r="N21" s="78"/>
      <c r="O21" s="222">
        <v>0</v>
      </c>
      <c r="P21" s="78"/>
      <c r="Q21" s="129">
        <v>-18565</v>
      </c>
      <c r="R21" s="78"/>
      <c r="S21" s="222">
        <v>0</v>
      </c>
      <c r="T21" s="78"/>
      <c r="U21" s="222">
        <v>0</v>
      </c>
      <c r="V21" s="227"/>
      <c r="W21" s="100">
        <f t="shared" si="1"/>
        <v>0</v>
      </c>
      <c r="X21" s="230"/>
      <c r="Y21" s="129">
        <f>SUM(E21:Q21)+W21</f>
        <v>-18565</v>
      </c>
      <c r="AA21" s="129">
        <v>-112</v>
      </c>
      <c r="AC21" s="129">
        <f t="shared" si="2"/>
        <v>-18677</v>
      </c>
    </row>
    <row r="22" spans="1:29" ht="23.4">
      <c r="A22" s="224" t="s">
        <v>220</v>
      </c>
      <c r="E22" s="222">
        <v>0</v>
      </c>
      <c r="F22" s="78"/>
      <c r="G22" s="222">
        <v>0</v>
      </c>
      <c r="H22" s="78"/>
      <c r="I22" s="222">
        <v>0</v>
      </c>
      <c r="J22" s="78"/>
      <c r="K22" s="222">
        <v>0</v>
      </c>
      <c r="L22" s="229"/>
      <c r="M22" s="222">
        <v>0</v>
      </c>
      <c r="N22" s="78"/>
      <c r="O22" s="129">
        <v>-1136107</v>
      </c>
      <c r="P22" s="78"/>
      <c r="Q22" s="222">
        <v>0</v>
      </c>
      <c r="R22" s="78"/>
      <c r="S22" s="222">
        <v>0</v>
      </c>
      <c r="T22" s="78"/>
      <c r="U22" s="222">
        <v>0</v>
      </c>
      <c r="V22" s="227"/>
      <c r="W22" s="100">
        <f t="shared" si="1"/>
        <v>0</v>
      </c>
      <c r="X22" s="230"/>
      <c r="Y22" s="129">
        <f>SUM(E22:Q22)+W22</f>
        <v>-1136107</v>
      </c>
      <c r="AA22" s="129">
        <v>-6894</v>
      </c>
      <c r="AC22" s="129">
        <f t="shared" si="2"/>
        <v>-1143001</v>
      </c>
    </row>
    <row r="23" spans="1:29" ht="23.4">
      <c r="A23" s="224" t="s">
        <v>73</v>
      </c>
      <c r="B23" s="270"/>
      <c r="C23" s="270"/>
      <c r="D23" s="270"/>
      <c r="E23" s="222">
        <v>0</v>
      </c>
      <c r="F23" s="231"/>
      <c r="G23" s="222">
        <v>0</v>
      </c>
      <c r="H23" s="232"/>
      <c r="I23" s="222">
        <v>0</v>
      </c>
      <c r="J23" s="232"/>
      <c r="K23" s="222">
        <v>0</v>
      </c>
      <c r="L23" s="233"/>
      <c r="M23" s="222">
        <v>0</v>
      </c>
      <c r="N23" s="232"/>
      <c r="O23" s="251">
        <v>2181730</v>
      </c>
      <c r="P23" s="234"/>
      <c r="Q23" s="222">
        <v>0</v>
      </c>
      <c r="R23" s="234"/>
      <c r="S23" s="251">
        <v>1938</v>
      </c>
      <c r="T23" s="127"/>
      <c r="U23" s="222">
        <v>0</v>
      </c>
      <c r="V23" s="2"/>
      <c r="W23" s="251">
        <f t="shared" si="1"/>
        <v>1938</v>
      </c>
      <c r="X23" s="230"/>
      <c r="Y23" s="251">
        <f>SUM(E23:O23)+W23</f>
        <v>2183668</v>
      </c>
      <c r="Z23" s="252"/>
      <c r="AA23" s="68">
        <f>13253+1</f>
        <v>13254</v>
      </c>
      <c r="AB23" s="68"/>
      <c r="AC23" s="251">
        <f t="shared" si="2"/>
        <v>2196922</v>
      </c>
    </row>
    <row r="24" spans="1:29" ht="24" thickBot="1">
      <c r="A24" s="235" t="s">
        <v>179</v>
      </c>
      <c r="E24" s="236">
        <f>SUM(E17:E23)</f>
        <v>37</v>
      </c>
      <c r="F24" s="2"/>
      <c r="G24" s="247">
        <f>SUM(G17:G23)</f>
        <v>0</v>
      </c>
      <c r="H24" s="2"/>
      <c r="I24" s="236">
        <f>SUM(I17:I23)</f>
        <v>18105854</v>
      </c>
      <c r="J24" s="2"/>
      <c r="K24" s="236">
        <f>SUM(K17:K23)</f>
        <v>30261</v>
      </c>
      <c r="L24" s="2"/>
      <c r="M24" s="236">
        <f>SUM(M17:M23)</f>
        <v>982764</v>
      </c>
      <c r="N24" s="2"/>
      <c r="O24" s="236">
        <f>SUM(O17:O23)</f>
        <v>10642670</v>
      </c>
      <c r="P24" s="2"/>
      <c r="Q24" s="274">
        <f>SUM(Q17:Q23)</f>
        <v>-58570</v>
      </c>
      <c r="R24" s="237"/>
      <c r="S24" s="274">
        <f>SUM(S17:S23)</f>
        <v>-1271</v>
      </c>
      <c r="T24" s="237"/>
      <c r="U24" s="274">
        <f>SUM(U17:U23)</f>
        <v>-28681</v>
      </c>
      <c r="V24" s="237"/>
      <c r="W24" s="274">
        <f>SUM(W17:W23)</f>
        <v>-29952</v>
      </c>
      <c r="X24" s="2"/>
      <c r="Y24" s="250">
        <f>SUM(Y17:Y23)</f>
        <v>29673064</v>
      </c>
      <c r="Z24" s="252"/>
      <c r="AA24" s="250">
        <f>SUM(AA17:AA23)</f>
        <v>180062</v>
      </c>
      <c r="AB24" s="68"/>
      <c r="AC24" s="250">
        <f>SUM(AC17:AC23)</f>
        <v>29853126</v>
      </c>
    </row>
    <row r="25" spans="1:29" s="54" customFormat="1" ht="18" thickTop="1">
      <c r="B25" s="53"/>
      <c r="C25" s="53"/>
      <c r="D25" s="53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65"/>
    </row>
    <row r="26" spans="1:29" s="54" customFormat="1" ht="17.399999999999999">
      <c r="B26" s="53"/>
      <c r="C26" s="53"/>
      <c r="D26" s="53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65"/>
    </row>
    <row r="27" spans="1:29" s="54" customFormat="1" ht="17.399999999999999">
      <c r="B27" s="53"/>
      <c r="C27" s="53"/>
      <c r="D27" s="53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65"/>
    </row>
    <row r="28" spans="1:29" s="54" customFormat="1" ht="17.399999999999999">
      <c r="B28" s="53"/>
      <c r="C28" s="53"/>
      <c r="D28" s="53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65"/>
    </row>
    <row r="29" spans="1:29" s="54" customFormat="1" ht="17.399999999999999">
      <c r="B29" s="53"/>
      <c r="C29" s="53"/>
      <c r="D29" s="53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65"/>
    </row>
    <row r="30" spans="1:29" s="54" customFormat="1" ht="17.399999999999999">
      <c r="B30" s="53"/>
      <c r="C30" s="53"/>
      <c r="D30" s="53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65"/>
    </row>
    <row r="31" spans="1:29" s="54" customFormat="1" ht="17.399999999999999">
      <c r="B31" s="53"/>
      <c r="C31" s="53"/>
      <c r="D31" s="53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65"/>
    </row>
    <row r="32" spans="1:29" s="54" customFormat="1" ht="17.399999999999999">
      <c r="B32" s="53"/>
      <c r="C32" s="53"/>
      <c r="D32" s="53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65"/>
    </row>
    <row r="33" spans="1:26" s="54" customFormat="1" ht="17.399999999999999">
      <c r="B33" s="53"/>
      <c r="C33" s="53"/>
      <c r="D33" s="53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65"/>
    </row>
    <row r="34" spans="1:26" s="54" customFormat="1" ht="17.399999999999999">
      <c r="B34" s="53"/>
      <c r="C34" s="53"/>
      <c r="D34" s="53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65"/>
    </row>
    <row r="35" spans="1:26" s="54" customFormat="1" ht="17.399999999999999">
      <c r="B35" s="53"/>
      <c r="C35" s="53"/>
      <c r="D35" s="53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65"/>
    </row>
    <row r="36" spans="1:26" s="54" customFormat="1" ht="17.399999999999999">
      <c r="B36" s="53"/>
      <c r="C36" s="53"/>
      <c r="D36" s="53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65"/>
    </row>
    <row r="37" spans="1:26" s="54" customFormat="1" ht="17.399999999999999">
      <c r="B37" s="53"/>
      <c r="C37" s="53"/>
      <c r="D37" s="53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65"/>
    </row>
    <row r="38" spans="1:26" s="54" customFormat="1" ht="17.399999999999999">
      <c r="B38" s="53"/>
      <c r="C38" s="53"/>
      <c r="D38" s="53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65"/>
    </row>
    <row r="39" spans="1:26" ht="22.35" customHeight="1">
      <c r="A39" s="78" t="s">
        <v>118</v>
      </c>
    </row>
  </sheetData>
  <mergeCells count="9">
    <mergeCell ref="A2:AC2"/>
    <mergeCell ref="A1:AC1"/>
    <mergeCell ref="S8:W8"/>
    <mergeCell ref="S9:W9"/>
    <mergeCell ref="M11:O11"/>
    <mergeCell ref="A5:AC5"/>
    <mergeCell ref="E7:AC7"/>
    <mergeCell ref="A4:AC4"/>
    <mergeCell ref="A3:AC3"/>
  </mergeCells>
  <pageMargins left="0.90551181102362199" right="0.31496062992126" top="0.98425196850393704" bottom="0.511811023622047" header="0.59055118110236204" footer="0.31496062992126"/>
  <pageSetup paperSize="9" scale="62" firstPageNumber="5" fitToWidth="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9EA7E-4CC8-4864-8F2D-4B77C408F512}">
  <sheetPr>
    <tabColor rgb="FFC00000"/>
  </sheetPr>
  <dimension ref="A1:O48"/>
  <sheetViews>
    <sheetView zoomScale="90" zoomScaleNormal="90" zoomScaleSheetLayoutView="80" zoomScalePageLayoutView="85" workbookViewId="0">
      <selection activeCell="C24" sqref="C24"/>
    </sheetView>
  </sheetViews>
  <sheetFormatPr defaultColWidth="9.33203125" defaultRowHeight="21.9" customHeight="1"/>
  <cols>
    <col min="1" max="1" width="29.6640625" style="152" customWidth="1"/>
    <col min="2" max="2" width="1.6640625" style="152" customWidth="1"/>
    <col min="3" max="3" width="8.33203125" style="152" customWidth="1"/>
    <col min="4" max="4" width="1.6640625" style="152" customWidth="1"/>
    <col min="5" max="5" width="11.44140625" style="152" bestFit="1" customWidth="1"/>
    <col min="6" max="6" width="2.33203125" style="262" customWidth="1"/>
    <col min="7" max="7" width="12.5546875" style="262" bestFit="1" customWidth="1"/>
    <col min="8" max="8" width="2.33203125" style="152" customWidth="1"/>
    <col min="9" max="9" width="10.33203125" style="152" bestFit="1" customWidth="1"/>
    <col min="10" max="11" width="1.33203125" style="152" customWidth="1"/>
    <col min="12" max="12" width="14.88671875" style="152" customWidth="1"/>
    <col min="13" max="13" width="2.33203125" style="152" customWidth="1"/>
    <col min="14" max="14" width="12.5546875" style="152" bestFit="1" customWidth="1"/>
    <col min="15" max="15" width="1.33203125" style="150" customWidth="1"/>
    <col min="16" max="16384" width="9.33203125" style="151"/>
  </cols>
  <sheetData>
    <row r="1" spans="1:15" s="149" customFormat="1" ht="26.1" customHeight="1">
      <c r="A1" s="285" t="s">
        <v>190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148"/>
    </row>
    <row r="2" spans="1:15" s="149" customFormat="1" ht="26.1" customHeight="1">
      <c r="A2" s="286" t="s">
        <v>148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148"/>
    </row>
    <row r="3" spans="1:15" s="149" customFormat="1" ht="26.1" customHeight="1">
      <c r="A3" s="285" t="s">
        <v>177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148"/>
    </row>
    <row r="4" spans="1:15" s="149" customFormat="1" ht="26.1" customHeight="1">
      <c r="A4" s="286" t="s">
        <v>116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148"/>
    </row>
    <row r="5" spans="1:15" ht="26.1" customHeight="1">
      <c r="A5" s="287" t="s">
        <v>92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</row>
    <row r="6" spans="1:15" ht="15.6" customHeight="1"/>
    <row r="7" spans="1:15" s="177" customFormat="1" ht="20.399999999999999">
      <c r="B7" s="175"/>
      <c r="C7" s="175"/>
      <c r="D7" s="175"/>
      <c r="E7" s="289" t="s">
        <v>206</v>
      </c>
      <c r="F7" s="289"/>
      <c r="G7" s="289"/>
      <c r="H7" s="289"/>
      <c r="I7" s="289"/>
      <c r="J7" s="289"/>
      <c r="K7" s="289"/>
      <c r="L7" s="289"/>
      <c r="M7" s="289"/>
      <c r="N7" s="289"/>
      <c r="O7" s="176"/>
    </row>
    <row r="8" spans="1:15" ht="23.25" customHeight="1">
      <c r="L8" s="153" t="s">
        <v>191</v>
      </c>
    </row>
    <row r="9" spans="1:15" ht="23.25" customHeight="1">
      <c r="L9" s="153" t="s">
        <v>192</v>
      </c>
    </row>
    <row r="10" spans="1:15" ht="23.25" customHeight="1">
      <c r="L10" s="153" t="s">
        <v>193</v>
      </c>
    </row>
    <row r="11" spans="1:15" ht="23.25" customHeight="1">
      <c r="L11" s="154" t="s">
        <v>194</v>
      </c>
    </row>
    <row r="12" spans="1:15" ht="23.4">
      <c r="B12" s="155"/>
      <c r="C12" s="153"/>
      <c r="D12" s="156"/>
      <c r="E12" s="153" t="s">
        <v>126</v>
      </c>
      <c r="F12" s="265"/>
      <c r="G12" s="263" t="s">
        <v>130</v>
      </c>
      <c r="H12" s="156"/>
      <c r="I12" s="153"/>
      <c r="J12" s="154"/>
      <c r="K12" s="154"/>
      <c r="L12" s="154" t="s">
        <v>195</v>
      </c>
      <c r="M12" s="154"/>
      <c r="N12" s="157" t="s">
        <v>34</v>
      </c>
    </row>
    <row r="13" spans="1:15" ht="23.4">
      <c r="B13" s="158"/>
      <c r="C13" s="153" t="s">
        <v>0</v>
      </c>
      <c r="D13" s="159"/>
      <c r="E13" s="159" t="s">
        <v>127</v>
      </c>
      <c r="F13" s="265"/>
      <c r="G13" s="159" t="s">
        <v>131</v>
      </c>
      <c r="H13" s="156"/>
      <c r="I13" s="153" t="s">
        <v>196</v>
      </c>
      <c r="J13" s="154"/>
      <c r="K13" s="154"/>
      <c r="L13" s="154" t="s">
        <v>169</v>
      </c>
      <c r="M13" s="154"/>
      <c r="N13" s="157" t="s">
        <v>16</v>
      </c>
    </row>
    <row r="14" spans="1:15" ht="23.4">
      <c r="A14" s="160" t="s">
        <v>197</v>
      </c>
      <c r="B14" s="158"/>
      <c r="C14" s="156"/>
      <c r="D14" s="161"/>
      <c r="E14" s="162">
        <v>0</v>
      </c>
      <c r="F14" s="162"/>
      <c r="G14" s="162">
        <v>0</v>
      </c>
      <c r="H14" s="162"/>
      <c r="I14" s="162">
        <v>0</v>
      </c>
      <c r="J14" s="162"/>
      <c r="K14" s="162"/>
      <c r="L14" s="162">
        <v>0</v>
      </c>
      <c r="M14" s="162"/>
      <c r="N14" s="162">
        <f>SUM(E14:L14)</f>
        <v>0</v>
      </c>
    </row>
    <row r="15" spans="1:15" ht="23.4">
      <c r="A15" s="163" t="s">
        <v>198</v>
      </c>
      <c r="C15" s="164">
        <v>13</v>
      </c>
      <c r="D15" s="161"/>
      <c r="E15" s="165">
        <v>37</v>
      </c>
      <c r="F15" s="165"/>
      <c r="G15" s="162">
        <v>0</v>
      </c>
      <c r="H15" s="165"/>
      <c r="I15" s="162">
        <v>0</v>
      </c>
      <c r="J15" s="165"/>
      <c r="K15" s="165"/>
      <c r="L15" s="162">
        <v>0</v>
      </c>
      <c r="M15" s="165"/>
      <c r="N15" s="166">
        <f>SUM(E15:L15)</f>
        <v>37</v>
      </c>
    </row>
    <row r="16" spans="1:15" ht="23.4">
      <c r="A16" s="163" t="s">
        <v>199</v>
      </c>
      <c r="B16" s="155"/>
      <c r="C16" s="167"/>
      <c r="D16" s="153"/>
      <c r="E16" s="162">
        <v>0</v>
      </c>
      <c r="F16" s="166"/>
      <c r="G16" s="162">
        <v>0</v>
      </c>
      <c r="H16" s="166"/>
      <c r="I16" s="168">
        <v>-494</v>
      </c>
      <c r="J16" s="166"/>
      <c r="K16" s="166"/>
      <c r="L16" s="162">
        <v>0</v>
      </c>
      <c r="M16" s="166"/>
      <c r="N16" s="169">
        <f>SUM(E16:L16)</f>
        <v>-494</v>
      </c>
    </row>
    <row r="17" spans="1:15" ht="24" thickBot="1">
      <c r="A17" s="160" t="s">
        <v>179</v>
      </c>
      <c r="C17" s="161"/>
      <c r="D17" s="161"/>
      <c r="E17" s="170">
        <f>SUM(E14:E16)</f>
        <v>37</v>
      </c>
      <c r="F17" s="171"/>
      <c r="G17" s="172">
        <f>SUM(G14:G16)</f>
        <v>0</v>
      </c>
      <c r="H17" s="171"/>
      <c r="I17" s="172">
        <f>SUM(I14:I16)</f>
        <v>-494</v>
      </c>
      <c r="J17" s="171"/>
      <c r="K17" s="171"/>
      <c r="L17" s="173">
        <f>SUM(L14:L16)</f>
        <v>0</v>
      </c>
      <c r="M17" s="171"/>
      <c r="N17" s="172">
        <f>SUM(N14:N16)</f>
        <v>-457</v>
      </c>
    </row>
    <row r="18" spans="1:15" s="177" customFormat="1" ht="20.399999999999999" thickTop="1">
      <c r="A18" s="174"/>
      <c r="B18" s="175"/>
      <c r="C18" s="161"/>
      <c r="D18" s="16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6"/>
    </row>
    <row r="19" spans="1:15" s="177" customFormat="1" ht="23.4">
      <c r="A19" s="160" t="s">
        <v>159</v>
      </c>
      <c r="B19" s="158"/>
      <c r="C19" s="156"/>
      <c r="D19" s="161"/>
      <c r="E19" s="162">
        <v>37</v>
      </c>
      <c r="F19" s="162"/>
      <c r="G19" s="162">
        <v>0</v>
      </c>
      <c r="H19" s="162"/>
      <c r="I19" s="178">
        <v>-3641</v>
      </c>
      <c r="J19" s="179"/>
      <c r="K19" s="179"/>
      <c r="L19" s="178">
        <v>-196</v>
      </c>
      <c r="M19" s="179"/>
      <c r="N19" s="169">
        <f>SUM(E19:L19)</f>
        <v>-3800</v>
      </c>
      <c r="O19" s="176"/>
    </row>
    <row r="20" spans="1:15" s="177" customFormat="1" ht="23.4">
      <c r="A20" s="163" t="s">
        <v>198</v>
      </c>
      <c r="B20" s="158"/>
      <c r="C20" s="164">
        <v>13</v>
      </c>
      <c r="D20" s="161"/>
      <c r="E20" s="162">
        <v>10714939</v>
      </c>
      <c r="F20" s="162"/>
      <c r="G20" s="162">
        <v>0</v>
      </c>
      <c r="H20" s="162"/>
      <c r="I20" s="162">
        <v>0</v>
      </c>
      <c r="J20" s="179"/>
      <c r="K20" s="179"/>
      <c r="L20" s="162">
        <v>0</v>
      </c>
      <c r="M20" s="179"/>
      <c r="N20" s="166">
        <f>SUM(E20:L20)</f>
        <v>10714939</v>
      </c>
      <c r="O20" s="176"/>
    </row>
    <row r="21" spans="1:15" ht="23.4">
      <c r="A21" s="163" t="s">
        <v>235</v>
      </c>
      <c r="C21" s="164">
        <v>13</v>
      </c>
      <c r="D21" s="161"/>
      <c r="E21" s="178">
        <v>-37</v>
      </c>
      <c r="F21" s="165"/>
      <c r="G21" s="162">
        <v>0</v>
      </c>
      <c r="H21" s="165"/>
      <c r="I21" s="162">
        <v>0</v>
      </c>
      <c r="J21" s="165"/>
      <c r="K21" s="165"/>
      <c r="L21" s="162">
        <v>0</v>
      </c>
      <c r="M21" s="165"/>
      <c r="N21" s="169">
        <f>SUM(E21:L21)</f>
        <v>-37</v>
      </c>
    </row>
    <row r="22" spans="1:15" s="177" customFormat="1" ht="23.4">
      <c r="A22" s="163" t="s">
        <v>199</v>
      </c>
      <c r="B22" s="155"/>
      <c r="C22" s="153"/>
      <c r="D22" s="153"/>
      <c r="E22" s="259">
        <v>0</v>
      </c>
      <c r="F22" s="171"/>
      <c r="G22" s="162">
        <v>0</v>
      </c>
      <c r="H22" s="171"/>
      <c r="I22" s="260">
        <f>'6M'!H49</f>
        <v>-18347</v>
      </c>
      <c r="J22" s="171"/>
      <c r="K22" s="171"/>
      <c r="L22" s="259">
        <v>0</v>
      </c>
      <c r="M22" s="171"/>
      <c r="N22" s="258">
        <f>SUM(E22:L22)</f>
        <v>-18347</v>
      </c>
      <c r="O22" s="176"/>
    </row>
    <row r="23" spans="1:15" s="267" customFormat="1" ht="23.4">
      <c r="A23" s="163" t="s">
        <v>238</v>
      </c>
      <c r="B23" s="264"/>
      <c r="C23" s="161" t="s">
        <v>277</v>
      </c>
      <c r="D23" s="263"/>
      <c r="E23" s="259">
        <v>0</v>
      </c>
      <c r="F23" s="166"/>
      <c r="G23" s="260">
        <v>21181034</v>
      </c>
      <c r="H23" s="166"/>
      <c r="I23" s="162">
        <v>0</v>
      </c>
      <c r="J23" s="166"/>
      <c r="K23" s="166"/>
      <c r="L23" s="259">
        <v>0</v>
      </c>
      <c r="M23" s="166"/>
      <c r="N23" s="258">
        <f>SUM(E23:L23)</f>
        <v>21181034</v>
      </c>
      <c r="O23" s="266"/>
    </row>
    <row r="24" spans="1:15" s="177" customFormat="1" ht="24" thickBot="1">
      <c r="A24" s="160" t="s">
        <v>180</v>
      </c>
      <c r="B24" s="152"/>
      <c r="C24" s="161"/>
      <c r="D24" s="161"/>
      <c r="E24" s="257">
        <f>SUM(E19:E23)</f>
        <v>10714939</v>
      </c>
      <c r="F24" s="171"/>
      <c r="G24" s="257">
        <f>SUM(G19:G23)</f>
        <v>21181034</v>
      </c>
      <c r="H24" s="171"/>
      <c r="I24" s="172">
        <f>SUM(I19:I22)</f>
        <v>-21988</v>
      </c>
      <c r="J24" s="171"/>
      <c r="K24" s="171"/>
      <c r="L24" s="172">
        <f>SUM(L19:L22)</f>
        <v>-196</v>
      </c>
      <c r="M24" s="171"/>
      <c r="N24" s="257">
        <f>SUM(N19:N23)</f>
        <v>31873789</v>
      </c>
      <c r="O24" s="176"/>
    </row>
    <row r="25" spans="1:15" s="177" customFormat="1" ht="20.399999999999999" thickTop="1">
      <c r="B25" s="175"/>
      <c r="C25" s="161"/>
      <c r="D25" s="161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76"/>
    </row>
    <row r="26" spans="1:15" s="177" customFormat="1" ht="19.2">
      <c r="B26" s="175"/>
      <c r="C26" s="175"/>
      <c r="D26" s="175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176"/>
    </row>
    <row r="27" spans="1:15" s="177" customFormat="1" ht="19.2">
      <c r="B27" s="175"/>
      <c r="C27" s="175"/>
      <c r="D27" s="175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176"/>
    </row>
    <row r="28" spans="1:15" s="177" customFormat="1" ht="19.2">
      <c r="B28" s="175"/>
      <c r="C28" s="175"/>
      <c r="D28" s="175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176"/>
    </row>
    <row r="29" spans="1:15" s="177" customFormat="1" ht="19.2">
      <c r="B29" s="175"/>
      <c r="C29" s="175"/>
      <c r="D29" s="175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176"/>
    </row>
    <row r="30" spans="1:15" s="177" customFormat="1" ht="19.2">
      <c r="B30" s="175"/>
      <c r="C30" s="175"/>
      <c r="D30" s="175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176"/>
    </row>
    <row r="31" spans="1:15" s="177" customFormat="1" ht="19.2">
      <c r="B31" s="175"/>
      <c r="C31" s="175"/>
      <c r="D31" s="175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176"/>
    </row>
    <row r="32" spans="1:15" s="177" customFormat="1" ht="19.2">
      <c r="B32" s="175"/>
      <c r="C32" s="175"/>
      <c r="D32" s="175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176"/>
    </row>
    <row r="33" spans="1:15" s="177" customFormat="1" ht="19.2">
      <c r="B33" s="175"/>
      <c r="C33" s="175"/>
      <c r="D33" s="175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176"/>
    </row>
    <row r="34" spans="1:15" s="177" customFormat="1" ht="19.2">
      <c r="B34" s="175"/>
      <c r="C34" s="175"/>
      <c r="D34" s="175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176"/>
    </row>
    <row r="35" spans="1:15" s="177" customFormat="1" ht="19.2">
      <c r="B35" s="175"/>
      <c r="C35" s="175"/>
      <c r="D35" s="175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176"/>
    </row>
    <row r="36" spans="1:15" s="177" customFormat="1" ht="21" customHeight="1">
      <c r="B36" s="175"/>
      <c r="C36" s="175"/>
      <c r="D36" s="175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176"/>
    </row>
    <row r="37" spans="1:15" s="177" customFormat="1" ht="21" customHeight="1">
      <c r="B37" s="175"/>
      <c r="C37" s="175"/>
      <c r="D37" s="175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176"/>
    </row>
    <row r="38" spans="1:15" s="177" customFormat="1" ht="21" customHeight="1">
      <c r="B38" s="175"/>
      <c r="C38" s="175"/>
      <c r="D38" s="175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176"/>
    </row>
    <row r="39" spans="1:15" s="177" customFormat="1" ht="21" customHeight="1">
      <c r="B39" s="175"/>
      <c r="C39" s="175"/>
      <c r="D39" s="175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176"/>
    </row>
    <row r="40" spans="1:15" s="177" customFormat="1" ht="21" customHeight="1">
      <c r="B40" s="175"/>
      <c r="C40" s="175"/>
      <c r="D40" s="175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176"/>
    </row>
    <row r="41" spans="1:15" s="177" customFormat="1" ht="19.2">
      <c r="B41" s="175"/>
      <c r="C41" s="175"/>
      <c r="D41" s="175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176"/>
    </row>
    <row r="42" spans="1:15" s="177" customFormat="1" ht="19.2">
      <c r="B42" s="175"/>
      <c r="C42" s="175"/>
      <c r="D42" s="175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176"/>
    </row>
    <row r="43" spans="1:15" s="177" customFormat="1" ht="23.4">
      <c r="A43" s="288" t="s">
        <v>118</v>
      </c>
      <c r="B43" s="288"/>
      <c r="C43" s="288"/>
      <c r="D43" s="288"/>
      <c r="E43" s="288"/>
      <c r="F43" s="288"/>
      <c r="G43" s="288"/>
      <c r="H43" s="288"/>
      <c r="I43" s="288"/>
      <c r="J43" s="87"/>
      <c r="K43" s="87"/>
      <c r="L43" s="87"/>
      <c r="M43" s="87"/>
      <c r="N43" s="87"/>
      <c r="O43" s="176"/>
    </row>
    <row r="44" spans="1:15" s="177" customFormat="1" ht="19.2">
      <c r="B44" s="175"/>
      <c r="C44" s="175"/>
      <c r="D44" s="175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176"/>
    </row>
    <row r="45" spans="1:15" s="177" customFormat="1" ht="19.2">
      <c r="B45" s="175"/>
      <c r="C45" s="175"/>
      <c r="D45" s="175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176"/>
    </row>
    <row r="46" spans="1:15" s="177" customFormat="1" ht="19.2">
      <c r="B46" s="175"/>
      <c r="C46" s="175"/>
      <c r="D46" s="175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176"/>
    </row>
    <row r="47" spans="1:15" s="177" customFormat="1" ht="19.2">
      <c r="B47" s="175"/>
      <c r="C47" s="175"/>
      <c r="D47" s="175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176"/>
    </row>
    <row r="48" spans="1:15" s="177" customFormat="1" ht="21.9" customHeight="1">
      <c r="A48" s="181"/>
      <c r="B48" s="182"/>
      <c r="C48" s="182"/>
      <c r="D48" s="182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76"/>
    </row>
  </sheetData>
  <mergeCells count="7">
    <mergeCell ref="A1:N1"/>
    <mergeCell ref="A2:N2"/>
    <mergeCell ref="A4:N4"/>
    <mergeCell ref="A5:N5"/>
    <mergeCell ref="A43:I43"/>
    <mergeCell ref="A3:N3"/>
    <mergeCell ref="E7:N7"/>
  </mergeCells>
  <pageMargins left="1" right="0.3" top="1" bottom="0.5" header="0.6" footer="0.3"/>
  <pageSetup paperSize="9" scale="80" firstPageNumber="5" fitToWidth="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S135"/>
  <sheetViews>
    <sheetView view="pageBreakPreview" topLeftCell="A111" zoomScale="70" zoomScaleNormal="80" zoomScaleSheetLayoutView="70" workbookViewId="0">
      <selection activeCell="U30" sqref="U30"/>
    </sheetView>
  </sheetViews>
  <sheetFormatPr defaultColWidth="9.44140625" defaultRowHeight="22.35" customHeight="1"/>
  <cols>
    <col min="1" max="1" width="53.33203125" style="46" customWidth="1"/>
    <col min="2" max="2" width="6.88671875" style="46" customWidth="1"/>
    <col min="3" max="3" width="2.5546875" style="46" customWidth="1"/>
    <col min="4" max="4" width="12.5546875" style="46" customWidth="1"/>
    <col min="5" max="5" width="2.5546875" style="46" customWidth="1"/>
    <col min="6" max="6" width="14.109375" style="3" customWidth="1"/>
    <col min="7" max="7" width="1.88671875" style="46" customWidth="1"/>
    <col min="8" max="8" width="17.6640625" style="46" customWidth="1"/>
    <col min="9" max="9" width="2.5546875" style="46" customWidth="1"/>
    <col min="10" max="10" width="18.6640625" style="3" customWidth="1"/>
    <col min="11" max="11" width="1" style="46" customWidth="1"/>
    <col min="12" max="12" width="9.44140625" style="46"/>
    <col min="13" max="13" width="11.44140625" style="46" bestFit="1" customWidth="1"/>
    <col min="14" max="14" width="1.5546875" style="46" customWidth="1"/>
    <col min="15" max="15" width="9.5546875" style="46" bestFit="1" customWidth="1"/>
    <col min="16" max="16" width="1.5546875" style="46" customWidth="1"/>
    <col min="17" max="17" width="9.44140625" style="46"/>
    <col min="18" max="18" width="1.5546875" style="46" customWidth="1"/>
    <col min="19" max="19" width="10.109375" style="46" bestFit="1" customWidth="1"/>
    <col min="20" max="16384" width="9.44140625" style="46"/>
  </cols>
  <sheetData>
    <row r="1" spans="1:10" s="14" customFormat="1" ht="25.35" customHeight="1">
      <c r="A1" s="290" t="s">
        <v>190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0" s="14" customFormat="1" ht="25.35" customHeight="1">
      <c r="A2" s="290" t="s">
        <v>36</v>
      </c>
      <c r="B2" s="290"/>
      <c r="C2" s="290"/>
      <c r="D2" s="290"/>
      <c r="E2" s="290"/>
      <c r="F2" s="290"/>
      <c r="G2" s="290"/>
      <c r="H2" s="290"/>
      <c r="I2" s="290"/>
      <c r="J2" s="290"/>
    </row>
    <row r="3" spans="1:10" s="14" customFormat="1" ht="25.35" customHeight="1">
      <c r="A3" s="290" t="s">
        <v>177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0" s="14" customFormat="1" ht="25.35" customHeight="1">
      <c r="A4" s="290" t="s">
        <v>116</v>
      </c>
      <c r="B4" s="290"/>
      <c r="C4" s="290"/>
      <c r="D4" s="290"/>
      <c r="E4" s="290"/>
      <c r="F4" s="290"/>
      <c r="G4" s="290"/>
      <c r="H4" s="290"/>
      <c r="I4" s="290"/>
      <c r="J4" s="290"/>
    </row>
    <row r="5" spans="1:10" s="14" customFormat="1" ht="25.35" customHeight="1">
      <c r="A5" s="291" t="s">
        <v>91</v>
      </c>
      <c r="B5" s="291"/>
      <c r="C5" s="291"/>
      <c r="D5" s="291"/>
      <c r="E5" s="291"/>
      <c r="F5" s="291"/>
      <c r="G5" s="291"/>
      <c r="H5" s="291"/>
      <c r="I5" s="291"/>
      <c r="J5" s="291"/>
    </row>
    <row r="6" spans="1:10" s="19" customFormat="1" ht="9" customHeight="1">
      <c r="A6" s="15"/>
      <c r="B6" s="16"/>
      <c r="C6" s="16"/>
      <c r="D6" s="16"/>
      <c r="E6" s="16"/>
      <c r="F6" s="18"/>
      <c r="G6" s="17"/>
      <c r="H6" s="16"/>
      <c r="I6" s="16"/>
      <c r="J6" s="18"/>
    </row>
    <row r="7" spans="1:10" s="50" customFormat="1" ht="22.35" customHeight="1">
      <c r="C7" s="49"/>
      <c r="D7" s="146"/>
      <c r="E7" s="145"/>
      <c r="F7" s="146"/>
      <c r="G7" s="145"/>
      <c r="H7" s="145"/>
      <c r="I7" s="145"/>
      <c r="J7" s="144" t="s">
        <v>188</v>
      </c>
    </row>
    <row r="8" spans="1:10" s="50" customFormat="1" ht="22.35" customHeight="1">
      <c r="C8" s="49"/>
      <c r="D8" s="146"/>
      <c r="E8" s="145"/>
      <c r="F8" s="146"/>
      <c r="G8" s="145"/>
      <c r="H8" s="145"/>
      <c r="I8" s="145"/>
      <c r="J8" s="144" t="s">
        <v>189</v>
      </c>
    </row>
    <row r="9" spans="1:10" s="50" customFormat="1" ht="22.35" customHeight="1">
      <c r="C9" s="49"/>
      <c r="D9" s="146" t="s">
        <v>185</v>
      </c>
      <c r="E9" s="145"/>
      <c r="F9" s="146" t="s">
        <v>187</v>
      </c>
      <c r="G9" s="145"/>
      <c r="H9" s="145"/>
      <c r="I9" s="145"/>
      <c r="J9" s="144" t="s">
        <v>202</v>
      </c>
    </row>
    <row r="10" spans="1:10" s="69" customFormat="1" ht="22.35" customHeight="1">
      <c r="A10" s="50"/>
      <c r="B10" s="49"/>
      <c r="C10" s="21"/>
      <c r="D10" s="147" t="s">
        <v>186</v>
      </c>
      <c r="E10" s="145"/>
      <c r="F10" s="147" t="s">
        <v>186</v>
      </c>
      <c r="G10" s="21"/>
      <c r="H10" s="144" t="s">
        <v>188</v>
      </c>
      <c r="I10" s="21"/>
      <c r="J10" s="144" t="s">
        <v>203</v>
      </c>
    </row>
    <row r="11" spans="1:10" s="69" customFormat="1" ht="22.35" customHeight="1">
      <c r="A11" s="50"/>
      <c r="B11" s="143"/>
      <c r="C11" s="21"/>
      <c r="D11" s="276" t="s">
        <v>184</v>
      </c>
      <c r="E11" s="276"/>
      <c r="F11" s="276"/>
      <c r="G11" s="21"/>
      <c r="H11" s="144" t="s">
        <v>189</v>
      </c>
      <c r="I11" s="21"/>
      <c r="J11" s="144" t="s">
        <v>204</v>
      </c>
    </row>
    <row r="12" spans="1:10" s="69" customFormat="1" ht="22.35" customHeight="1">
      <c r="A12" s="50"/>
      <c r="B12" s="143"/>
      <c r="C12" s="21"/>
      <c r="D12" s="276" t="s">
        <v>201</v>
      </c>
      <c r="E12" s="276"/>
      <c r="F12" s="276"/>
      <c r="G12" s="21"/>
      <c r="H12" s="144" t="s">
        <v>201</v>
      </c>
      <c r="I12" s="21"/>
      <c r="J12" s="144" t="s">
        <v>205</v>
      </c>
    </row>
    <row r="13" spans="1:10" s="69" customFormat="1" ht="22.35" customHeight="1">
      <c r="A13" s="50"/>
      <c r="B13" s="143"/>
      <c r="C13" s="21"/>
      <c r="D13" s="276" t="s">
        <v>200</v>
      </c>
      <c r="E13" s="276"/>
      <c r="F13" s="276"/>
      <c r="G13" s="21"/>
      <c r="H13" s="144" t="s">
        <v>200</v>
      </c>
      <c r="I13" s="21"/>
      <c r="J13" s="144" t="s">
        <v>232</v>
      </c>
    </row>
    <row r="14" spans="1:10" s="14" customFormat="1" ht="22.35" customHeight="1">
      <c r="B14" s="20"/>
      <c r="C14" s="20"/>
      <c r="D14" s="22">
        <v>2568</v>
      </c>
      <c r="E14" s="20"/>
      <c r="F14" s="22">
        <v>2567</v>
      </c>
      <c r="G14" s="16"/>
      <c r="H14" s="22">
        <v>2568</v>
      </c>
      <c r="I14" s="20"/>
      <c r="J14" s="22">
        <v>2567</v>
      </c>
    </row>
    <row r="15" spans="1:10" s="261" customFormat="1" ht="22.35" customHeight="1">
      <c r="B15" s="20"/>
      <c r="C15" s="20"/>
      <c r="D15" s="22" t="s">
        <v>116</v>
      </c>
      <c r="E15" s="20"/>
      <c r="F15" s="22" t="s">
        <v>221</v>
      </c>
      <c r="G15" s="16"/>
      <c r="H15" s="22" t="s">
        <v>116</v>
      </c>
      <c r="I15" s="20"/>
      <c r="J15" s="22" t="s">
        <v>116</v>
      </c>
    </row>
    <row r="16" spans="1:10" s="14" customFormat="1" ht="22.35" customHeight="1">
      <c r="A16" s="23" t="s">
        <v>37</v>
      </c>
      <c r="B16" s="20"/>
      <c r="C16" s="20"/>
      <c r="D16" s="145"/>
      <c r="E16" s="145"/>
      <c r="F16" s="145"/>
      <c r="G16" s="21"/>
      <c r="H16" s="145"/>
      <c r="I16" s="145"/>
      <c r="J16" s="145"/>
    </row>
    <row r="17" spans="1:11" s="14" customFormat="1" ht="22.35" customHeight="1">
      <c r="A17" s="24" t="s">
        <v>213</v>
      </c>
      <c r="B17" s="25"/>
      <c r="C17" s="26"/>
      <c r="D17" s="82">
        <v>2509533</v>
      </c>
      <c r="E17" s="26"/>
      <c r="F17" s="82">
        <v>2194972</v>
      </c>
      <c r="G17" s="82"/>
      <c r="H17" s="187">
        <v>-18347</v>
      </c>
      <c r="I17" s="26"/>
      <c r="J17" s="187">
        <v>-494</v>
      </c>
      <c r="K17" s="27"/>
    </row>
    <row r="18" spans="1:11" s="14" customFormat="1" ht="22.35" customHeight="1">
      <c r="A18" s="24" t="s">
        <v>86</v>
      </c>
      <c r="B18" s="25"/>
      <c r="C18" s="26"/>
      <c r="D18" s="82"/>
      <c r="E18" s="26"/>
      <c r="F18" s="82"/>
      <c r="G18" s="82"/>
      <c r="H18" s="82"/>
      <c r="I18" s="26"/>
      <c r="J18" s="82"/>
    </row>
    <row r="19" spans="1:11" s="14" customFormat="1" ht="22.35" customHeight="1">
      <c r="A19" s="26" t="s">
        <v>219</v>
      </c>
      <c r="B19" s="25"/>
      <c r="C19" s="26"/>
      <c r="D19" s="82">
        <v>629315</v>
      </c>
      <c r="E19" s="26"/>
      <c r="F19" s="82">
        <v>543328</v>
      </c>
      <c r="G19" s="82"/>
      <c r="H19" s="188">
        <v>0</v>
      </c>
      <c r="I19" s="26"/>
      <c r="J19" s="187">
        <v>-124</v>
      </c>
    </row>
    <row r="20" spans="1:11" s="14" customFormat="1" ht="22.35" customHeight="1">
      <c r="A20" s="26" t="s">
        <v>31</v>
      </c>
      <c r="B20" s="25"/>
      <c r="C20" s="28"/>
      <c r="D20" s="82">
        <v>1274488</v>
      </c>
      <c r="E20" s="28"/>
      <c r="F20" s="82">
        <v>1146646</v>
      </c>
      <c r="G20" s="82"/>
      <c r="H20" s="82">
        <v>296</v>
      </c>
      <c r="I20" s="28"/>
      <c r="J20" s="82">
        <v>17</v>
      </c>
    </row>
    <row r="21" spans="1:11" s="14" customFormat="1" ht="22.35" customHeight="1">
      <c r="A21" s="26" t="s">
        <v>38</v>
      </c>
      <c r="B21" s="25"/>
      <c r="C21" s="28"/>
      <c r="D21" s="82">
        <v>511503</v>
      </c>
      <c r="E21" s="28"/>
      <c r="F21" s="82">
        <v>487982</v>
      </c>
      <c r="G21" s="82"/>
      <c r="H21" s="82">
        <v>16</v>
      </c>
      <c r="I21" s="28"/>
      <c r="J21" s="188">
        <v>0</v>
      </c>
    </row>
    <row r="22" spans="1:11" s="14" customFormat="1" ht="22.35" customHeight="1">
      <c r="A22" s="26" t="s">
        <v>264</v>
      </c>
      <c r="B22" s="25"/>
      <c r="C22" s="28"/>
      <c r="D22" s="82">
        <v>1154997</v>
      </c>
      <c r="E22" s="28"/>
      <c r="F22" s="82">
        <v>1404772</v>
      </c>
      <c r="G22" s="34"/>
      <c r="H22" s="188">
        <v>0</v>
      </c>
      <c r="I22" s="28"/>
      <c r="J22" s="188">
        <v>0</v>
      </c>
    </row>
    <row r="23" spans="1:11" s="14" customFormat="1" ht="22.35" customHeight="1">
      <c r="A23" s="29" t="s">
        <v>265</v>
      </c>
      <c r="B23" s="25"/>
      <c r="C23" s="28"/>
      <c r="D23" s="82"/>
      <c r="E23" s="28"/>
      <c r="F23" s="82"/>
      <c r="G23" s="34"/>
      <c r="H23" s="188"/>
      <c r="I23" s="28"/>
      <c r="J23" s="188"/>
    </row>
    <row r="24" spans="1:11" s="14" customFormat="1" ht="22.35" customHeight="1">
      <c r="A24" s="26" t="s">
        <v>142</v>
      </c>
      <c r="B24" s="25"/>
      <c r="C24" s="28"/>
      <c r="D24" s="82">
        <v>308355</v>
      </c>
      <c r="E24" s="28"/>
      <c r="F24" s="82">
        <v>309968</v>
      </c>
      <c r="G24" s="82"/>
      <c r="H24" s="188">
        <v>0</v>
      </c>
      <c r="I24" s="28"/>
      <c r="J24" s="188">
        <v>0</v>
      </c>
    </row>
    <row r="25" spans="1:11" s="14" customFormat="1" ht="22.35" customHeight="1">
      <c r="A25" s="26" t="s">
        <v>68</v>
      </c>
      <c r="B25" s="25"/>
      <c r="C25" s="28"/>
      <c r="D25" s="82">
        <v>396197</v>
      </c>
      <c r="E25" s="28"/>
      <c r="F25" s="82">
        <v>482035</v>
      </c>
      <c r="G25" s="82"/>
      <c r="H25" s="188">
        <v>0</v>
      </c>
      <c r="I25" s="28"/>
      <c r="J25" s="188">
        <v>0</v>
      </c>
    </row>
    <row r="26" spans="1:11" s="14" customFormat="1" ht="22.35" customHeight="1">
      <c r="A26" s="26" t="s">
        <v>149</v>
      </c>
      <c r="B26" s="30"/>
      <c r="C26" s="28"/>
      <c r="D26" s="82"/>
      <c r="E26" s="28"/>
      <c r="F26" s="82"/>
      <c r="G26" s="82"/>
      <c r="H26" s="82"/>
      <c r="I26" s="28"/>
      <c r="J26" s="188"/>
    </row>
    <row r="27" spans="1:11" s="14" customFormat="1" ht="22.35" customHeight="1">
      <c r="A27" s="29" t="s">
        <v>150</v>
      </c>
      <c r="B27" s="25"/>
      <c r="C27" s="28"/>
      <c r="D27" s="127">
        <v>-1944</v>
      </c>
      <c r="E27" s="28"/>
      <c r="F27" s="187">
        <v>-2073</v>
      </c>
      <c r="G27" s="127"/>
      <c r="H27" s="188">
        <v>0</v>
      </c>
      <c r="I27" s="28"/>
      <c r="J27" s="188">
        <v>0</v>
      </c>
    </row>
    <row r="28" spans="1:11" s="14" customFormat="1" ht="22.35" customHeight="1">
      <c r="A28" s="31" t="s">
        <v>119</v>
      </c>
      <c r="B28" s="25"/>
      <c r="C28" s="28"/>
      <c r="D28" s="82"/>
      <c r="E28" s="28"/>
      <c r="F28" s="82"/>
      <c r="G28" s="82"/>
      <c r="H28" s="82"/>
      <c r="I28" s="28"/>
      <c r="J28" s="82"/>
    </row>
    <row r="29" spans="1:11" s="14" customFormat="1" ht="22.35" customHeight="1">
      <c r="A29" s="29" t="s">
        <v>128</v>
      </c>
      <c r="B29" s="25"/>
      <c r="C29" s="28"/>
      <c r="D29" s="82">
        <v>2364</v>
      </c>
      <c r="E29" s="28"/>
      <c r="F29" s="82">
        <v>1064</v>
      </c>
      <c r="G29" s="82"/>
      <c r="H29" s="188">
        <v>0</v>
      </c>
      <c r="I29" s="28"/>
      <c r="J29" s="188">
        <v>0</v>
      </c>
    </row>
    <row r="30" spans="1:11" s="14" customFormat="1" ht="22.35" customHeight="1">
      <c r="A30" s="31" t="s">
        <v>124</v>
      </c>
      <c r="B30" s="25"/>
      <c r="C30" s="28"/>
      <c r="D30" s="82">
        <v>3412</v>
      </c>
      <c r="E30" s="28"/>
      <c r="F30" s="82">
        <v>3797</v>
      </c>
      <c r="G30" s="82"/>
      <c r="H30" s="188">
        <v>0</v>
      </c>
      <c r="I30" s="28"/>
      <c r="J30" s="188">
        <v>0</v>
      </c>
    </row>
    <row r="31" spans="1:11" s="14" customFormat="1" ht="22.35" customHeight="1">
      <c r="A31" s="31" t="s">
        <v>121</v>
      </c>
      <c r="B31" s="32"/>
      <c r="C31" s="32"/>
      <c r="D31" s="82">
        <v>20294</v>
      </c>
      <c r="E31" s="32"/>
      <c r="F31" s="82">
        <v>18667</v>
      </c>
      <c r="G31" s="82"/>
      <c r="H31" s="82">
        <v>118</v>
      </c>
      <c r="I31" s="32"/>
      <c r="J31" s="188">
        <v>0</v>
      </c>
    </row>
    <row r="32" spans="1:11" s="14" customFormat="1" ht="22.35" customHeight="1">
      <c r="A32" s="31" t="s">
        <v>137</v>
      </c>
      <c r="B32" s="32"/>
      <c r="C32" s="32"/>
      <c r="D32" s="82">
        <v>9580</v>
      </c>
      <c r="E32" s="32"/>
      <c r="F32" s="83">
        <v>9447</v>
      </c>
      <c r="G32" s="33"/>
      <c r="H32" s="190">
        <v>0</v>
      </c>
      <c r="I32" s="32"/>
      <c r="J32" s="190">
        <v>0</v>
      </c>
    </row>
    <row r="33" spans="1:13" s="14" customFormat="1" ht="22.35" customHeight="1">
      <c r="A33" s="24" t="s">
        <v>262</v>
      </c>
      <c r="B33" s="25"/>
      <c r="C33" s="28"/>
      <c r="D33" s="84">
        <f>SUM(D17:D32)</f>
        <v>6818094</v>
      </c>
      <c r="E33" s="28"/>
      <c r="F33" s="6">
        <f>SUM(F17:F32)</f>
        <v>6600605</v>
      </c>
      <c r="G33" s="6"/>
      <c r="H33" s="138">
        <f>SUM(H17:H32)</f>
        <v>-17917</v>
      </c>
      <c r="I33" s="28"/>
      <c r="J33" s="138">
        <f>SUM(J17:J32)</f>
        <v>-601</v>
      </c>
    </row>
    <row r="34" spans="1:13" s="14" customFormat="1" ht="22.35" customHeight="1">
      <c r="A34" s="29" t="s">
        <v>263</v>
      </c>
      <c r="B34" s="25"/>
      <c r="C34" s="28"/>
      <c r="D34" s="2"/>
      <c r="E34" s="28"/>
      <c r="F34" s="6"/>
      <c r="G34" s="6"/>
      <c r="H34" s="129"/>
      <c r="I34" s="28"/>
      <c r="J34" s="129"/>
    </row>
    <row r="35" spans="1:13" s="14" customFormat="1" ht="22.35" customHeight="1">
      <c r="A35" s="24" t="s">
        <v>74</v>
      </c>
      <c r="B35" s="25"/>
      <c r="C35" s="26"/>
      <c r="D35" s="85"/>
      <c r="E35" s="26"/>
      <c r="F35" s="2"/>
      <c r="G35" s="33"/>
      <c r="H35" s="85"/>
      <c r="I35" s="26"/>
      <c r="J35" s="2"/>
    </row>
    <row r="36" spans="1:13" s="14" customFormat="1" ht="22.35" customHeight="1">
      <c r="A36" s="29" t="s">
        <v>35</v>
      </c>
      <c r="B36" s="25"/>
      <c r="C36" s="28"/>
      <c r="D36" s="127">
        <v>-4278084</v>
      </c>
      <c r="E36" s="28"/>
      <c r="F36" s="187">
        <v>-7985823</v>
      </c>
      <c r="G36" s="82"/>
      <c r="H36" s="188">
        <v>0</v>
      </c>
      <c r="I36" s="28"/>
      <c r="J36" s="188">
        <v>0</v>
      </c>
      <c r="L36" s="34"/>
      <c r="M36" s="35"/>
    </row>
    <row r="37" spans="1:13" s="14" customFormat="1" ht="22.35" customHeight="1">
      <c r="A37" s="29" t="s">
        <v>51</v>
      </c>
      <c r="B37" s="25"/>
      <c r="C37" s="28"/>
      <c r="D37" s="82">
        <v>100468</v>
      </c>
      <c r="E37" s="28"/>
      <c r="F37" s="187">
        <v>158661</v>
      </c>
      <c r="G37" s="82"/>
      <c r="H37" s="188">
        <v>0</v>
      </c>
      <c r="I37" s="28"/>
      <c r="J37" s="188">
        <v>0</v>
      </c>
    </row>
    <row r="38" spans="1:13" s="14" customFormat="1" ht="22.35" customHeight="1">
      <c r="A38" s="29" t="s">
        <v>104</v>
      </c>
      <c r="B38" s="25"/>
      <c r="C38" s="28"/>
      <c r="D38" s="82">
        <v>131057</v>
      </c>
      <c r="E38" s="28"/>
      <c r="F38" s="187">
        <v>76865</v>
      </c>
      <c r="G38" s="82"/>
      <c r="H38" s="188">
        <v>0</v>
      </c>
      <c r="I38" s="28"/>
      <c r="J38" s="188">
        <v>0</v>
      </c>
    </row>
    <row r="39" spans="1:13" s="14" customFormat="1" ht="22.35" customHeight="1">
      <c r="A39" s="29" t="s">
        <v>52</v>
      </c>
      <c r="B39" s="25"/>
      <c r="C39" s="28"/>
      <c r="D39" s="82">
        <v>29167</v>
      </c>
      <c r="E39" s="28"/>
      <c r="F39" s="187">
        <v>-63919</v>
      </c>
      <c r="G39" s="82"/>
      <c r="H39" s="187">
        <v>-6735</v>
      </c>
      <c r="I39" s="28"/>
      <c r="J39" s="188">
        <v>0</v>
      </c>
    </row>
    <row r="40" spans="1:13" s="14" customFormat="1" ht="22.35" customHeight="1">
      <c r="A40" s="29" t="s">
        <v>129</v>
      </c>
      <c r="B40" s="25"/>
      <c r="C40" s="28"/>
      <c r="D40" s="82">
        <v>40539</v>
      </c>
      <c r="E40" s="28"/>
      <c r="F40" s="187">
        <v>38433</v>
      </c>
      <c r="G40" s="82"/>
      <c r="H40" s="82">
        <v>2</v>
      </c>
      <c r="I40" s="28"/>
      <c r="J40" s="188">
        <v>0</v>
      </c>
    </row>
    <row r="41" spans="1:13" s="14" customFormat="1" ht="22.35" customHeight="1">
      <c r="A41" s="29" t="s">
        <v>47</v>
      </c>
      <c r="B41" s="25"/>
      <c r="C41" s="28"/>
      <c r="D41" s="127">
        <v>-6626</v>
      </c>
      <c r="E41" s="28"/>
      <c r="F41" s="187">
        <v>-7517</v>
      </c>
      <c r="G41" s="82"/>
      <c r="H41" s="188">
        <v>0</v>
      </c>
      <c r="I41" s="28"/>
      <c r="J41" s="188">
        <v>0</v>
      </c>
    </row>
    <row r="42" spans="1:13" s="14" customFormat="1" ht="22.35" customHeight="1">
      <c r="A42" s="29" t="s">
        <v>75</v>
      </c>
      <c r="B42" s="25"/>
      <c r="C42" s="28"/>
      <c r="D42" s="127">
        <v>-3647</v>
      </c>
      <c r="E42" s="28"/>
      <c r="F42" s="187">
        <v>-1906</v>
      </c>
      <c r="G42" s="82"/>
      <c r="H42" s="188">
        <v>0</v>
      </c>
      <c r="I42" s="28"/>
      <c r="J42" s="188">
        <v>0</v>
      </c>
    </row>
    <row r="43" spans="1:13" s="14" customFormat="1" ht="22.35" customHeight="1">
      <c r="A43" s="29"/>
      <c r="B43" s="25"/>
      <c r="C43" s="28"/>
      <c r="D43" s="33"/>
      <c r="E43" s="28"/>
      <c r="F43" s="2"/>
      <c r="G43" s="33"/>
      <c r="H43" s="33"/>
      <c r="I43" s="28"/>
      <c r="J43" s="188"/>
    </row>
    <row r="44" spans="1:13" s="14" customFormat="1" ht="25.35" customHeight="1">
      <c r="A44" s="290" t="s">
        <v>190</v>
      </c>
      <c r="B44" s="290"/>
      <c r="C44" s="290"/>
      <c r="D44" s="290"/>
      <c r="E44" s="290"/>
      <c r="F44" s="290"/>
      <c r="G44" s="290"/>
      <c r="H44" s="290"/>
      <c r="I44" s="290"/>
      <c r="J44" s="290"/>
    </row>
    <row r="45" spans="1:13" s="14" customFormat="1" ht="25.35" customHeight="1">
      <c r="A45" s="292" t="s">
        <v>40</v>
      </c>
      <c r="B45" s="292"/>
      <c r="C45" s="292"/>
      <c r="D45" s="292"/>
      <c r="E45" s="292"/>
      <c r="F45" s="292"/>
      <c r="G45" s="292"/>
      <c r="H45" s="292"/>
      <c r="I45" s="292"/>
      <c r="J45" s="292"/>
    </row>
    <row r="46" spans="1:13" s="261" customFormat="1" ht="25.35" customHeight="1">
      <c r="A46" s="290" t="s">
        <v>177</v>
      </c>
      <c r="B46" s="290"/>
      <c r="C46" s="290"/>
      <c r="D46" s="290"/>
      <c r="E46" s="290"/>
      <c r="F46" s="290"/>
      <c r="G46" s="290"/>
      <c r="H46" s="290"/>
      <c r="I46" s="290"/>
      <c r="J46" s="290"/>
    </row>
    <row r="47" spans="1:13" s="14" customFormat="1" ht="25.35" customHeight="1">
      <c r="A47" s="290" t="s">
        <v>116</v>
      </c>
      <c r="B47" s="290"/>
      <c r="C47" s="290"/>
      <c r="D47" s="290"/>
      <c r="E47" s="290"/>
      <c r="F47" s="290"/>
      <c r="G47" s="290"/>
      <c r="H47" s="290"/>
      <c r="I47" s="290"/>
      <c r="J47" s="290"/>
    </row>
    <row r="48" spans="1:13" s="14" customFormat="1" ht="25.35" customHeight="1">
      <c r="A48" s="291" t="s">
        <v>91</v>
      </c>
      <c r="B48" s="291"/>
      <c r="C48" s="291"/>
      <c r="D48" s="291"/>
      <c r="E48" s="291"/>
      <c r="F48" s="291"/>
      <c r="G48" s="291"/>
      <c r="H48" s="291"/>
      <c r="I48" s="291"/>
      <c r="J48" s="291"/>
    </row>
    <row r="49" spans="1:10" s="14" customFormat="1" ht="9" customHeight="1">
      <c r="A49" s="15"/>
      <c r="B49" s="16"/>
      <c r="C49" s="16"/>
      <c r="D49" s="16"/>
      <c r="E49" s="16"/>
      <c r="F49" s="18"/>
      <c r="G49" s="17"/>
      <c r="H49" s="16"/>
      <c r="I49" s="16"/>
      <c r="J49" s="18"/>
    </row>
    <row r="50" spans="1:10" s="50" customFormat="1" ht="22.35" customHeight="1">
      <c r="C50" s="49"/>
      <c r="D50" s="146"/>
      <c r="E50" s="145"/>
      <c r="F50" s="146"/>
      <c r="G50" s="145"/>
      <c r="H50" s="145"/>
      <c r="I50" s="145"/>
      <c r="J50" s="144" t="s">
        <v>188</v>
      </c>
    </row>
    <row r="51" spans="1:10" s="50" customFormat="1" ht="22.35" customHeight="1">
      <c r="C51" s="49"/>
      <c r="D51" s="146"/>
      <c r="E51" s="145"/>
      <c r="F51" s="146"/>
      <c r="G51" s="145"/>
      <c r="H51" s="145"/>
      <c r="I51" s="145"/>
      <c r="J51" s="144" t="s">
        <v>189</v>
      </c>
    </row>
    <row r="52" spans="1:10" s="50" customFormat="1" ht="22.35" customHeight="1">
      <c r="C52" s="49"/>
      <c r="D52" s="146" t="s">
        <v>185</v>
      </c>
      <c r="E52" s="145"/>
      <c r="F52" s="146" t="s">
        <v>187</v>
      </c>
      <c r="G52" s="145"/>
      <c r="H52" s="145"/>
      <c r="I52" s="145"/>
      <c r="J52" s="144" t="s">
        <v>202</v>
      </c>
    </row>
    <row r="53" spans="1:10" s="69" customFormat="1" ht="22.35" customHeight="1">
      <c r="A53" s="50"/>
      <c r="B53" s="49"/>
      <c r="C53" s="21"/>
      <c r="D53" s="147" t="s">
        <v>186</v>
      </c>
      <c r="E53" s="145"/>
      <c r="F53" s="147" t="s">
        <v>186</v>
      </c>
      <c r="G53" s="21"/>
      <c r="H53" s="144" t="s">
        <v>188</v>
      </c>
      <c r="I53" s="21"/>
      <c r="J53" s="144" t="s">
        <v>203</v>
      </c>
    </row>
    <row r="54" spans="1:10" s="69" customFormat="1" ht="22.35" customHeight="1">
      <c r="A54" s="50"/>
      <c r="B54" s="143"/>
      <c r="C54" s="21"/>
      <c r="D54" s="276" t="s">
        <v>184</v>
      </c>
      <c r="E54" s="276"/>
      <c r="F54" s="276"/>
      <c r="G54" s="21"/>
      <c r="H54" s="144" t="s">
        <v>189</v>
      </c>
      <c r="I54" s="21"/>
      <c r="J54" s="144" t="s">
        <v>204</v>
      </c>
    </row>
    <row r="55" spans="1:10" s="69" customFormat="1" ht="22.35" customHeight="1">
      <c r="A55" s="50"/>
      <c r="B55" s="143"/>
      <c r="C55" s="21"/>
      <c r="D55" s="276" t="s">
        <v>201</v>
      </c>
      <c r="E55" s="276"/>
      <c r="F55" s="276"/>
      <c r="G55" s="21"/>
      <c r="H55" s="144" t="s">
        <v>201</v>
      </c>
      <c r="I55" s="21"/>
      <c r="J55" s="144" t="s">
        <v>205</v>
      </c>
    </row>
    <row r="56" spans="1:10" s="69" customFormat="1" ht="22.35" customHeight="1">
      <c r="A56" s="50"/>
      <c r="B56" s="143"/>
      <c r="C56" s="21"/>
      <c r="D56" s="276" t="s">
        <v>200</v>
      </c>
      <c r="E56" s="276"/>
      <c r="F56" s="276"/>
      <c r="G56" s="21"/>
      <c r="H56" s="144" t="s">
        <v>200</v>
      </c>
      <c r="I56" s="21"/>
      <c r="J56" s="268" t="s">
        <v>232</v>
      </c>
    </row>
    <row r="57" spans="1:10" s="14" customFormat="1" ht="22.35" customHeight="1">
      <c r="A57" s="36"/>
      <c r="B57" s="20" t="s">
        <v>0</v>
      </c>
      <c r="C57" s="20"/>
      <c r="D57" s="22">
        <v>2568</v>
      </c>
      <c r="E57" s="20"/>
      <c r="F57" s="22">
        <v>2567</v>
      </c>
      <c r="G57" s="16"/>
      <c r="H57" s="22">
        <v>2568</v>
      </c>
      <c r="I57" s="20"/>
      <c r="J57" s="22">
        <v>2567</v>
      </c>
    </row>
    <row r="58" spans="1:10" s="261" customFormat="1" ht="22.35" customHeight="1">
      <c r="A58" s="36"/>
      <c r="B58" s="20"/>
      <c r="C58" s="20"/>
      <c r="D58" s="22" t="s">
        <v>116</v>
      </c>
      <c r="E58" s="20"/>
      <c r="F58" s="22" t="s">
        <v>221</v>
      </c>
      <c r="G58" s="16"/>
      <c r="H58" s="22" t="s">
        <v>116</v>
      </c>
      <c r="I58" s="20"/>
      <c r="J58" s="22" t="s">
        <v>116</v>
      </c>
    </row>
    <row r="59" spans="1:10" s="14" customFormat="1" ht="22.35" customHeight="1">
      <c r="A59" s="23" t="s">
        <v>48</v>
      </c>
      <c r="B59" s="20"/>
      <c r="C59" s="20"/>
      <c r="D59" s="20"/>
      <c r="E59" s="20"/>
      <c r="F59" s="5"/>
      <c r="G59" s="4"/>
      <c r="H59" s="20"/>
      <c r="I59" s="20"/>
      <c r="J59" s="5"/>
    </row>
    <row r="60" spans="1:10" s="14" customFormat="1" ht="22.35" customHeight="1">
      <c r="A60" s="24" t="s">
        <v>76</v>
      </c>
      <c r="B60" s="28"/>
      <c r="C60" s="28"/>
      <c r="D60" s="28"/>
      <c r="E60" s="28"/>
      <c r="F60" s="9"/>
      <c r="G60" s="37"/>
      <c r="H60" s="28"/>
      <c r="I60" s="28"/>
      <c r="J60" s="9"/>
    </row>
    <row r="61" spans="1:10" s="14" customFormat="1" ht="22.35" customHeight="1">
      <c r="A61" s="26" t="s">
        <v>53</v>
      </c>
      <c r="B61" s="28"/>
      <c r="C61" s="28"/>
      <c r="D61" s="82">
        <v>3155</v>
      </c>
      <c r="E61" s="28"/>
      <c r="F61" s="82">
        <v>2781</v>
      </c>
      <c r="G61" s="82"/>
      <c r="H61" s="82">
        <v>603</v>
      </c>
      <c r="I61" s="28"/>
      <c r="J61" s="188">
        <v>0</v>
      </c>
    </row>
    <row r="62" spans="1:10" s="14" customFormat="1" ht="22.35" customHeight="1">
      <c r="A62" s="26" t="s">
        <v>54</v>
      </c>
      <c r="B62" s="28"/>
      <c r="C62" s="28"/>
      <c r="D62" s="187">
        <v>-7051</v>
      </c>
      <c r="E62" s="28"/>
      <c r="F62" s="187">
        <v>-4448</v>
      </c>
      <c r="G62" s="82"/>
      <c r="H62" s="82">
        <v>120</v>
      </c>
      <c r="I62" s="28"/>
      <c r="J62" s="188">
        <v>0</v>
      </c>
    </row>
    <row r="63" spans="1:10" s="14" customFormat="1" ht="22.35" customHeight="1">
      <c r="A63" s="26" t="s">
        <v>55</v>
      </c>
      <c r="B63" s="28"/>
      <c r="C63" s="28"/>
      <c r="D63" s="187">
        <v>-571542</v>
      </c>
      <c r="E63" s="28"/>
      <c r="F63" s="187">
        <v>-282934</v>
      </c>
      <c r="G63" s="82"/>
      <c r="H63" s="82">
        <v>248</v>
      </c>
      <c r="I63" s="28"/>
      <c r="J63" s="82">
        <v>285</v>
      </c>
    </row>
    <row r="64" spans="1:10" s="14" customFormat="1" ht="22.35" customHeight="1">
      <c r="A64" s="26" t="s">
        <v>72</v>
      </c>
      <c r="B64" s="28"/>
      <c r="C64" s="28"/>
      <c r="D64" s="82">
        <v>42137</v>
      </c>
      <c r="E64" s="28"/>
      <c r="F64" s="82">
        <v>116365</v>
      </c>
      <c r="G64" s="82"/>
      <c r="H64" s="82">
        <v>167</v>
      </c>
      <c r="I64" s="28"/>
      <c r="J64" s="82">
        <v>10</v>
      </c>
    </row>
    <row r="65" spans="1:10" s="14" customFormat="1" ht="22.35" customHeight="1">
      <c r="A65" s="26" t="s">
        <v>10</v>
      </c>
      <c r="B65" s="28"/>
      <c r="C65" s="28"/>
      <c r="D65" s="82">
        <v>3293</v>
      </c>
      <c r="E65" s="28"/>
      <c r="F65" s="82">
        <v>3765</v>
      </c>
      <c r="G65" s="82"/>
      <c r="H65" s="188">
        <v>0</v>
      </c>
      <c r="I65" s="28"/>
      <c r="J65" s="188">
        <v>0</v>
      </c>
    </row>
    <row r="66" spans="1:10" s="14" customFormat="1" ht="22.35" customHeight="1">
      <c r="A66" s="26" t="s">
        <v>13</v>
      </c>
      <c r="B66" s="28"/>
      <c r="C66" s="28"/>
      <c r="D66" s="187">
        <v>-14613</v>
      </c>
      <c r="E66" s="28"/>
      <c r="F66" s="187">
        <v>-11118</v>
      </c>
      <c r="G66" s="82"/>
      <c r="H66" s="188">
        <v>0</v>
      </c>
      <c r="I66" s="28"/>
      <c r="J66" s="188">
        <v>0</v>
      </c>
    </row>
    <row r="67" spans="1:10" s="14" customFormat="1" ht="22.35" customHeight="1">
      <c r="A67" s="24" t="s">
        <v>157</v>
      </c>
      <c r="B67" s="26"/>
      <c r="C67" s="26"/>
      <c r="D67" s="138">
        <f>SUM(D33:D42)+SUM(D61:D66)</f>
        <v>2286347</v>
      </c>
      <c r="E67" s="26"/>
      <c r="F67" s="138">
        <f>SUM(F33:F42)+SUM(F61:F66)</f>
        <v>-1360190</v>
      </c>
      <c r="G67" s="33"/>
      <c r="H67" s="138">
        <f>SUM(H61:H66,H33:H42)</f>
        <v>-23512</v>
      </c>
      <c r="I67" s="26"/>
      <c r="J67" s="138">
        <f>SUM(J33:J43)+SUM(J61:J66)</f>
        <v>-306</v>
      </c>
    </row>
    <row r="68" spans="1:10" s="14" customFormat="1" ht="22.35" customHeight="1">
      <c r="A68" s="24" t="s">
        <v>39</v>
      </c>
      <c r="B68" s="26"/>
      <c r="C68" s="26"/>
      <c r="D68" s="82">
        <v>888843</v>
      </c>
      <c r="E68" s="26"/>
      <c r="F68" s="82">
        <v>738401</v>
      </c>
      <c r="G68" s="82"/>
      <c r="H68" s="204">
        <v>0</v>
      </c>
      <c r="I68" s="26"/>
      <c r="J68" s="188">
        <v>0</v>
      </c>
    </row>
    <row r="69" spans="1:10" s="14" customFormat="1" ht="22.35" customHeight="1">
      <c r="A69" s="24" t="s">
        <v>106</v>
      </c>
      <c r="B69" s="26"/>
      <c r="C69" s="26"/>
      <c r="D69" s="127">
        <v>-9419846</v>
      </c>
      <c r="E69" s="26"/>
      <c r="F69" s="187">
        <v>-8939844</v>
      </c>
      <c r="G69" s="82"/>
      <c r="H69" s="188">
        <v>0</v>
      </c>
      <c r="I69" s="26"/>
      <c r="J69" s="188">
        <v>0</v>
      </c>
    </row>
    <row r="70" spans="1:10" s="14" customFormat="1" ht="22.35" customHeight="1">
      <c r="A70" s="24" t="s">
        <v>107</v>
      </c>
      <c r="B70" s="26"/>
      <c r="C70" s="26"/>
      <c r="D70" s="82">
        <v>9386407</v>
      </c>
      <c r="E70" s="26"/>
      <c r="F70" s="82">
        <v>8797499</v>
      </c>
      <c r="G70" s="82"/>
      <c r="H70" s="188">
        <v>0</v>
      </c>
      <c r="I70" s="26"/>
      <c r="J70" s="188">
        <v>0</v>
      </c>
    </row>
    <row r="71" spans="1:10" s="14" customFormat="1" ht="22.35" customHeight="1">
      <c r="A71" s="24" t="s">
        <v>77</v>
      </c>
      <c r="B71" s="25"/>
      <c r="C71" s="25"/>
      <c r="D71" s="127">
        <v>-1046821</v>
      </c>
      <c r="E71" s="25"/>
      <c r="F71" s="187">
        <v>-892368</v>
      </c>
      <c r="G71" s="82"/>
      <c r="H71" s="188">
        <v>0</v>
      </c>
      <c r="I71" s="25"/>
      <c r="J71" s="188">
        <v>0</v>
      </c>
    </row>
    <row r="72" spans="1:10" s="14" customFormat="1" ht="22.35" customHeight="1">
      <c r="A72" s="24" t="s">
        <v>78</v>
      </c>
      <c r="B72" s="25"/>
      <c r="C72" s="25"/>
      <c r="D72" s="127">
        <v>-584379</v>
      </c>
      <c r="E72" s="25"/>
      <c r="F72" s="187">
        <v>-662513</v>
      </c>
      <c r="G72" s="82"/>
      <c r="H72" s="188">
        <v>0</v>
      </c>
      <c r="I72" s="25"/>
      <c r="J72" s="188">
        <v>0</v>
      </c>
    </row>
    <row r="73" spans="1:10" s="14" customFormat="1" ht="22.35" customHeight="1">
      <c r="A73" s="24" t="s">
        <v>268</v>
      </c>
      <c r="B73" s="25"/>
      <c r="C73" s="25"/>
      <c r="D73" s="188">
        <v>0</v>
      </c>
      <c r="E73" s="25"/>
      <c r="F73" s="188">
        <v>0</v>
      </c>
      <c r="G73" s="82"/>
      <c r="H73" s="127">
        <v>2074</v>
      </c>
      <c r="I73" s="25"/>
      <c r="J73" s="188">
        <v>0</v>
      </c>
    </row>
    <row r="74" spans="1:10" s="14" customFormat="1" ht="22.35" customHeight="1">
      <c r="A74" s="29" t="s">
        <v>176</v>
      </c>
      <c r="B74" s="25"/>
      <c r="C74" s="25"/>
      <c r="D74" s="136">
        <f>SUM(D67:D73)</f>
        <v>1510551</v>
      </c>
      <c r="E74" s="25"/>
      <c r="F74" s="136">
        <f>SUM(F67:F73)</f>
        <v>-2319015</v>
      </c>
      <c r="G74" s="57"/>
      <c r="H74" s="136">
        <f>SUM(H67:H73)</f>
        <v>-21438</v>
      </c>
      <c r="I74" s="25"/>
      <c r="J74" s="136">
        <f>SUM(J67:J73)</f>
        <v>-306</v>
      </c>
    </row>
    <row r="75" spans="1:10" s="14" customFormat="1" ht="22.35" customHeight="1">
      <c r="A75" s="39"/>
      <c r="B75" s="25"/>
      <c r="C75" s="25"/>
      <c r="D75" s="40"/>
      <c r="E75" s="25"/>
      <c r="F75" s="40"/>
      <c r="G75" s="57"/>
      <c r="H75" s="40"/>
      <c r="I75" s="25"/>
      <c r="J75" s="40"/>
    </row>
    <row r="76" spans="1:10" s="14" customFormat="1" ht="22.35" customHeight="1">
      <c r="A76" s="23" t="s">
        <v>41</v>
      </c>
      <c r="B76" s="41"/>
      <c r="C76" s="41"/>
      <c r="D76" s="57"/>
      <c r="E76" s="41"/>
      <c r="F76" s="57"/>
      <c r="G76" s="57"/>
      <c r="H76" s="57"/>
      <c r="I76" s="41"/>
      <c r="J76" s="57"/>
    </row>
    <row r="77" spans="1:10" s="14" customFormat="1" ht="22.35" customHeight="1">
      <c r="A77" s="24" t="s">
        <v>69</v>
      </c>
      <c r="B77" s="42">
        <v>5.2</v>
      </c>
      <c r="C77" s="42"/>
      <c r="D77" s="127">
        <v>-162562</v>
      </c>
      <c r="E77" s="42"/>
      <c r="F77" s="187">
        <v>-209838</v>
      </c>
      <c r="G77" s="57"/>
      <c r="H77" s="188">
        <v>0</v>
      </c>
      <c r="I77" s="42"/>
      <c r="J77" s="188">
        <v>0</v>
      </c>
    </row>
    <row r="78" spans="1:10" s="14" customFormat="1" ht="22.35" customHeight="1">
      <c r="A78" s="24" t="s">
        <v>67</v>
      </c>
      <c r="B78" s="42"/>
      <c r="C78" s="42"/>
      <c r="D78" s="82">
        <v>2307</v>
      </c>
      <c r="E78" s="42"/>
      <c r="F78" s="82">
        <v>2315</v>
      </c>
      <c r="G78" s="57"/>
      <c r="H78" s="188">
        <v>0</v>
      </c>
      <c r="I78" s="42"/>
      <c r="J78" s="188">
        <v>0</v>
      </c>
    </row>
    <row r="79" spans="1:10" s="14" customFormat="1" ht="22.35" customHeight="1">
      <c r="A79" s="24" t="s">
        <v>44</v>
      </c>
      <c r="B79" s="42">
        <v>5.2</v>
      </c>
      <c r="C79" s="42"/>
      <c r="D79" s="127">
        <v>-27207</v>
      </c>
      <c r="E79" s="42"/>
      <c r="F79" s="187">
        <v>-72488</v>
      </c>
      <c r="G79" s="57"/>
      <c r="H79" s="188">
        <v>0</v>
      </c>
      <c r="I79" s="42"/>
      <c r="J79" s="188">
        <v>0</v>
      </c>
    </row>
    <row r="80" spans="1:10" s="14" customFormat="1" ht="22.35" customHeight="1">
      <c r="A80" s="29" t="s">
        <v>42</v>
      </c>
      <c r="B80" s="39"/>
      <c r="C80" s="39"/>
      <c r="D80" s="136">
        <f>SUM(D77:D79)</f>
        <v>-187462</v>
      </c>
      <c r="E80" s="39"/>
      <c r="F80" s="136">
        <f>SUM(F77:F79)</f>
        <v>-280011</v>
      </c>
      <c r="G80" s="57"/>
      <c r="H80" s="189">
        <f>SUM(H77:H79)</f>
        <v>0</v>
      </c>
      <c r="I80" s="39"/>
      <c r="J80" s="189">
        <f>SUM(J77:J79)</f>
        <v>0</v>
      </c>
    </row>
    <row r="81" spans="1:10" s="14" customFormat="1" ht="22.35" customHeight="1">
      <c r="A81" s="43"/>
      <c r="B81" s="43"/>
      <c r="C81" s="43"/>
      <c r="D81" s="43"/>
      <c r="E81" s="43"/>
      <c r="F81" s="2"/>
      <c r="G81" s="38"/>
      <c r="H81" s="43"/>
      <c r="I81" s="43"/>
      <c r="J81" s="2"/>
    </row>
    <row r="82" spans="1:10" s="14" customFormat="1" ht="22.35" customHeight="1">
      <c r="A82" s="43"/>
      <c r="B82" s="43"/>
      <c r="C82" s="43"/>
      <c r="D82" s="43"/>
      <c r="E82" s="43"/>
      <c r="F82" s="2"/>
      <c r="G82" s="38"/>
      <c r="H82" s="43"/>
      <c r="I82" s="43"/>
      <c r="J82" s="2"/>
    </row>
    <row r="83" spans="1:10" s="14" customFormat="1" ht="25.35" customHeight="1">
      <c r="A83" s="290" t="s">
        <v>190</v>
      </c>
      <c r="B83" s="290"/>
      <c r="C83" s="290"/>
      <c r="D83" s="290"/>
      <c r="E83" s="290"/>
      <c r="F83" s="290"/>
      <c r="G83" s="290"/>
      <c r="H83" s="290"/>
      <c r="I83" s="290"/>
      <c r="J83" s="290"/>
    </row>
    <row r="84" spans="1:10" s="14" customFormat="1" ht="25.35" customHeight="1">
      <c r="A84" s="292" t="s">
        <v>40</v>
      </c>
      <c r="B84" s="292"/>
      <c r="C84" s="292"/>
      <c r="D84" s="292"/>
      <c r="E84" s="292"/>
      <c r="F84" s="292"/>
      <c r="G84" s="292"/>
      <c r="H84" s="292"/>
      <c r="I84" s="292"/>
      <c r="J84" s="292"/>
    </row>
    <row r="85" spans="1:10" s="261" customFormat="1" ht="25.35" customHeight="1">
      <c r="A85" s="290" t="s">
        <v>177</v>
      </c>
      <c r="B85" s="290"/>
      <c r="C85" s="290"/>
      <c r="D85" s="290"/>
      <c r="E85" s="290"/>
      <c r="F85" s="290"/>
      <c r="G85" s="290"/>
      <c r="H85" s="290"/>
      <c r="I85" s="290"/>
      <c r="J85" s="290"/>
    </row>
    <row r="86" spans="1:10" s="14" customFormat="1" ht="25.35" customHeight="1">
      <c r="A86" s="290" t="s">
        <v>116</v>
      </c>
      <c r="B86" s="290"/>
      <c r="C86" s="290"/>
      <c r="D86" s="290"/>
      <c r="E86" s="290"/>
      <c r="F86" s="290"/>
      <c r="G86" s="290"/>
      <c r="H86" s="290"/>
      <c r="I86" s="290"/>
      <c r="J86" s="290"/>
    </row>
    <row r="87" spans="1:10" s="14" customFormat="1" ht="25.35" customHeight="1">
      <c r="A87" s="291" t="s">
        <v>91</v>
      </c>
      <c r="B87" s="291"/>
      <c r="C87" s="291"/>
      <c r="D87" s="291"/>
      <c r="E87" s="291"/>
      <c r="F87" s="291"/>
      <c r="G87" s="291"/>
      <c r="H87" s="291"/>
      <c r="I87" s="291"/>
      <c r="J87" s="291"/>
    </row>
    <row r="88" spans="1:10" s="14" customFormat="1" ht="9" customHeight="1">
      <c r="A88" s="15"/>
      <c r="B88" s="16"/>
      <c r="C88" s="16"/>
      <c r="D88" s="16"/>
      <c r="E88" s="16"/>
      <c r="F88" s="18"/>
      <c r="G88" s="17"/>
      <c r="H88" s="16"/>
      <c r="I88" s="16"/>
      <c r="J88" s="18"/>
    </row>
    <row r="89" spans="1:10" s="50" customFormat="1" ht="22.35" customHeight="1">
      <c r="C89" s="49"/>
      <c r="D89" s="146"/>
      <c r="E89" s="145"/>
      <c r="F89" s="146"/>
      <c r="G89" s="145"/>
      <c r="H89" s="145"/>
      <c r="I89" s="145"/>
      <c r="J89" s="144" t="s">
        <v>188</v>
      </c>
    </row>
    <row r="90" spans="1:10" s="50" customFormat="1" ht="22.35" customHeight="1">
      <c r="C90" s="49"/>
      <c r="D90" s="146"/>
      <c r="E90" s="145"/>
      <c r="F90" s="146"/>
      <c r="G90" s="145"/>
      <c r="H90" s="145"/>
      <c r="I90" s="145"/>
      <c r="J90" s="144" t="s">
        <v>189</v>
      </c>
    </row>
    <row r="91" spans="1:10" s="50" customFormat="1" ht="22.35" customHeight="1">
      <c r="C91" s="49"/>
      <c r="D91" s="146" t="s">
        <v>185</v>
      </c>
      <c r="E91" s="145"/>
      <c r="F91" s="146" t="s">
        <v>187</v>
      </c>
      <c r="G91" s="145"/>
      <c r="H91" s="145"/>
      <c r="I91" s="145"/>
      <c r="J91" s="144" t="s">
        <v>202</v>
      </c>
    </row>
    <row r="92" spans="1:10" s="69" customFormat="1" ht="22.35" customHeight="1">
      <c r="A92" s="50"/>
      <c r="B92" s="49"/>
      <c r="C92" s="21"/>
      <c r="D92" s="147" t="s">
        <v>186</v>
      </c>
      <c r="E92" s="145"/>
      <c r="F92" s="147" t="s">
        <v>186</v>
      </c>
      <c r="G92" s="21"/>
      <c r="H92" s="144" t="s">
        <v>188</v>
      </c>
      <c r="I92" s="21"/>
      <c r="J92" s="144" t="s">
        <v>203</v>
      </c>
    </row>
    <row r="93" spans="1:10" s="69" customFormat="1" ht="22.35" customHeight="1">
      <c r="A93" s="50"/>
      <c r="B93" s="143"/>
      <c r="C93" s="21"/>
      <c r="D93" s="276" t="s">
        <v>184</v>
      </c>
      <c r="E93" s="276"/>
      <c r="F93" s="276"/>
      <c r="G93" s="21"/>
      <c r="H93" s="144" t="s">
        <v>189</v>
      </c>
      <c r="I93" s="21"/>
      <c r="J93" s="144" t="s">
        <v>204</v>
      </c>
    </row>
    <row r="94" spans="1:10" s="69" customFormat="1" ht="22.35" customHeight="1">
      <c r="A94" s="50"/>
      <c r="B94" s="143"/>
      <c r="C94" s="21"/>
      <c r="D94" s="276" t="s">
        <v>201</v>
      </c>
      <c r="E94" s="276"/>
      <c r="F94" s="276"/>
      <c r="G94" s="21"/>
      <c r="H94" s="144" t="s">
        <v>201</v>
      </c>
      <c r="I94" s="21"/>
      <c r="J94" s="144" t="s">
        <v>205</v>
      </c>
    </row>
    <row r="95" spans="1:10" s="69" customFormat="1" ht="22.35" customHeight="1">
      <c r="A95" s="50"/>
      <c r="B95" s="143"/>
      <c r="C95" s="21"/>
      <c r="D95" s="276" t="s">
        <v>200</v>
      </c>
      <c r="E95" s="276"/>
      <c r="F95" s="276"/>
      <c r="G95" s="21"/>
      <c r="H95" s="144" t="s">
        <v>200</v>
      </c>
      <c r="I95" s="21"/>
      <c r="J95" s="268" t="s">
        <v>232</v>
      </c>
    </row>
    <row r="96" spans="1:10" s="14" customFormat="1" ht="22.35" customHeight="1">
      <c r="A96" s="36"/>
      <c r="B96" s="20" t="s">
        <v>0</v>
      </c>
      <c r="C96" s="20"/>
      <c r="D96" s="22">
        <v>2568</v>
      </c>
      <c r="E96" s="20"/>
      <c r="F96" s="22">
        <v>2567</v>
      </c>
      <c r="G96" s="16"/>
      <c r="H96" s="22">
        <v>2568</v>
      </c>
      <c r="I96" s="20"/>
      <c r="J96" s="22">
        <v>2567</v>
      </c>
    </row>
    <row r="97" spans="1:19" s="261" customFormat="1" ht="22.35" customHeight="1">
      <c r="A97" s="36"/>
      <c r="B97" s="20"/>
      <c r="C97" s="20"/>
      <c r="D97" s="22" t="s">
        <v>116</v>
      </c>
      <c r="E97" s="20"/>
      <c r="F97" s="22" t="s">
        <v>221</v>
      </c>
      <c r="G97" s="16"/>
      <c r="H97" s="22" t="s">
        <v>116</v>
      </c>
      <c r="I97" s="20"/>
      <c r="J97" s="22" t="s">
        <v>116</v>
      </c>
    </row>
    <row r="98" spans="1:19" s="14" customFormat="1" ht="22.35" customHeight="1">
      <c r="A98" s="36" t="s">
        <v>45</v>
      </c>
      <c r="B98" s="36"/>
      <c r="C98" s="36"/>
      <c r="D98" s="36"/>
      <c r="E98" s="36"/>
      <c r="F98" s="6"/>
      <c r="G98" s="38"/>
      <c r="H98" s="36"/>
      <c r="I98" s="36"/>
      <c r="J98" s="6"/>
    </row>
    <row r="99" spans="1:19" s="14" customFormat="1" ht="22.35" customHeight="1">
      <c r="A99" s="24" t="s">
        <v>93</v>
      </c>
      <c r="B99" s="42">
        <v>5.3</v>
      </c>
      <c r="C99" s="42"/>
      <c r="D99" s="82">
        <v>5050000</v>
      </c>
      <c r="E99" s="42"/>
      <c r="F99" s="82">
        <v>32902705</v>
      </c>
      <c r="G99" s="57"/>
      <c r="H99" s="188">
        <v>0</v>
      </c>
      <c r="I99" s="42"/>
      <c r="J99" s="188">
        <v>0</v>
      </c>
      <c r="M99" s="66"/>
      <c r="O99" s="66"/>
      <c r="Q99" s="66"/>
      <c r="S99" s="66"/>
    </row>
    <row r="100" spans="1:19" s="14" customFormat="1" ht="22.35" customHeight="1">
      <c r="A100" s="24" t="s">
        <v>269</v>
      </c>
      <c r="B100" s="42"/>
      <c r="C100" s="42"/>
      <c r="D100" s="188">
        <v>0</v>
      </c>
      <c r="E100" s="42"/>
      <c r="F100" s="188">
        <v>0</v>
      </c>
      <c r="G100" s="57"/>
      <c r="H100" s="82">
        <v>26500</v>
      </c>
      <c r="I100" s="42"/>
      <c r="J100" s="82">
        <v>5500</v>
      </c>
      <c r="M100" s="66"/>
      <c r="O100" s="66"/>
      <c r="Q100" s="66"/>
      <c r="S100" s="66"/>
    </row>
    <row r="101" spans="1:19" s="14" customFormat="1" ht="22.35" customHeight="1">
      <c r="A101" s="24" t="s">
        <v>94</v>
      </c>
      <c r="B101" s="42">
        <v>5.3</v>
      </c>
      <c r="C101" s="42"/>
      <c r="D101" s="127">
        <v>-4200000</v>
      </c>
      <c r="E101" s="42"/>
      <c r="F101" s="187">
        <v>-32530000</v>
      </c>
      <c r="G101" s="57"/>
      <c r="H101" s="188">
        <v>0</v>
      </c>
      <c r="I101" s="42"/>
      <c r="J101" s="188">
        <v>0</v>
      </c>
      <c r="M101" s="66"/>
      <c r="O101" s="66"/>
      <c r="Q101" s="66"/>
      <c r="S101" s="66"/>
    </row>
    <row r="102" spans="1:19" s="14" customFormat="1" ht="22.35" customHeight="1">
      <c r="A102" s="24" t="s">
        <v>88</v>
      </c>
      <c r="B102" s="42">
        <v>5.3</v>
      </c>
      <c r="C102" s="42"/>
      <c r="D102" s="82">
        <v>7000000</v>
      </c>
      <c r="E102" s="42"/>
      <c r="F102" s="82">
        <v>9200000</v>
      </c>
      <c r="G102" s="57"/>
      <c r="H102" s="188">
        <v>0</v>
      </c>
      <c r="I102" s="42"/>
      <c r="J102" s="188">
        <v>0</v>
      </c>
      <c r="M102" s="66"/>
      <c r="O102" s="66"/>
      <c r="Q102" s="66"/>
      <c r="S102" s="66"/>
    </row>
    <row r="103" spans="1:19" s="14" customFormat="1" ht="22.35" customHeight="1">
      <c r="A103" s="24" t="s">
        <v>89</v>
      </c>
      <c r="B103" s="42">
        <v>5.3</v>
      </c>
      <c r="C103" s="42"/>
      <c r="D103" s="127">
        <v>-4898716</v>
      </c>
      <c r="E103" s="42"/>
      <c r="F103" s="187">
        <v>-4666000</v>
      </c>
      <c r="G103" s="57"/>
      <c r="H103" s="188">
        <v>0</v>
      </c>
      <c r="I103" s="42"/>
      <c r="J103" s="188">
        <v>0</v>
      </c>
      <c r="M103" s="66"/>
      <c r="O103" s="66"/>
      <c r="Q103" s="66"/>
      <c r="S103" s="66"/>
    </row>
    <row r="104" spans="1:19" s="14" customFormat="1" ht="22.35" customHeight="1">
      <c r="A104" s="24" t="s">
        <v>125</v>
      </c>
      <c r="B104" s="42">
        <v>5.3</v>
      </c>
      <c r="C104" s="42"/>
      <c r="D104" s="82">
        <v>4669707</v>
      </c>
      <c r="E104" s="42"/>
      <c r="F104" s="82">
        <v>3876372</v>
      </c>
      <c r="G104" s="57"/>
      <c r="H104" s="105">
        <v>0</v>
      </c>
      <c r="I104" s="42"/>
      <c r="J104" s="188">
        <v>0</v>
      </c>
      <c r="M104" s="66"/>
      <c r="O104" s="66"/>
      <c r="Q104" s="66"/>
      <c r="S104" s="66"/>
    </row>
    <row r="105" spans="1:19" s="14" customFormat="1" ht="22.35" customHeight="1">
      <c r="A105" s="24" t="s">
        <v>173</v>
      </c>
      <c r="B105" s="42">
        <v>5.3</v>
      </c>
      <c r="C105" s="42"/>
      <c r="D105" s="127">
        <v>-1000000</v>
      </c>
      <c r="E105" s="42"/>
      <c r="F105" s="187">
        <v>-5350000</v>
      </c>
      <c r="G105" s="57"/>
      <c r="H105" s="188">
        <v>0</v>
      </c>
      <c r="I105" s="42"/>
      <c r="J105" s="188">
        <v>0</v>
      </c>
      <c r="M105" s="66"/>
      <c r="O105" s="66"/>
      <c r="Q105" s="66"/>
      <c r="S105" s="66"/>
    </row>
    <row r="106" spans="1:19" s="14" customFormat="1" ht="22.35" customHeight="1">
      <c r="A106" s="24" t="s">
        <v>90</v>
      </c>
      <c r="B106" s="42">
        <v>5.3</v>
      </c>
      <c r="C106" s="42"/>
      <c r="D106" s="127">
        <v>-8727</v>
      </c>
      <c r="E106" s="42"/>
      <c r="F106" s="187">
        <v>-7899</v>
      </c>
      <c r="G106" s="57"/>
      <c r="H106" s="188">
        <v>0</v>
      </c>
      <c r="I106" s="42"/>
      <c r="J106" s="188">
        <v>0</v>
      </c>
      <c r="M106" s="34"/>
      <c r="O106" s="66"/>
      <c r="Q106" s="34"/>
    </row>
    <row r="107" spans="1:19" s="14" customFormat="1" ht="22.35" customHeight="1">
      <c r="A107" s="24" t="s">
        <v>229</v>
      </c>
      <c r="B107" s="42"/>
      <c r="C107" s="42"/>
      <c r="D107" s="188">
        <v>0</v>
      </c>
      <c r="E107" s="42"/>
      <c r="F107" s="188">
        <v>37</v>
      </c>
      <c r="G107" s="57"/>
      <c r="H107" s="188">
        <v>0</v>
      </c>
      <c r="I107" s="42"/>
      <c r="J107" s="82">
        <v>37</v>
      </c>
      <c r="M107" s="34"/>
      <c r="O107" s="66"/>
      <c r="Q107" s="34"/>
    </row>
    <row r="108" spans="1:19" s="14" customFormat="1" ht="22.35" customHeight="1">
      <c r="A108" s="24" t="s">
        <v>234</v>
      </c>
      <c r="B108" s="42"/>
      <c r="C108" s="42"/>
      <c r="D108" s="127">
        <v>-37</v>
      </c>
      <c r="E108" s="42"/>
      <c r="F108" s="188">
        <v>0</v>
      </c>
      <c r="G108" s="57"/>
      <c r="H108" s="127">
        <v>-37</v>
      </c>
      <c r="I108" s="42"/>
      <c r="J108" s="188">
        <v>0</v>
      </c>
    </row>
    <row r="109" spans="1:19" s="14" customFormat="1" ht="22.35" customHeight="1">
      <c r="A109" s="24" t="s">
        <v>82</v>
      </c>
      <c r="B109" s="42">
        <v>5.3</v>
      </c>
      <c r="C109" s="42"/>
      <c r="D109" s="127">
        <v>-282499</v>
      </c>
      <c r="E109" s="42"/>
      <c r="F109" s="187">
        <v>-267615</v>
      </c>
      <c r="G109" s="57"/>
      <c r="H109" s="188">
        <v>0</v>
      </c>
      <c r="I109" s="42"/>
      <c r="J109" s="188">
        <v>0</v>
      </c>
    </row>
    <row r="110" spans="1:19" s="14" customFormat="1" ht="22.35" customHeight="1">
      <c r="A110" s="24" t="s">
        <v>138</v>
      </c>
      <c r="B110" s="44"/>
      <c r="C110" s="44"/>
      <c r="D110" s="127">
        <v>-20024</v>
      </c>
      <c r="E110" s="44"/>
      <c r="F110" s="187">
        <v>-18677</v>
      </c>
      <c r="G110" s="57"/>
      <c r="H110" s="188">
        <v>0</v>
      </c>
      <c r="I110" s="44"/>
      <c r="J110" s="188">
        <v>0</v>
      </c>
      <c r="M110" s="66"/>
      <c r="O110" s="66"/>
      <c r="Q110" s="66"/>
    </row>
    <row r="111" spans="1:19" s="14" customFormat="1" ht="22.35" customHeight="1">
      <c r="A111" s="24" t="s">
        <v>175</v>
      </c>
      <c r="B111" s="44"/>
      <c r="C111" s="44"/>
      <c r="D111" s="127">
        <v>-1276114</v>
      </c>
      <c r="E111" s="44"/>
      <c r="F111" s="187">
        <v>-758120</v>
      </c>
      <c r="G111" s="57"/>
      <c r="H111" s="188">
        <v>0</v>
      </c>
      <c r="I111" s="44"/>
      <c r="J111" s="188">
        <v>0</v>
      </c>
      <c r="M111" s="66"/>
      <c r="O111" s="66"/>
      <c r="Q111" s="66"/>
    </row>
    <row r="112" spans="1:19" s="14" customFormat="1" ht="22.35" customHeight="1">
      <c r="A112" s="28" t="s">
        <v>270</v>
      </c>
      <c r="B112" s="42"/>
      <c r="C112" s="42"/>
      <c r="D112" s="136">
        <f>SUM(D99:D111)</f>
        <v>5033590</v>
      </c>
      <c r="E112" s="42"/>
      <c r="F112" s="136">
        <f>SUM(F99:F111)</f>
        <v>2380803</v>
      </c>
      <c r="G112" s="57"/>
      <c r="H112" s="136">
        <f>SUM(H99:H111)</f>
        <v>26463</v>
      </c>
      <c r="I112" s="42"/>
      <c r="J112" s="136">
        <f>SUM(J99:J111)</f>
        <v>5537</v>
      </c>
      <c r="M112" s="66"/>
      <c r="O112" s="66"/>
      <c r="Q112" s="66"/>
    </row>
    <row r="113" spans="1:17" s="14" customFormat="1" ht="22.35" customHeight="1">
      <c r="A113" s="24"/>
      <c r="B113" s="42"/>
      <c r="C113" s="42"/>
      <c r="D113" s="82"/>
      <c r="E113" s="42"/>
      <c r="F113" s="40"/>
      <c r="G113" s="57"/>
      <c r="H113" s="82"/>
      <c r="I113" s="42"/>
      <c r="J113" s="40"/>
      <c r="M113" s="66"/>
      <c r="O113" s="66"/>
      <c r="Q113" s="66"/>
    </row>
    <row r="114" spans="1:17" s="14" customFormat="1" ht="22.35" customHeight="1">
      <c r="A114" s="36" t="s">
        <v>158</v>
      </c>
      <c r="B114" s="42"/>
      <c r="C114" s="42"/>
      <c r="D114" s="6">
        <f>D112+D80+D74</f>
        <v>6356679</v>
      </c>
      <c r="E114" s="42"/>
      <c r="F114" s="187">
        <f>F112+F80+F74</f>
        <v>-218223</v>
      </c>
      <c r="G114" s="57"/>
      <c r="H114" s="6">
        <f>H112+H80+H74</f>
        <v>5025</v>
      </c>
      <c r="I114" s="42"/>
      <c r="J114" s="6">
        <f>J112+J80+J74</f>
        <v>5231</v>
      </c>
      <c r="M114" s="66"/>
      <c r="O114" s="66"/>
      <c r="Q114" s="66"/>
    </row>
    <row r="115" spans="1:17" s="14" customFormat="1" ht="22.35" customHeight="1">
      <c r="A115" s="36" t="s">
        <v>43</v>
      </c>
      <c r="B115" s="42"/>
      <c r="C115" s="42"/>
      <c r="D115" s="82">
        <v>1771237</v>
      </c>
      <c r="E115" s="42"/>
      <c r="F115" s="82">
        <v>1655953</v>
      </c>
      <c r="G115" s="57"/>
      <c r="H115" s="82">
        <v>1129</v>
      </c>
      <c r="I115" s="42"/>
      <c r="J115" s="188">
        <v>0</v>
      </c>
    </row>
    <row r="116" spans="1:17" s="14" customFormat="1" ht="22.35" customHeight="1" thickBot="1">
      <c r="A116" s="23" t="s">
        <v>178</v>
      </c>
      <c r="B116" s="42">
        <v>5.0999999999999996</v>
      </c>
      <c r="C116" s="42"/>
      <c r="D116" s="86">
        <f>SUM(D114:D115)</f>
        <v>8127916</v>
      </c>
      <c r="E116" s="42"/>
      <c r="F116" s="86">
        <f>SUM(F114:F115)</f>
        <v>1437730</v>
      </c>
      <c r="G116" s="57"/>
      <c r="H116" s="86">
        <f>SUM(H114:H115)</f>
        <v>6154</v>
      </c>
      <c r="I116" s="42"/>
      <c r="J116" s="86">
        <f>SUM(J114:J115)</f>
        <v>5231</v>
      </c>
    </row>
    <row r="117" spans="1:17" ht="22.35" customHeight="1" thickTop="1">
      <c r="A117" s="36"/>
      <c r="B117" s="36"/>
      <c r="C117" s="36"/>
      <c r="D117" s="36"/>
      <c r="E117" s="36"/>
      <c r="F117" s="1"/>
      <c r="G117" s="45"/>
      <c r="H117" s="36"/>
      <c r="I117" s="36"/>
      <c r="J117" s="1"/>
      <c r="M117" s="81"/>
      <c r="O117" s="81"/>
      <c r="Q117" s="81"/>
    </row>
    <row r="118" spans="1:17" s="14" customFormat="1" ht="22.35" customHeight="1">
      <c r="A118" s="23"/>
      <c r="B118" s="26"/>
      <c r="C118" s="26"/>
      <c r="D118" s="26"/>
      <c r="E118" s="26"/>
      <c r="F118" s="40"/>
      <c r="G118" s="38"/>
      <c r="H118" s="26"/>
      <c r="I118" s="26"/>
      <c r="J118" s="40"/>
      <c r="M118" s="66"/>
      <c r="O118" s="66"/>
      <c r="Q118" s="66"/>
    </row>
    <row r="119" spans="1:17" s="261" customFormat="1" ht="22.35" customHeight="1">
      <c r="A119" s="23"/>
      <c r="B119" s="26"/>
      <c r="C119" s="26"/>
      <c r="D119" s="26"/>
      <c r="E119" s="26"/>
      <c r="F119" s="40"/>
      <c r="G119" s="38"/>
      <c r="H119" s="26"/>
      <c r="I119" s="26"/>
      <c r="J119" s="40"/>
      <c r="M119" s="66"/>
      <c r="O119" s="66"/>
      <c r="Q119" s="66"/>
    </row>
    <row r="120" spans="1:17" s="261" customFormat="1" ht="22.35" customHeight="1">
      <c r="A120" s="23"/>
      <c r="B120" s="26"/>
      <c r="C120" s="26"/>
      <c r="D120" s="26"/>
      <c r="E120" s="26"/>
      <c r="F120" s="40"/>
      <c r="G120" s="38"/>
      <c r="H120" s="26"/>
      <c r="I120" s="26"/>
      <c r="J120" s="40"/>
      <c r="M120" s="66"/>
      <c r="O120" s="66"/>
      <c r="Q120" s="66"/>
    </row>
    <row r="121" spans="1:17" s="261" customFormat="1" ht="22.35" customHeight="1">
      <c r="A121" s="23"/>
      <c r="B121" s="26"/>
      <c r="C121" s="26"/>
      <c r="D121" s="26"/>
      <c r="E121" s="26"/>
      <c r="F121" s="40"/>
      <c r="G121" s="38"/>
      <c r="H121" s="26"/>
      <c r="I121" s="26"/>
      <c r="J121" s="40"/>
      <c r="M121" s="66"/>
      <c r="O121" s="66"/>
      <c r="Q121" s="66"/>
    </row>
    <row r="122" spans="1:17" s="261" customFormat="1" ht="22.35" customHeight="1">
      <c r="A122" s="23"/>
      <c r="B122" s="26"/>
      <c r="C122" s="26"/>
      <c r="D122" s="26"/>
      <c r="E122" s="26"/>
      <c r="F122" s="40"/>
      <c r="G122" s="38"/>
      <c r="H122" s="26"/>
      <c r="I122" s="26"/>
      <c r="J122" s="40"/>
      <c r="M122" s="66"/>
      <c r="O122" s="66"/>
      <c r="Q122" s="66"/>
    </row>
    <row r="123" spans="1:17" s="14" customFormat="1" ht="22.35" customHeight="1">
      <c r="A123" s="24"/>
      <c r="B123" s="26"/>
      <c r="C123" s="26"/>
      <c r="D123" s="26"/>
      <c r="E123" s="26"/>
      <c r="F123" s="40"/>
      <c r="G123" s="38"/>
      <c r="H123" s="26"/>
      <c r="I123" s="26"/>
      <c r="J123" s="40"/>
      <c r="M123" s="66"/>
      <c r="O123" s="66"/>
      <c r="Q123" s="66"/>
    </row>
    <row r="124" spans="1:17" s="14" customFormat="1" ht="22.35" customHeight="1">
      <c r="A124" s="24"/>
      <c r="B124" s="26"/>
      <c r="C124" s="26"/>
      <c r="D124" s="26"/>
      <c r="E124" s="26"/>
      <c r="F124" s="40"/>
      <c r="G124" s="38"/>
      <c r="H124" s="26"/>
      <c r="I124" s="26"/>
      <c r="J124" s="40"/>
      <c r="M124" s="66"/>
      <c r="O124" s="66"/>
      <c r="Q124" s="66"/>
    </row>
    <row r="125" spans="1:17" s="14" customFormat="1" ht="22.35" customHeight="1">
      <c r="A125" s="24"/>
      <c r="B125" s="47"/>
      <c r="C125" s="47"/>
      <c r="D125" s="47"/>
      <c r="E125" s="47"/>
      <c r="F125" s="40"/>
      <c r="G125" s="38"/>
      <c r="H125" s="47"/>
      <c r="I125" s="47"/>
      <c r="J125" s="40"/>
    </row>
    <row r="126" spans="1:17" s="14" customFormat="1" ht="22.35" customHeight="1">
      <c r="A126" s="24"/>
      <c r="B126" s="26"/>
      <c r="C126" s="26"/>
      <c r="D126" s="26"/>
      <c r="E126" s="26"/>
      <c r="F126" s="40"/>
      <c r="G126" s="38"/>
      <c r="H126" s="26"/>
      <c r="I126" s="26"/>
      <c r="J126" s="40"/>
    </row>
    <row r="127" spans="1:17" s="14" customFormat="1" ht="22.35" customHeight="1">
      <c r="A127" s="29"/>
      <c r="B127" s="25"/>
      <c r="C127" s="25"/>
      <c r="D127" s="25"/>
      <c r="E127" s="25"/>
      <c r="F127" s="48"/>
      <c r="G127" s="38"/>
      <c r="H127" s="25"/>
      <c r="I127" s="25"/>
      <c r="J127" s="48"/>
    </row>
    <row r="128" spans="1:17" s="14" customFormat="1" ht="22.35" customHeight="1">
      <c r="A128" s="36"/>
      <c r="B128" s="25"/>
      <c r="C128" s="25"/>
      <c r="D128" s="25"/>
      <c r="E128" s="25"/>
      <c r="F128" s="40"/>
      <c r="G128" s="38"/>
      <c r="H128" s="25"/>
      <c r="I128" s="25"/>
      <c r="J128" s="40"/>
    </row>
    <row r="129" spans="1:10" ht="22.35" customHeight="1">
      <c r="F129" s="40"/>
      <c r="G129" s="38"/>
      <c r="J129" s="40"/>
    </row>
    <row r="135" spans="1:10" ht="22.35" customHeight="1">
      <c r="A135" s="15" t="s">
        <v>118</v>
      </c>
    </row>
  </sheetData>
  <customSheetViews>
    <customSheetView guid="{0F9202D8-C075-4A70-A94A-8B3A0133E242}" scale="150" showPageBreaks="1" view="pageBreakPreview" topLeftCell="A112">
      <selection activeCell="I96" sqref="I96:I97"/>
      <rowBreaks count="2" manualBreakCount="2">
        <brk id="44" max="16383" man="1"/>
        <brk id="88" max="16383" man="1"/>
      </rowBreaks>
      <pageMargins left="0.8" right="0.4" top="1" bottom="0.5" header="0.6" footer="0.3"/>
      <pageSetup paperSize="9" scale="75" orientation="portrait" r:id="rId1"/>
      <headerFooter alignWithMargins="0">
        <oddHeader>&amp;Cร่าง</oddHeader>
        <oddFooter>&amp;R&amp;F/&amp;A/&amp;D/&amp;T</oddFooter>
      </headerFooter>
    </customSheetView>
    <customSheetView guid="{2020482F-2E2B-413B-99A3-5342ACBF198C}">
      <selection activeCell="A13" sqref="A13"/>
      <pageMargins left="0.8" right="0.4" top="1" bottom="0.5" header="0.6" footer="0.3"/>
      <pageSetup paperSize="9" scale="75" orientation="portrait" r:id="rId2"/>
      <headerFooter alignWithMargins="0">
        <oddHeader>&amp;Cร่าง</oddHeader>
        <oddFooter>&amp;R&amp;F/&amp;A/&amp;D/&amp;T</oddFooter>
      </headerFooter>
    </customSheetView>
  </customSheetViews>
  <mergeCells count="24">
    <mergeCell ref="D93:F93"/>
    <mergeCell ref="D94:F94"/>
    <mergeCell ref="D95:F95"/>
    <mergeCell ref="A3:J3"/>
    <mergeCell ref="A46:J46"/>
    <mergeCell ref="A85:J85"/>
    <mergeCell ref="A86:J86"/>
    <mergeCell ref="A87:J87"/>
    <mergeCell ref="A45:J45"/>
    <mergeCell ref="A47:J47"/>
    <mergeCell ref="A48:J48"/>
    <mergeCell ref="A83:J83"/>
    <mergeCell ref="A84:J84"/>
    <mergeCell ref="D54:F54"/>
    <mergeCell ref="D55:F55"/>
    <mergeCell ref="D56:F56"/>
    <mergeCell ref="A1:J1"/>
    <mergeCell ref="A2:J2"/>
    <mergeCell ref="A4:J4"/>
    <mergeCell ref="A5:J5"/>
    <mergeCell ref="A44:J44"/>
    <mergeCell ref="D11:F11"/>
    <mergeCell ref="D12:F12"/>
    <mergeCell ref="D13:F13"/>
  </mergeCells>
  <pageMargins left="0.90551181102362199" right="0.39370078740157499" top="0.98425196850393704" bottom="0.511811023622047" header="0.59055118110236204" footer="0.31496062992126"/>
  <pageSetup paperSize="9" scale="65" orientation="portrait" r:id="rId3"/>
  <headerFooter alignWithMargins="0"/>
  <rowBreaks count="2" manualBreakCount="2">
    <brk id="43" max="16383" man="1"/>
    <brk id="82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สินทรัพย์</vt:lpstr>
      <vt:lpstr>หนี้สิน</vt:lpstr>
      <vt:lpstr>3M</vt:lpstr>
      <vt:lpstr>6M</vt:lpstr>
      <vt:lpstr>6Mเดิม</vt:lpstr>
      <vt:lpstr>ส่วนผู้ถือหุ้น EQ_consoหลัง</vt:lpstr>
      <vt:lpstr>ส่วนผู้ถือหุ้น EQ_consoก่อน</vt:lpstr>
      <vt:lpstr>ส่วนผู้ถือหุ้น_separate</vt:lpstr>
      <vt:lpstr>กระแสเงินสด</vt:lpstr>
      <vt:lpstr>'3M'!Print_Area</vt:lpstr>
      <vt:lpstr>'6M'!Print_Area</vt:lpstr>
      <vt:lpstr>กระแสเงินสด!Print_Area</vt:lpstr>
      <vt:lpstr>'ส่วนผู้ถือหุ้น EQ_consoก่อน'!Print_Area</vt:lpstr>
      <vt:lpstr>หนี้สิน!Print_Area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 User</dc:creator>
  <cp:lastModifiedBy>Tharanont, Nathida</cp:lastModifiedBy>
  <cp:lastPrinted>2025-08-06T10:27:53Z</cp:lastPrinted>
  <dcterms:created xsi:type="dcterms:W3CDTF">2008-01-04T09:04:31Z</dcterms:created>
  <dcterms:modified xsi:type="dcterms:W3CDTF">2025-08-06T11:39:54Z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2023-03-19T12:17:30Z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3e770360-d280-496e-bb1c-e2fbc26a37e1</vt:lpwstr>
  </property>
  <property fmtid="{D5CDD505-2E9C-101B-9397-08002B2CF9AE}" pid="8" name="MSIP_Label_ea60d57e-af5b-4752-ac57-3e4f28ca11dc_ContentBits">
    <vt:lpwstr>0</vt:lpwstr>
  </property>
</Properties>
</file>